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1008"/>
  <workbookPr/>
  <mc:AlternateContent xmlns:mc="http://schemas.openxmlformats.org/markup-compatibility/2006">
    <mc:Choice Requires="x15">
      <x15ac:absPath xmlns:x15ac="http://schemas.microsoft.com/office/spreadsheetml/2010/11/ac" url="/Users/karenespinel/Desktop/GOBERNACION/2026/PIC LORICA/"/>
    </mc:Choice>
  </mc:AlternateContent>
  <xr:revisionPtr revIDLastSave="0" documentId="13_ncr:1_{9A241F66-FC46-074D-B40B-42F8DE1B5FD7}" xr6:coauthVersionLast="47" xr6:coauthVersionMax="47" xr10:uidLastSave="{00000000-0000-0000-0000-000000000000}"/>
  <bookViews>
    <workbookView xWindow="0" yWindow="600" windowWidth="28800" windowHeight="16140" activeTab="6" xr2:uid="{91AD08F8-EB00-4A95-BD7A-A1AE104CFA2B}"/>
  </bookViews>
  <sheets>
    <sheet name="PPTO Bajo Sinú" sheetId="7" state="hidden" r:id="rId1"/>
    <sheet name="Sinú medio 1" sheetId="13" state="hidden" r:id="rId2"/>
    <sheet name="San Jorge 2" sheetId="15" state="hidden" r:id="rId3"/>
    <sheet name="San Jorge 1" sheetId="16" state="hidden" r:id="rId4"/>
    <sheet name="Zona costera 2" sheetId="17" state="hidden" r:id="rId5"/>
    <sheet name="Corredor Indigena" sheetId="18" state="hidden" r:id="rId6"/>
    <sheet name="PIC 2026" sheetId="19" r:id="rId7"/>
  </sheets>
  <externalReferences>
    <externalReference r:id="rId8"/>
    <externalReference r:id="rId9"/>
    <externalReference r:id="rId10"/>
  </externalReferences>
  <definedNames>
    <definedName name="_xlnm._FilterDatabase" localSheetId="5" hidden="1">'Corredor Indigena'!$A$532:$J$767</definedName>
    <definedName name="_xlnm._FilterDatabase" localSheetId="6" hidden="1">'PIC 2026'!$A$75:$J$226</definedName>
    <definedName name="_xlnm._FilterDatabase" localSheetId="0" hidden="1">'PPTO Bajo Sinú'!$A$794:$J$1024</definedName>
    <definedName name="_xlnm._FilterDatabase" localSheetId="3" hidden="1">'San Jorge 1'!$A$801:$J$1033</definedName>
    <definedName name="_xlnm._FilterDatabase" localSheetId="2" hidden="1">'San Jorge 2'!$A$803:$J$1035</definedName>
    <definedName name="_xlnm._FilterDatabase" localSheetId="1" hidden="1">'Sinú medio 1'!$A$285:$J$517</definedName>
    <definedName name="_xlnm._FilterDatabase" localSheetId="4" hidden="1">'Zona costera 2'!$A$543:$J$775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ARRAYTEXT_WF"/>
      </xcalcf:calcFeatures>
    </ext>
  </extLst>
</workbook>
</file>

<file path=xl/calcChain.xml><?xml version="1.0" encoding="utf-8"?>
<calcChain xmlns="http://schemas.openxmlformats.org/spreadsheetml/2006/main">
  <c r="I446" i="19" l="1"/>
  <c r="J446" i="19" s="1"/>
  <c r="G446" i="19"/>
  <c r="G445" i="19"/>
  <c r="I445" i="19" s="1"/>
  <c r="J445" i="19" s="1"/>
  <c r="I442" i="19"/>
  <c r="J442" i="19" s="1"/>
  <c r="G442" i="19"/>
  <c r="I441" i="19"/>
  <c r="J441" i="19" s="1"/>
  <c r="G441" i="19"/>
  <c r="I438" i="19"/>
  <c r="J438" i="19" s="1"/>
  <c r="G438" i="19"/>
  <c r="J437" i="19"/>
  <c r="I437" i="19"/>
  <c r="G437" i="19"/>
  <c r="I436" i="19"/>
  <c r="J436" i="19" s="1"/>
  <c r="G436" i="19"/>
  <c r="I435" i="19"/>
  <c r="J435" i="19" s="1"/>
  <c r="G435" i="19"/>
  <c r="H432" i="19"/>
  <c r="I432" i="19" s="1"/>
  <c r="H431" i="19"/>
  <c r="I431" i="19" s="1"/>
  <c r="H430" i="19"/>
  <c r="I430" i="19" s="1"/>
  <c r="I429" i="19"/>
  <c r="H428" i="19"/>
  <c r="I428" i="19" s="1"/>
  <c r="H427" i="19"/>
  <c r="I427" i="19" s="1"/>
  <c r="H426" i="19"/>
  <c r="I426" i="19" s="1"/>
  <c r="I425" i="19"/>
  <c r="J422" i="19"/>
  <c r="I422" i="19"/>
  <c r="I421" i="19"/>
  <c r="J421" i="19" s="1"/>
  <c r="I420" i="19"/>
  <c r="J420" i="19" s="1"/>
  <c r="I419" i="19"/>
  <c r="J419" i="19" s="1"/>
  <c r="J418" i="19"/>
  <c r="I418" i="19"/>
  <c r="I417" i="19"/>
  <c r="J417" i="19" s="1"/>
  <c r="G414" i="19"/>
  <c r="I414" i="19" s="1"/>
  <c r="J414" i="19" s="1"/>
  <c r="J413" i="19"/>
  <c r="I413" i="19"/>
  <c r="G413" i="19"/>
  <c r="I412" i="19"/>
  <c r="J412" i="19" s="1"/>
  <c r="G412" i="19"/>
  <c r="G411" i="19"/>
  <c r="I411" i="19" s="1"/>
  <c r="J411" i="19" s="1"/>
  <c r="I408" i="19"/>
  <c r="G408" i="19"/>
  <c r="I407" i="19"/>
  <c r="J407" i="19" s="1"/>
  <c r="G406" i="19"/>
  <c r="I406" i="19" s="1"/>
  <c r="I405" i="19"/>
  <c r="J405" i="19" s="1"/>
  <c r="I404" i="19"/>
  <c r="G404" i="19"/>
  <c r="I403" i="19"/>
  <c r="J403" i="19" s="1"/>
  <c r="G402" i="19"/>
  <c r="I402" i="19" s="1"/>
  <c r="I401" i="19"/>
  <c r="J401" i="19" s="1"/>
  <c r="I400" i="19"/>
  <c r="G400" i="19"/>
  <c r="I399" i="19"/>
  <c r="J399" i="19" s="1"/>
  <c r="G398" i="19"/>
  <c r="I398" i="19" s="1"/>
  <c r="I397" i="19"/>
  <c r="J397" i="19" s="1"/>
  <c r="I394" i="19"/>
  <c r="G394" i="19"/>
  <c r="I393" i="19"/>
  <c r="J393" i="19" s="1"/>
  <c r="G392" i="19"/>
  <c r="I392" i="19" s="1"/>
  <c r="I391" i="19"/>
  <c r="J391" i="19" s="1"/>
  <c r="I390" i="19"/>
  <c r="G390" i="19"/>
  <c r="I389" i="19"/>
  <c r="J389" i="19" s="1"/>
  <c r="G388" i="19"/>
  <c r="I388" i="19" s="1"/>
  <c r="I387" i="19"/>
  <c r="J387" i="19" s="1"/>
  <c r="I386" i="19"/>
  <c r="G386" i="19"/>
  <c r="I385" i="19"/>
  <c r="J385" i="19" s="1"/>
  <c r="G384" i="19"/>
  <c r="I384" i="19" s="1"/>
  <c r="I383" i="19"/>
  <c r="I382" i="19"/>
  <c r="G382" i="19"/>
  <c r="I381" i="19"/>
  <c r="J381" i="19" s="1"/>
  <c r="G380" i="19"/>
  <c r="I380" i="19" s="1"/>
  <c r="I379" i="19"/>
  <c r="J379" i="19" s="1"/>
  <c r="I378" i="19"/>
  <c r="G378" i="19"/>
  <c r="I377" i="19"/>
  <c r="J377" i="19" s="1"/>
  <c r="G376" i="19"/>
  <c r="I376" i="19" s="1"/>
  <c r="I375" i="19"/>
  <c r="I372" i="19"/>
  <c r="I371" i="19"/>
  <c r="J371" i="19" s="1"/>
  <c r="I370" i="19"/>
  <c r="G370" i="19"/>
  <c r="I369" i="19"/>
  <c r="J369" i="19" s="1"/>
  <c r="I368" i="19"/>
  <c r="G368" i="19"/>
  <c r="I367" i="19"/>
  <c r="J367" i="19" s="1"/>
  <c r="I366" i="19"/>
  <c r="G366" i="19"/>
  <c r="I365" i="19"/>
  <c r="J365" i="19" s="1"/>
  <c r="I364" i="19"/>
  <c r="G364" i="19"/>
  <c r="I363" i="19"/>
  <c r="J363" i="19" s="1"/>
  <c r="I362" i="19"/>
  <c r="I361" i="19"/>
  <c r="J361" i="19" s="1"/>
  <c r="G360" i="19"/>
  <c r="I360" i="19" s="1"/>
  <c r="J359" i="19" s="1"/>
  <c r="I359" i="19"/>
  <c r="G358" i="19"/>
  <c r="I358" i="19" s="1"/>
  <c r="I357" i="19"/>
  <c r="J357" i="19" s="1"/>
  <c r="I354" i="19"/>
  <c r="I353" i="19"/>
  <c r="H353" i="19"/>
  <c r="I352" i="19"/>
  <c r="I351" i="19"/>
  <c r="J351" i="19" s="1"/>
  <c r="I350" i="19"/>
  <c r="J350" i="19" s="1"/>
  <c r="I349" i="19"/>
  <c r="J349" i="19" s="1"/>
  <c r="I348" i="19"/>
  <c r="I347" i="19"/>
  <c r="J347" i="19" s="1"/>
  <c r="I346" i="19"/>
  <c r="H345" i="19"/>
  <c r="I345" i="19" s="1"/>
  <c r="J343" i="19" s="1"/>
  <c r="I344" i="19"/>
  <c r="I343" i="19"/>
  <c r="I342" i="19"/>
  <c r="J342" i="19" s="1"/>
  <c r="J341" i="19"/>
  <c r="I341" i="19"/>
  <c r="I340" i="19"/>
  <c r="I339" i="19"/>
  <c r="J339" i="19" s="1"/>
  <c r="I338" i="19"/>
  <c r="G338" i="19"/>
  <c r="I337" i="19"/>
  <c r="J336" i="19"/>
  <c r="I336" i="19"/>
  <c r="G335" i="19"/>
  <c r="I335" i="19" s="1"/>
  <c r="I334" i="19"/>
  <c r="J333" i="19" s="1"/>
  <c r="I333" i="19"/>
  <c r="G330" i="19"/>
  <c r="I330" i="19" s="1"/>
  <c r="I329" i="19"/>
  <c r="G328" i="19"/>
  <c r="I328" i="19" s="1"/>
  <c r="J327" i="19" s="1"/>
  <c r="I327" i="19"/>
  <c r="G326" i="19"/>
  <c r="I326" i="19" s="1"/>
  <c r="I325" i="19"/>
  <c r="J325" i="19" s="1"/>
  <c r="G324" i="19"/>
  <c r="I324" i="19" s="1"/>
  <c r="J323" i="19" s="1"/>
  <c r="I323" i="19"/>
  <c r="G322" i="19"/>
  <c r="I322" i="19" s="1"/>
  <c r="I321" i="19"/>
  <c r="G320" i="19"/>
  <c r="I320" i="19" s="1"/>
  <c r="J319" i="19" s="1"/>
  <c r="I319" i="19"/>
  <c r="I316" i="19"/>
  <c r="G315" i="19"/>
  <c r="I315" i="19" s="1"/>
  <c r="J315" i="19" s="1"/>
  <c r="I314" i="19"/>
  <c r="J313" i="19"/>
  <c r="I313" i="19"/>
  <c r="G313" i="19"/>
  <c r="G312" i="19"/>
  <c r="I312" i="19" s="1"/>
  <c r="G311" i="19"/>
  <c r="I311" i="19" s="1"/>
  <c r="I310" i="19"/>
  <c r="J310" i="19" s="1"/>
  <c r="G310" i="19"/>
  <c r="I309" i="19"/>
  <c r="I308" i="19"/>
  <c r="J308" i="19" s="1"/>
  <c r="G308" i="19"/>
  <c r="I307" i="19"/>
  <c r="I306" i="19"/>
  <c r="J306" i="19" s="1"/>
  <c r="G306" i="19"/>
  <c r="I305" i="19"/>
  <c r="G305" i="19"/>
  <c r="I304" i="19"/>
  <c r="G304" i="19"/>
  <c r="G303" i="19"/>
  <c r="I303" i="19" s="1"/>
  <c r="J303" i="19" s="1"/>
  <c r="I300" i="19"/>
  <c r="J300" i="19" s="1"/>
  <c r="I299" i="19"/>
  <c r="J299" i="19" s="1"/>
  <c r="G296" i="19"/>
  <c r="I296" i="19" s="1"/>
  <c r="G295" i="19"/>
  <c r="I295" i="19" s="1"/>
  <c r="G294" i="19"/>
  <c r="I294" i="19" s="1"/>
  <c r="G293" i="19"/>
  <c r="I293" i="19" s="1"/>
  <c r="G292" i="19"/>
  <c r="I292" i="19" s="1"/>
  <c r="I291" i="19"/>
  <c r="I290" i="19"/>
  <c r="I289" i="19"/>
  <c r="I288" i="19"/>
  <c r="I287" i="19"/>
  <c r="I286" i="19"/>
  <c r="I285" i="19"/>
  <c r="I284" i="19"/>
  <c r="I283" i="19"/>
  <c r="I282" i="19"/>
  <c r="G281" i="19"/>
  <c r="I281" i="19" s="1"/>
  <c r="I280" i="19"/>
  <c r="I279" i="19"/>
  <c r="I278" i="19"/>
  <c r="I277" i="19"/>
  <c r="I276" i="19"/>
  <c r="I275" i="19"/>
  <c r="I274" i="19"/>
  <c r="I273" i="19"/>
  <c r="I272" i="19"/>
  <c r="I271" i="19"/>
  <c r="I270" i="19"/>
  <c r="I269" i="19"/>
  <c r="G268" i="19"/>
  <c r="I268" i="19" s="1"/>
  <c r="I267" i="19"/>
  <c r="I266" i="19"/>
  <c r="I265" i="19"/>
  <c r="I264" i="19"/>
  <c r="G264" i="19"/>
  <c r="I263" i="19"/>
  <c r="I262" i="19"/>
  <c r="I261" i="19"/>
  <c r="I260" i="19"/>
  <c r="I259" i="19"/>
  <c r="I258" i="19"/>
  <c r="I257" i="19"/>
  <c r="I256" i="19"/>
  <c r="I255" i="19"/>
  <c r="I254" i="19"/>
  <c r="I253" i="19"/>
  <c r="I252" i="19"/>
  <c r="I251" i="19"/>
  <c r="I250" i="19"/>
  <c r="I249" i="19"/>
  <c r="I248" i="19"/>
  <c r="I247" i="19"/>
  <c r="I246" i="19"/>
  <c r="I245" i="19"/>
  <c r="J241" i="19"/>
  <c r="I241" i="19"/>
  <c r="I239" i="19"/>
  <c r="I238" i="19"/>
  <c r="I237" i="19"/>
  <c r="I236" i="19"/>
  <c r="J235" i="19"/>
  <c r="I235" i="19"/>
  <c r="I234" i="19"/>
  <c r="I233" i="19"/>
  <c r="I232" i="19"/>
  <c r="I231" i="19"/>
  <c r="J231" i="19" s="1"/>
  <c r="B1" i="19"/>
  <c r="B3" i="19" s="1"/>
  <c r="G137" i="19"/>
  <c r="G145" i="19"/>
  <c r="G135" i="19"/>
  <c r="G177" i="19"/>
  <c r="G179" i="19"/>
  <c r="G183" i="19"/>
  <c r="G185" i="19"/>
  <c r="G171" i="19"/>
  <c r="G92" i="19"/>
  <c r="G90" i="19"/>
  <c r="G85" i="19"/>
  <c r="G83" i="19"/>
  <c r="G161" i="19"/>
  <c r="G141" i="19"/>
  <c r="I18" i="19"/>
  <c r="G223" i="19"/>
  <c r="I223" i="19" s="1"/>
  <c r="G222" i="19"/>
  <c r="I222" i="19" s="1"/>
  <c r="G219" i="19"/>
  <c r="I219" i="19" s="1"/>
  <c r="G218" i="19"/>
  <c r="I218" i="19" s="1"/>
  <c r="J218" i="19" s="1"/>
  <c r="G213" i="19"/>
  <c r="I213" i="19" s="1"/>
  <c r="G214" i="19"/>
  <c r="I214" i="19" s="1"/>
  <c r="G215" i="19"/>
  <c r="I215" i="19" s="1"/>
  <c r="G212" i="19"/>
  <c r="I212" i="19" s="1"/>
  <c r="G191" i="19"/>
  <c r="G190" i="19"/>
  <c r="G189" i="19"/>
  <c r="G188" i="19"/>
  <c r="G181" i="19"/>
  <c r="G175" i="19"/>
  <c r="G169" i="19"/>
  <c r="G167" i="19"/>
  <c r="G165" i="19"/>
  <c r="G163" i="19"/>
  <c r="G159" i="19"/>
  <c r="G157" i="19"/>
  <c r="G155" i="19"/>
  <c r="G153" i="19"/>
  <c r="G147" i="19"/>
  <c r="G143" i="19"/>
  <c r="G115" i="19"/>
  <c r="G112" i="19"/>
  <c r="G107" i="19"/>
  <c r="G105" i="19"/>
  <c r="G103" i="19"/>
  <c r="G99" i="19"/>
  <c r="G101" i="19"/>
  <c r="G97" i="19"/>
  <c r="G89" i="19"/>
  <c r="G88" i="19"/>
  <c r="G87" i="19"/>
  <c r="G80" i="19"/>
  <c r="G82" i="19"/>
  <c r="G81" i="19"/>
  <c r="I199" i="19"/>
  <c r="I206" i="19"/>
  <c r="H209" i="19"/>
  <c r="I209" i="19" s="1"/>
  <c r="H208" i="19"/>
  <c r="I208" i="19" s="1"/>
  <c r="H207" i="19"/>
  <c r="I207" i="19" s="1"/>
  <c r="H205" i="19"/>
  <c r="I205" i="19" s="1"/>
  <c r="H204" i="19"/>
  <c r="I204" i="19" s="1"/>
  <c r="H203" i="19"/>
  <c r="I203" i="19" s="1"/>
  <c r="I202" i="19"/>
  <c r="J429" i="19" l="1"/>
  <c r="J245" i="19"/>
  <c r="J383" i="19"/>
  <c r="J425" i="19"/>
  <c r="J321" i="19"/>
  <c r="J329" i="19"/>
  <c r="J375" i="19"/>
  <c r="I447" i="19"/>
  <c r="B2" i="19"/>
  <c r="J202" i="19"/>
  <c r="J206" i="19"/>
  <c r="I188" i="19"/>
  <c r="I185" i="19"/>
  <c r="I183" i="19"/>
  <c r="I181" i="19"/>
  <c r="I179" i="19"/>
  <c r="I177" i="19"/>
  <c r="I175" i="19"/>
  <c r="I171" i="19"/>
  <c r="I169" i="19"/>
  <c r="I167" i="19"/>
  <c r="I165" i="19"/>
  <c r="I163" i="19"/>
  <c r="I161" i="19"/>
  <c r="I159" i="19"/>
  <c r="I157" i="19"/>
  <c r="I155" i="19"/>
  <c r="I153" i="19"/>
  <c r="I149" i="19"/>
  <c r="I147" i="19"/>
  <c r="I145" i="19"/>
  <c r="I143" i="19"/>
  <c r="I141" i="19"/>
  <c r="I139" i="19"/>
  <c r="I137" i="19"/>
  <c r="I135" i="19"/>
  <c r="I107" i="19"/>
  <c r="I105" i="19"/>
  <c r="I103" i="19"/>
  <c r="I101" i="19"/>
  <c r="I99" i="19"/>
  <c r="I87" i="19"/>
  <c r="I92" i="19"/>
  <c r="I90" i="19"/>
  <c r="I85" i="19"/>
  <c r="I83" i="19"/>
  <c r="J447" i="19" l="1"/>
  <c r="K447" i="19" s="1"/>
  <c r="L447" i="19" s="1"/>
  <c r="J223" i="19"/>
  <c r="J222" i="19"/>
  <c r="J219" i="19"/>
  <c r="J215" i="19"/>
  <c r="J214" i="19"/>
  <c r="J213" i="19"/>
  <c r="J212" i="19"/>
  <c r="J199" i="19"/>
  <c r="I198" i="19"/>
  <c r="J198" i="19" s="1"/>
  <c r="I197" i="19"/>
  <c r="J197" i="19" s="1"/>
  <c r="I196" i="19"/>
  <c r="J196" i="19" s="1"/>
  <c r="I195" i="19"/>
  <c r="J195" i="19" s="1"/>
  <c r="I194" i="19"/>
  <c r="J194" i="19" s="1"/>
  <c r="I191" i="19"/>
  <c r="J191" i="19" s="1"/>
  <c r="I190" i="19"/>
  <c r="J190" i="19" s="1"/>
  <c r="I189" i="19"/>
  <c r="J189" i="19" s="1"/>
  <c r="J188" i="19"/>
  <c r="I184" i="19"/>
  <c r="J184" i="19" s="1"/>
  <c r="I182" i="19"/>
  <c r="J182" i="19" s="1"/>
  <c r="I180" i="19"/>
  <c r="J180" i="19" s="1"/>
  <c r="I178" i="19"/>
  <c r="J178" i="19" s="1"/>
  <c r="I176" i="19"/>
  <c r="J176" i="19" s="1"/>
  <c r="I174" i="19"/>
  <c r="J174" i="19" s="1"/>
  <c r="I170" i="19"/>
  <c r="I168" i="19"/>
  <c r="J168" i="19" s="1"/>
  <c r="I166" i="19"/>
  <c r="J166" i="19" s="1"/>
  <c r="I164" i="19"/>
  <c r="J164" i="19" s="1"/>
  <c r="I162" i="19"/>
  <c r="J162" i="19" s="1"/>
  <c r="I160" i="19"/>
  <c r="J160" i="19" s="1"/>
  <c r="I158" i="19"/>
  <c r="J158" i="19" s="1"/>
  <c r="I156" i="19"/>
  <c r="J156" i="19" s="1"/>
  <c r="I154" i="19"/>
  <c r="J154" i="19" s="1"/>
  <c r="I152" i="19"/>
  <c r="J152" i="19" s="1"/>
  <c r="I148" i="19"/>
  <c r="J148" i="19" s="1"/>
  <c r="I146" i="19"/>
  <c r="J146" i="19" s="1"/>
  <c r="I144" i="19"/>
  <c r="J144" i="19" s="1"/>
  <c r="I142" i="19"/>
  <c r="J142" i="19" s="1"/>
  <c r="I140" i="19"/>
  <c r="J140" i="19" s="1"/>
  <c r="I138" i="19"/>
  <c r="J138" i="19" s="1"/>
  <c r="I136" i="19"/>
  <c r="J136" i="19" s="1"/>
  <c r="I134" i="19"/>
  <c r="J134" i="19" s="1"/>
  <c r="I106" i="19"/>
  <c r="J106" i="19" s="1"/>
  <c r="I104" i="19"/>
  <c r="J104" i="19" s="1"/>
  <c r="I102" i="19"/>
  <c r="J102" i="19" s="1"/>
  <c r="I100" i="19"/>
  <c r="J100" i="19" s="1"/>
  <c r="I98" i="19"/>
  <c r="J98" i="19" s="1"/>
  <c r="I97" i="19"/>
  <c r="I96" i="19"/>
  <c r="I89" i="19"/>
  <c r="I88" i="19"/>
  <c r="I86" i="19"/>
  <c r="J85" i="19" s="1"/>
  <c r="I93" i="19"/>
  <c r="J92" i="19" s="1"/>
  <c r="I91" i="19"/>
  <c r="J90" i="19" s="1"/>
  <c r="I84" i="19"/>
  <c r="J83" i="19" s="1"/>
  <c r="I82" i="19"/>
  <c r="I81" i="19"/>
  <c r="I80" i="19"/>
  <c r="J448" i="19" l="1"/>
  <c r="J449" i="19"/>
  <c r="J87" i="19"/>
  <c r="J80" i="19"/>
  <c r="J96" i="19"/>
  <c r="J170" i="19"/>
  <c r="I77" i="19"/>
  <c r="J77" i="19" s="1"/>
  <c r="I76" i="19"/>
  <c r="J76" i="19" s="1"/>
  <c r="I129" i="19"/>
  <c r="I131" i="19"/>
  <c r="H130" i="19"/>
  <c r="I130" i="19" s="1"/>
  <c r="I128" i="19"/>
  <c r="I127" i="19"/>
  <c r="J127" i="19" s="1"/>
  <c r="I126" i="19"/>
  <c r="J126" i="19" s="1"/>
  <c r="I125" i="19"/>
  <c r="I124" i="19"/>
  <c r="I123" i="19"/>
  <c r="K449" i="19" l="1"/>
  <c r="J124" i="19"/>
  <c r="J128" i="19"/>
  <c r="H122" i="19"/>
  <c r="I122" i="19" s="1"/>
  <c r="I121" i="19"/>
  <c r="I120" i="19"/>
  <c r="I119" i="19"/>
  <c r="J119" i="19" s="1"/>
  <c r="I118" i="19"/>
  <c r="J118" i="19" s="1"/>
  <c r="I116" i="19"/>
  <c r="I117" i="19"/>
  <c r="I115" i="19"/>
  <c r="I114" i="19"/>
  <c r="I113" i="19"/>
  <c r="I112" i="19"/>
  <c r="I111" i="19"/>
  <c r="I110" i="19"/>
  <c r="J110" i="19" s="1"/>
  <c r="G58" i="19"/>
  <c r="I58" i="19" s="1"/>
  <c r="I23" i="19"/>
  <c r="I24" i="19"/>
  <c r="I25" i="19"/>
  <c r="I26" i="19"/>
  <c r="I27" i="19"/>
  <c r="I28" i="19"/>
  <c r="I29" i="19"/>
  <c r="I30" i="19"/>
  <c r="I31" i="19"/>
  <c r="I32" i="19"/>
  <c r="I33" i="19"/>
  <c r="I34" i="19"/>
  <c r="I35" i="19"/>
  <c r="I36" i="19"/>
  <c r="I37" i="19"/>
  <c r="I38" i="19"/>
  <c r="I39" i="19"/>
  <c r="I40" i="19"/>
  <c r="I42" i="19"/>
  <c r="I43" i="19"/>
  <c r="I44" i="19"/>
  <c r="I46" i="19"/>
  <c r="I47" i="19"/>
  <c r="I48" i="19"/>
  <c r="I49" i="19"/>
  <c r="I50" i="19"/>
  <c r="I51" i="19"/>
  <c r="I52" i="19"/>
  <c r="I53" i="19"/>
  <c r="I54" i="19"/>
  <c r="I55" i="19"/>
  <c r="I56" i="19"/>
  <c r="I57" i="19"/>
  <c r="I59" i="19"/>
  <c r="I60" i="19"/>
  <c r="I61" i="19"/>
  <c r="I62" i="19"/>
  <c r="I63" i="19"/>
  <c r="I64" i="19"/>
  <c r="I65" i="19"/>
  <c r="I66" i="19"/>
  <c r="I67" i="19"/>
  <c r="I68" i="19"/>
  <c r="G73" i="19"/>
  <c r="I73" i="19" s="1"/>
  <c r="G71" i="19"/>
  <c r="I71" i="19" s="1"/>
  <c r="G70" i="19"/>
  <c r="I70" i="19" s="1"/>
  <c r="G69" i="19"/>
  <c r="I69" i="19" s="1"/>
  <c r="G45" i="19"/>
  <c r="I45" i="19" s="1"/>
  <c r="G41" i="19"/>
  <c r="I41" i="19" s="1"/>
  <c r="I22" i="19"/>
  <c r="J120" i="19" l="1"/>
  <c r="J113" i="19"/>
  <c r="J116" i="19"/>
  <c r="G72" i="19"/>
  <c r="I72" i="19" s="1"/>
  <c r="J22" i="19" s="1"/>
  <c r="I15" i="19" l="1"/>
  <c r="I16" i="19" l="1"/>
  <c r="I14" i="19"/>
  <c r="I13" i="19"/>
  <c r="I12" i="19"/>
  <c r="I11" i="19"/>
  <c r="I10" i="19"/>
  <c r="I9" i="19"/>
  <c r="I8" i="19"/>
  <c r="M18" i="19"/>
  <c r="J8" i="19" l="1"/>
  <c r="J12" i="19"/>
  <c r="I224" i="19"/>
  <c r="J18" i="19"/>
  <c r="J224" i="19" l="1"/>
  <c r="G764" i="18"/>
  <c r="I764" i="18" s="1"/>
  <c r="H763" i="18"/>
  <c r="G763" i="18"/>
  <c r="I761" i="18"/>
  <c r="H760" i="18"/>
  <c r="I760" i="18" s="1"/>
  <c r="I759" i="18"/>
  <c r="G758" i="18"/>
  <c r="I758" i="18" s="1"/>
  <c r="H757" i="18"/>
  <c r="G757" i="18"/>
  <c r="I755" i="18"/>
  <c r="I754" i="18"/>
  <c r="H754" i="18"/>
  <c r="I753" i="18"/>
  <c r="G752" i="18"/>
  <c r="I752" i="18" s="1"/>
  <c r="H751" i="18"/>
  <c r="G751" i="18"/>
  <c r="H749" i="18"/>
  <c r="I749" i="18" s="1"/>
  <c r="H748" i="18"/>
  <c r="G748" i="18"/>
  <c r="H747" i="18"/>
  <c r="I747" i="18" s="1"/>
  <c r="H745" i="18"/>
  <c r="I745" i="18" s="1"/>
  <c r="H744" i="18"/>
  <c r="G744" i="18"/>
  <c r="H743" i="18"/>
  <c r="I743" i="18" s="1"/>
  <c r="H741" i="18"/>
  <c r="G741" i="18"/>
  <c r="H740" i="18"/>
  <c r="I740" i="18" s="1"/>
  <c r="H739" i="18"/>
  <c r="G739" i="18"/>
  <c r="H738" i="18"/>
  <c r="I738" i="18" s="1"/>
  <c r="G737" i="18"/>
  <c r="I737" i="18" s="1"/>
  <c r="I736" i="18"/>
  <c r="H734" i="18"/>
  <c r="G734" i="18"/>
  <c r="H733" i="18"/>
  <c r="I733" i="18" s="1"/>
  <c r="H732" i="18"/>
  <c r="G732" i="18"/>
  <c r="H731" i="18"/>
  <c r="I731" i="18" s="1"/>
  <c r="G730" i="18"/>
  <c r="I730" i="18" s="1"/>
  <c r="I729" i="18"/>
  <c r="I727" i="18"/>
  <c r="H726" i="18"/>
  <c r="G726" i="18"/>
  <c r="I724" i="18"/>
  <c r="H723" i="18"/>
  <c r="G723" i="18"/>
  <c r="I721" i="18"/>
  <c r="H720" i="18"/>
  <c r="G720" i="18"/>
  <c r="H717" i="18"/>
  <c r="G717" i="18"/>
  <c r="H715" i="18"/>
  <c r="G715" i="18"/>
  <c r="H713" i="18"/>
  <c r="G713" i="18"/>
  <c r="H711" i="18"/>
  <c r="G711" i="18"/>
  <c r="H708" i="18"/>
  <c r="I708" i="18" s="1"/>
  <c r="J708" i="18" s="1"/>
  <c r="G708" i="18"/>
  <c r="H705" i="18"/>
  <c r="I705" i="18" s="1"/>
  <c r="H704" i="18"/>
  <c r="G704" i="18"/>
  <c r="I703" i="18"/>
  <c r="I702" i="18"/>
  <c r="H701" i="18"/>
  <c r="I701" i="18" s="1"/>
  <c r="H699" i="18"/>
  <c r="I699" i="18" s="1"/>
  <c r="H698" i="18"/>
  <c r="G698" i="18"/>
  <c r="G697" i="18"/>
  <c r="I697" i="18" s="1"/>
  <c r="G696" i="18"/>
  <c r="I696" i="18" s="1"/>
  <c r="H695" i="18"/>
  <c r="G695" i="18"/>
  <c r="H693" i="18"/>
  <c r="I693" i="18" s="1"/>
  <c r="H692" i="18"/>
  <c r="G692" i="18"/>
  <c r="H691" i="18"/>
  <c r="I691" i="18" s="1"/>
  <c r="H690" i="18"/>
  <c r="I690" i="18" s="1"/>
  <c r="H689" i="18"/>
  <c r="I689" i="18" s="1"/>
  <c r="H687" i="18"/>
  <c r="I687" i="18" s="1"/>
  <c r="H686" i="18"/>
  <c r="G686" i="18"/>
  <c r="H685" i="18"/>
  <c r="I685" i="18" s="1"/>
  <c r="H684" i="18"/>
  <c r="I684" i="18" s="1"/>
  <c r="H683" i="18"/>
  <c r="I683" i="18" s="1"/>
  <c r="G681" i="18"/>
  <c r="I681" i="18" s="1"/>
  <c r="H680" i="18"/>
  <c r="G680" i="18"/>
  <c r="H678" i="18"/>
  <c r="I678" i="18" s="1"/>
  <c r="G675" i="18"/>
  <c r="I675" i="18" s="1"/>
  <c r="H674" i="18"/>
  <c r="G674" i="18"/>
  <c r="G672" i="18"/>
  <c r="I672" i="18" s="1"/>
  <c r="H671" i="18"/>
  <c r="G671" i="18"/>
  <c r="G669" i="18"/>
  <c r="I669" i="18" s="1"/>
  <c r="H668" i="18"/>
  <c r="G668" i="18"/>
  <c r="G666" i="18"/>
  <c r="I666" i="18" s="1"/>
  <c r="H665" i="18"/>
  <c r="G665" i="18"/>
  <c r="G663" i="18"/>
  <c r="I663" i="18" s="1"/>
  <c r="J663" i="18" s="1"/>
  <c r="G661" i="18"/>
  <c r="I661" i="18" s="1"/>
  <c r="J661" i="18" s="1"/>
  <c r="I659" i="18"/>
  <c r="H658" i="18"/>
  <c r="I658" i="18" s="1"/>
  <c r="I656" i="18"/>
  <c r="H655" i="18"/>
  <c r="I655" i="18" s="1"/>
  <c r="H653" i="18"/>
  <c r="I653" i="18" s="1"/>
  <c r="H652" i="18"/>
  <c r="I652" i="18" s="1"/>
  <c r="G651" i="18"/>
  <c r="I651" i="18" s="1"/>
  <c r="H650" i="18"/>
  <c r="G650" i="18"/>
  <c r="H649" i="18"/>
  <c r="G649" i="18"/>
  <c r="I648" i="18"/>
  <c r="H647" i="18"/>
  <c r="G647" i="18"/>
  <c r="H646" i="18"/>
  <c r="G646" i="18"/>
  <c r="I645" i="18"/>
  <c r="H644" i="18"/>
  <c r="I644" i="18" s="1"/>
  <c r="H643" i="18"/>
  <c r="I643" i="18" s="1"/>
  <c r="H642" i="18"/>
  <c r="I642" i="18" s="1"/>
  <c r="H640" i="18"/>
  <c r="I640" i="18" s="1"/>
  <c r="H639" i="18"/>
  <c r="I639" i="18" s="1"/>
  <c r="G638" i="18"/>
  <c r="I638" i="18" s="1"/>
  <c r="H637" i="18"/>
  <c r="G637" i="18"/>
  <c r="H636" i="18"/>
  <c r="I636" i="18" s="1"/>
  <c r="I635" i="18"/>
  <c r="H634" i="18"/>
  <c r="G634" i="18"/>
  <c r="H633" i="18"/>
  <c r="G633" i="18"/>
  <c r="I632" i="18"/>
  <c r="H631" i="18"/>
  <c r="I631" i="18" s="1"/>
  <c r="H630" i="18"/>
  <c r="I630" i="18" s="1"/>
  <c r="H629" i="18"/>
  <c r="I629" i="18" s="1"/>
  <c r="G627" i="18"/>
  <c r="I627" i="18" s="1"/>
  <c r="G626" i="18"/>
  <c r="I626" i="18" s="1"/>
  <c r="G625" i="18"/>
  <c r="I625" i="18" s="1"/>
  <c r="G623" i="18"/>
  <c r="I623" i="18" s="1"/>
  <c r="G622" i="18"/>
  <c r="I622" i="18" s="1"/>
  <c r="G621" i="18"/>
  <c r="I621" i="18" s="1"/>
  <c r="G619" i="18"/>
  <c r="I619" i="18" s="1"/>
  <c r="H618" i="18"/>
  <c r="I618" i="18" s="1"/>
  <c r="G616" i="18"/>
  <c r="I616" i="18" s="1"/>
  <c r="H615" i="18"/>
  <c r="I615" i="18" s="1"/>
  <c r="I613" i="18"/>
  <c r="I612" i="18"/>
  <c r="H611" i="18"/>
  <c r="G611" i="18"/>
  <c r="G610" i="18"/>
  <c r="I610" i="18" s="1"/>
  <c r="G608" i="18"/>
  <c r="I608" i="18" s="1"/>
  <c r="H607" i="18"/>
  <c r="G607" i="18"/>
  <c r="G606" i="18"/>
  <c r="I606" i="18" s="1"/>
  <c r="H605" i="18"/>
  <c r="G605" i="18"/>
  <c r="H603" i="18"/>
  <c r="I603" i="18" s="1"/>
  <c r="H602" i="18"/>
  <c r="I602" i="18" s="1"/>
  <c r="I601" i="18"/>
  <c r="H600" i="18"/>
  <c r="I600" i="18" s="1"/>
  <c r="H599" i="18"/>
  <c r="I599" i="18" s="1"/>
  <c r="H597" i="18"/>
  <c r="I597" i="18" s="1"/>
  <c r="H596" i="18"/>
  <c r="I596" i="18" s="1"/>
  <c r="I595" i="18"/>
  <c r="H594" i="18"/>
  <c r="I594" i="18" s="1"/>
  <c r="H593" i="18"/>
  <c r="I593" i="18" s="1"/>
  <c r="H591" i="18"/>
  <c r="I591" i="18" s="1"/>
  <c r="H590" i="18"/>
  <c r="G590" i="18"/>
  <c r="H589" i="18"/>
  <c r="I589" i="18" s="1"/>
  <c r="H588" i="18"/>
  <c r="I588" i="18" s="1"/>
  <c r="H587" i="18"/>
  <c r="I587" i="18" s="1"/>
  <c r="H586" i="18"/>
  <c r="I586" i="18" s="1"/>
  <c r="H585" i="18"/>
  <c r="I585" i="18" s="1"/>
  <c r="H584" i="18"/>
  <c r="I584" i="18" s="1"/>
  <c r="H583" i="18"/>
  <c r="I583" i="18" s="1"/>
  <c r="H582" i="18"/>
  <c r="I582" i="18" s="1"/>
  <c r="H581" i="18"/>
  <c r="I581" i="18" s="1"/>
  <c r="H580" i="18"/>
  <c r="I580" i="18" s="1"/>
  <c r="H578" i="18"/>
  <c r="I578" i="18" s="1"/>
  <c r="H577" i="18"/>
  <c r="G577" i="18"/>
  <c r="H576" i="18"/>
  <c r="I576" i="18" s="1"/>
  <c r="H575" i="18"/>
  <c r="I575" i="18" s="1"/>
  <c r="H574" i="18"/>
  <c r="I574" i="18" s="1"/>
  <c r="H573" i="18"/>
  <c r="I573" i="18" s="1"/>
  <c r="H572" i="18"/>
  <c r="I572" i="18" s="1"/>
  <c r="H571" i="18"/>
  <c r="I571" i="18" s="1"/>
  <c r="H570" i="18"/>
  <c r="I570" i="18" s="1"/>
  <c r="H569" i="18"/>
  <c r="I569" i="18" s="1"/>
  <c r="H568" i="18"/>
  <c r="I568" i="18" s="1"/>
  <c r="H567" i="18"/>
  <c r="I567" i="18" s="1"/>
  <c r="H565" i="18"/>
  <c r="I565" i="18" s="1"/>
  <c r="J565" i="18" s="1"/>
  <c r="H563" i="18"/>
  <c r="I563" i="18" s="1"/>
  <c r="J563" i="18" s="1"/>
  <c r="H561" i="18"/>
  <c r="I561" i="18" s="1"/>
  <c r="J561" i="18" s="1"/>
  <c r="H559" i="18"/>
  <c r="I559" i="18" s="1"/>
  <c r="J559" i="18" s="1"/>
  <c r="H557" i="18"/>
  <c r="I557" i="18" s="1"/>
  <c r="G556" i="18"/>
  <c r="I556" i="18" s="1"/>
  <c r="H555" i="18"/>
  <c r="I555" i="18" s="1"/>
  <c r="H553" i="18"/>
  <c r="I553" i="18" s="1"/>
  <c r="H552" i="18"/>
  <c r="I552" i="18" s="1"/>
  <c r="H551" i="18"/>
  <c r="I551" i="18" s="1"/>
  <c r="H550" i="18"/>
  <c r="G550" i="18"/>
  <c r="H549" i="18"/>
  <c r="G549" i="18"/>
  <c r="H547" i="18"/>
  <c r="I547" i="18" s="1"/>
  <c r="H546" i="18"/>
  <c r="I546" i="18" s="1"/>
  <c r="H545" i="18"/>
  <c r="I545" i="18" s="1"/>
  <c r="H544" i="18"/>
  <c r="G544" i="18"/>
  <c r="H543" i="18"/>
  <c r="G543" i="18"/>
  <c r="H541" i="18"/>
  <c r="I541" i="18" s="1"/>
  <c r="H540" i="18"/>
  <c r="I540" i="18" s="1"/>
  <c r="H539" i="18"/>
  <c r="G539" i="18"/>
  <c r="H538" i="18"/>
  <c r="G538" i="18"/>
  <c r="H536" i="18"/>
  <c r="I536" i="18" s="1"/>
  <c r="H535" i="18"/>
  <c r="I535" i="18" s="1"/>
  <c r="H534" i="18"/>
  <c r="G534" i="18"/>
  <c r="H533" i="18"/>
  <c r="G533" i="18"/>
  <c r="G505" i="18"/>
  <c r="I505" i="18" s="1"/>
  <c r="H504" i="18"/>
  <c r="G504" i="18"/>
  <c r="I502" i="18"/>
  <c r="H501" i="18"/>
  <c r="I501" i="18" s="1"/>
  <c r="I500" i="18"/>
  <c r="G499" i="18"/>
  <c r="I499" i="18" s="1"/>
  <c r="H498" i="18"/>
  <c r="G498" i="18"/>
  <c r="I496" i="18"/>
  <c r="H495" i="18"/>
  <c r="I495" i="18" s="1"/>
  <c r="I494" i="18"/>
  <c r="G493" i="18"/>
  <c r="I493" i="18" s="1"/>
  <c r="H492" i="18"/>
  <c r="G492" i="18"/>
  <c r="H490" i="18"/>
  <c r="I490" i="18" s="1"/>
  <c r="H489" i="18"/>
  <c r="G489" i="18"/>
  <c r="H488" i="18"/>
  <c r="I488" i="18" s="1"/>
  <c r="H486" i="18"/>
  <c r="I486" i="18" s="1"/>
  <c r="H485" i="18"/>
  <c r="G485" i="18"/>
  <c r="H484" i="18"/>
  <c r="I484" i="18" s="1"/>
  <c r="H482" i="18"/>
  <c r="G482" i="18"/>
  <c r="H481" i="18"/>
  <c r="I481" i="18" s="1"/>
  <c r="H480" i="18"/>
  <c r="G480" i="18"/>
  <c r="H479" i="18"/>
  <c r="I479" i="18" s="1"/>
  <c r="G478" i="18"/>
  <c r="I478" i="18" s="1"/>
  <c r="I477" i="18"/>
  <c r="H475" i="18"/>
  <c r="G475" i="18"/>
  <c r="H474" i="18"/>
  <c r="I474" i="18" s="1"/>
  <c r="H473" i="18"/>
  <c r="G473" i="18"/>
  <c r="H472" i="18"/>
  <c r="I472" i="18" s="1"/>
  <c r="G471" i="18"/>
  <c r="I471" i="18" s="1"/>
  <c r="I470" i="18"/>
  <c r="I468" i="18"/>
  <c r="H467" i="18"/>
  <c r="G467" i="18"/>
  <c r="I465" i="18"/>
  <c r="H464" i="18"/>
  <c r="G464" i="18"/>
  <c r="I462" i="18"/>
  <c r="H461" i="18"/>
  <c r="G461" i="18"/>
  <c r="H458" i="18"/>
  <c r="G458" i="18"/>
  <c r="H456" i="18"/>
  <c r="G456" i="18"/>
  <c r="H454" i="18"/>
  <c r="G454" i="18"/>
  <c r="H452" i="18"/>
  <c r="G452" i="18"/>
  <c r="H449" i="18"/>
  <c r="G449" i="18"/>
  <c r="H446" i="18"/>
  <c r="I446" i="18" s="1"/>
  <c r="H445" i="18"/>
  <c r="G445" i="18"/>
  <c r="I444" i="18"/>
  <c r="I443" i="18"/>
  <c r="H442" i="18"/>
  <c r="I442" i="18" s="1"/>
  <c r="H440" i="18"/>
  <c r="I440" i="18" s="1"/>
  <c r="H439" i="18"/>
  <c r="G439" i="18"/>
  <c r="G438" i="18"/>
  <c r="I438" i="18" s="1"/>
  <c r="G437" i="18"/>
  <c r="I437" i="18" s="1"/>
  <c r="H436" i="18"/>
  <c r="G436" i="18"/>
  <c r="H434" i="18"/>
  <c r="I434" i="18" s="1"/>
  <c r="H433" i="18"/>
  <c r="G433" i="18"/>
  <c r="H432" i="18"/>
  <c r="I432" i="18" s="1"/>
  <c r="H431" i="18"/>
  <c r="I431" i="18" s="1"/>
  <c r="H430" i="18"/>
  <c r="I430" i="18" s="1"/>
  <c r="H428" i="18"/>
  <c r="I428" i="18" s="1"/>
  <c r="H427" i="18"/>
  <c r="G427" i="18"/>
  <c r="H426" i="18"/>
  <c r="I426" i="18" s="1"/>
  <c r="H425" i="18"/>
  <c r="I425" i="18" s="1"/>
  <c r="H424" i="18"/>
  <c r="I424" i="18" s="1"/>
  <c r="H422" i="18"/>
  <c r="I422" i="18" s="1"/>
  <c r="G419" i="18"/>
  <c r="I419" i="18" s="1"/>
  <c r="H418" i="18"/>
  <c r="G418" i="18"/>
  <c r="G416" i="18"/>
  <c r="I416" i="18" s="1"/>
  <c r="H415" i="18"/>
  <c r="G415" i="18"/>
  <c r="G413" i="18"/>
  <c r="I413" i="18" s="1"/>
  <c r="H412" i="18"/>
  <c r="G412" i="18"/>
  <c r="G410" i="18"/>
  <c r="I410" i="18" s="1"/>
  <c r="H409" i="18"/>
  <c r="G409" i="18"/>
  <c r="G407" i="18"/>
  <c r="I407" i="18" s="1"/>
  <c r="J407" i="18" s="1"/>
  <c r="G405" i="18"/>
  <c r="I405" i="18" s="1"/>
  <c r="J405" i="18" s="1"/>
  <c r="I403" i="18"/>
  <c r="H402" i="18"/>
  <c r="I402" i="18" s="1"/>
  <c r="I400" i="18"/>
  <c r="H399" i="18"/>
  <c r="I399" i="18" s="1"/>
  <c r="H397" i="18"/>
  <c r="I397" i="18" s="1"/>
  <c r="H396" i="18"/>
  <c r="I396" i="18" s="1"/>
  <c r="G395" i="18"/>
  <c r="I395" i="18" s="1"/>
  <c r="H394" i="18"/>
  <c r="G394" i="18"/>
  <c r="H393" i="18"/>
  <c r="G393" i="18"/>
  <c r="I392" i="18"/>
  <c r="H391" i="18"/>
  <c r="G391" i="18"/>
  <c r="H390" i="18"/>
  <c r="G390" i="18"/>
  <c r="I389" i="18"/>
  <c r="H388" i="18"/>
  <c r="I388" i="18" s="1"/>
  <c r="H387" i="18"/>
  <c r="I387" i="18" s="1"/>
  <c r="H386" i="18"/>
  <c r="I386" i="18" s="1"/>
  <c r="H384" i="18"/>
  <c r="I384" i="18" s="1"/>
  <c r="H383" i="18"/>
  <c r="I383" i="18" s="1"/>
  <c r="G382" i="18"/>
  <c r="I382" i="18" s="1"/>
  <c r="H381" i="18"/>
  <c r="G381" i="18"/>
  <c r="H380" i="18"/>
  <c r="I380" i="18" s="1"/>
  <c r="I379" i="18"/>
  <c r="H378" i="18"/>
  <c r="G378" i="18"/>
  <c r="H377" i="18"/>
  <c r="G377" i="18"/>
  <c r="I376" i="18"/>
  <c r="H375" i="18"/>
  <c r="I375" i="18" s="1"/>
  <c r="H374" i="18"/>
  <c r="I374" i="18" s="1"/>
  <c r="H373" i="18"/>
  <c r="I373" i="18" s="1"/>
  <c r="G371" i="18"/>
  <c r="I371" i="18" s="1"/>
  <c r="G370" i="18"/>
  <c r="I370" i="18" s="1"/>
  <c r="G369" i="18"/>
  <c r="I369" i="18" s="1"/>
  <c r="G367" i="18"/>
  <c r="I367" i="18" s="1"/>
  <c r="G366" i="18"/>
  <c r="I366" i="18" s="1"/>
  <c r="G365" i="18"/>
  <c r="I365" i="18" s="1"/>
  <c r="G363" i="18"/>
  <c r="I363" i="18" s="1"/>
  <c r="H362" i="18"/>
  <c r="I362" i="18" s="1"/>
  <c r="G360" i="18"/>
  <c r="I360" i="18" s="1"/>
  <c r="H359" i="18"/>
  <c r="I359" i="18" s="1"/>
  <c r="G357" i="18"/>
  <c r="I357" i="18" s="1"/>
  <c r="H356" i="18"/>
  <c r="G356" i="18"/>
  <c r="G355" i="18"/>
  <c r="I355" i="18" s="1"/>
  <c r="H354" i="18"/>
  <c r="G354" i="18"/>
  <c r="H352" i="18"/>
  <c r="I352" i="18" s="1"/>
  <c r="H351" i="18"/>
  <c r="I351" i="18" s="1"/>
  <c r="I350" i="18"/>
  <c r="H349" i="18"/>
  <c r="I349" i="18" s="1"/>
  <c r="H348" i="18"/>
  <c r="I348" i="18" s="1"/>
  <c r="H346" i="18"/>
  <c r="I346" i="18" s="1"/>
  <c r="H345" i="18"/>
  <c r="I345" i="18" s="1"/>
  <c r="I344" i="18"/>
  <c r="H343" i="18"/>
  <c r="I343" i="18" s="1"/>
  <c r="H342" i="18"/>
  <c r="I342" i="18" s="1"/>
  <c r="H340" i="18"/>
  <c r="I340" i="18" s="1"/>
  <c r="H339" i="18"/>
  <c r="G339" i="18"/>
  <c r="H338" i="18"/>
  <c r="I338" i="18" s="1"/>
  <c r="H337" i="18"/>
  <c r="I337" i="18" s="1"/>
  <c r="H336" i="18"/>
  <c r="I336" i="18" s="1"/>
  <c r="H335" i="18"/>
  <c r="I335" i="18" s="1"/>
  <c r="H334" i="18"/>
  <c r="I334" i="18" s="1"/>
  <c r="H333" i="18"/>
  <c r="I333" i="18" s="1"/>
  <c r="H332" i="18"/>
  <c r="I332" i="18" s="1"/>
  <c r="H331" i="18"/>
  <c r="I331" i="18" s="1"/>
  <c r="H330" i="18"/>
  <c r="I330" i="18" s="1"/>
  <c r="H329" i="18"/>
  <c r="I329" i="18" s="1"/>
  <c r="H327" i="18"/>
  <c r="I327" i="18" s="1"/>
  <c r="H326" i="18"/>
  <c r="G326" i="18"/>
  <c r="H325" i="18"/>
  <c r="I325" i="18" s="1"/>
  <c r="H324" i="18"/>
  <c r="I324" i="18" s="1"/>
  <c r="H323" i="18"/>
  <c r="I323" i="18" s="1"/>
  <c r="H322" i="18"/>
  <c r="I322" i="18" s="1"/>
  <c r="H321" i="18"/>
  <c r="I321" i="18" s="1"/>
  <c r="H320" i="18"/>
  <c r="I320" i="18" s="1"/>
  <c r="H319" i="18"/>
  <c r="I319" i="18" s="1"/>
  <c r="H318" i="18"/>
  <c r="I318" i="18" s="1"/>
  <c r="H317" i="18"/>
  <c r="I317" i="18" s="1"/>
  <c r="H316" i="18"/>
  <c r="I316" i="18" s="1"/>
  <c r="H314" i="18"/>
  <c r="I314" i="18" s="1"/>
  <c r="J314" i="18" s="1"/>
  <c r="H312" i="18"/>
  <c r="I312" i="18" s="1"/>
  <c r="J312" i="18" s="1"/>
  <c r="H310" i="18"/>
  <c r="I310" i="18" s="1"/>
  <c r="J310" i="18" s="1"/>
  <c r="H308" i="18"/>
  <c r="I308" i="18" s="1"/>
  <c r="J308" i="18" s="1"/>
  <c r="H306" i="18"/>
  <c r="I306" i="18" s="1"/>
  <c r="G305" i="18"/>
  <c r="I305" i="18" s="1"/>
  <c r="H304" i="18"/>
  <c r="I304" i="18" s="1"/>
  <c r="H302" i="18"/>
  <c r="I302" i="18" s="1"/>
  <c r="H301" i="18"/>
  <c r="I301" i="18" s="1"/>
  <c r="H300" i="18"/>
  <c r="I300" i="18" s="1"/>
  <c r="H299" i="18"/>
  <c r="G299" i="18"/>
  <c r="H298" i="18"/>
  <c r="G298" i="18"/>
  <c r="H296" i="18"/>
  <c r="I296" i="18" s="1"/>
  <c r="H295" i="18"/>
  <c r="I295" i="18" s="1"/>
  <c r="H294" i="18"/>
  <c r="I294" i="18" s="1"/>
  <c r="H293" i="18"/>
  <c r="G293" i="18"/>
  <c r="H292" i="18"/>
  <c r="G292" i="18"/>
  <c r="H290" i="18"/>
  <c r="I290" i="18" s="1"/>
  <c r="H289" i="18"/>
  <c r="I289" i="18" s="1"/>
  <c r="H288" i="18"/>
  <c r="G288" i="18"/>
  <c r="H287" i="18"/>
  <c r="G287" i="18"/>
  <c r="H285" i="18"/>
  <c r="I285" i="18" s="1"/>
  <c r="H284" i="18"/>
  <c r="I284" i="18" s="1"/>
  <c r="H283" i="18"/>
  <c r="G283" i="18"/>
  <c r="H282" i="18"/>
  <c r="G282" i="18"/>
  <c r="H276" i="18"/>
  <c r="E276" i="18"/>
  <c r="I274" i="18"/>
  <c r="I273" i="18"/>
  <c r="I272" i="18"/>
  <c r="I271" i="18"/>
  <c r="I270" i="18"/>
  <c r="I269" i="18"/>
  <c r="I268" i="18"/>
  <c r="I267" i="18"/>
  <c r="I266" i="18"/>
  <c r="I265" i="18"/>
  <c r="I264" i="18"/>
  <c r="I263" i="18"/>
  <c r="E527" i="18"/>
  <c r="I527" i="18" s="1"/>
  <c r="J527" i="18" s="1"/>
  <c r="I525" i="18"/>
  <c r="I524" i="18"/>
  <c r="I523" i="18"/>
  <c r="I522" i="18"/>
  <c r="I521" i="18"/>
  <c r="I520" i="18"/>
  <c r="I519" i="18"/>
  <c r="I518" i="18"/>
  <c r="I517" i="18"/>
  <c r="I516" i="18"/>
  <c r="I515" i="18"/>
  <c r="I514" i="18"/>
  <c r="G253" i="18"/>
  <c r="I253" i="18" s="1"/>
  <c r="H252" i="18"/>
  <c r="G252" i="18"/>
  <c r="I251" i="18"/>
  <c r="H250" i="18"/>
  <c r="I250" i="18" s="1"/>
  <c r="I249" i="18"/>
  <c r="G248" i="18"/>
  <c r="I248" i="18" s="1"/>
  <c r="H247" i="18"/>
  <c r="G247" i="18"/>
  <c r="I245" i="18"/>
  <c r="H244" i="18"/>
  <c r="I244" i="18" s="1"/>
  <c r="I243" i="18"/>
  <c r="G242" i="18"/>
  <c r="I242" i="18" s="1"/>
  <c r="H241" i="18"/>
  <c r="G241" i="18"/>
  <c r="H239" i="18"/>
  <c r="I239" i="18" s="1"/>
  <c r="H238" i="18"/>
  <c r="G238" i="18"/>
  <c r="H237" i="18"/>
  <c r="I237" i="18" s="1"/>
  <c r="H235" i="18"/>
  <c r="I235" i="18" s="1"/>
  <c r="H234" i="18"/>
  <c r="G234" i="18"/>
  <c r="H233" i="18"/>
  <c r="I233" i="18" s="1"/>
  <c r="H231" i="18"/>
  <c r="G231" i="18"/>
  <c r="H230" i="18"/>
  <c r="I230" i="18" s="1"/>
  <c r="H229" i="18"/>
  <c r="G229" i="18"/>
  <c r="H228" i="18"/>
  <c r="I228" i="18" s="1"/>
  <c r="G227" i="18"/>
  <c r="I227" i="18" s="1"/>
  <c r="I226" i="18"/>
  <c r="H224" i="18"/>
  <c r="G224" i="18"/>
  <c r="H223" i="18"/>
  <c r="I223" i="18" s="1"/>
  <c r="H222" i="18"/>
  <c r="G222" i="18"/>
  <c r="H221" i="18"/>
  <c r="I221" i="18" s="1"/>
  <c r="G220" i="18"/>
  <c r="I220" i="18" s="1"/>
  <c r="I219" i="18"/>
  <c r="I217" i="18"/>
  <c r="H216" i="18"/>
  <c r="G216" i="18"/>
  <c r="I214" i="18"/>
  <c r="H213" i="18"/>
  <c r="G213" i="18"/>
  <c r="I211" i="18"/>
  <c r="H210" i="18"/>
  <c r="G210" i="18"/>
  <c r="H207" i="18"/>
  <c r="G207" i="18"/>
  <c r="H205" i="18"/>
  <c r="G205" i="18"/>
  <c r="H203" i="18"/>
  <c r="G203" i="18"/>
  <c r="H201" i="18"/>
  <c r="G201" i="18"/>
  <c r="H198" i="18"/>
  <c r="G198" i="18"/>
  <c r="H195" i="18"/>
  <c r="I195" i="18" s="1"/>
  <c r="H194" i="18"/>
  <c r="G194" i="18"/>
  <c r="G193" i="18"/>
  <c r="I193" i="18" s="1"/>
  <c r="G192" i="18"/>
  <c r="I192" i="18" s="1"/>
  <c r="H191" i="18"/>
  <c r="G191" i="18"/>
  <c r="H189" i="18"/>
  <c r="I189" i="18" s="1"/>
  <c r="H188" i="18"/>
  <c r="G188" i="18"/>
  <c r="G187" i="18"/>
  <c r="I187" i="18" s="1"/>
  <c r="G186" i="18"/>
  <c r="I186" i="18" s="1"/>
  <c r="H185" i="18"/>
  <c r="G185" i="18"/>
  <c r="H183" i="18"/>
  <c r="I183" i="18" s="1"/>
  <c r="H182" i="18"/>
  <c r="G182" i="18"/>
  <c r="H181" i="18"/>
  <c r="I181" i="18" s="1"/>
  <c r="H180" i="18"/>
  <c r="I180" i="18" s="1"/>
  <c r="H179" i="18"/>
  <c r="I179" i="18" s="1"/>
  <c r="H177" i="18"/>
  <c r="I177" i="18" s="1"/>
  <c r="H176" i="18"/>
  <c r="G176" i="18"/>
  <c r="H175" i="18"/>
  <c r="I175" i="18" s="1"/>
  <c r="H174" i="18"/>
  <c r="I174" i="18" s="1"/>
  <c r="H173" i="18"/>
  <c r="I173" i="18" s="1"/>
  <c r="G171" i="18"/>
  <c r="I171" i="18" s="1"/>
  <c r="H170" i="18"/>
  <c r="G170" i="18"/>
  <c r="K224" i="19" l="1"/>
  <c r="L224" i="19" s="1"/>
  <c r="J225" i="19" s="1"/>
  <c r="J226" i="19" s="1"/>
  <c r="I698" i="18"/>
  <c r="I741" i="18"/>
  <c r="I757" i="18"/>
  <c r="J757" i="18" s="1"/>
  <c r="I751" i="18"/>
  <c r="J751" i="18" s="1"/>
  <c r="I739" i="18"/>
  <c r="I726" i="18"/>
  <c r="J726" i="18" s="1"/>
  <c r="I717" i="18"/>
  <c r="J717" i="18" s="1"/>
  <c r="I711" i="18"/>
  <c r="J711" i="18" s="1"/>
  <c r="I763" i="18"/>
  <c r="J763" i="18" s="1"/>
  <c r="I713" i="18"/>
  <c r="J713" i="18" s="1"/>
  <c r="I748" i="18"/>
  <c r="I704" i="18"/>
  <c r="J701" i="18" s="1"/>
  <c r="I715" i="18"/>
  <c r="J715" i="18" s="1"/>
  <c r="I723" i="18"/>
  <c r="J723" i="18" s="1"/>
  <c r="I720" i="18"/>
  <c r="J720" i="18" s="1"/>
  <c r="I732" i="18"/>
  <c r="I744" i="18"/>
  <c r="J743" i="18" s="1"/>
  <c r="I649" i="18"/>
  <c r="J747" i="18"/>
  <c r="I734" i="18"/>
  <c r="J736" i="18"/>
  <c r="I680" i="18"/>
  <c r="J680" i="18" s="1"/>
  <c r="I695" i="18"/>
  <c r="J695" i="18" s="1"/>
  <c r="I692" i="18"/>
  <c r="J689" i="18" s="1"/>
  <c r="I686" i="18"/>
  <c r="J683" i="18" s="1"/>
  <c r="I504" i="18"/>
  <c r="J504" i="18" s="1"/>
  <c r="I549" i="18"/>
  <c r="I646" i="18"/>
  <c r="I482" i="18"/>
  <c r="I668" i="18"/>
  <c r="J668" i="18" s="1"/>
  <c r="I634" i="18"/>
  <c r="I533" i="18"/>
  <c r="J658" i="18"/>
  <c r="I633" i="18"/>
  <c r="I671" i="18"/>
  <c r="J671" i="18" s="1"/>
  <c r="I590" i="18"/>
  <c r="J580" i="18" s="1"/>
  <c r="I665" i="18"/>
  <c r="J665" i="18" s="1"/>
  <c r="I674" i="18"/>
  <c r="J674" i="18" s="1"/>
  <c r="I534" i="18"/>
  <c r="I611" i="18"/>
  <c r="J610" i="18" s="1"/>
  <c r="I538" i="18"/>
  <c r="I550" i="18"/>
  <c r="J655" i="18"/>
  <c r="I577" i="18"/>
  <c r="J567" i="18" s="1"/>
  <c r="I607" i="18"/>
  <c r="J615" i="18"/>
  <c r="I543" i="18"/>
  <c r="I647" i="18"/>
  <c r="J599" i="18"/>
  <c r="I475" i="18"/>
  <c r="I498" i="18"/>
  <c r="J498" i="18" s="1"/>
  <c r="I637" i="18"/>
  <c r="I492" i="18"/>
  <c r="J492" i="18" s="1"/>
  <c r="I544" i="18"/>
  <c r="I605" i="18"/>
  <c r="I539" i="18"/>
  <c r="I650" i="18"/>
  <c r="J621" i="18"/>
  <c r="J625" i="18"/>
  <c r="J618" i="18"/>
  <c r="J593" i="18"/>
  <c r="J555" i="18"/>
  <c r="I480" i="18"/>
  <c r="I467" i="18"/>
  <c r="J467" i="18" s="1"/>
  <c r="I454" i="18"/>
  <c r="J454" i="18" s="1"/>
  <c r="I464" i="18"/>
  <c r="J464" i="18" s="1"/>
  <c r="I356" i="18"/>
  <c r="I456" i="18"/>
  <c r="J456" i="18" s="1"/>
  <c r="I461" i="18"/>
  <c r="J461" i="18" s="1"/>
  <c r="I458" i="18"/>
  <c r="J458" i="18" s="1"/>
  <c r="I485" i="18"/>
  <c r="J484" i="18" s="1"/>
  <c r="I452" i="18"/>
  <c r="J452" i="18" s="1"/>
  <c r="I445" i="18"/>
  <c r="J442" i="18" s="1"/>
  <c r="I473" i="18"/>
  <c r="I489" i="18"/>
  <c r="J488" i="18" s="1"/>
  <c r="I439" i="18"/>
  <c r="J399" i="18"/>
  <c r="I436" i="18"/>
  <c r="I449" i="18"/>
  <c r="J449" i="18" s="1"/>
  <c r="J362" i="18"/>
  <c r="I433" i="18"/>
  <c r="J430" i="18" s="1"/>
  <c r="I412" i="18"/>
  <c r="J412" i="18" s="1"/>
  <c r="I427" i="18"/>
  <c r="J424" i="18" s="1"/>
  <c r="I418" i="18"/>
  <c r="J418" i="18" s="1"/>
  <c r="J359" i="18"/>
  <c r="I292" i="18"/>
  <c r="I415" i="18"/>
  <c r="J415" i="18" s="1"/>
  <c r="I391" i="18"/>
  <c r="I409" i="18"/>
  <c r="J409" i="18" s="1"/>
  <c r="J276" i="18"/>
  <c r="J365" i="18"/>
  <c r="I282" i="18"/>
  <c r="I288" i="18"/>
  <c r="I378" i="18"/>
  <c r="J514" i="18"/>
  <c r="I339" i="18"/>
  <c r="J329" i="18" s="1"/>
  <c r="J402" i="18"/>
  <c r="I293" i="18"/>
  <c r="J522" i="18"/>
  <c r="I299" i="18"/>
  <c r="I354" i="18"/>
  <c r="J369" i="18"/>
  <c r="J271" i="18"/>
  <c r="I326" i="18"/>
  <c r="J316" i="18" s="1"/>
  <c r="I377" i="18"/>
  <c r="I381" i="18"/>
  <c r="I393" i="18"/>
  <c r="I222" i="18"/>
  <c r="I229" i="18"/>
  <c r="I283" i="18"/>
  <c r="J348" i="18"/>
  <c r="J518" i="18"/>
  <c r="I394" i="18"/>
  <c r="I390" i="18"/>
  <c r="I287" i="18"/>
  <c r="I298" i="18"/>
  <c r="J342" i="18"/>
  <c r="J304" i="18"/>
  <c r="I276" i="18"/>
  <c r="J267" i="18"/>
  <c r="J263" i="18"/>
  <c r="I247" i="18"/>
  <c r="J247" i="18" s="1"/>
  <c r="I201" i="18"/>
  <c r="J201" i="18" s="1"/>
  <c r="I252" i="18"/>
  <c r="J252" i="18" s="1"/>
  <c r="I198" i="18"/>
  <c r="J198" i="18" s="1"/>
  <c r="I207" i="18"/>
  <c r="J207" i="18" s="1"/>
  <c r="I238" i="18"/>
  <c r="J237" i="18" s="1"/>
  <c r="I176" i="18"/>
  <c r="J173" i="18" s="1"/>
  <c r="I170" i="18"/>
  <c r="J170" i="18" s="1"/>
  <c r="I205" i="18"/>
  <c r="J205" i="18" s="1"/>
  <c r="I241" i="18"/>
  <c r="J241" i="18" s="1"/>
  <c r="I231" i="18"/>
  <c r="I234" i="18"/>
  <c r="J233" i="18" s="1"/>
  <c r="I224" i="18"/>
  <c r="I203" i="18"/>
  <c r="J203" i="18" s="1"/>
  <c r="I213" i="18"/>
  <c r="J213" i="18" s="1"/>
  <c r="I210" i="18"/>
  <c r="J210" i="18" s="1"/>
  <c r="I185" i="18"/>
  <c r="I191" i="18"/>
  <c r="I216" i="18"/>
  <c r="J216" i="18" s="1"/>
  <c r="I182" i="18"/>
  <c r="J179" i="18" s="1"/>
  <c r="I188" i="18"/>
  <c r="I194" i="18"/>
  <c r="H168" i="18"/>
  <c r="I168" i="18" s="1"/>
  <c r="G165" i="18"/>
  <c r="I165" i="18" s="1"/>
  <c r="H164" i="18"/>
  <c r="G164" i="18"/>
  <c r="G162" i="18"/>
  <c r="I162" i="18" s="1"/>
  <c r="H161" i="18"/>
  <c r="G161" i="18"/>
  <c r="G159" i="18"/>
  <c r="I159" i="18" s="1"/>
  <c r="H158" i="18"/>
  <c r="G158" i="18"/>
  <c r="G156" i="18"/>
  <c r="I156" i="18" s="1"/>
  <c r="H155" i="18"/>
  <c r="G155" i="18"/>
  <c r="G153" i="18"/>
  <c r="I153" i="18" s="1"/>
  <c r="J153" i="18" s="1"/>
  <c r="G151" i="18"/>
  <c r="I151" i="18" s="1"/>
  <c r="J151" i="18" s="1"/>
  <c r="I149" i="18"/>
  <c r="H148" i="18"/>
  <c r="I148" i="18" s="1"/>
  <c r="I146" i="18"/>
  <c r="H145" i="18"/>
  <c r="I145" i="18" s="1"/>
  <c r="H143" i="18"/>
  <c r="I143" i="18" s="1"/>
  <c r="H142" i="18"/>
  <c r="I142" i="18" s="1"/>
  <c r="G141" i="18"/>
  <c r="I141" i="18" s="1"/>
  <c r="H140" i="18"/>
  <c r="G140" i="18"/>
  <c r="H139" i="18"/>
  <c r="G139" i="18"/>
  <c r="I138" i="18"/>
  <c r="H137" i="18"/>
  <c r="G137" i="18"/>
  <c r="H136" i="18"/>
  <c r="G136" i="18"/>
  <c r="I135" i="18"/>
  <c r="H134" i="18"/>
  <c r="I134" i="18" s="1"/>
  <c r="H133" i="18"/>
  <c r="I133" i="18" s="1"/>
  <c r="H132" i="18"/>
  <c r="I132" i="18" s="1"/>
  <c r="H130" i="18"/>
  <c r="I130" i="18" s="1"/>
  <c r="H129" i="18"/>
  <c r="I129" i="18" s="1"/>
  <c r="G128" i="18"/>
  <c r="I128" i="18" s="1"/>
  <c r="H127" i="18"/>
  <c r="G127" i="18"/>
  <c r="H126" i="18"/>
  <c r="I126" i="18" s="1"/>
  <c r="I125" i="18"/>
  <c r="H124" i="18"/>
  <c r="G124" i="18"/>
  <c r="H123" i="18"/>
  <c r="G123" i="18"/>
  <c r="I122" i="18"/>
  <c r="H121" i="18"/>
  <c r="I121" i="18" s="1"/>
  <c r="H120" i="18"/>
  <c r="I120" i="18" s="1"/>
  <c r="H119" i="18"/>
  <c r="I119" i="18" s="1"/>
  <c r="G117" i="18"/>
  <c r="I117" i="18" s="1"/>
  <c r="G116" i="18"/>
  <c r="I116" i="18" s="1"/>
  <c r="G115" i="18"/>
  <c r="I115" i="18" s="1"/>
  <c r="G113" i="18"/>
  <c r="I113" i="18" s="1"/>
  <c r="G112" i="18"/>
  <c r="I112" i="18" s="1"/>
  <c r="G111" i="18"/>
  <c r="I111" i="18" s="1"/>
  <c r="G109" i="18"/>
  <c r="I109" i="18" s="1"/>
  <c r="H108" i="18"/>
  <c r="I108" i="18" s="1"/>
  <c r="G106" i="18"/>
  <c r="I106" i="18" s="1"/>
  <c r="H105" i="18"/>
  <c r="I105" i="18" s="1"/>
  <c r="G103" i="18"/>
  <c r="I103" i="18" s="1"/>
  <c r="H102" i="18"/>
  <c r="G102" i="18"/>
  <c r="G101" i="18"/>
  <c r="I101" i="18" s="1"/>
  <c r="H100" i="18"/>
  <c r="G100" i="18"/>
  <c r="H98" i="18"/>
  <c r="I98" i="18" s="1"/>
  <c r="H97" i="18"/>
  <c r="I97" i="18" s="1"/>
  <c r="I96" i="18"/>
  <c r="H95" i="18"/>
  <c r="I95" i="18" s="1"/>
  <c r="H94" i="18"/>
  <c r="I94" i="18" s="1"/>
  <c r="H92" i="18"/>
  <c r="I92" i="18" s="1"/>
  <c r="H91" i="18"/>
  <c r="I91" i="18" s="1"/>
  <c r="I90" i="18"/>
  <c r="H89" i="18"/>
  <c r="I89" i="18" s="1"/>
  <c r="H88" i="18"/>
  <c r="I88" i="18" s="1"/>
  <c r="H86" i="18"/>
  <c r="I86" i="18" s="1"/>
  <c r="H85" i="18"/>
  <c r="G85" i="18"/>
  <c r="H84" i="18"/>
  <c r="I84" i="18" s="1"/>
  <c r="H83" i="18"/>
  <c r="I83" i="18" s="1"/>
  <c r="H82" i="18"/>
  <c r="I82" i="18" s="1"/>
  <c r="H81" i="18"/>
  <c r="I81" i="18" s="1"/>
  <c r="H80" i="18"/>
  <c r="I80" i="18" s="1"/>
  <c r="H79" i="18"/>
  <c r="I79" i="18" s="1"/>
  <c r="H78" i="18"/>
  <c r="I78" i="18" s="1"/>
  <c r="H77" i="18"/>
  <c r="I77" i="18" s="1"/>
  <c r="H76" i="18"/>
  <c r="I76" i="18" s="1"/>
  <c r="H75" i="18"/>
  <c r="I75" i="18" s="1"/>
  <c r="H73" i="18"/>
  <c r="I73" i="18" s="1"/>
  <c r="H72" i="18"/>
  <c r="G72" i="18"/>
  <c r="H71" i="18"/>
  <c r="I71" i="18" s="1"/>
  <c r="H70" i="18"/>
  <c r="I70" i="18" s="1"/>
  <c r="H69" i="18"/>
  <c r="I69" i="18" s="1"/>
  <c r="H68" i="18"/>
  <c r="I68" i="18" s="1"/>
  <c r="H67" i="18"/>
  <c r="I67" i="18" s="1"/>
  <c r="H66" i="18"/>
  <c r="I66" i="18" s="1"/>
  <c r="H65" i="18"/>
  <c r="I65" i="18" s="1"/>
  <c r="H64" i="18"/>
  <c r="I64" i="18" s="1"/>
  <c r="H63" i="18"/>
  <c r="I63" i="18" s="1"/>
  <c r="H62" i="18"/>
  <c r="I62" i="18" s="1"/>
  <c r="H60" i="18"/>
  <c r="I60" i="18" s="1"/>
  <c r="J60" i="18" s="1"/>
  <c r="H58" i="18"/>
  <c r="I58" i="18" s="1"/>
  <c r="J58" i="18" s="1"/>
  <c r="H56" i="18"/>
  <c r="I56" i="18" s="1"/>
  <c r="J56" i="18" s="1"/>
  <c r="H54" i="18"/>
  <c r="I54" i="18" s="1"/>
  <c r="J54" i="18" s="1"/>
  <c r="H52" i="18"/>
  <c r="I52" i="18" s="1"/>
  <c r="G51" i="18"/>
  <c r="I51" i="18" s="1"/>
  <c r="H50" i="18"/>
  <c r="I50" i="18" s="1"/>
  <c r="H48" i="18"/>
  <c r="I48" i="18" s="1"/>
  <c r="H47" i="18"/>
  <c r="I47" i="18" s="1"/>
  <c r="H46" i="18"/>
  <c r="I46" i="18" s="1"/>
  <c r="H45" i="18"/>
  <c r="G45" i="18"/>
  <c r="H44" i="18"/>
  <c r="G44" i="18"/>
  <c r="H42" i="18"/>
  <c r="I42" i="18" s="1"/>
  <c r="H41" i="18"/>
  <c r="I41" i="18" s="1"/>
  <c r="H40" i="18"/>
  <c r="I40" i="18" s="1"/>
  <c r="H39" i="18"/>
  <c r="G39" i="18"/>
  <c r="H38" i="18"/>
  <c r="G38" i="18"/>
  <c r="H36" i="18"/>
  <c r="I36" i="18" s="1"/>
  <c r="H35" i="18"/>
  <c r="I35" i="18" s="1"/>
  <c r="H34" i="18"/>
  <c r="G34" i="18"/>
  <c r="H33" i="18"/>
  <c r="G33" i="18"/>
  <c r="H31" i="18"/>
  <c r="I31" i="18" s="1"/>
  <c r="H30" i="18"/>
  <c r="I30" i="18" s="1"/>
  <c r="H29" i="18"/>
  <c r="G29" i="18"/>
  <c r="H28" i="18"/>
  <c r="G28" i="18"/>
  <c r="H22" i="18"/>
  <c r="I20" i="18"/>
  <c r="I19" i="18"/>
  <c r="I18" i="18"/>
  <c r="I17" i="18"/>
  <c r="I16" i="18"/>
  <c r="I15" i="18"/>
  <c r="I14" i="18"/>
  <c r="I13" i="18"/>
  <c r="I12" i="18"/>
  <c r="I11" i="18"/>
  <c r="I10" i="18"/>
  <c r="I9" i="18"/>
  <c r="E22" i="18"/>
  <c r="M525" i="18"/>
  <c r="M22" i="18"/>
  <c r="K226" i="19" l="1"/>
  <c r="J450" i="19"/>
  <c r="K450" i="19" s="1"/>
  <c r="J729" i="18"/>
  <c r="J549" i="18"/>
  <c r="J477" i="18"/>
  <c r="J538" i="18"/>
  <c r="J629" i="18"/>
  <c r="J642" i="18"/>
  <c r="J605" i="18"/>
  <c r="J543" i="18"/>
  <c r="J470" i="18"/>
  <c r="J533" i="18"/>
  <c r="J436" i="18"/>
  <c r="J354" i="18"/>
  <c r="J287" i="18"/>
  <c r="J373" i="18"/>
  <c r="J219" i="18"/>
  <c r="J386" i="18"/>
  <c r="J292" i="18"/>
  <c r="J282" i="18"/>
  <c r="J298" i="18"/>
  <c r="J226" i="18"/>
  <c r="J191" i="18"/>
  <c r="J185" i="18"/>
  <c r="I33" i="18"/>
  <c r="I44" i="18"/>
  <c r="J105" i="18"/>
  <c r="I158" i="18"/>
  <c r="J158" i="18" s="1"/>
  <c r="J17" i="18"/>
  <c r="I155" i="18"/>
  <c r="J155" i="18" s="1"/>
  <c r="J9" i="18"/>
  <c r="J145" i="18"/>
  <c r="I161" i="18"/>
  <c r="J161" i="18" s="1"/>
  <c r="I164" i="18"/>
  <c r="J164" i="18" s="1"/>
  <c r="J13" i="18"/>
  <c r="I22" i="18"/>
  <c r="J148" i="18"/>
  <c r="I124" i="18"/>
  <c r="I29" i="18"/>
  <c r="I127" i="18"/>
  <c r="I140" i="18"/>
  <c r="I136" i="18"/>
  <c r="J22" i="18"/>
  <c r="I139" i="18"/>
  <c r="J88" i="18"/>
  <c r="I100" i="18"/>
  <c r="I72" i="18"/>
  <c r="J62" i="18" s="1"/>
  <c r="J108" i="18"/>
  <c r="I38" i="18"/>
  <c r="J111" i="18"/>
  <c r="I123" i="18"/>
  <c r="I45" i="18"/>
  <c r="I102" i="18"/>
  <c r="I28" i="18"/>
  <c r="I34" i="18"/>
  <c r="I39" i="18"/>
  <c r="I85" i="18"/>
  <c r="J75" i="18" s="1"/>
  <c r="I137" i="18"/>
  <c r="J115" i="18"/>
  <c r="J94" i="18"/>
  <c r="J50" i="18"/>
  <c r="G772" i="17"/>
  <c r="I772" i="17" s="1"/>
  <c r="H771" i="17"/>
  <c r="G771" i="17"/>
  <c r="I769" i="17"/>
  <c r="H768" i="17"/>
  <c r="I768" i="17" s="1"/>
  <c r="I767" i="17"/>
  <c r="G766" i="17"/>
  <c r="I766" i="17" s="1"/>
  <c r="H765" i="17"/>
  <c r="I765" i="17" s="1"/>
  <c r="J765" i="17" s="1"/>
  <c r="G765" i="17"/>
  <c r="I763" i="17"/>
  <c r="H762" i="17"/>
  <c r="I762" i="17" s="1"/>
  <c r="I761" i="17"/>
  <c r="G760" i="17"/>
  <c r="I760" i="17" s="1"/>
  <c r="H759" i="17"/>
  <c r="G759" i="17"/>
  <c r="H757" i="17"/>
  <c r="I757" i="17" s="1"/>
  <c r="H756" i="17"/>
  <c r="G756" i="17"/>
  <c r="H755" i="17"/>
  <c r="I755" i="17" s="1"/>
  <c r="H753" i="17"/>
  <c r="I753" i="17" s="1"/>
  <c r="H752" i="17"/>
  <c r="G752" i="17"/>
  <c r="H751" i="17"/>
  <c r="I751" i="17" s="1"/>
  <c r="H749" i="17"/>
  <c r="G749" i="17"/>
  <c r="H748" i="17"/>
  <c r="I748" i="17" s="1"/>
  <c r="H747" i="17"/>
  <c r="G747" i="17"/>
  <c r="H746" i="17"/>
  <c r="I746" i="17" s="1"/>
  <c r="G745" i="17"/>
  <c r="I745" i="17" s="1"/>
  <c r="I744" i="17"/>
  <c r="H742" i="17"/>
  <c r="G742" i="17"/>
  <c r="H741" i="17"/>
  <c r="I741" i="17" s="1"/>
  <c r="H740" i="17"/>
  <c r="G740" i="17"/>
  <c r="H739" i="17"/>
  <c r="I739" i="17" s="1"/>
  <c r="G738" i="17"/>
  <c r="I738" i="17" s="1"/>
  <c r="I737" i="17"/>
  <c r="I735" i="17"/>
  <c r="H734" i="17"/>
  <c r="G734" i="17"/>
  <c r="I732" i="17"/>
  <c r="H731" i="17"/>
  <c r="G731" i="17"/>
  <c r="G728" i="16"/>
  <c r="H728" i="16"/>
  <c r="I729" i="16"/>
  <c r="I729" i="17"/>
  <c r="H728" i="17"/>
  <c r="G728" i="17"/>
  <c r="H725" i="17"/>
  <c r="G725" i="17"/>
  <c r="H723" i="17"/>
  <c r="G723" i="17"/>
  <c r="H721" i="17"/>
  <c r="G721" i="17"/>
  <c r="H719" i="17"/>
  <c r="G719" i="17"/>
  <c r="H716" i="17"/>
  <c r="G716" i="17"/>
  <c r="H713" i="17"/>
  <c r="I713" i="17" s="1"/>
  <c r="H712" i="17"/>
  <c r="G712" i="17"/>
  <c r="I711" i="17"/>
  <c r="I710" i="17"/>
  <c r="H709" i="17"/>
  <c r="I709" i="17" s="1"/>
  <c r="H707" i="17"/>
  <c r="I707" i="17" s="1"/>
  <c r="H706" i="17"/>
  <c r="G706" i="17"/>
  <c r="G705" i="17"/>
  <c r="I705" i="17" s="1"/>
  <c r="G704" i="17"/>
  <c r="I704" i="17" s="1"/>
  <c r="H703" i="17"/>
  <c r="G703" i="17"/>
  <c r="H701" i="17"/>
  <c r="I701" i="17" s="1"/>
  <c r="H700" i="17"/>
  <c r="G700" i="17"/>
  <c r="H699" i="17"/>
  <c r="I699" i="17" s="1"/>
  <c r="H698" i="17"/>
  <c r="I698" i="17" s="1"/>
  <c r="H697" i="17"/>
  <c r="I697" i="17" s="1"/>
  <c r="H695" i="17"/>
  <c r="I695" i="17" s="1"/>
  <c r="H694" i="17"/>
  <c r="G694" i="17"/>
  <c r="H693" i="17"/>
  <c r="I693" i="17" s="1"/>
  <c r="H692" i="17"/>
  <c r="I692" i="17" s="1"/>
  <c r="H691" i="17"/>
  <c r="I691" i="17" s="1"/>
  <c r="H689" i="17"/>
  <c r="I689" i="17" s="1"/>
  <c r="G686" i="17"/>
  <c r="I686" i="17" s="1"/>
  <c r="H685" i="17"/>
  <c r="G685" i="17"/>
  <c r="G683" i="17"/>
  <c r="I683" i="17" s="1"/>
  <c r="H682" i="17"/>
  <c r="G682" i="17"/>
  <c r="G680" i="17"/>
  <c r="I680" i="17" s="1"/>
  <c r="H679" i="17"/>
  <c r="G679" i="17"/>
  <c r="G677" i="17"/>
  <c r="I677" i="17" s="1"/>
  <c r="H676" i="17"/>
  <c r="G676" i="17"/>
  <c r="G674" i="17"/>
  <c r="I674" i="17" s="1"/>
  <c r="J674" i="17" s="1"/>
  <c r="G672" i="17"/>
  <c r="I672" i="17" s="1"/>
  <c r="J672" i="17" s="1"/>
  <c r="I670" i="17"/>
  <c r="H669" i="17"/>
  <c r="I669" i="17" s="1"/>
  <c r="I667" i="17"/>
  <c r="H666" i="17"/>
  <c r="I666" i="17" s="1"/>
  <c r="H664" i="17"/>
  <c r="I664" i="17" s="1"/>
  <c r="H663" i="17"/>
  <c r="I663" i="17" s="1"/>
  <c r="G662" i="17"/>
  <c r="I662" i="17" s="1"/>
  <c r="H661" i="17"/>
  <c r="G661" i="17"/>
  <c r="H660" i="17"/>
  <c r="G660" i="17"/>
  <c r="I659" i="17"/>
  <c r="H658" i="17"/>
  <c r="G658" i="17"/>
  <c r="H657" i="17"/>
  <c r="G657" i="17"/>
  <c r="I656" i="17"/>
  <c r="H655" i="17"/>
  <c r="I655" i="17" s="1"/>
  <c r="H654" i="17"/>
  <c r="I654" i="17" s="1"/>
  <c r="H653" i="17"/>
  <c r="I653" i="17" s="1"/>
  <c r="H651" i="17"/>
  <c r="I651" i="17" s="1"/>
  <c r="H650" i="17"/>
  <c r="I650" i="17" s="1"/>
  <c r="G649" i="17"/>
  <c r="I649" i="17" s="1"/>
  <c r="H648" i="17"/>
  <c r="G648" i="17"/>
  <c r="H647" i="17"/>
  <c r="I647" i="17" s="1"/>
  <c r="I646" i="17"/>
  <c r="H645" i="17"/>
  <c r="G645" i="17"/>
  <c r="H644" i="17"/>
  <c r="G644" i="17"/>
  <c r="I643" i="17"/>
  <c r="H642" i="17"/>
  <c r="I642" i="17" s="1"/>
  <c r="H641" i="17"/>
  <c r="I641" i="17" s="1"/>
  <c r="H640" i="17"/>
  <c r="I640" i="17" s="1"/>
  <c r="G638" i="17"/>
  <c r="I638" i="17" s="1"/>
  <c r="G637" i="17"/>
  <c r="I637" i="17" s="1"/>
  <c r="G636" i="17"/>
  <c r="I636" i="17" s="1"/>
  <c r="G634" i="17"/>
  <c r="I634" i="17" s="1"/>
  <c r="G633" i="17"/>
  <c r="I633" i="17" s="1"/>
  <c r="G632" i="17"/>
  <c r="I632" i="17" s="1"/>
  <c r="G630" i="17"/>
  <c r="I630" i="17" s="1"/>
  <c r="H629" i="17"/>
  <c r="I629" i="17" s="1"/>
  <c r="G627" i="17"/>
  <c r="I627" i="17" s="1"/>
  <c r="H626" i="17"/>
  <c r="I626" i="17" s="1"/>
  <c r="I624" i="17"/>
  <c r="I623" i="17"/>
  <c r="H622" i="17"/>
  <c r="G622" i="17"/>
  <c r="G621" i="17"/>
  <c r="I621" i="17" s="1"/>
  <c r="G619" i="17"/>
  <c r="I619" i="17" s="1"/>
  <c r="H618" i="17"/>
  <c r="G618" i="17"/>
  <c r="G617" i="17"/>
  <c r="I617" i="17" s="1"/>
  <c r="H616" i="17"/>
  <c r="G616" i="17"/>
  <c r="H614" i="17"/>
  <c r="I614" i="17" s="1"/>
  <c r="H613" i="17"/>
  <c r="I613" i="17" s="1"/>
  <c r="I612" i="17"/>
  <c r="H611" i="17"/>
  <c r="I611" i="17" s="1"/>
  <c r="H610" i="17"/>
  <c r="I610" i="17" s="1"/>
  <c r="H608" i="17"/>
  <c r="I608" i="17" s="1"/>
  <c r="H607" i="17"/>
  <c r="I607" i="17" s="1"/>
  <c r="I606" i="17"/>
  <c r="H605" i="17"/>
  <c r="I605" i="17" s="1"/>
  <c r="H604" i="17"/>
  <c r="I604" i="17" s="1"/>
  <c r="H602" i="17"/>
  <c r="I602" i="17" s="1"/>
  <c r="H601" i="17"/>
  <c r="G601" i="17"/>
  <c r="H600" i="17"/>
  <c r="I600" i="17" s="1"/>
  <c r="H599" i="17"/>
  <c r="I599" i="17" s="1"/>
  <c r="H598" i="17"/>
  <c r="I598" i="17" s="1"/>
  <c r="H597" i="17"/>
  <c r="I597" i="17" s="1"/>
  <c r="H596" i="17"/>
  <c r="I596" i="17" s="1"/>
  <c r="H595" i="17"/>
  <c r="I595" i="17" s="1"/>
  <c r="H594" i="17"/>
  <c r="I594" i="17" s="1"/>
  <c r="H593" i="17"/>
  <c r="I593" i="17" s="1"/>
  <c r="H592" i="17"/>
  <c r="I592" i="17" s="1"/>
  <c r="H591" i="17"/>
  <c r="I591" i="17" s="1"/>
  <c r="H589" i="17"/>
  <c r="I589" i="17" s="1"/>
  <c r="H588" i="17"/>
  <c r="G588" i="17"/>
  <c r="H587" i="17"/>
  <c r="I587" i="17" s="1"/>
  <c r="H586" i="17"/>
  <c r="I586" i="17" s="1"/>
  <c r="H585" i="17"/>
  <c r="I585" i="17" s="1"/>
  <c r="H584" i="17"/>
  <c r="I584" i="17" s="1"/>
  <c r="H583" i="17"/>
  <c r="I583" i="17" s="1"/>
  <c r="H582" i="17"/>
  <c r="I582" i="17" s="1"/>
  <c r="H581" i="17"/>
  <c r="I581" i="17" s="1"/>
  <c r="H580" i="17"/>
  <c r="I580" i="17" s="1"/>
  <c r="H579" i="17"/>
  <c r="I579" i="17" s="1"/>
  <c r="H578" i="17"/>
  <c r="I578" i="17" s="1"/>
  <c r="H576" i="17"/>
  <c r="I576" i="17" s="1"/>
  <c r="J576" i="17" s="1"/>
  <c r="H574" i="17"/>
  <c r="I574" i="17" s="1"/>
  <c r="J574" i="17" s="1"/>
  <c r="H572" i="17"/>
  <c r="I572" i="17" s="1"/>
  <c r="J572" i="17" s="1"/>
  <c r="H570" i="17"/>
  <c r="I570" i="17" s="1"/>
  <c r="J570" i="17" s="1"/>
  <c r="H568" i="17"/>
  <c r="I568" i="17" s="1"/>
  <c r="G567" i="17"/>
  <c r="I567" i="17" s="1"/>
  <c r="H566" i="17"/>
  <c r="I566" i="17" s="1"/>
  <c r="H564" i="17"/>
  <c r="I564" i="17" s="1"/>
  <c r="H563" i="17"/>
  <c r="I563" i="17" s="1"/>
  <c r="H562" i="17"/>
  <c r="I562" i="17" s="1"/>
  <c r="H561" i="17"/>
  <c r="G561" i="17"/>
  <c r="H560" i="17"/>
  <c r="G560" i="17"/>
  <c r="H558" i="17"/>
  <c r="I558" i="17" s="1"/>
  <c r="H557" i="17"/>
  <c r="I557" i="17" s="1"/>
  <c r="H556" i="17"/>
  <c r="I556" i="17" s="1"/>
  <c r="H555" i="17"/>
  <c r="G555" i="17"/>
  <c r="H554" i="17"/>
  <c r="G554" i="17"/>
  <c r="H552" i="17"/>
  <c r="I552" i="17" s="1"/>
  <c r="H551" i="17"/>
  <c r="I551" i="17" s="1"/>
  <c r="H550" i="17"/>
  <c r="G550" i="17"/>
  <c r="H549" i="17"/>
  <c r="G549" i="17"/>
  <c r="H547" i="17"/>
  <c r="I547" i="17" s="1"/>
  <c r="H546" i="17"/>
  <c r="I546" i="17" s="1"/>
  <c r="H545" i="17"/>
  <c r="G545" i="17"/>
  <c r="H544" i="17"/>
  <c r="G544" i="17"/>
  <c r="E538" i="17"/>
  <c r="I538" i="17" s="1"/>
  <c r="J538" i="17" s="1"/>
  <c r="I536" i="17"/>
  <c r="I535" i="17"/>
  <c r="I534" i="17"/>
  <c r="I533" i="17"/>
  <c r="I532" i="17"/>
  <c r="I531" i="17"/>
  <c r="I530" i="17"/>
  <c r="I529" i="17"/>
  <c r="I528" i="17"/>
  <c r="I527" i="17"/>
  <c r="I526" i="17"/>
  <c r="I525" i="17"/>
  <c r="G515" i="17"/>
  <c r="I515" i="17" s="1"/>
  <c r="H514" i="17"/>
  <c r="G514" i="17"/>
  <c r="I512" i="17"/>
  <c r="H511" i="17"/>
  <c r="I511" i="17" s="1"/>
  <c r="I510" i="17"/>
  <c r="G509" i="17"/>
  <c r="I509" i="17" s="1"/>
  <c r="H508" i="17"/>
  <c r="G508" i="17"/>
  <c r="I506" i="17"/>
  <c r="H505" i="17"/>
  <c r="I505" i="17" s="1"/>
  <c r="I504" i="17"/>
  <c r="G503" i="17"/>
  <c r="I503" i="17" s="1"/>
  <c r="H502" i="17"/>
  <c r="G502" i="17"/>
  <c r="H500" i="17"/>
  <c r="I500" i="17" s="1"/>
  <c r="H499" i="17"/>
  <c r="G499" i="17"/>
  <c r="H498" i="17"/>
  <c r="I498" i="17" s="1"/>
  <c r="H496" i="17"/>
  <c r="I496" i="17" s="1"/>
  <c r="H495" i="17"/>
  <c r="G495" i="17"/>
  <c r="H494" i="17"/>
  <c r="I494" i="17" s="1"/>
  <c r="H492" i="17"/>
  <c r="G492" i="17"/>
  <c r="H491" i="17"/>
  <c r="I491" i="17" s="1"/>
  <c r="H490" i="17"/>
  <c r="G490" i="17"/>
  <c r="H489" i="17"/>
  <c r="I489" i="17" s="1"/>
  <c r="G488" i="17"/>
  <c r="I488" i="17" s="1"/>
  <c r="I487" i="17"/>
  <c r="H485" i="17"/>
  <c r="G485" i="17"/>
  <c r="H484" i="17"/>
  <c r="I484" i="17" s="1"/>
  <c r="H483" i="17"/>
  <c r="G483" i="17"/>
  <c r="H482" i="17"/>
  <c r="I482" i="17" s="1"/>
  <c r="G481" i="17"/>
  <c r="I481" i="17" s="1"/>
  <c r="I480" i="17"/>
  <c r="I478" i="17"/>
  <c r="H477" i="17"/>
  <c r="G477" i="17"/>
  <c r="I475" i="17"/>
  <c r="H474" i="17"/>
  <c r="G474" i="17"/>
  <c r="I472" i="17"/>
  <c r="H471" i="17"/>
  <c r="G471" i="17"/>
  <c r="H468" i="17"/>
  <c r="G468" i="17"/>
  <c r="H466" i="17"/>
  <c r="G466" i="17"/>
  <c r="H464" i="17"/>
  <c r="G464" i="17"/>
  <c r="H462" i="17"/>
  <c r="G462" i="17"/>
  <c r="H459" i="17"/>
  <c r="G459" i="17"/>
  <c r="H456" i="17"/>
  <c r="I456" i="17" s="1"/>
  <c r="H455" i="17"/>
  <c r="G455" i="17"/>
  <c r="G454" i="17"/>
  <c r="I454" i="17" s="1"/>
  <c r="G453" i="17"/>
  <c r="I453" i="17" s="1"/>
  <c r="H452" i="17"/>
  <c r="G452" i="17"/>
  <c r="H450" i="17"/>
  <c r="I450" i="17" s="1"/>
  <c r="H449" i="17"/>
  <c r="G449" i="17"/>
  <c r="G448" i="17"/>
  <c r="I448" i="17" s="1"/>
  <c r="G447" i="17"/>
  <c r="I447" i="17" s="1"/>
  <c r="H446" i="17"/>
  <c r="G446" i="17"/>
  <c r="H444" i="17"/>
  <c r="I444" i="17" s="1"/>
  <c r="H443" i="17"/>
  <c r="G443" i="17"/>
  <c r="H442" i="17"/>
  <c r="I442" i="17" s="1"/>
  <c r="H441" i="17"/>
  <c r="I441" i="17" s="1"/>
  <c r="H440" i="17"/>
  <c r="I440" i="17" s="1"/>
  <c r="H438" i="17"/>
  <c r="I438" i="17" s="1"/>
  <c r="H437" i="17"/>
  <c r="G437" i="17"/>
  <c r="H436" i="17"/>
  <c r="I436" i="17" s="1"/>
  <c r="H435" i="17"/>
  <c r="I435" i="17" s="1"/>
  <c r="H434" i="17"/>
  <c r="I434" i="17" s="1"/>
  <c r="H432" i="17"/>
  <c r="I432" i="17" s="1"/>
  <c r="G429" i="17"/>
  <c r="I429" i="17" s="1"/>
  <c r="H428" i="17"/>
  <c r="G428" i="17"/>
  <c r="G426" i="17"/>
  <c r="I426" i="17" s="1"/>
  <c r="H425" i="17"/>
  <c r="G425" i="17"/>
  <c r="G423" i="17"/>
  <c r="I423" i="17" s="1"/>
  <c r="H422" i="17"/>
  <c r="G422" i="17"/>
  <c r="G420" i="17"/>
  <c r="I420" i="17" s="1"/>
  <c r="H419" i="17"/>
  <c r="G419" i="17"/>
  <c r="G417" i="17"/>
  <c r="I417" i="17" s="1"/>
  <c r="J417" i="17" s="1"/>
  <c r="G415" i="17"/>
  <c r="I415" i="17" s="1"/>
  <c r="J415" i="17" s="1"/>
  <c r="I413" i="17"/>
  <c r="H412" i="17"/>
  <c r="I412" i="17" s="1"/>
  <c r="I410" i="17"/>
  <c r="H409" i="17"/>
  <c r="I409" i="17" s="1"/>
  <c r="H407" i="17"/>
  <c r="I407" i="17" s="1"/>
  <c r="H406" i="17"/>
  <c r="I406" i="17" s="1"/>
  <c r="G405" i="17"/>
  <c r="I405" i="17" s="1"/>
  <c r="H404" i="17"/>
  <c r="G404" i="17"/>
  <c r="H403" i="17"/>
  <c r="G403" i="17"/>
  <c r="I402" i="17"/>
  <c r="H401" i="17"/>
  <c r="G401" i="17"/>
  <c r="H400" i="17"/>
  <c r="G400" i="17"/>
  <c r="I399" i="17"/>
  <c r="H398" i="17"/>
  <c r="I398" i="17" s="1"/>
  <c r="H397" i="17"/>
  <c r="I397" i="17" s="1"/>
  <c r="H396" i="17"/>
  <c r="I396" i="17" s="1"/>
  <c r="H394" i="17"/>
  <c r="I394" i="17" s="1"/>
  <c r="H393" i="17"/>
  <c r="I393" i="17" s="1"/>
  <c r="G392" i="17"/>
  <c r="I392" i="17" s="1"/>
  <c r="H391" i="17"/>
  <c r="G391" i="17"/>
  <c r="H390" i="17"/>
  <c r="I390" i="17" s="1"/>
  <c r="I389" i="17"/>
  <c r="H388" i="17"/>
  <c r="G388" i="17"/>
  <c r="H387" i="17"/>
  <c r="G387" i="17"/>
  <c r="I386" i="17"/>
  <c r="H385" i="17"/>
  <c r="I385" i="17" s="1"/>
  <c r="H384" i="17"/>
  <c r="I384" i="17" s="1"/>
  <c r="H383" i="17"/>
  <c r="I383" i="17" s="1"/>
  <c r="G381" i="17"/>
  <c r="I381" i="17" s="1"/>
  <c r="G380" i="17"/>
  <c r="I380" i="17" s="1"/>
  <c r="G379" i="17"/>
  <c r="I379" i="17" s="1"/>
  <c r="G377" i="17"/>
  <c r="I377" i="17" s="1"/>
  <c r="G376" i="17"/>
  <c r="I376" i="17" s="1"/>
  <c r="G375" i="17"/>
  <c r="I375" i="17" s="1"/>
  <c r="G373" i="17"/>
  <c r="I373" i="17" s="1"/>
  <c r="H372" i="17"/>
  <c r="I372" i="17" s="1"/>
  <c r="G370" i="17"/>
  <c r="I370" i="17" s="1"/>
  <c r="H369" i="17"/>
  <c r="I369" i="17" s="1"/>
  <c r="I367" i="17"/>
  <c r="I366" i="17"/>
  <c r="H365" i="17"/>
  <c r="G365" i="17"/>
  <c r="G364" i="17"/>
  <c r="I364" i="17" s="1"/>
  <c r="G362" i="17"/>
  <c r="I362" i="17" s="1"/>
  <c r="H361" i="17"/>
  <c r="G361" i="17"/>
  <c r="G360" i="17"/>
  <c r="I360" i="17" s="1"/>
  <c r="H359" i="17"/>
  <c r="G359" i="17"/>
  <c r="H357" i="17"/>
  <c r="I357" i="17" s="1"/>
  <c r="H356" i="17"/>
  <c r="I356" i="17" s="1"/>
  <c r="I355" i="17"/>
  <c r="H354" i="17"/>
  <c r="I354" i="17" s="1"/>
  <c r="H353" i="17"/>
  <c r="I353" i="17" s="1"/>
  <c r="H351" i="17"/>
  <c r="I351" i="17" s="1"/>
  <c r="H350" i="17"/>
  <c r="I350" i="17" s="1"/>
  <c r="I349" i="17"/>
  <c r="H348" i="17"/>
  <c r="I348" i="17" s="1"/>
  <c r="H347" i="17"/>
  <c r="I347" i="17" s="1"/>
  <c r="H345" i="17"/>
  <c r="I345" i="17" s="1"/>
  <c r="H344" i="17"/>
  <c r="G344" i="17"/>
  <c r="H343" i="17"/>
  <c r="I343" i="17" s="1"/>
  <c r="H342" i="17"/>
  <c r="I342" i="17" s="1"/>
  <c r="H341" i="17"/>
  <c r="I341" i="17" s="1"/>
  <c r="H340" i="17"/>
  <c r="I340" i="17" s="1"/>
  <c r="H339" i="17"/>
  <c r="I339" i="17" s="1"/>
  <c r="H338" i="17"/>
  <c r="I338" i="17" s="1"/>
  <c r="H337" i="17"/>
  <c r="I337" i="17" s="1"/>
  <c r="H336" i="17"/>
  <c r="I336" i="17" s="1"/>
  <c r="H335" i="17"/>
  <c r="I335" i="17" s="1"/>
  <c r="H334" i="17"/>
  <c r="I334" i="17" s="1"/>
  <c r="H332" i="17"/>
  <c r="I332" i="17" s="1"/>
  <c r="H331" i="17"/>
  <c r="G331" i="17"/>
  <c r="H330" i="17"/>
  <c r="I330" i="17" s="1"/>
  <c r="H329" i="17"/>
  <c r="I329" i="17" s="1"/>
  <c r="H328" i="17"/>
  <c r="I328" i="17" s="1"/>
  <c r="H327" i="17"/>
  <c r="I327" i="17" s="1"/>
  <c r="H326" i="17"/>
  <c r="I326" i="17" s="1"/>
  <c r="H325" i="17"/>
  <c r="I325" i="17" s="1"/>
  <c r="H324" i="17"/>
  <c r="I324" i="17" s="1"/>
  <c r="H323" i="17"/>
  <c r="I323" i="17" s="1"/>
  <c r="H322" i="17"/>
  <c r="I322" i="17" s="1"/>
  <c r="H321" i="17"/>
  <c r="I321" i="17" s="1"/>
  <c r="H319" i="17"/>
  <c r="I319" i="17" s="1"/>
  <c r="J319" i="17" s="1"/>
  <c r="H317" i="17"/>
  <c r="I317" i="17" s="1"/>
  <c r="J317" i="17" s="1"/>
  <c r="H315" i="17"/>
  <c r="I315" i="17" s="1"/>
  <c r="J315" i="17" s="1"/>
  <c r="H313" i="17"/>
  <c r="I313" i="17" s="1"/>
  <c r="J313" i="17" s="1"/>
  <c r="H311" i="17"/>
  <c r="I311" i="17" s="1"/>
  <c r="G310" i="17"/>
  <c r="I310" i="17" s="1"/>
  <c r="H309" i="17"/>
  <c r="I309" i="17" s="1"/>
  <c r="H307" i="17"/>
  <c r="I307" i="17" s="1"/>
  <c r="H306" i="17"/>
  <c r="I306" i="17" s="1"/>
  <c r="H305" i="17"/>
  <c r="I305" i="17" s="1"/>
  <c r="H304" i="17"/>
  <c r="G304" i="17"/>
  <c r="H303" i="17"/>
  <c r="G303" i="17"/>
  <c r="H301" i="17"/>
  <c r="I301" i="17" s="1"/>
  <c r="H300" i="17"/>
  <c r="I300" i="17" s="1"/>
  <c r="H299" i="17"/>
  <c r="I299" i="17" s="1"/>
  <c r="H298" i="17"/>
  <c r="G298" i="17"/>
  <c r="H297" i="17"/>
  <c r="G297" i="17"/>
  <c r="H295" i="17"/>
  <c r="I295" i="17" s="1"/>
  <c r="H294" i="17"/>
  <c r="I294" i="17" s="1"/>
  <c r="H293" i="17"/>
  <c r="G293" i="17"/>
  <c r="H292" i="17"/>
  <c r="G292" i="17"/>
  <c r="H290" i="17"/>
  <c r="I290" i="17" s="1"/>
  <c r="H289" i="17"/>
  <c r="I289" i="17" s="1"/>
  <c r="H288" i="17"/>
  <c r="G288" i="17"/>
  <c r="H287" i="17"/>
  <c r="G287" i="17"/>
  <c r="I277" i="17"/>
  <c r="I276" i="17"/>
  <c r="I275" i="17"/>
  <c r="I274" i="17"/>
  <c r="I273" i="17"/>
  <c r="I272" i="17"/>
  <c r="I271" i="17"/>
  <c r="I270" i="17"/>
  <c r="I269" i="17"/>
  <c r="I268" i="17"/>
  <c r="I267" i="17"/>
  <c r="I266" i="17"/>
  <c r="H279" i="17"/>
  <c r="E279" i="17"/>
  <c r="E22" i="17"/>
  <c r="G256" i="17"/>
  <c r="I256" i="17" s="1"/>
  <c r="H255" i="17"/>
  <c r="G255" i="17"/>
  <c r="I253" i="17"/>
  <c r="H252" i="17"/>
  <c r="I252" i="17" s="1"/>
  <c r="I251" i="17"/>
  <c r="G250" i="17"/>
  <c r="I250" i="17" s="1"/>
  <c r="H249" i="17"/>
  <c r="G249" i="17"/>
  <c r="I247" i="17"/>
  <c r="H246" i="17"/>
  <c r="I246" i="17" s="1"/>
  <c r="I245" i="17"/>
  <c r="G244" i="17"/>
  <c r="I244" i="17" s="1"/>
  <c r="H243" i="17"/>
  <c r="G243" i="17"/>
  <c r="H241" i="17"/>
  <c r="I241" i="17" s="1"/>
  <c r="H240" i="17"/>
  <c r="G240" i="17"/>
  <c r="H239" i="17"/>
  <c r="I239" i="17" s="1"/>
  <c r="H237" i="17"/>
  <c r="I237" i="17" s="1"/>
  <c r="H236" i="17"/>
  <c r="G236" i="17"/>
  <c r="H235" i="17"/>
  <c r="I235" i="17" s="1"/>
  <c r="H233" i="17"/>
  <c r="G233" i="17"/>
  <c r="H232" i="17"/>
  <c r="I232" i="17" s="1"/>
  <c r="H231" i="17"/>
  <c r="G231" i="17"/>
  <c r="H230" i="17"/>
  <c r="I230" i="17" s="1"/>
  <c r="G229" i="17"/>
  <c r="I229" i="17" s="1"/>
  <c r="I228" i="17"/>
  <c r="H226" i="17"/>
  <c r="G226" i="17"/>
  <c r="H225" i="17"/>
  <c r="I225" i="17" s="1"/>
  <c r="H224" i="17"/>
  <c r="G224" i="17"/>
  <c r="H223" i="17"/>
  <c r="I223" i="17" s="1"/>
  <c r="G222" i="17"/>
  <c r="I222" i="17" s="1"/>
  <c r="I221" i="17"/>
  <c r="I219" i="17"/>
  <c r="H218" i="17"/>
  <c r="G218" i="17"/>
  <c r="I216" i="17"/>
  <c r="H215" i="17"/>
  <c r="G215" i="17"/>
  <c r="I213" i="17"/>
  <c r="H212" i="17"/>
  <c r="G212" i="17"/>
  <c r="H209" i="17"/>
  <c r="G209" i="17"/>
  <c r="H207" i="17"/>
  <c r="G207" i="17"/>
  <c r="H205" i="17"/>
  <c r="G205" i="17"/>
  <c r="H203" i="17"/>
  <c r="G203" i="17"/>
  <c r="H200" i="17"/>
  <c r="G200" i="17"/>
  <c r="H197" i="17"/>
  <c r="I197" i="17" s="1"/>
  <c r="H196" i="17"/>
  <c r="G196" i="17"/>
  <c r="G195" i="17"/>
  <c r="I195" i="17" s="1"/>
  <c r="G194" i="17"/>
  <c r="I194" i="17" s="1"/>
  <c r="H193" i="17"/>
  <c r="G193" i="17"/>
  <c r="H191" i="17"/>
  <c r="I191" i="17" s="1"/>
  <c r="H190" i="17"/>
  <c r="G190" i="17"/>
  <c r="G189" i="17"/>
  <c r="I189" i="17" s="1"/>
  <c r="G188" i="17"/>
  <c r="I188" i="17" s="1"/>
  <c r="H187" i="17"/>
  <c r="G187" i="17"/>
  <c r="H185" i="17"/>
  <c r="I185" i="17" s="1"/>
  <c r="H184" i="17"/>
  <c r="G184" i="17"/>
  <c r="H183" i="17"/>
  <c r="I183" i="17" s="1"/>
  <c r="H182" i="17"/>
  <c r="I182" i="17" s="1"/>
  <c r="H181" i="17"/>
  <c r="I181" i="17" s="1"/>
  <c r="H179" i="17"/>
  <c r="I179" i="17" s="1"/>
  <c r="H178" i="17"/>
  <c r="G178" i="17"/>
  <c r="H177" i="17"/>
  <c r="I177" i="17" s="1"/>
  <c r="H176" i="17"/>
  <c r="I176" i="17" s="1"/>
  <c r="H175" i="17"/>
  <c r="I175" i="17" s="1"/>
  <c r="H173" i="17"/>
  <c r="I173" i="17" s="1"/>
  <c r="G170" i="17"/>
  <c r="I170" i="17" s="1"/>
  <c r="H169" i="17"/>
  <c r="G169" i="17"/>
  <c r="G167" i="17"/>
  <c r="I167" i="17" s="1"/>
  <c r="H166" i="17"/>
  <c r="G166" i="17"/>
  <c r="G164" i="17"/>
  <c r="I164" i="17" s="1"/>
  <c r="H163" i="17"/>
  <c r="G163" i="17"/>
  <c r="G161" i="17"/>
  <c r="I161" i="17" s="1"/>
  <c r="H160" i="17"/>
  <c r="G160" i="17"/>
  <c r="G158" i="17"/>
  <c r="I158" i="17" s="1"/>
  <c r="J158" i="17" s="1"/>
  <c r="G156" i="17"/>
  <c r="I156" i="17" s="1"/>
  <c r="J156" i="17" s="1"/>
  <c r="I154" i="17"/>
  <c r="H153" i="17"/>
  <c r="I153" i="17" s="1"/>
  <c r="I151" i="17"/>
  <c r="H150" i="17"/>
  <c r="I150" i="17" s="1"/>
  <c r="H148" i="17"/>
  <c r="I148" i="17" s="1"/>
  <c r="H147" i="17"/>
  <c r="I147" i="17" s="1"/>
  <c r="G146" i="17"/>
  <c r="I146" i="17" s="1"/>
  <c r="H145" i="17"/>
  <c r="G145" i="17"/>
  <c r="H144" i="17"/>
  <c r="G144" i="17"/>
  <c r="I143" i="17"/>
  <c r="H142" i="17"/>
  <c r="G142" i="17"/>
  <c r="H141" i="17"/>
  <c r="G141" i="17"/>
  <c r="I140" i="17"/>
  <c r="H139" i="17"/>
  <c r="I139" i="17" s="1"/>
  <c r="H138" i="17"/>
  <c r="I138" i="17" s="1"/>
  <c r="H137" i="17"/>
  <c r="I137" i="17" s="1"/>
  <c r="H135" i="17"/>
  <c r="I135" i="17" s="1"/>
  <c r="H134" i="17"/>
  <c r="I134" i="17" s="1"/>
  <c r="G133" i="17"/>
  <c r="I133" i="17" s="1"/>
  <c r="H132" i="17"/>
  <c r="G132" i="17"/>
  <c r="H131" i="17"/>
  <c r="I131" i="17" s="1"/>
  <c r="I130" i="17"/>
  <c r="H129" i="17"/>
  <c r="G129" i="17"/>
  <c r="H128" i="17"/>
  <c r="G128" i="17"/>
  <c r="I127" i="17"/>
  <c r="H126" i="17"/>
  <c r="I126" i="17" s="1"/>
  <c r="H125" i="17"/>
  <c r="I125" i="17" s="1"/>
  <c r="H124" i="17"/>
  <c r="I124" i="17" s="1"/>
  <c r="G122" i="17"/>
  <c r="I122" i="17" s="1"/>
  <c r="G121" i="17"/>
  <c r="I121" i="17" s="1"/>
  <c r="G120" i="17"/>
  <c r="I120" i="17" s="1"/>
  <c r="G118" i="17"/>
  <c r="I118" i="17" s="1"/>
  <c r="G117" i="17"/>
  <c r="I117" i="17" s="1"/>
  <c r="G116" i="17"/>
  <c r="I116" i="17" s="1"/>
  <c r="G114" i="17"/>
  <c r="I114" i="17" s="1"/>
  <c r="H113" i="17"/>
  <c r="I113" i="17" s="1"/>
  <c r="G111" i="17"/>
  <c r="I111" i="17" s="1"/>
  <c r="H110" i="17"/>
  <c r="I110" i="17" s="1"/>
  <c r="I108" i="17"/>
  <c r="I107" i="17"/>
  <c r="H106" i="17"/>
  <c r="G106" i="17"/>
  <c r="G105" i="17"/>
  <c r="I105" i="17" s="1"/>
  <c r="G103" i="17"/>
  <c r="I103" i="17" s="1"/>
  <c r="H102" i="17"/>
  <c r="G102" i="17"/>
  <c r="G101" i="17"/>
  <c r="I101" i="17" s="1"/>
  <c r="H100" i="17"/>
  <c r="G100" i="17"/>
  <c r="H98" i="17"/>
  <c r="I98" i="17" s="1"/>
  <c r="H97" i="17"/>
  <c r="I97" i="17" s="1"/>
  <c r="I96" i="17"/>
  <c r="H95" i="17"/>
  <c r="I95" i="17" s="1"/>
  <c r="H94" i="17"/>
  <c r="I94" i="17" s="1"/>
  <c r="H92" i="17"/>
  <c r="I92" i="17" s="1"/>
  <c r="H91" i="17"/>
  <c r="I91" i="17" s="1"/>
  <c r="I90" i="17"/>
  <c r="H89" i="17"/>
  <c r="I89" i="17" s="1"/>
  <c r="H88" i="17"/>
  <c r="I88" i="17" s="1"/>
  <c r="H86" i="17"/>
  <c r="I86" i="17" s="1"/>
  <c r="H85" i="17"/>
  <c r="G85" i="17"/>
  <c r="H84" i="17"/>
  <c r="I84" i="17" s="1"/>
  <c r="H83" i="17"/>
  <c r="I83" i="17" s="1"/>
  <c r="H82" i="17"/>
  <c r="I82" i="17" s="1"/>
  <c r="H81" i="17"/>
  <c r="I81" i="17" s="1"/>
  <c r="H80" i="17"/>
  <c r="I80" i="17" s="1"/>
  <c r="H79" i="17"/>
  <c r="I79" i="17" s="1"/>
  <c r="H78" i="17"/>
  <c r="I78" i="17" s="1"/>
  <c r="H77" i="17"/>
  <c r="I77" i="17" s="1"/>
  <c r="H76" i="17"/>
  <c r="I76" i="17" s="1"/>
  <c r="H75" i="17"/>
  <c r="I75" i="17" s="1"/>
  <c r="H73" i="17"/>
  <c r="I73" i="17" s="1"/>
  <c r="H72" i="17"/>
  <c r="G72" i="17"/>
  <c r="H71" i="17"/>
  <c r="I71" i="17" s="1"/>
  <c r="H70" i="17"/>
  <c r="I70" i="17" s="1"/>
  <c r="H69" i="17"/>
  <c r="I69" i="17" s="1"/>
  <c r="H68" i="17"/>
  <c r="I68" i="17" s="1"/>
  <c r="H67" i="17"/>
  <c r="I67" i="17" s="1"/>
  <c r="H66" i="17"/>
  <c r="I66" i="17" s="1"/>
  <c r="H65" i="17"/>
  <c r="I65" i="17" s="1"/>
  <c r="H64" i="17"/>
  <c r="I64" i="17" s="1"/>
  <c r="H63" i="17"/>
  <c r="I63" i="17" s="1"/>
  <c r="H62" i="17"/>
  <c r="I62" i="17" s="1"/>
  <c r="H60" i="17"/>
  <c r="I60" i="17" s="1"/>
  <c r="J60" i="17" s="1"/>
  <c r="H58" i="17"/>
  <c r="I58" i="17" s="1"/>
  <c r="J58" i="17" s="1"/>
  <c r="H56" i="17"/>
  <c r="I56" i="17" s="1"/>
  <c r="J56" i="17" s="1"/>
  <c r="H54" i="17"/>
  <c r="I54" i="17" s="1"/>
  <c r="J54" i="17" s="1"/>
  <c r="H52" i="17"/>
  <c r="I52" i="17" s="1"/>
  <c r="G51" i="17"/>
  <c r="I51" i="17" s="1"/>
  <c r="H50" i="17"/>
  <c r="I50" i="17" s="1"/>
  <c r="H48" i="17"/>
  <c r="I48" i="17" s="1"/>
  <c r="H47" i="17"/>
  <c r="I47" i="17" s="1"/>
  <c r="H46" i="17"/>
  <c r="I46" i="17" s="1"/>
  <c r="H45" i="17"/>
  <c r="G45" i="17"/>
  <c r="H44" i="17"/>
  <c r="G44" i="17"/>
  <c r="H42" i="17"/>
  <c r="I42" i="17" s="1"/>
  <c r="H41" i="17"/>
  <c r="I41" i="17" s="1"/>
  <c r="H40" i="17"/>
  <c r="I40" i="17" s="1"/>
  <c r="H39" i="17"/>
  <c r="G39" i="17"/>
  <c r="H38" i="17"/>
  <c r="G38" i="17"/>
  <c r="H36" i="17"/>
  <c r="I36" i="17" s="1"/>
  <c r="H35" i="17"/>
  <c r="I35" i="17" s="1"/>
  <c r="H34" i="17"/>
  <c r="G34" i="17"/>
  <c r="H33" i="17"/>
  <c r="G33" i="17"/>
  <c r="H31" i="17"/>
  <c r="I31" i="17" s="1"/>
  <c r="H30" i="17"/>
  <c r="I30" i="17" s="1"/>
  <c r="H29" i="17"/>
  <c r="G29" i="17"/>
  <c r="H28" i="17"/>
  <c r="G28" i="17"/>
  <c r="H22" i="17"/>
  <c r="I20" i="17"/>
  <c r="I19" i="17"/>
  <c r="I18" i="17"/>
  <c r="I17" i="17"/>
  <c r="I16" i="17"/>
  <c r="I15" i="17"/>
  <c r="I14" i="17"/>
  <c r="I13" i="17"/>
  <c r="I12" i="17"/>
  <c r="I11" i="17"/>
  <c r="I10" i="17"/>
  <c r="I9" i="17"/>
  <c r="B1" i="17"/>
  <c r="M536" i="17"/>
  <c r="M20" i="17"/>
  <c r="M279" i="17"/>
  <c r="I728" i="16" l="1"/>
  <c r="J728" i="16" s="1"/>
  <c r="J33" i="18"/>
  <c r="J506" i="18"/>
  <c r="K506" i="18" s="1"/>
  <c r="L506" i="18" s="1"/>
  <c r="J507" i="18" s="1"/>
  <c r="J508" i="18" s="1"/>
  <c r="K508" i="18" s="1"/>
  <c r="J44" i="18"/>
  <c r="J765" i="18"/>
  <c r="J119" i="18"/>
  <c r="J28" i="18"/>
  <c r="J132" i="18"/>
  <c r="J100" i="18"/>
  <c r="J38" i="18"/>
  <c r="I759" i="17"/>
  <c r="J759" i="17" s="1"/>
  <c r="I749" i="17"/>
  <c r="I771" i="17"/>
  <c r="J771" i="17" s="1"/>
  <c r="I723" i="17"/>
  <c r="J723" i="17" s="1"/>
  <c r="I719" i="17"/>
  <c r="J719" i="17" s="1"/>
  <c r="I740" i="17"/>
  <c r="J737" i="17" s="1"/>
  <c r="I716" i="17"/>
  <c r="J716" i="17" s="1"/>
  <c r="I725" i="17"/>
  <c r="J725" i="17" s="1"/>
  <c r="I752" i="17"/>
  <c r="J751" i="17" s="1"/>
  <c r="I728" i="17"/>
  <c r="J728" i="17" s="1"/>
  <c r="I554" i="17"/>
  <c r="I721" i="17"/>
  <c r="J721" i="17" s="1"/>
  <c r="I742" i="17"/>
  <c r="I756" i="17"/>
  <c r="J755" i="17" s="1"/>
  <c r="I731" i="17"/>
  <c r="J731" i="17" s="1"/>
  <c r="I747" i="17"/>
  <c r="I734" i="17"/>
  <c r="J734" i="17" s="1"/>
  <c r="I712" i="17"/>
  <c r="J709" i="17" s="1"/>
  <c r="I706" i="17"/>
  <c r="I676" i="17"/>
  <c r="J676" i="17" s="1"/>
  <c r="I703" i="17"/>
  <c r="J703" i="17" s="1"/>
  <c r="I616" i="17"/>
  <c r="I682" i="17"/>
  <c r="J682" i="17" s="1"/>
  <c r="I700" i="17"/>
  <c r="J697" i="17" s="1"/>
  <c r="I601" i="17"/>
  <c r="J591" i="17" s="1"/>
  <c r="J666" i="17"/>
  <c r="I694" i="17"/>
  <c r="J629" i="17"/>
  <c r="I660" i="17"/>
  <c r="J691" i="17"/>
  <c r="I661" i="17"/>
  <c r="J636" i="17"/>
  <c r="I644" i="17"/>
  <c r="I685" i="17"/>
  <c r="J685" i="17" s="1"/>
  <c r="J525" i="17"/>
  <c r="J533" i="17"/>
  <c r="J669" i="17"/>
  <c r="I679" i="17"/>
  <c r="J679" i="17" s="1"/>
  <c r="I502" i="17"/>
  <c r="J502" i="17" s="1"/>
  <c r="I550" i="17"/>
  <c r="I561" i="17"/>
  <c r="I555" i="17"/>
  <c r="I544" i="17"/>
  <c r="I658" i="17"/>
  <c r="I622" i="17"/>
  <c r="J621" i="17" s="1"/>
  <c r="J375" i="17"/>
  <c r="I560" i="17"/>
  <c r="I588" i="17"/>
  <c r="J578" i="17" s="1"/>
  <c r="I514" i="17"/>
  <c r="J514" i="17" s="1"/>
  <c r="I645" i="17"/>
  <c r="I508" i="17"/>
  <c r="J508" i="17" s="1"/>
  <c r="I545" i="17"/>
  <c r="J610" i="17"/>
  <c r="I618" i="17"/>
  <c r="J626" i="17"/>
  <c r="I648" i="17"/>
  <c r="J529" i="17"/>
  <c r="I549" i="17"/>
  <c r="J604" i="17"/>
  <c r="I657" i="17"/>
  <c r="J632" i="17"/>
  <c r="J566" i="17"/>
  <c r="I459" i="17"/>
  <c r="J459" i="17" s="1"/>
  <c r="I468" i="17"/>
  <c r="J468" i="17" s="1"/>
  <c r="I485" i="17"/>
  <c r="I462" i="17"/>
  <c r="J462" i="17" s="1"/>
  <c r="I474" i="17"/>
  <c r="J474" i="17" s="1"/>
  <c r="I449" i="17"/>
  <c r="I466" i="17"/>
  <c r="J466" i="17" s="1"/>
  <c r="I495" i="17"/>
  <c r="J494" i="17" s="1"/>
  <c r="I477" i="17"/>
  <c r="J477" i="17" s="1"/>
  <c r="I490" i="17"/>
  <c r="I471" i="17"/>
  <c r="J471" i="17" s="1"/>
  <c r="I499" i="17"/>
  <c r="J498" i="17" s="1"/>
  <c r="I455" i="17"/>
  <c r="I483" i="17"/>
  <c r="I464" i="17"/>
  <c r="J464" i="17" s="1"/>
  <c r="I492" i="17"/>
  <c r="I207" i="17"/>
  <c r="J207" i="17" s="1"/>
  <c r="I359" i="17"/>
  <c r="I446" i="17"/>
  <c r="I452" i="17"/>
  <c r="I422" i="17"/>
  <c r="J422" i="17" s="1"/>
  <c r="I361" i="17"/>
  <c r="I443" i="17"/>
  <c r="J440" i="17" s="1"/>
  <c r="I437" i="17"/>
  <c r="J434" i="17" s="1"/>
  <c r="J372" i="17"/>
  <c r="I425" i="17"/>
  <c r="J425" i="17" s="1"/>
  <c r="I419" i="17"/>
  <c r="J419" i="17" s="1"/>
  <c r="I387" i="17"/>
  <c r="I428" i="17"/>
  <c r="J428" i="17" s="1"/>
  <c r="I297" i="17"/>
  <c r="J412" i="17"/>
  <c r="J409" i="17"/>
  <c r="J347" i="17"/>
  <c r="J270" i="17"/>
  <c r="I391" i="17"/>
  <c r="I404" i="17"/>
  <c r="I400" i="17"/>
  <c r="I304" i="17"/>
  <c r="I243" i="17"/>
  <c r="J243" i="17" s="1"/>
  <c r="I287" i="17"/>
  <c r="J309" i="17"/>
  <c r="J353" i="17"/>
  <c r="I403" i="17"/>
  <c r="I298" i="17"/>
  <c r="I293" i="17"/>
  <c r="J279" i="17"/>
  <c r="I288" i="17"/>
  <c r="I331" i="17"/>
  <c r="J321" i="17" s="1"/>
  <c r="I344" i="17"/>
  <c r="J334" i="17" s="1"/>
  <c r="I292" i="17"/>
  <c r="I401" i="17"/>
  <c r="I388" i="17"/>
  <c r="I365" i="17"/>
  <c r="J364" i="17" s="1"/>
  <c r="J266" i="17"/>
  <c r="I303" i="17"/>
  <c r="J369" i="17"/>
  <c r="J379" i="17"/>
  <c r="J274" i="17"/>
  <c r="I279" i="17"/>
  <c r="I255" i="17"/>
  <c r="J255" i="17" s="1"/>
  <c r="I249" i="17"/>
  <c r="J249" i="17" s="1"/>
  <c r="I203" i="17"/>
  <c r="J203" i="17" s="1"/>
  <c r="I212" i="17"/>
  <c r="J212" i="17" s="1"/>
  <c r="J153" i="17"/>
  <c r="J22" i="17"/>
  <c r="J17" i="17"/>
  <c r="I218" i="17"/>
  <c r="J218" i="17" s="1"/>
  <c r="I226" i="17"/>
  <c r="I215" i="17"/>
  <c r="J215" i="17" s="1"/>
  <c r="I209" i="17"/>
  <c r="J209" i="17" s="1"/>
  <c r="I236" i="17"/>
  <c r="J235" i="17" s="1"/>
  <c r="I231" i="17"/>
  <c r="I240" i="17"/>
  <c r="J239" i="17" s="1"/>
  <c r="I205" i="17"/>
  <c r="J205" i="17" s="1"/>
  <c r="I224" i="17"/>
  <c r="I233" i="17"/>
  <c r="I190" i="17"/>
  <c r="I196" i="17"/>
  <c r="J113" i="17"/>
  <c r="I187" i="17"/>
  <c r="I193" i="17"/>
  <c r="I200" i="17"/>
  <c r="J200" i="17" s="1"/>
  <c r="I184" i="17"/>
  <c r="J181" i="17" s="1"/>
  <c r="I28" i="17"/>
  <c r="I166" i="17"/>
  <c r="J166" i="17" s="1"/>
  <c r="I128" i="17"/>
  <c r="I178" i="17"/>
  <c r="J175" i="17" s="1"/>
  <c r="I163" i="17"/>
  <c r="J163" i="17" s="1"/>
  <c r="I160" i="17"/>
  <c r="J160" i="17" s="1"/>
  <c r="I169" i="17"/>
  <c r="J169" i="17" s="1"/>
  <c r="J13" i="17"/>
  <c r="J110" i="17"/>
  <c r="I132" i="17"/>
  <c r="I145" i="17"/>
  <c r="I72" i="17"/>
  <c r="J62" i="17" s="1"/>
  <c r="I141" i="17"/>
  <c r="I34" i="17"/>
  <c r="I85" i="17"/>
  <c r="J75" i="17" s="1"/>
  <c r="J150" i="17"/>
  <c r="I33" i="17"/>
  <c r="I45" i="17"/>
  <c r="I106" i="17"/>
  <c r="J105" i="17" s="1"/>
  <c r="J94" i="17"/>
  <c r="J88" i="17"/>
  <c r="I102" i="17"/>
  <c r="J120" i="17"/>
  <c r="I144" i="17"/>
  <c r="I100" i="17"/>
  <c r="I129" i="17"/>
  <c r="J50" i="17"/>
  <c r="I39" i="17"/>
  <c r="I142" i="17"/>
  <c r="I29" i="17"/>
  <c r="I38" i="17"/>
  <c r="I44" i="17"/>
  <c r="J116" i="17"/>
  <c r="I22" i="17"/>
  <c r="J9" i="17"/>
  <c r="J254" i="18" l="1"/>
  <c r="K254" i="18" s="1"/>
  <c r="L254" i="18" s="1"/>
  <c r="J255" i="18" s="1"/>
  <c r="J256" i="18" s="1"/>
  <c r="K256" i="18" s="1"/>
  <c r="K765" i="18"/>
  <c r="L765" i="18" s="1"/>
  <c r="J766" i="18" s="1"/>
  <c r="J767" i="18" s="1"/>
  <c r="K767" i="18" s="1"/>
  <c r="J744" i="17"/>
  <c r="J549" i="17"/>
  <c r="J616" i="17"/>
  <c r="J640" i="17"/>
  <c r="J653" i="17"/>
  <c r="J560" i="17"/>
  <c r="J554" i="17"/>
  <c r="J480" i="17"/>
  <c r="J359" i="17"/>
  <c r="J544" i="17"/>
  <c r="J487" i="17"/>
  <c r="J446" i="17"/>
  <c r="J383" i="17"/>
  <c r="J452" i="17"/>
  <c r="J297" i="17"/>
  <c r="J221" i="17"/>
  <c r="J396" i="17"/>
  <c r="J303" i="17"/>
  <c r="J187" i="17"/>
  <c r="J292" i="17"/>
  <c r="J44" i="17"/>
  <c r="J287" i="17"/>
  <c r="J228" i="17"/>
  <c r="J193" i="17"/>
  <c r="J28" i="17"/>
  <c r="J124" i="17"/>
  <c r="J33" i="17"/>
  <c r="J38" i="17"/>
  <c r="J100" i="17"/>
  <c r="J137" i="17"/>
  <c r="J773" i="17" l="1"/>
  <c r="K773" i="17" s="1"/>
  <c r="L773" i="17" s="1"/>
  <c r="J774" i="17" s="1"/>
  <c r="J775" i="17" s="1"/>
  <c r="K775" i="17" s="1"/>
  <c r="J516" i="17"/>
  <c r="K516" i="17" s="1"/>
  <c r="L516" i="17" s="1"/>
  <c r="J517" i="17" s="1"/>
  <c r="J518" i="17" s="1"/>
  <c r="K518" i="17" s="1"/>
  <c r="J257" i="17"/>
  <c r="K257" i="17" l="1"/>
  <c r="L257" i="17" s="1"/>
  <c r="J258" i="17" s="1"/>
  <c r="J259" i="17" s="1"/>
  <c r="K259" i="17" s="1"/>
  <c r="G1030" i="16" l="1"/>
  <c r="I1030" i="16" s="1"/>
  <c r="H1029" i="16"/>
  <c r="G1029" i="16"/>
  <c r="I1027" i="16"/>
  <c r="I1026" i="16"/>
  <c r="H1026" i="16"/>
  <c r="I1025" i="16"/>
  <c r="G1024" i="16"/>
  <c r="I1024" i="16" s="1"/>
  <c r="H1023" i="16"/>
  <c r="G1023" i="16"/>
  <c r="I1021" i="16"/>
  <c r="H1020" i="16"/>
  <c r="I1020" i="16" s="1"/>
  <c r="I1019" i="16"/>
  <c r="G1018" i="16"/>
  <c r="I1018" i="16" s="1"/>
  <c r="H1017" i="16"/>
  <c r="G1017" i="16"/>
  <c r="I1017" i="16" s="1"/>
  <c r="H1015" i="16"/>
  <c r="I1015" i="16" s="1"/>
  <c r="H1014" i="16"/>
  <c r="G1014" i="16"/>
  <c r="H1013" i="16"/>
  <c r="I1013" i="16" s="1"/>
  <c r="H1011" i="16"/>
  <c r="I1011" i="16" s="1"/>
  <c r="H1010" i="16"/>
  <c r="G1010" i="16"/>
  <c r="H1009" i="16"/>
  <c r="I1009" i="16" s="1"/>
  <c r="H1007" i="16"/>
  <c r="G1007" i="16"/>
  <c r="H1006" i="16"/>
  <c r="I1006" i="16" s="1"/>
  <c r="H1005" i="16"/>
  <c r="I1005" i="16" s="1"/>
  <c r="G1005" i="16"/>
  <c r="H1004" i="16"/>
  <c r="I1004" i="16" s="1"/>
  <c r="G1003" i="16"/>
  <c r="I1003" i="16" s="1"/>
  <c r="I1002" i="16"/>
  <c r="H1000" i="16"/>
  <c r="G1000" i="16"/>
  <c r="H999" i="16"/>
  <c r="I999" i="16" s="1"/>
  <c r="H998" i="16"/>
  <c r="G998" i="16"/>
  <c r="H997" i="16"/>
  <c r="I997" i="16" s="1"/>
  <c r="G996" i="16"/>
  <c r="I996" i="16" s="1"/>
  <c r="I995" i="16"/>
  <c r="I993" i="16"/>
  <c r="H992" i="16"/>
  <c r="G992" i="16"/>
  <c r="I990" i="16"/>
  <c r="H989" i="16"/>
  <c r="G989" i="16"/>
  <c r="I987" i="16"/>
  <c r="H986" i="16"/>
  <c r="G986" i="16"/>
  <c r="H983" i="16"/>
  <c r="G983" i="16"/>
  <c r="H981" i="16"/>
  <c r="G981" i="16"/>
  <c r="H979" i="16"/>
  <c r="G979" i="16"/>
  <c r="H977" i="16"/>
  <c r="G977" i="16"/>
  <c r="H974" i="16"/>
  <c r="G974" i="16"/>
  <c r="H971" i="16"/>
  <c r="I971" i="16" s="1"/>
  <c r="H970" i="16"/>
  <c r="G970" i="16"/>
  <c r="I969" i="16"/>
  <c r="I968" i="16"/>
  <c r="H967" i="16"/>
  <c r="I967" i="16" s="1"/>
  <c r="H965" i="16"/>
  <c r="I965" i="16" s="1"/>
  <c r="H964" i="16"/>
  <c r="G964" i="16"/>
  <c r="G963" i="16"/>
  <c r="I963" i="16" s="1"/>
  <c r="G962" i="16"/>
  <c r="I962" i="16" s="1"/>
  <c r="H961" i="16"/>
  <c r="G961" i="16"/>
  <c r="H959" i="16"/>
  <c r="I959" i="16" s="1"/>
  <c r="H958" i="16"/>
  <c r="G958" i="16"/>
  <c r="H957" i="16"/>
  <c r="I957" i="16" s="1"/>
  <c r="H956" i="16"/>
  <c r="I956" i="16" s="1"/>
  <c r="H955" i="16"/>
  <c r="I955" i="16" s="1"/>
  <c r="H953" i="16"/>
  <c r="I953" i="16" s="1"/>
  <c r="H952" i="16"/>
  <c r="G952" i="16"/>
  <c r="H951" i="16"/>
  <c r="I951" i="16" s="1"/>
  <c r="H950" i="16"/>
  <c r="I950" i="16" s="1"/>
  <c r="H949" i="16"/>
  <c r="I949" i="16" s="1"/>
  <c r="H947" i="16"/>
  <c r="I947" i="16" s="1"/>
  <c r="G944" i="16"/>
  <c r="I944" i="16" s="1"/>
  <c r="H943" i="16"/>
  <c r="G943" i="16"/>
  <c r="G941" i="16"/>
  <c r="I941" i="16" s="1"/>
  <c r="H940" i="16"/>
  <c r="G940" i="16"/>
  <c r="G938" i="16"/>
  <c r="I938" i="16" s="1"/>
  <c r="H937" i="16"/>
  <c r="G937" i="16"/>
  <c r="G935" i="16"/>
  <c r="I935" i="16" s="1"/>
  <c r="H934" i="16"/>
  <c r="G934" i="16"/>
  <c r="G932" i="16"/>
  <c r="I932" i="16" s="1"/>
  <c r="J932" i="16" s="1"/>
  <c r="G930" i="16"/>
  <c r="I930" i="16" s="1"/>
  <c r="J930" i="16" s="1"/>
  <c r="I928" i="16"/>
  <c r="H927" i="16"/>
  <c r="I927" i="16" s="1"/>
  <c r="I925" i="16"/>
  <c r="H924" i="16"/>
  <c r="I924" i="16" s="1"/>
  <c r="H922" i="16"/>
  <c r="I922" i="16" s="1"/>
  <c r="H921" i="16"/>
  <c r="I921" i="16" s="1"/>
  <c r="G920" i="16"/>
  <c r="I920" i="16" s="1"/>
  <c r="H919" i="16"/>
  <c r="G919" i="16"/>
  <c r="H918" i="16"/>
  <c r="G918" i="16"/>
  <c r="I917" i="16"/>
  <c r="H916" i="16"/>
  <c r="G916" i="16"/>
  <c r="H915" i="16"/>
  <c r="G915" i="16"/>
  <c r="I914" i="16"/>
  <c r="H913" i="16"/>
  <c r="I913" i="16" s="1"/>
  <c r="H912" i="16"/>
  <c r="I912" i="16" s="1"/>
  <c r="H911" i="16"/>
  <c r="I911" i="16" s="1"/>
  <c r="H909" i="16"/>
  <c r="I909" i="16" s="1"/>
  <c r="H908" i="16"/>
  <c r="I908" i="16" s="1"/>
  <c r="G907" i="16"/>
  <c r="I907" i="16" s="1"/>
  <c r="H906" i="16"/>
  <c r="G906" i="16"/>
  <c r="H905" i="16"/>
  <c r="I905" i="16" s="1"/>
  <c r="I904" i="16"/>
  <c r="H903" i="16"/>
  <c r="G903" i="16"/>
  <c r="H902" i="16"/>
  <c r="G902" i="16"/>
  <c r="I901" i="16"/>
  <c r="H900" i="16"/>
  <c r="I900" i="16" s="1"/>
  <c r="H899" i="16"/>
  <c r="I899" i="16" s="1"/>
  <c r="H898" i="16"/>
  <c r="I898" i="16" s="1"/>
  <c r="G896" i="16"/>
  <c r="I896" i="16" s="1"/>
  <c r="G895" i="16"/>
  <c r="I895" i="16" s="1"/>
  <c r="G894" i="16"/>
  <c r="I894" i="16" s="1"/>
  <c r="G892" i="16"/>
  <c r="I892" i="16" s="1"/>
  <c r="G891" i="16"/>
  <c r="I891" i="16" s="1"/>
  <c r="G890" i="16"/>
  <c r="I890" i="16" s="1"/>
  <c r="G888" i="16"/>
  <c r="I888" i="16" s="1"/>
  <c r="H887" i="16"/>
  <c r="I887" i="16" s="1"/>
  <c r="G885" i="16"/>
  <c r="I885" i="16" s="1"/>
  <c r="H884" i="16"/>
  <c r="I884" i="16" s="1"/>
  <c r="I882" i="16"/>
  <c r="I881" i="16"/>
  <c r="H880" i="16"/>
  <c r="G880" i="16"/>
  <c r="G879" i="16"/>
  <c r="I879" i="16" s="1"/>
  <c r="G877" i="16"/>
  <c r="I877" i="16" s="1"/>
  <c r="H876" i="16"/>
  <c r="G876" i="16"/>
  <c r="G875" i="16"/>
  <c r="I875" i="16" s="1"/>
  <c r="H874" i="16"/>
  <c r="G874" i="16"/>
  <c r="H872" i="16"/>
  <c r="I872" i="16" s="1"/>
  <c r="H871" i="16"/>
  <c r="I871" i="16" s="1"/>
  <c r="I870" i="16"/>
  <c r="H869" i="16"/>
  <c r="I869" i="16" s="1"/>
  <c r="H868" i="16"/>
  <c r="I868" i="16" s="1"/>
  <c r="H866" i="16"/>
  <c r="I866" i="16" s="1"/>
  <c r="H865" i="16"/>
  <c r="I865" i="16" s="1"/>
  <c r="I864" i="16"/>
  <c r="H863" i="16"/>
  <c r="I863" i="16" s="1"/>
  <c r="H862" i="16"/>
  <c r="I862" i="16" s="1"/>
  <c r="H860" i="16"/>
  <c r="I860" i="16" s="1"/>
  <c r="H859" i="16"/>
  <c r="G859" i="16"/>
  <c r="H858" i="16"/>
  <c r="I858" i="16" s="1"/>
  <c r="H857" i="16"/>
  <c r="I857" i="16" s="1"/>
  <c r="H856" i="16"/>
  <c r="I856" i="16" s="1"/>
  <c r="H855" i="16"/>
  <c r="I855" i="16" s="1"/>
  <c r="H854" i="16"/>
  <c r="I854" i="16" s="1"/>
  <c r="H853" i="16"/>
  <c r="I853" i="16" s="1"/>
  <c r="H852" i="16"/>
  <c r="I852" i="16" s="1"/>
  <c r="H851" i="16"/>
  <c r="I851" i="16" s="1"/>
  <c r="H850" i="16"/>
  <c r="I850" i="16" s="1"/>
  <c r="H849" i="16"/>
  <c r="I849" i="16" s="1"/>
  <c r="H847" i="16"/>
  <c r="I847" i="16" s="1"/>
  <c r="H846" i="16"/>
  <c r="G846" i="16"/>
  <c r="H845" i="16"/>
  <c r="I845" i="16" s="1"/>
  <c r="H844" i="16"/>
  <c r="I844" i="16" s="1"/>
  <c r="H843" i="16"/>
  <c r="I843" i="16" s="1"/>
  <c r="H842" i="16"/>
  <c r="I842" i="16" s="1"/>
  <c r="H841" i="16"/>
  <c r="I841" i="16" s="1"/>
  <c r="H840" i="16"/>
  <c r="I840" i="16" s="1"/>
  <c r="H839" i="16"/>
  <c r="I839" i="16" s="1"/>
  <c r="H838" i="16"/>
  <c r="I838" i="16" s="1"/>
  <c r="H837" i="16"/>
  <c r="I837" i="16" s="1"/>
  <c r="H836" i="16"/>
  <c r="I836" i="16" s="1"/>
  <c r="H834" i="16"/>
  <c r="I834" i="16" s="1"/>
  <c r="J834" i="16" s="1"/>
  <c r="H832" i="16"/>
  <c r="I832" i="16" s="1"/>
  <c r="J832" i="16" s="1"/>
  <c r="H830" i="16"/>
  <c r="I830" i="16" s="1"/>
  <c r="J830" i="16" s="1"/>
  <c r="H828" i="16"/>
  <c r="I828" i="16" s="1"/>
  <c r="J828" i="16" s="1"/>
  <c r="H826" i="16"/>
  <c r="I826" i="16" s="1"/>
  <c r="G825" i="16"/>
  <c r="I825" i="16" s="1"/>
  <c r="H824" i="16"/>
  <c r="I824" i="16" s="1"/>
  <c r="H822" i="16"/>
  <c r="I822" i="16" s="1"/>
  <c r="H821" i="16"/>
  <c r="I821" i="16" s="1"/>
  <c r="H820" i="16"/>
  <c r="I820" i="16" s="1"/>
  <c r="H819" i="16"/>
  <c r="G819" i="16"/>
  <c r="H818" i="16"/>
  <c r="G818" i="16"/>
  <c r="H816" i="16"/>
  <c r="I816" i="16" s="1"/>
  <c r="H815" i="16"/>
  <c r="I815" i="16" s="1"/>
  <c r="H814" i="16"/>
  <c r="I814" i="16" s="1"/>
  <c r="H813" i="16"/>
  <c r="G813" i="16"/>
  <c r="H812" i="16"/>
  <c r="G812" i="16"/>
  <c r="H810" i="16"/>
  <c r="I810" i="16" s="1"/>
  <c r="H809" i="16"/>
  <c r="I809" i="16" s="1"/>
  <c r="H808" i="16"/>
  <c r="G808" i="16"/>
  <c r="H807" i="16"/>
  <c r="G807" i="16"/>
  <c r="H805" i="16"/>
  <c r="I805" i="16" s="1"/>
  <c r="H804" i="16"/>
  <c r="I804" i="16" s="1"/>
  <c r="H803" i="16"/>
  <c r="G803" i="16"/>
  <c r="H802" i="16"/>
  <c r="G802" i="16"/>
  <c r="H796" i="16"/>
  <c r="I794" i="16"/>
  <c r="I793" i="16"/>
  <c r="I792" i="16"/>
  <c r="I791" i="16"/>
  <c r="I790" i="16"/>
  <c r="I789" i="16"/>
  <c r="I788" i="16"/>
  <c r="I787" i="16"/>
  <c r="I786" i="16"/>
  <c r="I785" i="16"/>
  <c r="I784" i="16"/>
  <c r="I783" i="16"/>
  <c r="E796" i="16"/>
  <c r="G512" i="16"/>
  <c r="I512" i="16" s="1"/>
  <c r="H511" i="16"/>
  <c r="G511" i="16"/>
  <c r="I510" i="16"/>
  <c r="H509" i="16"/>
  <c r="I509" i="16" s="1"/>
  <c r="I508" i="16"/>
  <c r="G507" i="16"/>
  <c r="I507" i="16" s="1"/>
  <c r="H506" i="16"/>
  <c r="G506" i="16"/>
  <c r="I504" i="16"/>
  <c r="H503" i="16"/>
  <c r="I503" i="16" s="1"/>
  <c r="I502" i="16"/>
  <c r="G501" i="16"/>
  <c r="I501" i="16" s="1"/>
  <c r="H500" i="16"/>
  <c r="G500" i="16"/>
  <c r="H498" i="16"/>
  <c r="I498" i="16" s="1"/>
  <c r="H497" i="16"/>
  <c r="G497" i="16"/>
  <c r="H496" i="16"/>
  <c r="I496" i="16" s="1"/>
  <c r="H494" i="16"/>
  <c r="I494" i="16" s="1"/>
  <c r="H493" i="16"/>
  <c r="G493" i="16"/>
  <c r="H492" i="16"/>
  <c r="I492" i="16" s="1"/>
  <c r="H490" i="16"/>
  <c r="G490" i="16"/>
  <c r="H489" i="16"/>
  <c r="I489" i="16" s="1"/>
  <c r="H488" i="16"/>
  <c r="G488" i="16"/>
  <c r="H487" i="16"/>
  <c r="I487" i="16" s="1"/>
  <c r="G486" i="16"/>
  <c r="I486" i="16" s="1"/>
  <c r="I485" i="16"/>
  <c r="H483" i="16"/>
  <c r="G483" i="16"/>
  <c r="H482" i="16"/>
  <c r="I482" i="16" s="1"/>
  <c r="H481" i="16"/>
  <c r="G481" i="16"/>
  <c r="H480" i="16"/>
  <c r="I480" i="16" s="1"/>
  <c r="G479" i="16"/>
  <c r="I479" i="16" s="1"/>
  <c r="I478" i="16"/>
  <c r="I476" i="16"/>
  <c r="H475" i="16"/>
  <c r="G475" i="16"/>
  <c r="I473" i="16"/>
  <c r="H472" i="16"/>
  <c r="G472" i="16"/>
  <c r="I470" i="16"/>
  <c r="H469" i="16"/>
  <c r="G469" i="16"/>
  <c r="H466" i="16"/>
  <c r="G466" i="16"/>
  <c r="H464" i="16"/>
  <c r="G464" i="16"/>
  <c r="H462" i="16"/>
  <c r="G462" i="16"/>
  <c r="H460" i="16"/>
  <c r="G460" i="16"/>
  <c r="H457" i="16"/>
  <c r="G457" i="16"/>
  <c r="H454" i="16"/>
  <c r="I454" i="16" s="1"/>
  <c r="H453" i="16"/>
  <c r="G453" i="16"/>
  <c r="G452" i="16"/>
  <c r="I452" i="16" s="1"/>
  <c r="G451" i="16"/>
  <c r="I451" i="16" s="1"/>
  <c r="H450" i="16"/>
  <c r="G450" i="16"/>
  <c r="H448" i="16"/>
  <c r="I448" i="16" s="1"/>
  <c r="H447" i="16"/>
  <c r="G447" i="16"/>
  <c r="G446" i="16"/>
  <c r="I446" i="16" s="1"/>
  <c r="G445" i="16"/>
  <c r="I445" i="16" s="1"/>
  <c r="H444" i="16"/>
  <c r="G444" i="16"/>
  <c r="H442" i="16"/>
  <c r="I442" i="16" s="1"/>
  <c r="H441" i="16"/>
  <c r="G441" i="16"/>
  <c r="H440" i="16"/>
  <c r="I440" i="16" s="1"/>
  <c r="H439" i="16"/>
  <c r="I439" i="16" s="1"/>
  <c r="H438" i="16"/>
  <c r="I438" i="16" s="1"/>
  <c r="H436" i="16"/>
  <c r="I436" i="16" s="1"/>
  <c r="H435" i="16"/>
  <c r="G435" i="16"/>
  <c r="H434" i="16"/>
  <c r="I434" i="16" s="1"/>
  <c r="H433" i="16"/>
  <c r="I433" i="16" s="1"/>
  <c r="H432" i="16"/>
  <c r="I432" i="16" s="1"/>
  <c r="H430" i="16"/>
  <c r="I430" i="16" s="1"/>
  <c r="G427" i="16"/>
  <c r="I427" i="16" s="1"/>
  <c r="H426" i="16"/>
  <c r="G426" i="16"/>
  <c r="G424" i="16"/>
  <c r="I424" i="16" s="1"/>
  <c r="H423" i="16"/>
  <c r="G423" i="16"/>
  <c r="G421" i="16"/>
  <c r="I421" i="16" s="1"/>
  <c r="H420" i="16"/>
  <c r="G420" i="16"/>
  <c r="G418" i="16"/>
  <c r="I418" i="16" s="1"/>
  <c r="H417" i="16"/>
  <c r="G417" i="16"/>
  <c r="G415" i="16"/>
  <c r="I415" i="16" s="1"/>
  <c r="J415" i="16" s="1"/>
  <c r="G413" i="16"/>
  <c r="I413" i="16" s="1"/>
  <c r="J413" i="16" s="1"/>
  <c r="I411" i="16"/>
  <c r="H410" i="16"/>
  <c r="I410" i="16" s="1"/>
  <c r="I408" i="16"/>
  <c r="H407" i="16"/>
  <c r="I407" i="16" s="1"/>
  <c r="H405" i="16"/>
  <c r="I405" i="16" s="1"/>
  <c r="H404" i="16"/>
  <c r="I404" i="16" s="1"/>
  <c r="G403" i="16"/>
  <c r="I403" i="16" s="1"/>
  <c r="H402" i="16"/>
  <c r="G402" i="16"/>
  <c r="H401" i="16"/>
  <c r="G401" i="16"/>
  <c r="I400" i="16"/>
  <c r="H399" i="16"/>
  <c r="G399" i="16"/>
  <c r="H398" i="16"/>
  <c r="G398" i="16"/>
  <c r="I397" i="16"/>
  <c r="H396" i="16"/>
  <c r="I396" i="16" s="1"/>
  <c r="H395" i="16"/>
  <c r="I395" i="16" s="1"/>
  <c r="H394" i="16"/>
  <c r="I394" i="16" s="1"/>
  <c r="H392" i="16"/>
  <c r="I392" i="16" s="1"/>
  <c r="H391" i="16"/>
  <c r="I391" i="16" s="1"/>
  <c r="G390" i="16"/>
  <c r="I390" i="16" s="1"/>
  <c r="H389" i="16"/>
  <c r="G389" i="16"/>
  <c r="H388" i="16"/>
  <c r="I388" i="16" s="1"/>
  <c r="I387" i="16"/>
  <c r="H386" i="16"/>
  <c r="G386" i="16"/>
  <c r="H385" i="16"/>
  <c r="G385" i="16"/>
  <c r="I384" i="16"/>
  <c r="H383" i="16"/>
  <c r="I383" i="16" s="1"/>
  <c r="H382" i="16"/>
  <c r="I382" i="16" s="1"/>
  <c r="H381" i="16"/>
  <c r="I381" i="16" s="1"/>
  <c r="G379" i="16"/>
  <c r="I379" i="16" s="1"/>
  <c r="G378" i="16"/>
  <c r="I378" i="16" s="1"/>
  <c r="G377" i="16"/>
  <c r="I377" i="16" s="1"/>
  <c r="G375" i="16"/>
  <c r="I375" i="16" s="1"/>
  <c r="G374" i="16"/>
  <c r="I374" i="16" s="1"/>
  <c r="G373" i="16"/>
  <c r="I373" i="16" s="1"/>
  <c r="G371" i="16"/>
  <c r="I371" i="16" s="1"/>
  <c r="H370" i="16"/>
  <c r="I370" i="16" s="1"/>
  <c r="G368" i="16"/>
  <c r="I368" i="16" s="1"/>
  <c r="H367" i="16"/>
  <c r="I367" i="16" s="1"/>
  <c r="I365" i="16"/>
  <c r="I364" i="16"/>
  <c r="H363" i="16"/>
  <c r="G363" i="16"/>
  <c r="G362" i="16"/>
  <c r="I362" i="16" s="1"/>
  <c r="G360" i="16"/>
  <c r="I360" i="16" s="1"/>
  <c r="H359" i="16"/>
  <c r="G359" i="16"/>
  <c r="G358" i="16"/>
  <c r="I358" i="16" s="1"/>
  <c r="H357" i="16"/>
  <c r="G357" i="16"/>
  <c r="H355" i="16"/>
  <c r="I355" i="16" s="1"/>
  <c r="H354" i="16"/>
  <c r="I354" i="16" s="1"/>
  <c r="I353" i="16"/>
  <c r="H352" i="16"/>
  <c r="I352" i="16" s="1"/>
  <c r="H351" i="16"/>
  <c r="I351" i="16" s="1"/>
  <c r="H349" i="16"/>
  <c r="I349" i="16" s="1"/>
  <c r="H348" i="16"/>
  <c r="I348" i="16" s="1"/>
  <c r="I347" i="16"/>
  <c r="H346" i="16"/>
  <c r="I346" i="16" s="1"/>
  <c r="H345" i="16"/>
  <c r="I345" i="16" s="1"/>
  <c r="H343" i="16"/>
  <c r="I343" i="16" s="1"/>
  <c r="H342" i="16"/>
  <c r="G342" i="16"/>
  <c r="H341" i="16"/>
  <c r="I341" i="16" s="1"/>
  <c r="H340" i="16"/>
  <c r="I340" i="16" s="1"/>
  <c r="H339" i="16"/>
  <c r="I339" i="16" s="1"/>
  <c r="H338" i="16"/>
  <c r="I338" i="16" s="1"/>
  <c r="H337" i="16"/>
  <c r="I337" i="16" s="1"/>
  <c r="H336" i="16"/>
  <c r="I336" i="16" s="1"/>
  <c r="H335" i="16"/>
  <c r="I335" i="16" s="1"/>
  <c r="H334" i="16"/>
  <c r="I334" i="16" s="1"/>
  <c r="H333" i="16"/>
  <c r="I333" i="16" s="1"/>
  <c r="H332" i="16"/>
  <c r="I332" i="16" s="1"/>
  <c r="H330" i="16"/>
  <c r="I330" i="16" s="1"/>
  <c r="H329" i="16"/>
  <c r="G329" i="16"/>
  <c r="H328" i="16"/>
  <c r="I328" i="16" s="1"/>
  <c r="H327" i="16"/>
  <c r="I327" i="16" s="1"/>
  <c r="H326" i="16"/>
  <c r="I326" i="16" s="1"/>
  <c r="H325" i="16"/>
  <c r="I325" i="16" s="1"/>
  <c r="H324" i="16"/>
  <c r="I324" i="16" s="1"/>
  <c r="H323" i="16"/>
  <c r="I323" i="16" s="1"/>
  <c r="H322" i="16"/>
  <c r="I322" i="16" s="1"/>
  <c r="H321" i="16"/>
  <c r="I321" i="16" s="1"/>
  <c r="H320" i="16"/>
  <c r="I320" i="16" s="1"/>
  <c r="H319" i="16"/>
  <c r="I319" i="16" s="1"/>
  <c r="H317" i="16"/>
  <c r="I317" i="16" s="1"/>
  <c r="J317" i="16" s="1"/>
  <c r="H315" i="16"/>
  <c r="I315" i="16" s="1"/>
  <c r="J315" i="16" s="1"/>
  <c r="H313" i="16"/>
  <c r="I313" i="16" s="1"/>
  <c r="J313" i="16" s="1"/>
  <c r="H311" i="16"/>
  <c r="I311" i="16" s="1"/>
  <c r="J311" i="16" s="1"/>
  <c r="H309" i="16"/>
  <c r="I309" i="16" s="1"/>
  <c r="G308" i="16"/>
  <c r="I308" i="16" s="1"/>
  <c r="H307" i="16"/>
  <c r="I307" i="16" s="1"/>
  <c r="H305" i="16"/>
  <c r="I305" i="16" s="1"/>
  <c r="H304" i="16"/>
  <c r="I304" i="16" s="1"/>
  <c r="H303" i="16"/>
  <c r="I303" i="16" s="1"/>
  <c r="H302" i="16"/>
  <c r="G302" i="16"/>
  <c r="H301" i="16"/>
  <c r="G301" i="16"/>
  <c r="H299" i="16"/>
  <c r="I299" i="16" s="1"/>
  <c r="H298" i="16"/>
  <c r="I298" i="16" s="1"/>
  <c r="H297" i="16"/>
  <c r="I297" i="16" s="1"/>
  <c r="H296" i="16"/>
  <c r="G296" i="16"/>
  <c r="H295" i="16"/>
  <c r="G295" i="16"/>
  <c r="E535" i="16"/>
  <c r="G769" i="16"/>
  <c r="I769" i="16" s="1"/>
  <c r="H768" i="16"/>
  <c r="G768" i="16"/>
  <c r="I766" i="16"/>
  <c r="H765" i="16"/>
  <c r="I765" i="16" s="1"/>
  <c r="I764" i="16"/>
  <c r="G763" i="16"/>
  <c r="I763" i="16" s="1"/>
  <c r="H762" i="16"/>
  <c r="G762" i="16"/>
  <c r="I760" i="16"/>
  <c r="H759" i="16"/>
  <c r="I759" i="16" s="1"/>
  <c r="I758" i="16"/>
  <c r="G757" i="16"/>
  <c r="I757" i="16" s="1"/>
  <c r="H756" i="16"/>
  <c r="G756" i="16"/>
  <c r="H754" i="16"/>
  <c r="I754" i="16" s="1"/>
  <c r="H753" i="16"/>
  <c r="G753" i="16"/>
  <c r="H752" i="16"/>
  <c r="I752" i="16" s="1"/>
  <c r="H750" i="16"/>
  <c r="I750" i="16" s="1"/>
  <c r="H749" i="16"/>
  <c r="G749" i="16"/>
  <c r="H748" i="16"/>
  <c r="I748" i="16" s="1"/>
  <c r="H746" i="16"/>
  <c r="G746" i="16"/>
  <c r="H745" i="16"/>
  <c r="I745" i="16" s="1"/>
  <c r="H744" i="16"/>
  <c r="G744" i="16"/>
  <c r="H743" i="16"/>
  <c r="I743" i="16" s="1"/>
  <c r="G742" i="16"/>
  <c r="I742" i="16" s="1"/>
  <c r="I741" i="16"/>
  <c r="H739" i="16"/>
  <c r="G739" i="16"/>
  <c r="H738" i="16"/>
  <c r="I738" i="16" s="1"/>
  <c r="H737" i="16"/>
  <c r="G737" i="16"/>
  <c r="H736" i="16"/>
  <c r="I736" i="16" s="1"/>
  <c r="G735" i="16"/>
  <c r="I735" i="16" s="1"/>
  <c r="I734" i="16"/>
  <c r="I732" i="16"/>
  <c r="H731" i="16"/>
  <c r="G731" i="16"/>
  <c r="I726" i="16"/>
  <c r="H725" i="16"/>
  <c r="G725" i="16"/>
  <c r="H722" i="16"/>
  <c r="G722" i="16"/>
  <c r="H720" i="16"/>
  <c r="G720" i="16"/>
  <c r="H718" i="16"/>
  <c r="G718" i="16"/>
  <c r="H716" i="16"/>
  <c r="G716" i="16"/>
  <c r="H713" i="16"/>
  <c r="G713" i="16"/>
  <c r="H710" i="16"/>
  <c r="I710" i="16" s="1"/>
  <c r="H709" i="16"/>
  <c r="G709" i="16"/>
  <c r="I708" i="16"/>
  <c r="I707" i="16"/>
  <c r="H706" i="16"/>
  <c r="I706" i="16" s="1"/>
  <c r="H704" i="16"/>
  <c r="I704" i="16" s="1"/>
  <c r="H703" i="16"/>
  <c r="G703" i="16"/>
  <c r="G702" i="16"/>
  <c r="I702" i="16" s="1"/>
  <c r="G701" i="16"/>
  <c r="I701" i="16" s="1"/>
  <c r="H700" i="16"/>
  <c r="G700" i="16"/>
  <c r="H698" i="16"/>
  <c r="I698" i="16" s="1"/>
  <c r="H697" i="16"/>
  <c r="G697" i="16"/>
  <c r="H696" i="16"/>
  <c r="I696" i="16" s="1"/>
  <c r="H695" i="16"/>
  <c r="I695" i="16" s="1"/>
  <c r="H694" i="16"/>
  <c r="I694" i="16" s="1"/>
  <c r="H692" i="16"/>
  <c r="I692" i="16" s="1"/>
  <c r="H691" i="16"/>
  <c r="G691" i="16"/>
  <c r="H690" i="16"/>
  <c r="I690" i="16" s="1"/>
  <c r="H689" i="16"/>
  <c r="I689" i="16" s="1"/>
  <c r="H688" i="16"/>
  <c r="I688" i="16" s="1"/>
  <c r="H686" i="16"/>
  <c r="I686" i="16" s="1"/>
  <c r="G683" i="16"/>
  <c r="I683" i="16" s="1"/>
  <c r="H682" i="16"/>
  <c r="G682" i="16"/>
  <c r="G680" i="16"/>
  <c r="I680" i="16" s="1"/>
  <c r="H679" i="16"/>
  <c r="G679" i="16"/>
  <c r="G677" i="16"/>
  <c r="I677" i="16" s="1"/>
  <c r="H676" i="16"/>
  <c r="G676" i="16"/>
  <c r="G674" i="16"/>
  <c r="I674" i="16" s="1"/>
  <c r="H673" i="16"/>
  <c r="G673" i="16"/>
  <c r="G671" i="16"/>
  <c r="I671" i="16" s="1"/>
  <c r="J671" i="16" s="1"/>
  <c r="G669" i="16"/>
  <c r="I669" i="16" s="1"/>
  <c r="J669" i="16" s="1"/>
  <c r="I667" i="16"/>
  <c r="H666" i="16"/>
  <c r="I666" i="16" s="1"/>
  <c r="I664" i="16"/>
  <c r="H663" i="16"/>
  <c r="I663" i="16" s="1"/>
  <c r="H661" i="16"/>
  <c r="I661" i="16" s="1"/>
  <c r="H660" i="16"/>
  <c r="I660" i="16" s="1"/>
  <c r="G659" i="16"/>
  <c r="I659" i="16" s="1"/>
  <c r="H658" i="16"/>
  <c r="G658" i="16"/>
  <c r="H657" i="16"/>
  <c r="G657" i="16"/>
  <c r="I656" i="16"/>
  <c r="H655" i="16"/>
  <c r="G655" i="16"/>
  <c r="H654" i="16"/>
  <c r="G654" i="16"/>
  <c r="I653" i="16"/>
  <c r="H652" i="16"/>
  <c r="I652" i="16" s="1"/>
  <c r="H651" i="16"/>
  <c r="I651" i="16" s="1"/>
  <c r="H650" i="16"/>
  <c r="I650" i="16" s="1"/>
  <c r="H648" i="16"/>
  <c r="I648" i="16" s="1"/>
  <c r="H647" i="16"/>
  <c r="I647" i="16" s="1"/>
  <c r="G646" i="16"/>
  <c r="I646" i="16" s="1"/>
  <c r="H645" i="16"/>
  <c r="G645" i="16"/>
  <c r="H644" i="16"/>
  <c r="I644" i="16" s="1"/>
  <c r="I643" i="16"/>
  <c r="H642" i="16"/>
  <c r="G642" i="16"/>
  <c r="H641" i="16"/>
  <c r="G641" i="16"/>
  <c r="I640" i="16"/>
  <c r="H639" i="16"/>
  <c r="I639" i="16" s="1"/>
  <c r="H638" i="16"/>
  <c r="I638" i="16" s="1"/>
  <c r="H637" i="16"/>
  <c r="I637" i="16" s="1"/>
  <c r="G635" i="16"/>
  <c r="I635" i="16" s="1"/>
  <c r="G634" i="16"/>
  <c r="I634" i="16" s="1"/>
  <c r="G633" i="16"/>
  <c r="I633" i="16" s="1"/>
  <c r="G631" i="16"/>
  <c r="I631" i="16" s="1"/>
  <c r="G630" i="16"/>
  <c r="I630" i="16" s="1"/>
  <c r="G629" i="16"/>
  <c r="I629" i="16" s="1"/>
  <c r="G627" i="16"/>
  <c r="I627" i="16" s="1"/>
  <c r="H626" i="16"/>
  <c r="I626" i="16" s="1"/>
  <c r="G624" i="16"/>
  <c r="I624" i="16" s="1"/>
  <c r="H623" i="16"/>
  <c r="I623" i="16" s="1"/>
  <c r="I1023" i="16" l="1"/>
  <c r="I1029" i="16"/>
  <c r="J1029" i="16" s="1"/>
  <c r="I1014" i="16"/>
  <c r="I1007" i="16"/>
  <c r="J1023" i="16"/>
  <c r="J1017" i="16"/>
  <c r="I998" i="16"/>
  <c r="I974" i="16"/>
  <c r="J974" i="16" s="1"/>
  <c r="I983" i="16"/>
  <c r="J983" i="16" s="1"/>
  <c r="I992" i="16"/>
  <c r="J992" i="16" s="1"/>
  <c r="I986" i="16"/>
  <c r="J986" i="16" s="1"/>
  <c r="I970" i="16"/>
  <c r="J967" i="16" s="1"/>
  <c r="I989" i="16"/>
  <c r="J989" i="16" s="1"/>
  <c r="I1000" i="16"/>
  <c r="I979" i="16"/>
  <c r="J979" i="16" s="1"/>
  <c r="I958" i="16"/>
  <c r="J955" i="16" s="1"/>
  <c r="I981" i="16"/>
  <c r="J981" i="16" s="1"/>
  <c r="I1010" i="16"/>
  <c r="J1009" i="16" s="1"/>
  <c r="J1013" i="16"/>
  <c r="I961" i="16"/>
  <c r="I977" i="16"/>
  <c r="J977" i="16" s="1"/>
  <c r="I462" i="16"/>
  <c r="J462" i="16" s="1"/>
  <c r="J1002" i="16"/>
  <c r="J924" i="16"/>
  <c r="I952" i="16"/>
  <c r="J949" i="16" s="1"/>
  <c r="I964" i="16"/>
  <c r="I874" i="16"/>
  <c r="I919" i="16"/>
  <c r="I511" i="16"/>
  <c r="J511" i="16" s="1"/>
  <c r="I902" i="16"/>
  <c r="J887" i="16"/>
  <c r="I818" i="16"/>
  <c r="J927" i="16"/>
  <c r="I859" i="16"/>
  <c r="J849" i="16" s="1"/>
  <c r="I876" i="16"/>
  <c r="J874" i="16" s="1"/>
  <c r="I812" i="16"/>
  <c r="I756" i="16"/>
  <c r="J756" i="16" s="1"/>
  <c r="I481" i="16"/>
  <c r="I943" i="16"/>
  <c r="J943" i="16" s="1"/>
  <c r="I940" i="16"/>
  <c r="J940" i="16" s="1"/>
  <c r="I934" i="16"/>
  <c r="J934" i="16" s="1"/>
  <c r="I497" i="16"/>
  <c r="J496" i="16" s="1"/>
  <c r="I937" i="16"/>
  <c r="J937" i="16" s="1"/>
  <c r="J824" i="16"/>
  <c r="I916" i="16"/>
  <c r="J890" i="16"/>
  <c r="I903" i="16"/>
  <c r="I880" i="16"/>
  <c r="J879" i="16" s="1"/>
  <c r="I807" i="16"/>
  <c r="J884" i="16"/>
  <c r="I808" i="16"/>
  <c r="I915" i="16"/>
  <c r="I488" i="16"/>
  <c r="J796" i="16"/>
  <c r="I918" i="16"/>
  <c r="J787" i="16"/>
  <c r="I819" i="16"/>
  <c r="I906" i="16"/>
  <c r="I469" i="16"/>
  <c r="J469" i="16" s="1"/>
  <c r="I490" i="16"/>
  <c r="I802" i="16"/>
  <c r="I813" i="16"/>
  <c r="J868" i="16"/>
  <c r="J862" i="16"/>
  <c r="J783" i="16"/>
  <c r="J791" i="16"/>
  <c r="I803" i="16"/>
  <c r="I472" i="16"/>
  <c r="J472" i="16" s="1"/>
  <c r="I846" i="16"/>
  <c r="J836" i="16" s="1"/>
  <c r="J894" i="16"/>
  <c r="I796" i="16"/>
  <c r="I493" i="16"/>
  <c r="J492" i="16" s="1"/>
  <c r="I464" i="16"/>
  <c r="J464" i="16" s="1"/>
  <c r="I460" i="16"/>
  <c r="J460" i="16" s="1"/>
  <c r="I506" i="16"/>
  <c r="J506" i="16" s="1"/>
  <c r="I500" i="16"/>
  <c r="J500" i="16" s="1"/>
  <c r="I475" i="16"/>
  <c r="J475" i="16" s="1"/>
  <c r="I466" i="16"/>
  <c r="J466" i="16" s="1"/>
  <c r="I453" i="16"/>
  <c r="I483" i="16"/>
  <c r="I450" i="16"/>
  <c r="I457" i="16"/>
  <c r="J457" i="16" s="1"/>
  <c r="I447" i="16"/>
  <c r="I444" i="16"/>
  <c r="I386" i="16"/>
  <c r="J407" i="16"/>
  <c r="I426" i="16"/>
  <c r="J426" i="16" s="1"/>
  <c r="I420" i="16"/>
  <c r="J420" i="16" s="1"/>
  <c r="I768" i="16"/>
  <c r="J768" i="16" s="1"/>
  <c r="I441" i="16"/>
  <c r="J438" i="16" s="1"/>
  <c r="I435" i="16"/>
  <c r="J432" i="16" s="1"/>
  <c r="I762" i="16"/>
  <c r="J762" i="16" s="1"/>
  <c r="I357" i="16"/>
  <c r="I423" i="16"/>
  <c r="J423" i="16" s="1"/>
  <c r="I301" i="16"/>
  <c r="I417" i="16"/>
  <c r="J417" i="16" s="1"/>
  <c r="I329" i="16"/>
  <c r="J319" i="16" s="1"/>
  <c r="J410" i="16"/>
  <c r="I363" i="16"/>
  <c r="J362" i="16" s="1"/>
  <c r="I296" i="16"/>
  <c r="I398" i="16"/>
  <c r="I718" i="16"/>
  <c r="J718" i="16" s="1"/>
  <c r="J307" i="16"/>
  <c r="I359" i="16"/>
  <c r="J367" i="16"/>
  <c r="J377" i="16"/>
  <c r="I389" i="16"/>
  <c r="I401" i="16"/>
  <c r="I295" i="16"/>
  <c r="I385" i="16"/>
  <c r="I402" i="16"/>
  <c r="I302" i="16"/>
  <c r="I342" i="16"/>
  <c r="J332" i="16" s="1"/>
  <c r="I399" i="16"/>
  <c r="J373" i="16"/>
  <c r="J370" i="16"/>
  <c r="J351" i="16"/>
  <c r="J345" i="16"/>
  <c r="I691" i="16"/>
  <c r="J688" i="16" s="1"/>
  <c r="I722" i="16"/>
  <c r="J722" i="16" s="1"/>
  <c r="I720" i="16"/>
  <c r="J720" i="16" s="1"/>
  <c r="I744" i="16"/>
  <c r="I731" i="16"/>
  <c r="J731" i="16" s="1"/>
  <c r="I739" i="16"/>
  <c r="I753" i="16"/>
  <c r="J752" i="16" s="1"/>
  <c r="I703" i="16"/>
  <c r="I697" i="16"/>
  <c r="J694" i="16" s="1"/>
  <c r="I713" i="16"/>
  <c r="J713" i="16" s="1"/>
  <c r="I737" i="16"/>
  <c r="I749" i="16"/>
  <c r="J748" i="16" s="1"/>
  <c r="I716" i="16"/>
  <c r="J716" i="16" s="1"/>
  <c r="I725" i="16"/>
  <c r="J725" i="16" s="1"/>
  <c r="I709" i="16"/>
  <c r="J706" i="16" s="1"/>
  <c r="I746" i="16"/>
  <c r="I655" i="16"/>
  <c r="I673" i="16"/>
  <c r="J673" i="16" s="1"/>
  <c r="I700" i="16"/>
  <c r="J666" i="16"/>
  <c r="I679" i="16"/>
  <c r="J679" i="16" s="1"/>
  <c r="J663" i="16"/>
  <c r="J623" i="16"/>
  <c r="I682" i="16"/>
  <c r="J682" i="16" s="1"/>
  <c r="I676" i="16"/>
  <c r="J676" i="16" s="1"/>
  <c r="J626" i="16"/>
  <c r="I654" i="16"/>
  <c r="I645" i="16"/>
  <c r="I657" i="16"/>
  <c r="I641" i="16"/>
  <c r="I658" i="16"/>
  <c r="I642" i="16"/>
  <c r="J633" i="16"/>
  <c r="J629" i="16"/>
  <c r="I621" i="16"/>
  <c r="I620" i="16"/>
  <c r="H619" i="16"/>
  <c r="G619" i="16"/>
  <c r="G618" i="16"/>
  <c r="I618" i="16" s="1"/>
  <c r="G616" i="16"/>
  <c r="I616" i="16" s="1"/>
  <c r="H615" i="16"/>
  <c r="G615" i="16"/>
  <c r="G614" i="16"/>
  <c r="I614" i="16" s="1"/>
  <c r="H613" i="16"/>
  <c r="G613" i="16"/>
  <c r="H611" i="16"/>
  <c r="I611" i="16" s="1"/>
  <c r="H610" i="16"/>
  <c r="I610" i="16" s="1"/>
  <c r="I609" i="16"/>
  <c r="H608" i="16"/>
  <c r="I608" i="16" s="1"/>
  <c r="H607" i="16"/>
  <c r="I607" i="16" s="1"/>
  <c r="H605" i="16"/>
  <c r="I605" i="16" s="1"/>
  <c r="H604" i="16"/>
  <c r="I604" i="16" s="1"/>
  <c r="I603" i="16"/>
  <c r="H602" i="16"/>
  <c r="I602" i="16" s="1"/>
  <c r="H601" i="16"/>
  <c r="I601" i="16" s="1"/>
  <c r="H599" i="16"/>
  <c r="I599" i="16" s="1"/>
  <c r="H598" i="16"/>
  <c r="G598" i="16"/>
  <c r="H597" i="16"/>
  <c r="I597" i="16" s="1"/>
  <c r="H596" i="16"/>
  <c r="I596" i="16" s="1"/>
  <c r="H595" i="16"/>
  <c r="I595" i="16" s="1"/>
  <c r="H594" i="16"/>
  <c r="I594" i="16" s="1"/>
  <c r="H593" i="16"/>
  <c r="I593" i="16" s="1"/>
  <c r="H592" i="16"/>
  <c r="I592" i="16" s="1"/>
  <c r="H591" i="16"/>
  <c r="I591" i="16" s="1"/>
  <c r="H590" i="16"/>
  <c r="I590" i="16" s="1"/>
  <c r="H589" i="16"/>
  <c r="I589" i="16" s="1"/>
  <c r="H588" i="16"/>
  <c r="I588" i="16" s="1"/>
  <c r="H586" i="16"/>
  <c r="I586" i="16" s="1"/>
  <c r="H585" i="16"/>
  <c r="G585" i="16"/>
  <c r="H584" i="16"/>
  <c r="I584" i="16" s="1"/>
  <c r="H583" i="16"/>
  <c r="I583" i="16" s="1"/>
  <c r="H582" i="16"/>
  <c r="I582" i="16" s="1"/>
  <c r="H581" i="16"/>
  <c r="I581" i="16" s="1"/>
  <c r="H580" i="16"/>
  <c r="I580" i="16" s="1"/>
  <c r="H579" i="16"/>
  <c r="I579" i="16" s="1"/>
  <c r="H578" i="16"/>
  <c r="I578" i="16" s="1"/>
  <c r="H577" i="16"/>
  <c r="I577" i="16" s="1"/>
  <c r="H576" i="16"/>
  <c r="I576" i="16" s="1"/>
  <c r="H575" i="16"/>
  <c r="I575" i="16" s="1"/>
  <c r="H573" i="16"/>
  <c r="I573" i="16" s="1"/>
  <c r="J573" i="16" s="1"/>
  <c r="H571" i="16"/>
  <c r="I571" i="16" s="1"/>
  <c r="J571" i="16" s="1"/>
  <c r="H569" i="16"/>
  <c r="I569" i="16" s="1"/>
  <c r="J569" i="16" s="1"/>
  <c r="H567" i="16"/>
  <c r="I567" i="16" s="1"/>
  <c r="J567" i="16" s="1"/>
  <c r="H565" i="16"/>
  <c r="I565" i="16" s="1"/>
  <c r="G564" i="16"/>
  <c r="I564" i="16" s="1"/>
  <c r="H563" i="16"/>
  <c r="I563" i="16" s="1"/>
  <c r="H561" i="16"/>
  <c r="I561" i="16" s="1"/>
  <c r="H560" i="16"/>
  <c r="I560" i="16" s="1"/>
  <c r="H559" i="16"/>
  <c r="I559" i="16" s="1"/>
  <c r="H558" i="16"/>
  <c r="G558" i="16"/>
  <c r="H557" i="16"/>
  <c r="G557" i="16"/>
  <c r="H555" i="16"/>
  <c r="I555" i="16" s="1"/>
  <c r="H554" i="16"/>
  <c r="I554" i="16" s="1"/>
  <c r="H553" i="16"/>
  <c r="I553" i="16" s="1"/>
  <c r="H552" i="16"/>
  <c r="G552" i="16"/>
  <c r="H551" i="16"/>
  <c r="G551" i="16"/>
  <c r="H549" i="16"/>
  <c r="I549" i="16" s="1"/>
  <c r="H548" i="16"/>
  <c r="I548" i="16" s="1"/>
  <c r="H547" i="16"/>
  <c r="G547" i="16"/>
  <c r="H546" i="16"/>
  <c r="G546" i="16"/>
  <c r="H544" i="16"/>
  <c r="I544" i="16" s="1"/>
  <c r="H543" i="16"/>
  <c r="I543" i="16" s="1"/>
  <c r="H542" i="16"/>
  <c r="G542" i="16"/>
  <c r="H541" i="16"/>
  <c r="G541" i="16"/>
  <c r="H293" i="16"/>
  <c r="I293" i="16" s="1"/>
  <c r="H292" i="16"/>
  <c r="I292" i="16" s="1"/>
  <c r="H291" i="16"/>
  <c r="G291" i="16"/>
  <c r="H290" i="16"/>
  <c r="G290" i="16"/>
  <c r="H288" i="16"/>
  <c r="I288" i="16" s="1"/>
  <c r="H287" i="16"/>
  <c r="I287" i="16" s="1"/>
  <c r="H286" i="16"/>
  <c r="G286" i="16"/>
  <c r="H285" i="16"/>
  <c r="G285" i="16"/>
  <c r="H279" i="16"/>
  <c r="I277" i="16"/>
  <c r="I276" i="16"/>
  <c r="I275" i="16"/>
  <c r="I274" i="16"/>
  <c r="I273" i="16"/>
  <c r="I272" i="16"/>
  <c r="I271" i="16"/>
  <c r="I270" i="16"/>
  <c r="I269" i="16"/>
  <c r="I268" i="16"/>
  <c r="I267" i="16"/>
  <c r="I266" i="16"/>
  <c r="J995" i="16" l="1"/>
  <c r="J961" i="16"/>
  <c r="J911" i="16"/>
  <c r="J802" i="16"/>
  <c r="J478" i="16"/>
  <c r="J818" i="16"/>
  <c r="J485" i="16"/>
  <c r="J807" i="16"/>
  <c r="J812" i="16"/>
  <c r="J898" i="16"/>
  <c r="J444" i="16"/>
  <c r="J450" i="16"/>
  <c r="J301" i="16"/>
  <c r="J357" i="16"/>
  <c r="J394" i="16"/>
  <c r="J295" i="16"/>
  <c r="J741" i="16"/>
  <c r="J381" i="16"/>
  <c r="J734" i="16"/>
  <c r="J700" i="16"/>
  <c r="J637" i="16"/>
  <c r="I619" i="16"/>
  <c r="J618" i="16" s="1"/>
  <c r="J266" i="16"/>
  <c r="J274" i="16"/>
  <c r="J650" i="16"/>
  <c r="J270" i="16"/>
  <c r="I542" i="16"/>
  <c r="I286" i="16"/>
  <c r="I557" i="16"/>
  <c r="J601" i="16"/>
  <c r="I551" i="16"/>
  <c r="I558" i="16"/>
  <c r="I613" i="16"/>
  <c r="I546" i="16"/>
  <c r="I552" i="16"/>
  <c r="I541" i="16"/>
  <c r="I547" i="16"/>
  <c r="I290" i="16"/>
  <c r="I285" i="16"/>
  <c r="I291" i="16"/>
  <c r="J563" i="16"/>
  <c r="I585" i="16"/>
  <c r="J575" i="16" s="1"/>
  <c r="I598" i="16"/>
  <c r="J588" i="16" s="1"/>
  <c r="I615" i="16"/>
  <c r="J607" i="16"/>
  <c r="J551" i="16" l="1"/>
  <c r="J541" i="16"/>
  <c r="J557" i="16"/>
  <c r="J285" i="16"/>
  <c r="J290" i="16"/>
  <c r="J546" i="16"/>
  <c r="J613" i="16"/>
  <c r="E279" i="16" l="1"/>
  <c r="G256" i="16"/>
  <c r="I256" i="16" s="1"/>
  <c r="H255" i="16"/>
  <c r="G255" i="16"/>
  <c r="I253" i="16"/>
  <c r="H252" i="16"/>
  <c r="I252" i="16" s="1"/>
  <c r="I251" i="16"/>
  <c r="G250" i="16"/>
  <c r="I250" i="16" s="1"/>
  <c r="H249" i="16"/>
  <c r="G249" i="16"/>
  <c r="I247" i="16"/>
  <c r="H246" i="16"/>
  <c r="I246" i="16" s="1"/>
  <c r="I245" i="16"/>
  <c r="G244" i="16"/>
  <c r="I244" i="16" s="1"/>
  <c r="H243" i="16"/>
  <c r="G243" i="16"/>
  <c r="H241" i="16"/>
  <c r="I241" i="16" s="1"/>
  <c r="H240" i="16"/>
  <c r="G240" i="16"/>
  <c r="H239" i="16"/>
  <c r="I239" i="16" s="1"/>
  <c r="H237" i="16"/>
  <c r="I237" i="16" s="1"/>
  <c r="H236" i="16"/>
  <c r="G236" i="16"/>
  <c r="H235" i="16"/>
  <c r="I235" i="16" s="1"/>
  <c r="H233" i="16"/>
  <c r="G233" i="16"/>
  <c r="H232" i="16"/>
  <c r="I232" i="16" s="1"/>
  <c r="H231" i="16"/>
  <c r="G231" i="16"/>
  <c r="H230" i="16"/>
  <c r="I230" i="16" s="1"/>
  <c r="G229" i="16"/>
  <c r="I229" i="16" s="1"/>
  <c r="I228" i="16"/>
  <c r="H226" i="16"/>
  <c r="G226" i="16"/>
  <c r="H225" i="16"/>
  <c r="I225" i="16" s="1"/>
  <c r="H224" i="16"/>
  <c r="G224" i="16"/>
  <c r="H223" i="16"/>
  <c r="I223" i="16" s="1"/>
  <c r="G222" i="16"/>
  <c r="I222" i="16" s="1"/>
  <c r="I221" i="16"/>
  <c r="I219" i="16"/>
  <c r="H218" i="16"/>
  <c r="G218" i="16"/>
  <c r="I216" i="16"/>
  <c r="H215" i="16"/>
  <c r="G215" i="16"/>
  <c r="I213" i="16"/>
  <c r="H212" i="16"/>
  <c r="G212" i="16"/>
  <c r="H209" i="16"/>
  <c r="G209" i="16"/>
  <c r="H207" i="16"/>
  <c r="G207" i="16"/>
  <c r="H205" i="16"/>
  <c r="G205" i="16"/>
  <c r="H203" i="16"/>
  <c r="G203" i="16"/>
  <c r="H200" i="16"/>
  <c r="G200" i="16"/>
  <c r="H197" i="16"/>
  <c r="I197" i="16" s="1"/>
  <c r="H196" i="16"/>
  <c r="G196" i="16"/>
  <c r="G195" i="16"/>
  <c r="I195" i="16" s="1"/>
  <c r="G194" i="16"/>
  <c r="I194" i="16" s="1"/>
  <c r="H193" i="16"/>
  <c r="G193" i="16"/>
  <c r="H191" i="16"/>
  <c r="I191" i="16" s="1"/>
  <c r="H190" i="16"/>
  <c r="G190" i="16"/>
  <c r="G189" i="16"/>
  <c r="I189" i="16" s="1"/>
  <c r="G188" i="16"/>
  <c r="I188" i="16" s="1"/>
  <c r="H187" i="16"/>
  <c r="G187" i="16"/>
  <c r="H185" i="16"/>
  <c r="I185" i="16" s="1"/>
  <c r="H184" i="16"/>
  <c r="G184" i="16"/>
  <c r="H183" i="16"/>
  <c r="I183" i="16" s="1"/>
  <c r="H182" i="16"/>
  <c r="I182" i="16" s="1"/>
  <c r="H181" i="16"/>
  <c r="I181" i="16" s="1"/>
  <c r="H179" i="16"/>
  <c r="I179" i="16" s="1"/>
  <c r="H178" i="16"/>
  <c r="G178" i="16"/>
  <c r="H177" i="16"/>
  <c r="I177" i="16" s="1"/>
  <c r="H176" i="16"/>
  <c r="I176" i="16" s="1"/>
  <c r="H175" i="16"/>
  <c r="I175" i="16" s="1"/>
  <c r="H173" i="16"/>
  <c r="I173" i="16" s="1"/>
  <c r="G170" i="16"/>
  <c r="I170" i="16" s="1"/>
  <c r="H169" i="16"/>
  <c r="G169" i="16"/>
  <c r="G167" i="16"/>
  <c r="I167" i="16" s="1"/>
  <c r="H166" i="16"/>
  <c r="G166" i="16"/>
  <c r="G164" i="16"/>
  <c r="I164" i="16" s="1"/>
  <c r="H163" i="16"/>
  <c r="G163" i="16"/>
  <c r="G161" i="16"/>
  <c r="I161" i="16" s="1"/>
  <c r="H160" i="16"/>
  <c r="G160" i="16"/>
  <c r="G158" i="16"/>
  <c r="I158" i="16" s="1"/>
  <c r="J158" i="16" s="1"/>
  <c r="G156" i="16"/>
  <c r="I156" i="16" s="1"/>
  <c r="J156" i="16" s="1"/>
  <c r="I154" i="16"/>
  <c r="H153" i="16"/>
  <c r="I153" i="16" s="1"/>
  <c r="I151" i="16"/>
  <c r="H150" i="16"/>
  <c r="I150" i="16" s="1"/>
  <c r="H148" i="16"/>
  <c r="I148" i="16" s="1"/>
  <c r="H147" i="16"/>
  <c r="I147" i="16" s="1"/>
  <c r="G146" i="16"/>
  <c r="I146" i="16" s="1"/>
  <c r="H145" i="16"/>
  <c r="G145" i="16"/>
  <c r="H144" i="16"/>
  <c r="G144" i="16"/>
  <c r="I143" i="16"/>
  <c r="H142" i="16"/>
  <c r="G142" i="16"/>
  <c r="H141" i="16"/>
  <c r="G141" i="16"/>
  <c r="I140" i="16"/>
  <c r="H139" i="16"/>
  <c r="I139" i="16" s="1"/>
  <c r="H138" i="16"/>
  <c r="I138" i="16" s="1"/>
  <c r="H137" i="16"/>
  <c r="I137" i="16" s="1"/>
  <c r="H135" i="16"/>
  <c r="I135" i="16" s="1"/>
  <c r="H134" i="16"/>
  <c r="I134" i="16" s="1"/>
  <c r="G133" i="16"/>
  <c r="I133" i="16" s="1"/>
  <c r="H132" i="16"/>
  <c r="G132" i="16"/>
  <c r="H131" i="16"/>
  <c r="I131" i="16" s="1"/>
  <c r="I130" i="16"/>
  <c r="H129" i="16"/>
  <c r="G129" i="16"/>
  <c r="H128" i="16"/>
  <c r="G128" i="16"/>
  <c r="I127" i="16"/>
  <c r="H126" i="16"/>
  <c r="I126" i="16" s="1"/>
  <c r="H125" i="16"/>
  <c r="I125" i="16" s="1"/>
  <c r="H124" i="16"/>
  <c r="I124" i="16" s="1"/>
  <c r="G122" i="16"/>
  <c r="I122" i="16" s="1"/>
  <c r="G121" i="16"/>
  <c r="I121" i="16" s="1"/>
  <c r="G120" i="16"/>
  <c r="I120" i="16" s="1"/>
  <c r="G118" i="16"/>
  <c r="I118" i="16" s="1"/>
  <c r="G117" i="16"/>
  <c r="I117" i="16" s="1"/>
  <c r="G116" i="16"/>
  <c r="I116" i="16" s="1"/>
  <c r="G114" i="16"/>
  <c r="I114" i="16" s="1"/>
  <c r="H113" i="16"/>
  <c r="I113" i="16" s="1"/>
  <c r="G111" i="16"/>
  <c r="I111" i="16" s="1"/>
  <c r="H110" i="16"/>
  <c r="I110" i="16" s="1"/>
  <c r="I108" i="16"/>
  <c r="I107" i="16"/>
  <c r="H106" i="16"/>
  <c r="G106" i="16"/>
  <c r="G105" i="16"/>
  <c r="I105" i="16" s="1"/>
  <c r="G103" i="16"/>
  <c r="I103" i="16" s="1"/>
  <c r="H102" i="16"/>
  <c r="G102" i="16"/>
  <c r="G101" i="16"/>
  <c r="I101" i="16" s="1"/>
  <c r="H100" i="16"/>
  <c r="G100" i="16"/>
  <c r="H98" i="16"/>
  <c r="I98" i="16" s="1"/>
  <c r="H97" i="16"/>
  <c r="I97" i="16" s="1"/>
  <c r="I96" i="16"/>
  <c r="H95" i="16"/>
  <c r="I95" i="16" s="1"/>
  <c r="H94" i="16"/>
  <c r="I94" i="16" s="1"/>
  <c r="H92" i="16"/>
  <c r="I92" i="16" s="1"/>
  <c r="H91" i="16"/>
  <c r="I91" i="16" s="1"/>
  <c r="I90" i="16"/>
  <c r="H89" i="16"/>
  <c r="I89" i="16" s="1"/>
  <c r="H88" i="16"/>
  <c r="I88" i="16" s="1"/>
  <c r="H86" i="16"/>
  <c r="I86" i="16" s="1"/>
  <c r="H85" i="16"/>
  <c r="G85" i="16"/>
  <c r="H84" i="16"/>
  <c r="I84" i="16" s="1"/>
  <c r="H83" i="16"/>
  <c r="I83" i="16" s="1"/>
  <c r="H82" i="16"/>
  <c r="I82" i="16" s="1"/>
  <c r="H81" i="16"/>
  <c r="I81" i="16" s="1"/>
  <c r="H80" i="16"/>
  <c r="I80" i="16" s="1"/>
  <c r="H79" i="16"/>
  <c r="I79" i="16" s="1"/>
  <c r="H78" i="16"/>
  <c r="I78" i="16" s="1"/>
  <c r="H77" i="16"/>
  <c r="I77" i="16" s="1"/>
  <c r="H76" i="16"/>
  <c r="I76" i="16" s="1"/>
  <c r="H75" i="16"/>
  <c r="I75" i="16" s="1"/>
  <c r="H73" i="16"/>
  <c r="I73" i="16" s="1"/>
  <c r="H72" i="16"/>
  <c r="G72" i="16"/>
  <c r="H71" i="16"/>
  <c r="I71" i="16" s="1"/>
  <c r="H70" i="16"/>
  <c r="I70" i="16" s="1"/>
  <c r="H69" i="16"/>
  <c r="I69" i="16" s="1"/>
  <c r="H68" i="16"/>
  <c r="I68" i="16" s="1"/>
  <c r="H67" i="16"/>
  <c r="I67" i="16" s="1"/>
  <c r="H66" i="16"/>
  <c r="I66" i="16" s="1"/>
  <c r="H65" i="16"/>
  <c r="I65" i="16" s="1"/>
  <c r="H64" i="16"/>
  <c r="I64" i="16" s="1"/>
  <c r="H63" i="16"/>
  <c r="I63" i="16" s="1"/>
  <c r="H62" i="16"/>
  <c r="I62" i="16" s="1"/>
  <c r="H60" i="16"/>
  <c r="I60" i="16" s="1"/>
  <c r="J60" i="16" s="1"/>
  <c r="H317" i="15"/>
  <c r="I317" i="15" s="1"/>
  <c r="J317" i="15" s="1"/>
  <c r="H58" i="16"/>
  <c r="I58" i="16" s="1"/>
  <c r="J58" i="16" s="1"/>
  <c r="H56" i="16"/>
  <c r="I56" i="16" s="1"/>
  <c r="J56" i="16" s="1"/>
  <c r="H54" i="16"/>
  <c r="I54" i="16" s="1"/>
  <c r="J54" i="16" s="1"/>
  <c r="H52" i="16"/>
  <c r="I52" i="16" s="1"/>
  <c r="G51" i="16"/>
  <c r="I51" i="16" s="1"/>
  <c r="H50" i="16"/>
  <c r="I50" i="16" s="1"/>
  <c r="H48" i="16"/>
  <c r="I48" i="16" s="1"/>
  <c r="H47" i="16"/>
  <c r="I47" i="16" s="1"/>
  <c r="H46" i="16"/>
  <c r="I46" i="16" s="1"/>
  <c r="H45" i="16"/>
  <c r="G45" i="16"/>
  <c r="H44" i="16"/>
  <c r="G44" i="16"/>
  <c r="H42" i="16"/>
  <c r="I42" i="16" s="1"/>
  <c r="H41" i="16"/>
  <c r="I41" i="16" s="1"/>
  <c r="H40" i="16"/>
  <c r="I40" i="16" s="1"/>
  <c r="H39" i="16"/>
  <c r="G39" i="16"/>
  <c r="H38" i="16"/>
  <c r="G38" i="16"/>
  <c r="H36" i="16"/>
  <c r="I36" i="16" s="1"/>
  <c r="H35" i="16"/>
  <c r="I35" i="16" s="1"/>
  <c r="H34" i="16"/>
  <c r="G34" i="16"/>
  <c r="H33" i="16"/>
  <c r="G33" i="16"/>
  <c r="H31" i="16"/>
  <c r="I31" i="16" s="1"/>
  <c r="H30" i="16"/>
  <c r="I30" i="16" s="1"/>
  <c r="H29" i="16"/>
  <c r="G29" i="16"/>
  <c r="H28" i="16"/>
  <c r="G28" i="16"/>
  <c r="E22" i="16"/>
  <c r="H22" i="16"/>
  <c r="I20" i="16"/>
  <c r="I19" i="16"/>
  <c r="I18" i="16"/>
  <c r="I17" i="16"/>
  <c r="I16" i="16"/>
  <c r="I15" i="16"/>
  <c r="I14" i="16"/>
  <c r="I13" i="16"/>
  <c r="I12" i="16"/>
  <c r="I11" i="16"/>
  <c r="I10" i="16"/>
  <c r="I9" i="16"/>
  <c r="M796" i="16"/>
  <c r="M535" i="16"/>
  <c r="I535" i="16"/>
  <c r="J535" i="16" s="1"/>
  <c r="I533" i="16"/>
  <c r="I532" i="16"/>
  <c r="I531" i="16"/>
  <c r="I530" i="16"/>
  <c r="I529" i="16"/>
  <c r="I528" i="16"/>
  <c r="I527" i="16"/>
  <c r="I526" i="16"/>
  <c r="I525" i="16"/>
  <c r="I524" i="16"/>
  <c r="I523" i="16"/>
  <c r="I522" i="16"/>
  <c r="M277" i="16"/>
  <c r="M22" i="16"/>
  <c r="E1" i="16"/>
  <c r="I249" i="16" l="1"/>
  <c r="J249" i="16" s="1"/>
  <c r="I203" i="16"/>
  <c r="J203" i="16" s="1"/>
  <c r="I212" i="16"/>
  <c r="J212" i="16" s="1"/>
  <c r="I243" i="16"/>
  <c r="J243" i="16" s="1"/>
  <c r="J279" i="16"/>
  <c r="J513" i="16" s="1"/>
  <c r="K513" i="16" s="1"/>
  <c r="L513" i="16" s="1"/>
  <c r="J514" i="16" s="1"/>
  <c r="I279" i="16"/>
  <c r="I236" i="16"/>
  <c r="J235" i="16" s="1"/>
  <c r="I205" i="16"/>
  <c r="J205" i="16" s="1"/>
  <c r="I207" i="16"/>
  <c r="J207" i="16" s="1"/>
  <c r="I224" i="16"/>
  <c r="I215" i="16"/>
  <c r="J215" i="16" s="1"/>
  <c r="I231" i="16"/>
  <c r="I200" i="16"/>
  <c r="J200" i="16" s="1"/>
  <c r="I209" i="16"/>
  <c r="J209" i="16" s="1"/>
  <c r="I218" i="16"/>
  <c r="J218" i="16" s="1"/>
  <c r="I240" i="16"/>
  <c r="J239" i="16" s="1"/>
  <c r="I193" i="16"/>
  <c r="I226" i="16"/>
  <c r="I233" i="16"/>
  <c r="I255" i="16"/>
  <c r="J255" i="16" s="1"/>
  <c r="I190" i="16"/>
  <c r="I196" i="16"/>
  <c r="I187" i="16"/>
  <c r="I128" i="16"/>
  <c r="I178" i="16"/>
  <c r="J175" i="16" s="1"/>
  <c r="I184" i="16"/>
  <c r="J181" i="16" s="1"/>
  <c r="I160" i="16"/>
  <c r="J160" i="16" s="1"/>
  <c r="I34" i="16"/>
  <c r="I22" i="16"/>
  <c r="I39" i="16"/>
  <c r="I45" i="16"/>
  <c r="I129" i="16"/>
  <c r="I166" i="16"/>
  <c r="J166" i="16" s="1"/>
  <c r="J150" i="16"/>
  <c r="I169" i="16"/>
  <c r="J169" i="16" s="1"/>
  <c r="I132" i="16"/>
  <c r="I163" i="16"/>
  <c r="J163" i="16" s="1"/>
  <c r="J522" i="16"/>
  <c r="J530" i="16"/>
  <c r="I72" i="16"/>
  <c r="J62" i="16" s="1"/>
  <c r="J22" i="16"/>
  <c r="J153" i="16"/>
  <c r="J50" i="16"/>
  <c r="J94" i="16"/>
  <c r="I102" i="16"/>
  <c r="I141" i="16"/>
  <c r="I38" i="16"/>
  <c r="I85" i="16"/>
  <c r="J75" i="16" s="1"/>
  <c r="J110" i="16"/>
  <c r="J120" i="16"/>
  <c r="I144" i="16"/>
  <c r="I106" i="16"/>
  <c r="J105" i="16" s="1"/>
  <c r="J526" i="16"/>
  <c r="I44" i="16"/>
  <c r="I29" i="16"/>
  <c r="I28" i="16"/>
  <c r="I33" i="16"/>
  <c r="J88" i="16"/>
  <c r="I145" i="16"/>
  <c r="I100" i="16"/>
  <c r="I142" i="16"/>
  <c r="J116" i="16"/>
  <c r="J113" i="16"/>
  <c r="J17" i="16"/>
  <c r="J13" i="16"/>
  <c r="J9" i="16"/>
  <c r="J1031" i="16"/>
  <c r="K1031" i="16" s="1"/>
  <c r="J228" i="16" l="1"/>
  <c r="J221" i="16"/>
  <c r="J193" i="16"/>
  <c r="L1031" i="16"/>
  <c r="J1032" i="16" s="1"/>
  <c r="J1033" i="16" s="1"/>
  <c r="K1033" i="16" s="1"/>
  <c r="J44" i="16"/>
  <c r="J770" i="16"/>
  <c r="J33" i="16"/>
  <c r="J124" i="16"/>
  <c r="J38" i="16"/>
  <c r="J187" i="16"/>
  <c r="J515" i="16"/>
  <c r="K515" i="16" s="1"/>
  <c r="J28" i="16"/>
  <c r="J137" i="16"/>
  <c r="J100" i="16"/>
  <c r="K770" i="16" l="1"/>
  <c r="L770" i="16" s="1"/>
  <c r="J771" i="16" s="1"/>
  <c r="J772" i="16" s="1"/>
  <c r="K772" i="16" s="1"/>
  <c r="J257" i="16"/>
  <c r="K257" i="16" s="1"/>
  <c r="L257" i="16" s="1"/>
  <c r="J258" i="16" s="1"/>
  <c r="J259" i="16" s="1"/>
  <c r="K259" i="16" s="1"/>
  <c r="G1032" i="15"/>
  <c r="I1032" i="15" s="1"/>
  <c r="H1031" i="15"/>
  <c r="G1031" i="15"/>
  <c r="I1029" i="15"/>
  <c r="I1028" i="15"/>
  <c r="H1028" i="15"/>
  <c r="I1027" i="15"/>
  <c r="G1026" i="15"/>
  <c r="I1026" i="15" s="1"/>
  <c r="H1025" i="15"/>
  <c r="G1025" i="15"/>
  <c r="I1023" i="15"/>
  <c r="H1022" i="15"/>
  <c r="I1022" i="15" s="1"/>
  <c r="I1021" i="15"/>
  <c r="G1020" i="15"/>
  <c r="I1020" i="15" s="1"/>
  <c r="H1019" i="15"/>
  <c r="G1019" i="15"/>
  <c r="H1017" i="15"/>
  <c r="I1017" i="15" s="1"/>
  <c r="H1016" i="15"/>
  <c r="I1016" i="15" s="1"/>
  <c r="G1016" i="15"/>
  <c r="H1015" i="15"/>
  <c r="I1015" i="15" s="1"/>
  <c r="H1013" i="15"/>
  <c r="I1013" i="15" s="1"/>
  <c r="H1012" i="15"/>
  <c r="G1012" i="15"/>
  <c r="H1011" i="15"/>
  <c r="I1011" i="15" s="1"/>
  <c r="H1009" i="15"/>
  <c r="G1009" i="15"/>
  <c r="H1008" i="15"/>
  <c r="I1008" i="15" s="1"/>
  <c r="H1007" i="15"/>
  <c r="G1007" i="15"/>
  <c r="H1006" i="15"/>
  <c r="I1006" i="15" s="1"/>
  <c r="G1005" i="15"/>
  <c r="I1005" i="15" s="1"/>
  <c r="I1004" i="15"/>
  <c r="H1002" i="15"/>
  <c r="G1002" i="15"/>
  <c r="H1001" i="15"/>
  <c r="I1001" i="15" s="1"/>
  <c r="H1000" i="15"/>
  <c r="G1000" i="15"/>
  <c r="H999" i="15"/>
  <c r="I999" i="15" s="1"/>
  <c r="G998" i="15"/>
  <c r="I998" i="15" s="1"/>
  <c r="I997" i="15"/>
  <c r="I995" i="15"/>
  <c r="H994" i="15"/>
  <c r="G994" i="15"/>
  <c r="I992" i="15"/>
  <c r="H991" i="15"/>
  <c r="G991" i="15"/>
  <c r="I989" i="15"/>
  <c r="H988" i="15"/>
  <c r="I988" i="15" s="1"/>
  <c r="G988" i="15"/>
  <c r="H985" i="15"/>
  <c r="G985" i="15"/>
  <c r="H983" i="15"/>
  <c r="G983" i="15"/>
  <c r="H981" i="15"/>
  <c r="G981" i="15"/>
  <c r="H979" i="15"/>
  <c r="G979" i="15"/>
  <c r="H976" i="15"/>
  <c r="G976" i="15"/>
  <c r="H973" i="15"/>
  <c r="I973" i="15" s="1"/>
  <c r="H972" i="15"/>
  <c r="G972" i="15"/>
  <c r="G971" i="15"/>
  <c r="I971" i="15" s="1"/>
  <c r="I970" i="15"/>
  <c r="G970" i="15"/>
  <c r="H969" i="15"/>
  <c r="G969" i="15"/>
  <c r="H967" i="15"/>
  <c r="I967" i="15" s="1"/>
  <c r="H966" i="15"/>
  <c r="G966" i="15"/>
  <c r="G965" i="15"/>
  <c r="I965" i="15" s="1"/>
  <c r="G964" i="15"/>
  <c r="I964" i="15" s="1"/>
  <c r="H963" i="15"/>
  <c r="G963" i="15"/>
  <c r="H961" i="15"/>
  <c r="I961" i="15" s="1"/>
  <c r="H960" i="15"/>
  <c r="G960" i="15"/>
  <c r="H959" i="15"/>
  <c r="I959" i="15" s="1"/>
  <c r="H958" i="15"/>
  <c r="I958" i="15" s="1"/>
  <c r="H957" i="15"/>
  <c r="I957" i="15" s="1"/>
  <c r="H955" i="15"/>
  <c r="I955" i="15" s="1"/>
  <c r="H954" i="15"/>
  <c r="G954" i="15"/>
  <c r="H953" i="15"/>
  <c r="I953" i="15" s="1"/>
  <c r="H952" i="15"/>
  <c r="I952" i="15" s="1"/>
  <c r="H951" i="15"/>
  <c r="I951" i="15" s="1"/>
  <c r="H949" i="15"/>
  <c r="I949" i="15" s="1"/>
  <c r="G946" i="15"/>
  <c r="I946" i="15" s="1"/>
  <c r="H945" i="15"/>
  <c r="G945" i="15"/>
  <c r="G943" i="15"/>
  <c r="I943" i="15" s="1"/>
  <c r="H942" i="15"/>
  <c r="G942" i="15"/>
  <c r="G940" i="15"/>
  <c r="I940" i="15" s="1"/>
  <c r="H939" i="15"/>
  <c r="G939" i="15"/>
  <c r="G937" i="15"/>
  <c r="I937" i="15" s="1"/>
  <c r="H936" i="15"/>
  <c r="G936" i="15"/>
  <c r="G934" i="15"/>
  <c r="I934" i="15" s="1"/>
  <c r="J934" i="15" s="1"/>
  <c r="G932" i="15"/>
  <c r="I932" i="15" s="1"/>
  <c r="J932" i="15" s="1"/>
  <c r="I930" i="15"/>
  <c r="H929" i="15"/>
  <c r="I929" i="15" s="1"/>
  <c r="I927" i="15"/>
  <c r="H926" i="15"/>
  <c r="I926" i="15" s="1"/>
  <c r="H924" i="15"/>
  <c r="I924" i="15" s="1"/>
  <c r="H923" i="15"/>
  <c r="I923" i="15" s="1"/>
  <c r="G922" i="15"/>
  <c r="I922" i="15" s="1"/>
  <c r="H921" i="15"/>
  <c r="G921" i="15"/>
  <c r="H920" i="15"/>
  <c r="G920" i="15"/>
  <c r="I919" i="15"/>
  <c r="H918" i="15"/>
  <c r="G918" i="15"/>
  <c r="H917" i="15"/>
  <c r="G917" i="15"/>
  <c r="I916" i="15"/>
  <c r="H915" i="15"/>
  <c r="I915" i="15" s="1"/>
  <c r="H914" i="15"/>
  <c r="I914" i="15" s="1"/>
  <c r="H913" i="15"/>
  <c r="I913" i="15" s="1"/>
  <c r="H911" i="15"/>
  <c r="I911" i="15" s="1"/>
  <c r="H910" i="15"/>
  <c r="I910" i="15" s="1"/>
  <c r="G909" i="15"/>
  <c r="I909" i="15" s="1"/>
  <c r="H908" i="15"/>
  <c r="G908" i="15"/>
  <c r="H907" i="15"/>
  <c r="I907" i="15" s="1"/>
  <c r="I906" i="15"/>
  <c r="H905" i="15"/>
  <c r="G905" i="15"/>
  <c r="H904" i="15"/>
  <c r="G904" i="15"/>
  <c r="I904" i="15" s="1"/>
  <c r="I903" i="15"/>
  <c r="H902" i="15"/>
  <c r="I902" i="15" s="1"/>
  <c r="H901" i="15"/>
  <c r="I901" i="15" s="1"/>
  <c r="H900" i="15"/>
  <c r="I900" i="15" s="1"/>
  <c r="G898" i="15"/>
  <c r="I898" i="15" s="1"/>
  <c r="G897" i="15"/>
  <c r="I897" i="15" s="1"/>
  <c r="G896" i="15"/>
  <c r="I896" i="15" s="1"/>
  <c r="G894" i="15"/>
  <c r="I894" i="15" s="1"/>
  <c r="G893" i="15"/>
  <c r="I893" i="15" s="1"/>
  <c r="G892" i="15"/>
  <c r="I892" i="15" s="1"/>
  <c r="G890" i="15"/>
  <c r="I890" i="15" s="1"/>
  <c r="H889" i="15"/>
  <c r="I889" i="15" s="1"/>
  <c r="G887" i="15"/>
  <c r="I887" i="15" s="1"/>
  <c r="H886" i="15"/>
  <c r="I886" i="15" s="1"/>
  <c r="I884" i="15"/>
  <c r="I883" i="15"/>
  <c r="H882" i="15"/>
  <c r="G882" i="15"/>
  <c r="G881" i="15"/>
  <c r="I881" i="15" s="1"/>
  <c r="G879" i="15"/>
  <c r="I879" i="15" s="1"/>
  <c r="H878" i="15"/>
  <c r="G878" i="15"/>
  <c r="G877" i="15"/>
  <c r="I877" i="15" s="1"/>
  <c r="H876" i="15"/>
  <c r="G876" i="15"/>
  <c r="H874" i="15"/>
  <c r="I874" i="15" s="1"/>
  <c r="H873" i="15"/>
  <c r="I873" i="15" s="1"/>
  <c r="I872" i="15"/>
  <c r="H871" i="15"/>
  <c r="I871" i="15" s="1"/>
  <c r="H870" i="15"/>
  <c r="I870" i="15" s="1"/>
  <c r="H868" i="15"/>
  <c r="I868" i="15" s="1"/>
  <c r="H867" i="15"/>
  <c r="I867" i="15" s="1"/>
  <c r="I866" i="15"/>
  <c r="H865" i="15"/>
  <c r="I865" i="15" s="1"/>
  <c r="H864" i="15"/>
  <c r="I864" i="15" s="1"/>
  <c r="H862" i="15"/>
  <c r="I862" i="15" s="1"/>
  <c r="H861" i="15"/>
  <c r="G861" i="15"/>
  <c r="H860" i="15"/>
  <c r="I860" i="15" s="1"/>
  <c r="H859" i="15"/>
  <c r="I859" i="15" s="1"/>
  <c r="H858" i="15"/>
  <c r="I858" i="15" s="1"/>
  <c r="H857" i="15"/>
  <c r="I857" i="15" s="1"/>
  <c r="H856" i="15"/>
  <c r="I856" i="15" s="1"/>
  <c r="H855" i="15"/>
  <c r="I855" i="15" s="1"/>
  <c r="H854" i="15"/>
  <c r="I854" i="15" s="1"/>
  <c r="H853" i="15"/>
  <c r="I853" i="15" s="1"/>
  <c r="H852" i="15"/>
  <c r="I852" i="15" s="1"/>
  <c r="H851" i="15"/>
  <c r="I851" i="15" s="1"/>
  <c r="H849" i="15"/>
  <c r="I849" i="15" s="1"/>
  <c r="H848" i="15"/>
  <c r="G848" i="15"/>
  <c r="H847" i="15"/>
  <c r="I847" i="15" s="1"/>
  <c r="H846" i="15"/>
  <c r="I846" i="15" s="1"/>
  <c r="H845" i="15"/>
  <c r="I845" i="15" s="1"/>
  <c r="H844" i="15"/>
  <c r="I844" i="15" s="1"/>
  <c r="H843" i="15"/>
  <c r="I843" i="15" s="1"/>
  <c r="H842" i="15"/>
  <c r="I842" i="15" s="1"/>
  <c r="H841" i="15"/>
  <c r="I841" i="15" s="1"/>
  <c r="H840" i="15"/>
  <c r="I840" i="15" s="1"/>
  <c r="H839" i="15"/>
  <c r="I839" i="15" s="1"/>
  <c r="H838" i="15"/>
  <c r="I838" i="15" s="1"/>
  <c r="H836" i="15"/>
  <c r="I836" i="15" s="1"/>
  <c r="J836" i="15" s="1"/>
  <c r="H834" i="15"/>
  <c r="I834" i="15" s="1"/>
  <c r="J834" i="15" s="1"/>
  <c r="H832" i="15"/>
  <c r="I832" i="15" s="1"/>
  <c r="J832" i="15" s="1"/>
  <c r="H830" i="15"/>
  <c r="I830" i="15" s="1"/>
  <c r="J830" i="15" s="1"/>
  <c r="H828" i="15"/>
  <c r="I828" i="15" s="1"/>
  <c r="G827" i="15"/>
  <c r="I827" i="15" s="1"/>
  <c r="H826" i="15"/>
  <c r="I826" i="15" s="1"/>
  <c r="H824" i="15"/>
  <c r="I824" i="15" s="1"/>
  <c r="H823" i="15"/>
  <c r="I823" i="15" s="1"/>
  <c r="H822" i="15"/>
  <c r="I822" i="15" s="1"/>
  <c r="H821" i="15"/>
  <c r="G821" i="15"/>
  <c r="H820" i="15"/>
  <c r="G820" i="15"/>
  <c r="H818" i="15"/>
  <c r="I818" i="15" s="1"/>
  <c r="H817" i="15"/>
  <c r="I817" i="15" s="1"/>
  <c r="H816" i="15"/>
  <c r="I816" i="15" s="1"/>
  <c r="H815" i="15"/>
  <c r="G815" i="15"/>
  <c r="H814" i="15"/>
  <c r="G814" i="15"/>
  <c r="H812" i="15"/>
  <c r="I812" i="15" s="1"/>
  <c r="H811" i="15"/>
  <c r="I811" i="15" s="1"/>
  <c r="H810" i="15"/>
  <c r="G810" i="15"/>
  <c r="H809" i="15"/>
  <c r="G809" i="15"/>
  <c r="H807" i="15"/>
  <c r="I807" i="15" s="1"/>
  <c r="H806" i="15"/>
  <c r="I806" i="15" s="1"/>
  <c r="H805" i="15"/>
  <c r="G805" i="15"/>
  <c r="H804" i="15"/>
  <c r="G804" i="15"/>
  <c r="E798" i="15"/>
  <c r="H798" i="15"/>
  <c r="I796" i="15"/>
  <c r="I795" i="15"/>
  <c r="I794" i="15"/>
  <c r="I793" i="15"/>
  <c r="I792" i="15"/>
  <c r="I791" i="15"/>
  <c r="I790" i="15"/>
  <c r="I789" i="15"/>
  <c r="I788" i="15"/>
  <c r="I787" i="15"/>
  <c r="I786" i="15"/>
  <c r="I785" i="15"/>
  <c r="G775" i="15"/>
  <c r="I775" i="15" s="1"/>
  <c r="H774" i="15"/>
  <c r="G774" i="15"/>
  <c r="I772" i="15"/>
  <c r="H771" i="15"/>
  <c r="I771" i="15" s="1"/>
  <c r="I770" i="15"/>
  <c r="G769" i="15"/>
  <c r="I769" i="15" s="1"/>
  <c r="H768" i="15"/>
  <c r="G768" i="15"/>
  <c r="I766" i="15"/>
  <c r="H765" i="15"/>
  <c r="I765" i="15" s="1"/>
  <c r="I764" i="15"/>
  <c r="G763" i="15"/>
  <c r="I763" i="15" s="1"/>
  <c r="H762" i="15"/>
  <c r="G762" i="15"/>
  <c r="H760" i="15"/>
  <c r="I760" i="15" s="1"/>
  <c r="H759" i="15"/>
  <c r="G759" i="15"/>
  <c r="H758" i="15"/>
  <c r="I758" i="15" s="1"/>
  <c r="H756" i="15"/>
  <c r="I756" i="15" s="1"/>
  <c r="H755" i="15"/>
  <c r="G755" i="15"/>
  <c r="H754" i="15"/>
  <c r="I754" i="15" s="1"/>
  <c r="H752" i="15"/>
  <c r="G752" i="15"/>
  <c r="H751" i="15"/>
  <c r="I751" i="15" s="1"/>
  <c r="H750" i="15"/>
  <c r="G750" i="15"/>
  <c r="H749" i="15"/>
  <c r="I749" i="15" s="1"/>
  <c r="G748" i="15"/>
  <c r="I748" i="15" s="1"/>
  <c r="I747" i="15"/>
  <c r="H745" i="15"/>
  <c r="G745" i="15"/>
  <c r="H744" i="15"/>
  <c r="I744" i="15" s="1"/>
  <c r="H743" i="15"/>
  <c r="G743" i="15"/>
  <c r="H742" i="15"/>
  <c r="I742" i="15" s="1"/>
  <c r="G741" i="15"/>
  <c r="I741" i="15" s="1"/>
  <c r="I740" i="15"/>
  <c r="I738" i="15"/>
  <c r="H737" i="15"/>
  <c r="G737" i="15"/>
  <c r="I735" i="15"/>
  <c r="H734" i="15"/>
  <c r="G734" i="15"/>
  <c r="I732" i="15"/>
  <c r="H731" i="15"/>
  <c r="G731" i="15"/>
  <c r="H728" i="15"/>
  <c r="G728" i="15"/>
  <c r="H726" i="15"/>
  <c r="G726" i="15"/>
  <c r="H724" i="15"/>
  <c r="G724" i="15"/>
  <c r="H722" i="15"/>
  <c r="G722" i="15"/>
  <c r="H719" i="15"/>
  <c r="G719" i="15"/>
  <c r="H716" i="15"/>
  <c r="I716" i="15" s="1"/>
  <c r="H715" i="15"/>
  <c r="G715" i="15"/>
  <c r="I714" i="15"/>
  <c r="I713" i="15"/>
  <c r="H712" i="15"/>
  <c r="I712" i="15" s="1"/>
  <c r="H710" i="15"/>
  <c r="I710" i="15" s="1"/>
  <c r="H709" i="15"/>
  <c r="G709" i="15"/>
  <c r="G708" i="15"/>
  <c r="I708" i="15" s="1"/>
  <c r="G707" i="15"/>
  <c r="I707" i="15" s="1"/>
  <c r="H706" i="15"/>
  <c r="G706" i="15"/>
  <c r="H704" i="15"/>
  <c r="I704" i="15" s="1"/>
  <c r="H703" i="15"/>
  <c r="G703" i="15"/>
  <c r="H702" i="15"/>
  <c r="I702" i="15" s="1"/>
  <c r="H701" i="15"/>
  <c r="I701" i="15" s="1"/>
  <c r="H700" i="15"/>
  <c r="I700" i="15" s="1"/>
  <c r="H698" i="15"/>
  <c r="I698" i="15" s="1"/>
  <c r="H697" i="15"/>
  <c r="G697" i="15"/>
  <c r="H696" i="15"/>
  <c r="I696" i="15" s="1"/>
  <c r="H695" i="15"/>
  <c r="I695" i="15" s="1"/>
  <c r="H694" i="15"/>
  <c r="I694" i="15" s="1"/>
  <c r="H689" i="15"/>
  <c r="I689" i="15" s="1"/>
  <c r="G686" i="15"/>
  <c r="I686" i="15" s="1"/>
  <c r="H685" i="15"/>
  <c r="G685" i="15"/>
  <c r="G683" i="15"/>
  <c r="I683" i="15" s="1"/>
  <c r="H682" i="15"/>
  <c r="G682" i="15"/>
  <c r="G680" i="15"/>
  <c r="I680" i="15" s="1"/>
  <c r="H679" i="15"/>
  <c r="G679" i="15"/>
  <c r="G677" i="15"/>
  <c r="I677" i="15" s="1"/>
  <c r="H676" i="15"/>
  <c r="G676" i="15"/>
  <c r="G674" i="15"/>
  <c r="I674" i="15" s="1"/>
  <c r="J674" i="15" s="1"/>
  <c r="G672" i="15"/>
  <c r="I672" i="15" s="1"/>
  <c r="J672" i="15" s="1"/>
  <c r="I670" i="15"/>
  <c r="H669" i="15"/>
  <c r="I669" i="15" s="1"/>
  <c r="I667" i="15"/>
  <c r="H666" i="15"/>
  <c r="I666" i="15" s="1"/>
  <c r="H664" i="15"/>
  <c r="I664" i="15" s="1"/>
  <c r="H663" i="15"/>
  <c r="I663" i="15" s="1"/>
  <c r="G662" i="15"/>
  <c r="I662" i="15" s="1"/>
  <c r="H661" i="15"/>
  <c r="G661" i="15"/>
  <c r="H660" i="15"/>
  <c r="G660" i="15"/>
  <c r="I659" i="15"/>
  <c r="H658" i="15"/>
  <c r="G658" i="15"/>
  <c r="H657" i="15"/>
  <c r="G657" i="15"/>
  <c r="I656" i="15"/>
  <c r="H655" i="15"/>
  <c r="I655" i="15" s="1"/>
  <c r="H654" i="15"/>
  <c r="I654" i="15" s="1"/>
  <c r="H653" i="15"/>
  <c r="I653" i="15" s="1"/>
  <c r="H651" i="15"/>
  <c r="I651" i="15" s="1"/>
  <c r="H650" i="15"/>
  <c r="I650" i="15" s="1"/>
  <c r="G649" i="15"/>
  <c r="I649" i="15" s="1"/>
  <c r="H648" i="15"/>
  <c r="G648" i="15"/>
  <c r="H647" i="15"/>
  <c r="I647" i="15" s="1"/>
  <c r="I646" i="15"/>
  <c r="H645" i="15"/>
  <c r="G645" i="15"/>
  <c r="H644" i="15"/>
  <c r="G644" i="15"/>
  <c r="I643" i="15"/>
  <c r="H642" i="15"/>
  <c r="I642" i="15" s="1"/>
  <c r="H641" i="15"/>
  <c r="I641" i="15" s="1"/>
  <c r="H640" i="15"/>
  <c r="I640" i="15" s="1"/>
  <c r="G638" i="15"/>
  <c r="I638" i="15" s="1"/>
  <c r="G637" i="15"/>
  <c r="I637" i="15" s="1"/>
  <c r="G636" i="15"/>
  <c r="I636" i="15" s="1"/>
  <c r="G634" i="15"/>
  <c r="I634" i="15" s="1"/>
  <c r="G633" i="15"/>
  <c r="I633" i="15" s="1"/>
  <c r="G632" i="15"/>
  <c r="I632" i="15" s="1"/>
  <c r="G630" i="15"/>
  <c r="I630" i="15" s="1"/>
  <c r="H629" i="15"/>
  <c r="I629" i="15" s="1"/>
  <c r="G627" i="15"/>
  <c r="I627" i="15" s="1"/>
  <c r="H626" i="15"/>
  <c r="I626" i="15" s="1"/>
  <c r="I624" i="15"/>
  <c r="I623" i="15"/>
  <c r="H622" i="15"/>
  <c r="G622" i="15"/>
  <c r="G621" i="15"/>
  <c r="I621" i="15" s="1"/>
  <c r="G619" i="15"/>
  <c r="I619" i="15" s="1"/>
  <c r="H618" i="15"/>
  <c r="G618" i="15"/>
  <c r="G617" i="15"/>
  <c r="I617" i="15" s="1"/>
  <c r="H616" i="15"/>
  <c r="G616" i="15"/>
  <c r="H614" i="15"/>
  <c r="I614" i="15" s="1"/>
  <c r="H613" i="15"/>
  <c r="I613" i="15" s="1"/>
  <c r="I612" i="15"/>
  <c r="H611" i="15"/>
  <c r="I611" i="15" s="1"/>
  <c r="H610" i="15"/>
  <c r="I610" i="15" s="1"/>
  <c r="H608" i="15"/>
  <c r="I608" i="15" s="1"/>
  <c r="H607" i="15"/>
  <c r="I607" i="15" s="1"/>
  <c r="I606" i="15"/>
  <c r="H605" i="15"/>
  <c r="I605" i="15" s="1"/>
  <c r="H604" i="15"/>
  <c r="I604" i="15" s="1"/>
  <c r="H602" i="15"/>
  <c r="I602" i="15" s="1"/>
  <c r="H601" i="15"/>
  <c r="G601" i="15"/>
  <c r="H600" i="15"/>
  <c r="I600" i="15" s="1"/>
  <c r="H599" i="15"/>
  <c r="I599" i="15" s="1"/>
  <c r="H598" i="15"/>
  <c r="I598" i="15" s="1"/>
  <c r="H597" i="15"/>
  <c r="I597" i="15" s="1"/>
  <c r="H596" i="15"/>
  <c r="I596" i="15" s="1"/>
  <c r="H595" i="15"/>
  <c r="I595" i="15" s="1"/>
  <c r="H594" i="15"/>
  <c r="I594" i="15" s="1"/>
  <c r="H593" i="15"/>
  <c r="I593" i="15" s="1"/>
  <c r="H592" i="15"/>
  <c r="I592" i="15" s="1"/>
  <c r="H591" i="15"/>
  <c r="I591" i="15" s="1"/>
  <c r="H589" i="15"/>
  <c r="I589" i="15" s="1"/>
  <c r="H588" i="15"/>
  <c r="G588" i="15"/>
  <c r="H587" i="15"/>
  <c r="I587" i="15" s="1"/>
  <c r="H586" i="15"/>
  <c r="I586" i="15" s="1"/>
  <c r="H585" i="15"/>
  <c r="I585" i="15" s="1"/>
  <c r="H584" i="15"/>
  <c r="I584" i="15" s="1"/>
  <c r="H583" i="15"/>
  <c r="I583" i="15" s="1"/>
  <c r="H582" i="15"/>
  <c r="I582" i="15" s="1"/>
  <c r="H581" i="15"/>
  <c r="I581" i="15" s="1"/>
  <c r="H580" i="15"/>
  <c r="I580" i="15" s="1"/>
  <c r="H579" i="15"/>
  <c r="I579" i="15" s="1"/>
  <c r="H578" i="15"/>
  <c r="I578" i="15" s="1"/>
  <c r="H576" i="15"/>
  <c r="I576" i="15" s="1"/>
  <c r="J576" i="15" s="1"/>
  <c r="H574" i="15"/>
  <c r="I574" i="15" s="1"/>
  <c r="J574" i="15" s="1"/>
  <c r="H572" i="15"/>
  <c r="I572" i="15" s="1"/>
  <c r="J572" i="15" s="1"/>
  <c r="H570" i="15"/>
  <c r="I570" i="15" s="1"/>
  <c r="J570" i="15" s="1"/>
  <c r="H568" i="15"/>
  <c r="I568" i="15" s="1"/>
  <c r="G567" i="15"/>
  <c r="I567" i="15" s="1"/>
  <c r="H566" i="15"/>
  <c r="I566" i="15" s="1"/>
  <c r="H564" i="15"/>
  <c r="I564" i="15" s="1"/>
  <c r="H563" i="15"/>
  <c r="I563" i="15" s="1"/>
  <c r="H562" i="15"/>
  <c r="I562" i="15" s="1"/>
  <c r="H561" i="15"/>
  <c r="G561" i="15"/>
  <c r="H560" i="15"/>
  <c r="G560" i="15"/>
  <c r="H558" i="15"/>
  <c r="I558" i="15" s="1"/>
  <c r="H557" i="15"/>
  <c r="I557" i="15" s="1"/>
  <c r="H556" i="15"/>
  <c r="I556" i="15" s="1"/>
  <c r="H555" i="15"/>
  <c r="G555" i="15"/>
  <c r="H554" i="15"/>
  <c r="G554" i="15"/>
  <c r="H552" i="15"/>
  <c r="I552" i="15" s="1"/>
  <c r="H551" i="15"/>
  <c r="I551" i="15" s="1"/>
  <c r="H550" i="15"/>
  <c r="G550" i="15"/>
  <c r="H549" i="15"/>
  <c r="G549" i="15"/>
  <c r="H547" i="15"/>
  <c r="I547" i="15" s="1"/>
  <c r="H546" i="15"/>
  <c r="I546" i="15" s="1"/>
  <c r="H545" i="15"/>
  <c r="G545" i="15"/>
  <c r="H544" i="15"/>
  <c r="G544" i="15"/>
  <c r="E538" i="15"/>
  <c r="H538" i="15"/>
  <c r="I536" i="15"/>
  <c r="I535" i="15"/>
  <c r="I534" i="15"/>
  <c r="I533" i="15"/>
  <c r="I532" i="15"/>
  <c r="I531" i="15"/>
  <c r="I530" i="15"/>
  <c r="I529" i="15"/>
  <c r="I528" i="15"/>
  <c r="I527" i="15"/>
  <c r="I526" i="15"/>
  <c r="I525" i="15"/>
  <c r="G515" i="15"/>
  <c r="I515" i="15" s="1"/>
  <c r="H514" i="15"/>
  <c r="G514" i="15"/>
  <c r="I512" i="15"/>
  <c r="H511" i="15"/>
  <c r="I511" i="15" s="1"/>
  <c r="I510" i="15"/>
  <c r="G509" i="15"/>
  <c r="I509" i="15" s="1"/>
  <c r="H508" i="15"/>
  <c r="G508" i="15"/>
  <c r="I506" i="15"/>
  <c r="H505" i="15"/>
  <c r="I505" i="15" s="1"/>
  <c r="I504" i="15"/>
  <c r="G503" i="15"/>
  <c r="I503" i="15" s="1"/>
  <c r="H502" i="15"/>
  <c r="G502" i="15"/>
  <c r="H500" i="15"/>
  <c r="I500" i="15" s="1"/>
  <c r="H499" i="15"/>
  <c r="G499" i="15"/>
  <c r="H498" i="15"/>
  <c r="I498" i="15" s="1"/>
  <c r="H496" i="15"/>
  <c r="I496" i="15" s="1"/>
  <c r="H495" i="15"/>
  <c r="G495" i="15"/>
  <c r="H494" i="15"/>
  <c r="I494" i="15" s="1"/>
  <c r="H492" i="15"/>
  <c r="G492" i="15"/>
  <c r="H491" i="15"/>
  <c r="I491" i="15" s="1"/>
  <c r="H490" i="15"/>
  <c r="G490" i="15"/>
  <c r="H489" i="15"/>
  <c r="I489" i="15" s="1"/>
  <c r="G488" i="15"/>
  <c r="I488" i="15" s="1"/>
  <c r="I487" i="15"/>
  <c r="H485" i="15"/>
  <c r="G485" i="15"/>
  <c r="H484" i="15"/>
  <c r="I484" i="15" s="1"/>
  <c r="H483" i="15"/>
  <c r="G483" i="15"/>
  <c r="H482" i="15"/>
  <c r="I482" i="15" s="1"/>
  <c r="G481" i="15"/>
  <c r="I481" i="15" s="1"/>
  <c r="I480" i="15"/>
  <c r="I478" i="15"/>
  <c r="H477" i="15"/>
  <c r="G477" i="15"/>
  <c r="I475" i="15"/>
  <c r="H474" i="15"/>
  <c r="G474" i="15"/>
  <c r="I472" i="15"/>
  <c r="H471" i="15"/>
  <c r="G471" i="15"/>
  <c r="H468" i="15"/>
  <c r="G468" i="15"/>
  <c r="H466" i="15"/>
  <c r="G466" i="15"/>
  <c r="H464" i="15"/>
  <c r="G464" i="15"/>
  <c r="H462" i="15"/>
  <c r="G462" i="15"/>
  <c r="H459" i="15"/>
  <c r="G459" i="15"/>
  <c r="H456" i="15"/>
  <c r="I456" i="15" s="1"/>
  <c r="H455" i="15"/>
  <c r="G455" i="15"/>
  <c r="G454" i="15"/>
  <c r="I454" i="15" s="1"/>
  <c r="G453" i="15"/>
  <c r="I453" i="15" s="1"/>
  <c r="H452" i="15"/>
  <c r="G452" i="15"/>
  <c r="H450" i="15"/>
  <c r="I450" i="15" s="1"/>
  <c r="H449" i="15"/>
  <c r="G449" i="15"/>
  <c r="G448" i="15"/>
  <c r="I448" i="15" s="1"/>
  <c r="G447" i="15"/>
  <c r="I447" i="15" s="1"/>
  <c r="H446" i="15"/>
  <c r="G446" i="15"/>
  <c r="H444" i="15"/>
  <c r="I444" i="15" s="1"/>
  <c r="H443" i="15"/>
  <c r="G443" i="15"/>
  <c r="H442" i="15"/>
  <c r="I442" i="15" s="1"/>
  <c r="H441" i="15"/>
  <c r="I441" i="15" s="1"/>
  <c r="H440" i="15"/>
  <c r="I440" i="15" s="1"/>
  <c r="H432" i="15"/>
  <c r="I432" i="15" s="1"/>
  <c r="H438" i="15"/>
  <c r="I438" i="15" s="1"/>
  <c r="H437" i="15"/>
  <c r="G437" i="15"/>
  <c r="H436" i="15"/>
  <c r="I436" i="15" s="1"/>
  <c r="H435" i="15"/>
  <c r="I435" i="15" s="1"/>
  <c r="H434" i="15"/>
  <c r="I434" i="15" s="1"/>
  <c r="H430" i="15"/>
  <c r="I430" i="15" s="1"/>
  <c r="G427" i="15"/>
  <c r="I427" i="15" s="1"/>
  <c r="H426" i="15"/>
  <c r="G426" i="15"/>
  <c r="G424" i="15"/>
  <c r="I424" i="15" s="1"/>
  <c r="H423" i="15"/>
  <c r="G423" i="15"/>
  <c r="G421" i="15"/>
  <c r="I421" i="15" s="1"/>
  <c r="H420" i="15"/>
  <c r="G420" i="15"/>
  <c r="G418" i="15"/>
  <c r="I418" i="15" s="1"/>
  <c r="H417" i="15"/>
  <c r="G417" i="15"/>
  <c r="G415" i="15"/>
  <c r="I415" i="15" s="1"/>
  <c r="J415" i="15" s="1"/>
  <c r="G413" i="15"/>
  <c r="I413" i="15" s="1"/>
  <c r="J413" i="15" s="1"/>
  <c r="I411" i="15"/>
  <c r="H410" i="15"/>
  <c r="I410" i="15" s="1"/>
  <c r="I408" i="15"/>
  <c r="H407" i="15"/>
  <c r="I407" i="15" s="1"/>
  <c r="H405" i="15"/>
  <c r="I405" i="15" s="1"/>
  <c r="H404" i="15"/>
  <c r="I404" i="15" s="1"/>
  <c r="G403" i="15"/>
  <c r="I403" i="15" s="1"/>
  <c r="H402" i="15"/>
  <c r="G402" i="15"/>
  <c r="H401" i="15"/>
  <c r="G401" i="15"/>
  <c r="I400" i="15"/>
  <c r="H399" i="15"/>
  <c r="G399" i="15"/>
  <c r="H398" i="15"/>
  <c r="G398" i="15"/>
  <c r="I397" i="15"/>
  <c r="H396" i="15"/>
  <c r="I396" i="15" s="1"/>
  <c r="H395" i="15"/>
  <c r="I395" i="15" s="1"/>
  <c r="H394" i="15"/>
  <c r="I394" i="15" s="1"/>
  <c r="H392" i="15"/>
  <c r="I392" i="15" s="1"/>
  <c r="H391" i="15"/>
  <c r="I391" i="15" s="1"/>
  <c r="G390" i="15"/>
  <c r="I390" i="15" s="1"/>
  <c r="H389" i="15"/>
  <c r="G389" i="15"/>
  <c r="H388" i="15"/>
  <c r="I388" i="15" s="1"/>
  <c r="I387" i="15"/>
  <c r="H386" i="15"/>
  <c r="G386" i="15"/>
  <c r="H385" i="15"/>
  <c r="G385" i="15"/>
  <c r="I384" i="15"/>
  <c r="H383" i="15"/>
  <c r="I383" i="15" s="1"/>
  <c r="H382" i="15"/>
  <c r="I382" i="15" s="1"/>
  <c r="H381" i="15"/>
  <c r="I381" i="15" s="1"/>
  <c r="G379" i="15"/>
  <c r="I379" i="15" s="1"/>
  <c r="G378" i="15"/>
  <c r="I378" i="15" s="1"/>
  <c r="G377" i="15"/>
  <c r="I377" i="15" s="1"/>
  <c r="G375" i="15"/>
  <c r="I375" i="15" s="1"/>
  <c r="G374" i="15"/>
  <c r="I374" i="15" s="1"/>
  <c r="G373" i="15"/>
  <c r="I373" i="15" s="1"/>
  <c r="G371" i="15"/>
  <c r="I371" i="15" s="1"/>
  <c r="H370" i="15"/>
  <c r="I370" i="15" s="1"/>
  <c r="G368" i="15"/>
  <c r="I368" i="15" s="1"/>
  <c r="H367" i="15"/>
  <c r="I367" i="15" s="1"/>
  <c r="I365" i="15"/>
  <c r="I364" i="15"/>
  <c r="H363" i="15"/>
  <c r="G363" i="15"/>
  <c r="G362" i="15"/>
  <c r="I362" i="15" s="1"/>
  <c r="G360" i="15"/>
  <c r="I360" i="15" s="1"/>
  <c r="H359" i="15"/>
  <c r="G359" i="15"/>
  <c r="G358" i="15"/>
  <c r="I358" i="15" s="1"/>
  <c r="H357" i="15"/>
  <c r="G357" i="15"/>
  <c r="H355" i="15"/>
  <c r="I355" i="15" s="1"/>
  <c r="H354" i="15"/>
  <c r="I354" i="15" s="1"/>
  <c r="I353" i="15"/>
  <c r="H352" i="15"/>
  <c r="I352" i="15" s="1"/>
  <c r="H351" i="15"/>
  <c r="I351" i="15" s="1"/>
  <c r="H349" i="15"/>
  <c r="I349" i="15" s="1"/>
  <c r="H348" i="15"/>
  <c r="I348" i="15" s="1"/>
  <c r="I347" i="15"/>
  <c r="H346" i="15"/>
  <c r="I346" i="15" s="1"/>
  <c r="H345" i="15"/>
  <c r="I345" i="15" s="1"/>
  <c r="H343" i="15"/>
  <c r="I343" i="15" s="1"/>
  <c r="H342" i="15"/>
  <c r="G342" i="15"/>
  <c r="H341" i="15"/>
  <c r="I341" i="15" s="1"/>
  <c r="H340" i="15"/>
  <c r="I340" i="15" s="1"/>
  <c r="H339" i="15"/>
  <c r="I339" i="15" s="1"/>
  <c r="H338" i="15"/>
  <c r="I338" i="15" s="1"/>
  <c r="H337" i="15"/>
  <c r="I337" i="15" s="1"/>
  <c r="H336" i="15"/>
  <c r="I336" i="15" s="1"/>
  <c r="H335" i="15"/>
  <c r="I335" i="15" s="1"/>
  <c r="H334" i="15"/>
  <c r="I334" i="15" s="1"/>
  <c r="H333" i="15"/>
  <c r="I333" i="15" s="1"/>
  <c r="H332" i="15"/>
  <c r="I332" i="15" s="1"/>
  <c r="H330" i="15"/>
  <c r="I330" i="15" s="1"/>
  <c r="H329" i="15"/>
  <c r="G329" i="15"/>
  <c r="H328" i="15"/>
  <c r="I328" i="15" s="1"/>
  <c r="H327" i="15"/>
  <c r="I327" i="15" s="1"/>
  <c r="H326" i="15"/>
  <c r="I326" i="15" s="1"/>
  <c r="H325" i="15"/>
  <c r="I325" i="15" s="1"/>
  <c r="H324" i="15"/>
  <c r="I324" i="15" s="1"/>
  <c r="H323" i="15"/>
  <c r="I323" i="15" s="1"/>
  <c r="H322" i="15"/>
  <c r="I322" i="15" s="1"/>
  <c r="H321" i="15"/>
  <c r="I321" i="15" s="1"/>
  <c r="H320" i="15"/>
  <c r="I320" i="15" s="1"/>
  <c r="H319" i="15"/>
  <c r="I319" i="15" s="1"/>
  <c r="H315" i="15"/>
  <c r="I315" i="15" s="1"/>
  <c r="J315" i="15" s="1"/>
  <c r="H313" i="15"/>
  <c r="I313" i="15" s="1"/>
  <c r="J313" i="15" s="1"/>
  <c r="H311" i="15"/>
  <c r="I311" i="15" s="1"/>
  <c r="J311" i="15" s="1"/>
  <c r="H309" i="15"/>
  <c r="I309" i="15" s="1"/>
  <c r="G308" i="15"/>
  <c r="I308" i="15" s="1"/>
  <c r="H307" i="15"/>
  <c r="I307" i="15" s="1"/>
  <c r="H305" i="15"/>
  <c r="I305" i="15" s="1"/>
  <c r="H304" i="15"/>
  <c r="I304" i="15" s="1"/>
  <c r="H303" i="15"/>
  <c r="I303" i="15" s="1"/>
  <c r="H302" i="15"/>
  <c r="G302" i="15"/>
  <c r="H301" i="15"/>
  <c r="G301" i="15"/>
  <c r="H299" i="15"/>
  <c r="I299" i="15" s="1"/>
  <c r="H298" i="15"/>
  <c r="I298" i="15" s="1"/>
  <c r="H297" i="15"/>
  <c r="I297" i="15" s="1"/>
  <c r="H296" i="15"/>
  <c r="G296" i="15"/>
  <c r="H295" i="15"/>
  <c r="G295" i="15"/>
  <c r="H293" i="15"/>
  <c r="I293" i="15" s="1"/>
  <c r="H292" i="15"/>
  <c r="I292" i="15" s="1"/>
  <c r="H291" i="15"/>
  <c r="G291" i="15"/>
  <c r="H290" i="15"/>
  <c r="G290" i="15"/>
  <c r="I277" i="15"/>
  <c r="I276" i="15"/>
  <c r="I275" i="15"/>
  <c r="I274" i="15"/>
  <c r="I273" i="15"/>
  <c r="I272" i="15"/>
  <c r="I271" i="15"/>
  <c r="I270" i="15"/>
  <c r="I269" i="15"/>
  <c r="I268" i="15"/>
  <c r="I267" i="15"/>
  <c r="I266" i="15"/>
  <c r="H288" i="15"/>
  <c r="I288" i="15" s="1"/>
  <c r="H287" i="15"/>
  <c r="I287" i="15" s="1"/>
  <c r="H286" i="15"/>
  <c r="G286" i="15"/>
  <c r="H285" i="15"/>
  <c r="G285" i="15"/>
  <c r="E279" i="15"/>
  <c r="H279" i="15"/>
  <c r="G44" i="15"/>
  <c r="G38" i="15"/>
  <c r="G33" i="15"/>
  <c r="G29" i="15"/>
  <c r="G28" i="15"/>
  <c r="G44" i="13"/>
  <c r="G38" i="13"/>
  <c r="G33" i="13"/>
  <c r="G29" i="13"/>
  <c r="G28" i="13"/>
  <c r="G256" i="15"/>
  <c r="I256" i="15" s="1"/>
  <c r="H255" i="15"/>
  <c r="G255" i="15"/>
  <c r="I253" i="15"/>
  <c r="H252" i="15"/>
  <c r="I252" i="15" s="1"/>
  <c r="I251" i="15"/>
  <c r="G250" i="15"/>
  <c r="I250" i="15" s="1"/>
  <c r="H249" i="15"/>
  <c r="G249" i="15"/>
  <c r="I247" i="15"/>
  <c r="H246" i="15"/>
  <c r="I246" i="15" s="1"/>
  <c r="I245" i="15"/>
  <c r="G244" i="15"/>
  <c r="I244" i="15" s="1"/>
  <c r="H243" i="15"/>
  <c r="G243" i="15"/>
  <c r="H241" i="15"/>
  <c r="I241" i="15" s="1"/>
  <c r="H240" i="15"/>
  <c r="G240" i="15"/>
  <c r="H239" i="15"/>
  <c r="I239" i="15" s="1"/>
  <c r="H237" i="15"/>
  <c r="I237" i="15" s="1"/>
  <c r="H236" i="15"/>
  <c r="G236" i="15"/>
  <c r="H235" i="15"/>
  <c r="I235" i="15" s="1"/>
  <c r="H233" i="15"/>
  <c r="G233" i="15"/>
  <c r="H232" i="15"/>
  <c r="I232" i="15" s="1"/>
  <c r="H231" i="15"/>
  <c r="G231" i="15"/>
  <c r="H230" i="15"/>
  <c r="I230" i="15" s="1"/>
  <c r="G229" i="15"/>
  <c r="I229" i="15" s="1"/>
  <c r="I228" i="15"/>
  <c r="H226" i="15"/>
  <c r="G226" i="15"/>
  <c r="H225" i="15"/>
  <c r="I225" i="15" s="1"/>
  <c r="H224" i="15"/>
  <c r="G224" i="15"/>
  <c r="H223" i="15"/>
  <c r="I223" i="15" s="1"/>
  <c r="G222" i="15"/>
  <c r="I222" i="15" s="1"/>
  <c r="I221" i="15"/>
  <c r="I219" i="15"/>
  <c r="H218" i="15"/>
  <c r="G218" i="15"/>
  <c r="I216" i="15"/>
  <c r="H215" i="15"/>
  <c r="G215" i="15"/>
  <c r="I213" i="15"/>
  <c r="H212" i="15"/>
  <c r="G212" i="15"/>
  <c r="H209" i="15"/>
  <c r="G209" i="15"/>
  <c r="H207" i="15"/>
  <c r="G207" i="15"/>
  <c r="H205" i="15"/>
  <c r="G205" i="15"/>
  <c r="H203" i="15"/>
  <c r="G203" i="15"/>
  <c r="H200" i="15"/>
  <c r="G200" i="15"/>
  <c r="H197" i="15"/>
  <c r="I197" i="15" s="1"/>
  <c r="H196" i="15"/>
  <c r="G196" i="15"/>
  <c r="I195" i="15"/>
  <c r="I194" i="15"/>
  <c r="H193" i="15"/>
  <c r="I193" i="15" s="1"/>
  <c r="H191" i="15"/>
  <c r="I191" i="15" s="1"/>
  <c r="H190" i="15"/>
  <c r="G190" i="15"/>
  <c r="G189" i="15"/>
  <c r="I189" i="15" s="1"/>
  <c r="G188" i="15"/>
  <c r="I188" i="15" s="1"/>
  <c r="H187" i="15"/>
  <c r="G187" i="15"/>
  <c r="H185" i="15"/>
  <c r="I185" i="15" s="1"/>
  <c r="H184" i="15"/>
  <c r="G184" i="15"/>
  <c r="H183" i="15"/>
  <c r="I183" i="15" s="1"/>
  <c r="H182" i="15"/>
  <c r="I182" i="15" s="1"/>
  <c r="H181" i="15"/>
  <c r="I181" i="15" s="1"/>
  <c r="H179" i="15"/>
  <c r="I179" i="15" s="1"/>
  <c r="H178" i="15"/>
  <c r="G178" i="15"/>
  <c r="H177" i="15"/>
  <c r="I177" i="15" s="1"/>
  <c r="H176" i="15"/>
  <c r="I176" i="15" s="1"/>
  <c r="H175" i="15"/>
  <c r="I175" i="15" s="1"/>
  <c r="H173" i="15"/>
  <c r="I173" i="15" s="1"/>
  <c r="G170" i="15"/>
  <c r="I170" i="15" s="1"/>
  <c r="H169" i="15"/>
  <c r="G169" i="15"/>
  <c r="G167" i="15"/>
  <c r="I167" i="15" s="1"/>
  <c r="H166" i="15"/>
  <c r="G166" i="15"/>
  <c r="G164" i="15"/>
  <c r="I164" i="15" s="1"/>
  <c r="H163" i="15"/>
  <c r="G163" i="15"/>
  <c r="G161" i="15"/>
  <c r="I161" i="15" s="1"/>
  <c r="H160" i="15"/>
  <c r="G160" i="15"/>
  <c r="G158" i="15"/>
  <c r="I158" i="15" s="1"/>
  <c r="J158" i="15" s="1"/>
  <c r="G156" i="15"/>
  <c r="I156" i="15" s="1"/>
  <c r="J156" i="15" s="1"/>
  <c r="I154" i="15"/>
  <c r="H153" i="15"/>
  <c r="I153" i="15" s="1"/>
  <c r="I151" i="15"/>
  <c r="H150" i="15"/>
  <c r="I150" i="15" s="1"/>
  <c r="H148" i="15"/>
  <c r="I148" i="15" s="1"/>
  <c r="H147" i="15"/>
  <c r="I147" i="15" s="1"/>
  <c r="G146" i="15"/>
  <c r="I146" i="15" s="1"/>
  <c r="H145" i="15"/>
  <c r="G145" i="15"/>
  <c r="H144" i="15"/>
  <c r="G144" i="15"/>
  <c r="I143" i="15"/>
  <c r="H142" i="15"/>
  <c r="G142" i="15"/>
  <c r="H141" i="15"/>
  <c r="G141" i="15"/>
  <c r="I140" i="15"/>
  <c r="H139" i="15"/>
  <c r="I139" i="15" s="1"/>
  <c r="H138" i="15"/>
  <c r="I138" i="15" s="1"/>
  <c r="H137" i="15"/>
  <c r="I137" i="15" s="1"/>
  <c r="H135" i="15"/>
  <c r="I135" i="15" s="1"/>
  <c r="H134" i="15"/>
  <c r="I134" i="15" s="1"/>
  <c r="G133" i="15"/>
  <c r="I133" i="15" s="1"/>
  <c r="H132" i="15"/>
  <c r="G132" i="15"/>
  <c r="H131" i="15"/>
  <c r="I131" i="15" s="1"/>
  <c r="I130" i="15"/>
  <c r="H129" i="15"/>
  <c r="G129" i="15"/>
  <c r="H128" i="15"/>
  <c r="G128" i="15"/>
  <c r="I127" i="15"/>
  <c r="H126" i="15"/>
  <c r="I126" i="15" s="1"/>
  <c r="H125" i="15"/>
  <c r="I125" i="15" s="1"/>
  <c r="H124" i="15"/>
  <c r="I124" i="15" s="1"/>
  <c r="G122" i="15"/>
  <c r="I122" i="15" s="1"/>
  <c r="G121" i="15"/>
  <c r="I121" i="15" s="1"/>
  <c r="G120" i="15"/>
  <c r="I120" i="15" s="1"/>
  <c r="G118" i="15"/>
  <c r="I118" i="15" s="1"/>
  <c r="G117" i="15"/>
  <c r="I117" i="15" s="1"/>
  <c r="G116" i="15"/>
  <c r="I116" i="15" s="1"/>
  <c r="G114" i="15"/>
  <c r="I114" i="15" s="1"/>
  <c r="H113" i="15"/>
  <c r="I113" i="15" s="1"/>
  <c r="G111" i="15"/>
  <c r="I111" i="15" s="1"/>
  <c r="H110" i="15"/>
  <c r="I110" i="15" s="1"/>
  <c r="I108" i="15"/>
  <c r="I107" i="15"/>
  <c r="H106" i="15"/>
  <c r="G106" i="15"/>
  <c r="G105" i="15"/>
  <c r="I105" i="15" s="1"/>
  <c r="G103" i="15"/>
  <c r="I103" i="15" s="1"/>
  <c r="H102" i="15"/>
  <c r="G102" i="15"/>
  <c r="G101" i="15"/>
  <c r="I101" i="15" s="1"/>
  <c r="H100" i="15"/>
  <c r="G100" i="15"/>
  <c r="H98" i="15"/>
  <c r="I98" i="15" s="1"/>
  <c r="H97" i="15"/>
  <c r="I97" i="15" s="1"/>
  <c r="I96" i="15"/>
  <c r="H95" i="15"/>
  <c r="I95" i="15" s="1"/>
  <c r="H94" i="15"/>
  <c r="I94" i="15" s="1"/>
  <c r="H92" i="15"/>
  <c r="I92" i="15" s="1"/>
  <c r="H91" i="15"/>
  <c r="I91" i="15" s="1"/>
  <c r="I90" i="15"/>
  <c r="H89" i="15"/>
  <c r="I89" i="15" s="1"/>
  <c r="H88" i="15"/>
  <c r="I88" i="15" s="1"/>
  <c r="H86" i="15"/>
  <c r="I86" i="15" s="1"/>
  <c r="H85" i="15"/>
  <c r="G85" i="15"/>
  <c r="H84" i="15"/>
  <c r="I84" i="15" s="1"/>
  <c r="H83" i="15"/>
  <c r="I83" i="15" s="1"/>
  <c r="H82" i="15"/>
  <c r="I82" i="15" s="1"/>
  <c r="H81" i="15"/>
  <c r="I81" i="15" s="1"/>
  <c r="H80" i="15"/>
  <c r="I80" i="15" s="1"/>
  <c r="H79" i="15"/>
  <c r="I79" i="15" s="1"/>
  <c r="H78" i="15"/>
  <c r="I78" i="15" s="1"/>
  <c r="H77" i="15"/>
  <c r="I77" i="15" s="1"/>
  <c r="H76" i="15"/>
  <c r="I76" i="15" s="1"/>
  <c r="H75" i="15"/>
  <c r="I75" i="15" s="1"/>
  <c r="H73" i="15"/>
  <c r="I73" i="15" s="1"/>
  <c r="H72" i="15"/>
  <c r="G72" i="15"/>
  <c r="H71" i="15"/>
  <c r="I71" i="15" s="1"/>
  <c r="H70" i="15"/>
  <c r="I70" i="15" s="1"/>
  <c r="H69" i="15"/>
  <c r="I69" i="15" s="1"/>
  <c r="H68" i="15"/>
  <c r="I68" i="15" s="1"/>
  <c r="H67" i="15"/>
  <c r="I67" i="15" s="1"/>
  <c r="H66" i="15"/>
  <c r="I66" i="15" s="1"/>
  <c r="H65" i="15"/>
  <c r="I65" i="15" s="1"/>
  <c r="H64" i="15"/>
  <c r="I64" i="15" s="1"/>
  <c r="H63" i="15"/>
  <c r="I63" i="15" s="1"/>
  <c r="H62" i="15"/>
  <c r="I62" i="15" s="1"/>
  <c r="H60" i="15"/>
  <c r="I60" i="15" s="1"/>
  <c r="J60" i="15" s="1"/>
  <c r="H58" i="15"/>
  <c r="I58" i="15" s="1"/>
  <c r="J58" i="15" s="1"/>
  <c r="H56" i="15"/>
  <c r="I56" i="15" s="1"/>
  <c r="J56" i="15" s="1"/>
  <c r="H54" i="15"/>
  <c r="I54" i="15" s="1"/>
  <c r="J54" i="15" s="1"/>
  <c r="H52" i="15"/>
  <c r="I52" i="15" s="1"/>
  <c r="G51" i="15"/>
  <c r="I51" i="15" s="1"/>
  <c r="H50" i="15"/>
  <c r="I50" i="15" s="1"/>
  <c r="H48" i="15"/>
  <c r="I48" i="15" s="1"/>
  <c r="H47" i="15"/>
  <c r="I47" i="15" s="1"/>
  <c r="H46" i="15"/>
  <c r="I46" i="15" s="1"/>
  <c r="H45" i="15"/>
  <c r="G45" i="15"/>
  <c r="H44" i="15"/>
  <c r="H42" i="15"/>
  <c r="I42" i="15" s="1"/>
  <c r="H41" i="15"/>
  <c r="I41" i="15" s="1"/>
  <c r="H40" i="15"/>
  <c r="I40" i="15" s="1"/>
  <c r="H39" i="15"/>
  <c r="G39" i="15"/>
  <c r="H38" i="15"/>
  <c r="H36" i="15"/>
  <c r="I36" i="15" s="1"/>
  <c r="H35" i="15"/>
  <c r="I35" i="15" s="1"/>
  <c r="H34" i="15"/>
  <c r="G34" i="15"/>
  <c r="H33" i="15"/>
  <c r="H31" i="15"/>
  <c r="I31" i="15" s="1"/>
  <c r="H30" i="15"/>
  <c r="I30" i="15" s="1"/>
  <c r="H29" i="15"/>
  <c r="H28" i="15"/>
  <c r="E22" i="15"/>
  <c r="H22" i="15"/>
  <c r="I20" i="15"/>
  <c r="I19" i="15"/>
  <c r="I18" i="15"/>
  <c r="I17" i="15"/>
  <c r="I16" i="15"/>
  <c r="I15" i="15"/>
  <c r="I14" i="15"/>
  <c r="I13" i="15"/>
  <c r="I12" i="15"/>
  <c r="I11" i="15"/>
  <c r="I10" i="15"/>
  <c r="I9" i="15"/>
  <c r="M798" i="15"/>
  <c r="M22" i="15"/>
  <c r="E1" i="15"/>
  <c r="G514" i="13"/>
  <c r="I514" i="13" s="1"/>
  <c r="H513" i="13"/>
  <c r="G513" i="13"/>
  <c r="I511" i="13"/>
  <c r="H510" i="13"/>
  <c r="I510" i="13" s="1"/>
  <c r="I509" i="13"/>
  <c r="G508" i="13"/>
  <c r="I508" i="13" s="1"/>
  <c r="H507" i="13"/>
  <c r="G507" i="13"/>
  <c r="I505" i="13"/>
  <c r="H504" i="13"/>
  <c r="I504" i="13" s="1"/>
  <c r="I503" i="13"/>
  <c r="G502" i="13"/>
  <c r="I502" i="13" s="1"/>
  <c r="H501" i="13"/>
  <c r="I501" i="13" s="1"/>
  <c r="G501" i="13"/>
  <c r="H499" i="13"/>
  <c r="I499" i="13" s="1"/>
  <c r="H498" i="13"/>
  <c r="G498" i="13"/>
  <c r="H497" i="13"/>
  <c r="I497" i="13" s="1"/>
  <c r="H495" i="13"/>
  <c r="I495" i="13" s="1"/>
  <c r="H494" i="13"/>
  <c r="G494" i="13"/>
  <c r="H493" i="13"/>
  <c r="I493" i="13" s="1"/>
  <c r="H491" i="13"/>
  <c r="G491" i="13"/>
  <c r="H490" i="13"/>
  <c r="I490" i="13" s="1"/>
  <c r="H489" i="13"/>
  <c r="G489" i="13"/>
  <c r="H488" i="13"/>
  <c r="I488" i="13" s="1"/>
  <c r="G487" i="13"/>
  <c r="I487" i="13" s="1"/>
  <c r="I486" i="13"/>
  <c r="H484" i="13"/>
  <c r="G484" i="13"/>
  <c r="H483" i="13"/>
  <c r="I483" i="13" s="1"/>
  <c r="H482" i="13"/>
  <c r="G482" i="13"/>
  <c r="H481" i="13"/>
  <c r="I481" i="13" s="1"/>
  <c r="G480" i="13"/>
  <c r="I480" i="13" s="1"/>
  <c r="I479" i="13"/>
  <c r="I477" i="13"/>
  <c r="H476" i="13"/>
  <c r="G476" i="13"/>
  <c r="I474" i="13"/>
  <c r="H473" i="13"/>
  <c r="G473" i="13"/>
  <c r="I471" i="13"/>
  <c r="H470" i="13"/>
  <c r="I470" i="13" s="1"/>
  <c r="J470" i="13" s="1"/>
  <c r="G470" i="13"/>
  <c r="H467" i="13"/>
  <c r="G467" i="13"/>
  <c r="H465" i="13"/>
  <c r="G465" i="13"/>
  <c r="H463" i="13"/>
  <c r="G463" i="13"/>
  <c r="H461" i="13"/>
  <c r="G461" i="13"/>
  <c r="H458" i="13"/>
  <c r="G458" i="13"/>
  <c r="H455" i="13"/>
  <c r="I455" i="13" s="1"/>
  <c r="H454" i="13"/>
  <c r="G454" i="13"/>
  <c r="G453" i="13"/>
  <c r="I453" i="13" s="1"/>
  <c r="G452" i="13"/>
  <c r="I452" i="13" s="1"/>
  <c r="H451" i="13"/>
  <c r="G451" i="13"/>
  <c r="H449" i="13"/>
  <c r="I449" i="13" s="1"/>
  <c r="H448" i="13"/>
  <c r="G448" i="13"/>
  <c r="G447" i="13"/>
  <c r="I447" i="13" s="1"/>
  <c r="G446" i="13"/>
  <c r="I446" i="13" s="1"/>
  <c r="H445" i="13"/>
  <c r="G445" i="13"/>
  <c r="H443" i="13"/>
  <c r="I443" i="13" s="1"/>
  <c r="H442" i="13"/>
  <c r="G442" i="13"/>
  <c r="H441" i="13"/>
  <c r="I441" i="13" s="1"/>
  <c r="H440" i="13"/>
  <c r="I440" i="13" s="1"/>
  <c r="H439" i="13"/>
  <c r="I439" i="13" s="1"/>
  <c r="H437" i="13"/>
  <c r="I437" i="13" s="1"/>
  <c r="H436" i="13"/>
  <c r="G436" i="13"/>
  <c r="H435" i="13"/>
  <c r="I435" i="13" s="1"/>
  <c r="H434" i="13"/>
  <c r="I434" i="13" s="1"/>
  <c r="H433" i="13"/>
  <c r="I433" i="13" s="1"/>
  <c r="H431" i="13"/>
  <c r="I431" i="13" s="1"/>
  <c r="G428" i="13"/>
  <c r="I428" i="13" s="1"/>
  <c r="H427" i="13"/>
  <c r="G427" i="13"/>
  <c r="G425" i="13"/>
  <c r="I425" i="13" s="1"/>
  <c r="H424" i="13"/>
  <c r="G424" i="13"/>
  <c r="G422" i="13"/>
  <c r="I422" i="13" s="1"/>
  <c r="H421" i="13"/>
  <c r="G421" i="13"/>
  <c r="G419" i="13"/>
  <c r="I419" i="13" s="1"/>
  <c r="H418" i="13"/>
  <c r="G418" i="13"/>
  <c r="G414" i="13"/>
  <c r="I414" i="13" s="1"/>
  <c r="J414" i="13" s="1"/>
  <c r="G416" i="13"/>
  <c r="I416" i="13" s="1"/>
  <c r="J416" i="13" s="1"/>
  <c r="I412" i="13"/>
  <c r="H411" i="13"/>
  <c r="I411" i="13" s="1"/>
  <c r="I409" i="13"/>
  <c r="H408" i="13"/>
  <c r="I408" i="13" s="1"/>
  <c r="H406" i="13"/>
  <c r="I406" i="13" s="1"/>
  <c r="H405" i="13"/>
  <c r="I405" i="13" s="1"/>
  <c r="G404" i="13"/>
  <c r="I404" i="13" s="1"/>
  <c r="H403" i="13"/>
  <c r="G403" i="13"/>
  <c r="H402" i="13"/>
  <c r="G402" i="13"/>
  <c r="I401" i="13"/>
  <c r="H400" i="13"/>
  <c r="G400" i="13"/>
  <c r="H399" i="13"/>
  <c r="G399" i="13"/>
  <c r="I398" i="13"/>
  <c r="H397" i="13"/>
  <c r="I397" i="13" s="1"/>
  <c r="H396" i="13"/>
  <c r="I396" i="13" s="1"/>
  <c r="H395" i="13"/>
  <c r="I395" i="13" s="1"/>
  <c r="H393" i="13"/>
  <c r="I393" i="13" s="1"/>
  <c r="H392" i="13"/>
  <c r="I392" i="13" s="1"/>
  <c r="G391" i="13"/>
  <c r="I391" i="13" s="1"/>
  <c r="H390" i="13"/>
  <c r="G390" i="13"/>
  <c r="H389" i="13"/>
  <c r="I389" i="13" s="1"/>
  <c r="I388" i="13"/>
  <c r="H387" i="13"/>
  <c r="G387" i="13"/>
  <c r="H386" i="13"/>
  <c r="G386" i="13"/>
  <c r="I385" i="13"/>
  <c r="H384" i="13"/>
  <c r="I384" i="13" s="1"/>
  <c r="H383" i="13"/>
  <c r="I383" i="13" s="1"/>
  <c r="H382" i="13"/>
  <c r="I382" i="13" s="1"/>
  <c r="G380" i="13"/>
  <c r="I380" i="13" s="1"/>
  <c r="G379" i="13"/>
  <c r="I379" i="13" s="1"/>
  <c r="G378" i="13"/>
  <c r="I378" i="13" s="1"/>
  <c r="G376" i="13"/>
  <c r="I376" i="13" s="1"/>
  <c r="G375" i="13"/>
  <c r="I375" i="13" s="1"/>
  <c r="G374" i="13"/>
  <c r="I374" i="13" s="1"/>
  <c r="G372" i="13"/>
  <c r="I372" i="13" s="1"/>
  <c r="H371" i="13"/>
  <c r="I371" i="13" s="1"/>
  <c r="G369" i="13"/>
  <c r="I369" i="13" s="1"/>
  <c r="H368" i="13"/>
  <c r="I368" i="13" s="1"/>
  <c r="I366" i="13"/>
  <c r="I365" i="13"/>
  <c r="H364" i="13"/>
  <c r="G364" i="13"/>
  <c r="G363" i="13"/>
  <c r="I363" i="13" s="1"/>
  <c r="G361" i="13"/>
  <c r="I361" i="13" s="1"/>
  <c r="H360" i="13"/>
  <c r="G360" i="13"/>
  <c r="G359" i="13"/>
  <c r="I359" i="13" s="1"/>
  <c r="H358" i="13"/>
  <c r="G358" i="13"/>
  <c r="H356" i="13"/>
  <c r="I356" i="13" s="1"/>
  <c r="H355" i="13"/>
  <c r="I355" i="13" s="1"/>
  <c r="I354" i="13"/>
  <c r="H353" i="13"/>
  <c r="I353" i="13" s="1"/>
  <c r="H352" i="13"/>
  <c r="I352" i="13" s="1"/>
  <c r="H350" i="13"/>
  <c r="I350" i="13" s="1"/>
  <c r="H349" i="13"/>
  <c r="I349" i="13" s="1"/>
  <c r="I348" i="13"/>
  <c r="H347" i="13"/>
  <c r="I347" i="13" s="1"/>
  <c r="H346" i="13"/>
  <c r="I346" i="13" s="1"/>
  <c r="H344" i="13"/>
  <c r="I344" i="13" s="1"/>
  <c r="H343" i="13"/>
  <c r="G343" i="13"/>
  <c r="H342" i="13"/>
  <c r="I342" i="13" s="1"/>
  <c r="H341" i="13"/>
  <c r="I341" i="13" s="1"/>
  <c r="H340" i="13"/>
  <c r="I340" i="13" s="1"/>
  <c r="H339" i="13"/>
  <c r="I339" i="13" s="1"/>
  <c r="H338" i="13"/>
  <c r="I338" i="13" s="1"/>
  <c r="H337" i="13"/>
  <c r="I337" i="13" s="1"/>
  <c r="H336" i="13"/>
  <c r="I336" i="13" s="1"/>
  <c r="H335" i="13"/>
  <c r="I335" i="13" s="1"/>
  <c r="H334" i="13"/>
  <c r="I334" i="13" s="1"/>
  <c r="H333" i="13"/>
  <c r="I333" i="13" s="1"/>
  <c r="H331" i="13"/>
  <c r="I331" i="13" s="1"/>
  <c r="H330" i="13"/>
  <c r="G330" i="13"/>
  <c r="H329" i="13"/>
  <c r="I329" i="13" s="1"/>
  <c r="H328" i="13"/>
  <c r="I328" i="13" s="1"/>
  <c r="H327" i="13"/>
  <c r="I327" i="13" s="1"/>
  <c r="H326" i="13"/>
  <c r="I326" i="13" s="1"/>
  <c r="H325" i="13"/>
  <c r="I325" i="13" s="1"/>
  <c r="H324" i="13"/>
  <c r="I324" i="13" s="1"/>
  <c r="H323" i="13"/>
  <c r="I323" i="13" s="1"/>
  <c r="H322" i="13"/>
  <c r="I322" i="13" s="1"/>
  <c r="H321" i="13"/>
  <c r="I321" i="13" s="1"/>
  <c r="H320" i="13"/>
  <c r="I320" i="13" s="1"/>
  <c r="H318" i="13"/>
  <c r="I318" i="13" s="1"/>
  <c r="J318" i="13" s="1"/>
  <c r="H316" i="13"/>
  <c r="I316" i="13" s="1"/>
  <c r="J316" i="13" s="1"/>
  <c r="H314" i="13"/>
  <c r="I314" i="13" s="1"/>
  <c r="J314" i="13" s="1"/>
  <c r="H312" i="13"/>
  <c r="I312" i="13" s="1"/>
  <c r="J312" i="13" s="1"/>
  <c r="H310" i="13"/>
  <c r="I310" i="13" s="1"/>
  <c r="G309" i="13"/>
  <c r="I309" i="13" s="1"/>
  <c r="H308" i="13"/>
  <c r="I308" i="13" s="1"/>
  <c r="H306" i="13"/>
  <c r="I306" i="13" s="1"/>
  <c r="H305" i="13"/>
  <c r="I305" i="13" s="1"/>
  <c r="H304" i="13"/>
  <c r="I304" i="13" s="1"/>
  <c r="H303" i="13"/>
  <c r="G303" i="13"/>
  <c r="H302" i="13"/>
  <c r="G302" i="13"/>
  <c r="H300" i="13"/>
  <c r="I300" i="13" s="1"/>
  <c r="H299" i="13"/>
  <c r="I299" i="13" s="1"/>
  <c r="H298" i="13"/>
  <c r="I298" i="13" s="1"/>
  <c r="H297" i="13"/>
  <c r="G297" i="13"/>
  <c r="H296" i="13"/>
  <c r="G296" i="13"/>
  <c r="H294" i="13"/>
  <c r="I294" i="13" s="1"/>
  <c r="H293" i="13"/>
  <c r="I293" i="13" s="1"/>
  <c r="H292" i="13"/>
  <c r="G292" i="13"/>
  <c r="H291" i="13"/>
  <c r="G291" i="13"/>
  <c r="H289" i="13"/>
  <c r="I289" i="13" s="1"/>
  <c r="H288" i="13"/>
  <c r="I288" i="13" s="1"/>
  <c r="H287" i="13"/>
  <c r="G287" i="13"/>
  <c r="H286" i="13"/>
  <c r="G286" i="13"/>
  <c r="H280" i="13"/>
  <c r="J280" i="13" s="1"/>
  <c r="I278" i="13"/>
  <c r="I277" i="13"/>
  <c r="I276" i="13"/>
  <c r="I275" i="13"/>
  <c r="I274" i="13"/>
  <c r="I273" i="13"/>
  <c r="I272" i="13"/>
  <c r="I271" i="13"/>
  <c r="I270" i="13"/>
  <c r="I269" i="13"/>
  <c r="I268" i="13"/>
  <c r="I267" i="13"/>
  <c r="I465" i="13" l="1"/>
  <c r="J465" i="13" s="1"/>
  <c r="I482" i="13"/>
  <c r="I491" i="13"/>
  <c r="I507" i="13"/>
  <c r="I498" i="13"/>
  <c r="I1002" i="15"/>
  <c r="I458" i="13"/>
  <c r="J458" i="13" s="1"/>
  <c r="I1019" i="15"/>
  <c r="I1025" i="15"/>
  <c r="J1025" i="15" s="1"/>
  <c r="I972" i="15"/>
  <c r="I1007" i="15"/>
  <c r="I979" i="15"/>
  <c r="J979" i="15" s="1"/>
  <c r="I983" i="15"/>
  <c r="J983" i="15" s="1"/>
  <c r="I1000" i="15"/>
  <c r="J997" i="15" s="1"/>
  <c r="I1031" i="15"/>
  <c r="J1031" i="15" s="1"/>
  <c r="J1019" i="15"/>
  <c r="I981" i="15"/>
  <c r="J981" i="15" s="1"/>
  <c r="I985" i="15"/>
  <c r="J985" i="15" s="1"/>
  <c r="J988" i="15"/>
  <c r="I994" i="15"/>
  <c r="J994" i="15" s="1"/>
  <c r="I1012" i="15"/>
  <c r="J1011" i="15" s="1"/>
  <c r="I969" i="15"/>
  <c r="J969" i="15" s="1"/>
  <c r="I976" i="15"/>
  <c r="J976" i="15" s="1"/>
  <c r="I991" i="15"/>
  <c r="J991" i="15" s="1"/>
  <c r="I1009" i="15"/>
  <c r="J1015" i="15"/>
  <c r="I966" i="15"/>
  <c r="J929" i="15"/>
  <c r="J926" i="15"/>
  <c r="I963" i="15"/>
  <c r="I814" i="15"/>
  <c r="I878" i="15"/>
  <c r="I936" i="15"/>
  <c r="J936" i="15" s="1"/>
  <c r="I960" i="15"/>
  <c r="J957" i="15" s="1"/>
  <c r="I954" i="15"/>
  <c r="J951" i="15" s="1"/>
  <c r="I942" i="15"/>
  <c r="J942" i="15" s="1"/>
  <c r="I945" i="15"/>
  <c r="J945" i="15" s="1"/>
  <c r="I876" i="15"/>
  <c r="I939" i="15"/>
  <c r="J939" i="15" s="1"/>
  <c r="I820" i="15"/>
  <c r="J892" i="15"/>
  <c r="J789" i="15"/>
  <c r="I861" i="15"/>
  <c r="J851" i="15" s="1"/>
  <c r="I908" i="15"/>
  <c r="I920" i="15"/>
  <c r="J785" i="15"/>
  <c r="I848" i="15"/>
  <c r="J838" i="15" s="1"/>
  <c r="I918" i="15"/>
  <c r="I750" i="15"/>
  <c r="J870" i="15"/>
  <c r="J889" i="15"/>
  <c r="J864" i="15"/>
  <c r="I882" i="15"/>
  <c r="J881" i="15" s="1"/>
  <c r="J798" i="15"/>
  <c r="I809" i="15"/>
  <c r="I815" i="15"/>
  <c r="I821" i="15"/>
  <c r="I917" i="15"/>
  <c r="I921" i="15"/>
  <c r="I768" i="15"/>
  <c r="J768" i="15" s="1"/>
  <c r="I804" i="15"/>
  <c r="I810" i="15"/>
  <c r="J886" i="15"/>
  <c r="I905" i="15"/>
  <c r="J793" i="15"/>
  <c r="I805" i="15"/>
  <c r="J896" i="15"/>
  <c r="J826" i="15"/>
  <c r="I798" i="15"/>
  <c r="I762" i="15"/>
  <c r="J762" i="15" s="1"/>
  <c r="I774" i="15"/>
  <c r="J774" i="15" s="1"/>
  <c r="J666" i="15"/>
  <c r="I719" i="15"/>
  <c r="J719" i="15" s="1"/>
  <c r="I724" i="15"/>
  <c r="J724" i="15" s="1"/>
  <c r="I755" i="15"/>
  <c r="J754" i="15" s="1"/>
  <c r="I734" i="15"/>
  <c r="J734" i="15" s="1"/>
  <c r="I726" i="15"/>
  <c r="J726" i="15" s="1"/>
  <c r="I743" i="15"/>
  <c r="I728" i="15"/>
  <c r="J728" i="15" s="1"/>
  <c r="I745" i="15"/>
  <c r="I722" i="15"/>
  <c r="J722" i="15" s="1"/>
  <c r="I737" i="15"/>
  <c r="J737" i="15" s="1"/>
  <c r="I759" i="15"/>
  <c r="J758" i="15" s="1"/>
  <c r="I731" i="15"/>
  <c r="J731" i="15" s="1"/>
  <c r="I752" i="15"/>
  <c r="I715" i="15"/>
  <c r="J712" i="15" s="1"/>
  <c r="I697" i="15"/>
  <c r="J694" i="15" s="1"/>
  <c r="I709" i="15"/>
  <c r="I706" i="15"/>
  <c r="I682" i="15"/>
  <c r="J682" i="15" s="1"/>
  <c r="J669" i="15"/>
  <c r="I661" i="15"/>
  <c r="I545" i="15"/>
  <c r="I703" i="15"/>
  <c r="J700" i="15" s="1"/>
  <c r="I676" i="15"/>
  <c r="J676" i="15" s="1"/>
  <c r="I660" i="15"/>
  <c r="I685" i="15"/>
  <c r="J685" i="15" s="1"/>
  <c r="I679" i="15"/>
  <c r="J679" i="15" s="1"/>
  <c r="I544" i="15"/>
  <c r="I658" i="15"/>
  <c r="J533" i="15"/>
  <c r="J629" i="15"/>
  <c r="I645" i="15"/>
  <c r="I616" i="15"/>
  <c r="I648" i="15"/>
  <c r="I601" i="15"/>
  <c r="J591" i="15" s="1"/>
  <c r="I588" i="15"/>
  <c r="J578" i="15" s="1"/>
  <c r="J626" i="15"/>
  <c r="I644" i="15"/>
  <c r="J566" i="15"/>
  <c r="I560" i="15"/>
  <c r="J525" i="15"/>
  <c r="I549" i="15"/>
  <c r="I561" i="15"/>
  <c r="J636" i="15"/>
  <c r="I555" i="15"/>
  <c r="I550" i="15"/>
  <c r="I618" i="15"/>
  <c r="I554" i="15"/>
  <c r="J529" i="15"/>
  <c r="J604" i="15"/>
  <c r="I622" i="15"/>
  <c r="J621" i="15" s="1"/>
  <c r="I657" i="15"/>
  <c r="J632" i="15"/>
  <c r="J610" i="15"/>
  <c r="J538" i="15"/>
  <c r="I538" i="15"/>
  <c r="I508" i="15"/>
  <c r="J508" i="15" s="1"/>
  <c r="I514" i="15"/>
  <c r="J514" i="15" s="1"/>
  <c r="I462" i="15"/>
  <c r="J462" i="15" s="1"/>
  <c r="I502" i="15"/>
  <c r="J502" i="15" s="1"/>
  <c r="I464" i="15"/>
  <c r="J464" i="15" s="1"/>
  <c r="I490" i="15"/>
  <c r="I492" i="15"/>
  <c r="I471" i="15"/>
  <c r="J471" i="15" s="1"/>
  <c r="I468" i="15"/>
  <c r="J468" i="15" s="1"/>
  <c r="I477" i="15"/>
  <c r="J477" i="15" s="1"/>
  <c r="I495" i="15"/>
  <c r="J494" i="15" s="1"/>
  <c r="I474" i="15"/>
  <c r="J474" i="15" s="1"/>
  <c r="I466" i="15"/>
  <c r="J466" i="15" s="1"/>
  <c r="I483" i="15"/>
  <c r="I485" i="15"/>
  <c r="I452" i="15"/>
  <c r="I459" i="15"/>
  <c r="J459" i="15" s="1"/>
  <c r="I499" i="15"/>
  <c r="J498" i="15" s="1"/>
  <c r="I449" i="15"/>
  <c r="I446" i="15"/>
  <c r="I455" i="15"/>
  <c r="I443" i="15"/>
  <c r="J440" i="15" s="1"/>
  <c r="I363" i="15"/>
  <c r="J362" i="15" s="1"/>
  <c r="I437" i="15"/>
  <c r="J434" i="15" s="1"/>
  <c r="I423" i="15"/>
  <c r="J423" i="15" s="1"/>
  <c r="I285" i="15"/>
  <c r="I279" i="15"/>
  <c r="I301" i="15"/>
  <c r="I329" i="15"/>
  <c r="J319" i="15" s="1"/>
  <c r="J370" i="15"/>
  <c r="I342" i="15"/>
  <c r="J332" i="15" s="1"/>
  <c r="I399" i="15"/>
  <c r="J274" i="15"/>
  <c r="I417" i="15"/>
  <c r="J417" i="15" s="1"/>
  <c r="I401" i="15"/>
  <c r="I426" i="15"/>
  <c r="J426" i="15" s="1"/>
  <c r="J373" i="15"/>
  <c r="J410" i="15"/>
  <c r="I420" i="15"/>
  <c r="J420" i="15" s="1"/>
  <c r="J270" i="15"/>
  <c r="I402" i="15"/>
  <c r="I386" i="15"/>
  <c r="I357" i="15"/>
  <c r="I249" i="15"/>
  <c r="J249" i="15" s="1"/>
  <c r="I290" i="15"/>
  <c r="I296" i="15"/>
  <c r="I398" i="15"/>
  <c r="J307" i="15"/>
  <c r="I200" i="15"/>
  <c r="J200" i="15" s="1"/>
  <c r="I209" i="15"/>
  <c r="J209" i="15" s="1"/>
  <c r="I240" i="15"/>
  <c r="J239" i="15" s="1"/>
  <c r="I255" i="15"/>
  <c r="J255" i="15" s="1"/>
  <c r="I302" i="15"/>
  <c r="J367" i="15"/>
  <c r="J407" i="15"/>
  <c r="I295" i="15"/>
  <c r="I286" i="15"/>
  <c r="I389" i="15"/>
  <c r="J266" i="15"/>
  <c r="I291" i="15"/>
  <c r="J351" i="15"/>
  <c r="I385" i="15"/>
  <c r="I359" i="15"/>
  <c r="J345" i="15"/>
  <c r="J377" i="15"/>
  <c r="J279" i="15"/>
  <c r="I233" i="15"/>
  <c r="I243" i="15"/>
  <c r="J243" i="15" s="1"/>
  <c r="I215" i="15"/>
  <c r="J215" i="15" s="1"/>
  <c r="I207" i="15"/>
  <c r="J207" i="15" s="1"/>
  <c r="I184" i="15"/>
  <c r="J181" i="15" s="1"/>
  <c r="I224" i="15"/>
  <c r="I236" i="15"/>
  <c r="J235" i="15" s="1"/>
  <c r="I231" i="15"/>
  <c r="I218" i="15"/>
  <c r="J218" i="15" s="1"/>
  <c r="I163" i="15"/>
  <c r="J163" i="15" s="1"/>
  <c r="I203" i="15"/>
  <c r="J203" i="15" s="1"/>
  <c r="I212" i="15"/>
  <c r="J212" i="15" s="1"/>
  <c r="I226" i="15"/>
  <c r="I205" i="15"/>
  <c r="J205" i="15" s="1"/>
  <c r="I106" i="15"/>
  <c r="J105" i="15" s="1"/>
  <c r="I196" i="15"/>
  <c r="J193" i="15" s="1"/>
  <c r="I187" i="15"/>
  <c r="I160" i="15"/>
  <c r="J160" i="15" s="1"/>
  <c r="I102" i="15"/>
  <c r="I190" i="15"/>
  <c r="I142" i="15"/>
  <c r="I169" i="15"/>
  <c r="J169" i="15" s="1"/>
  <c r="J88" i="15"/>
  <c r="J153" i="15"/>
  <c r="I28" i="15"/>
  <c r="I141" i="15"/>
  <c r="I166" i="15"/>
  <c r="J166" i="15" s="1"/>
  <c r="I128" i="15"/>
  <c r="I178" i="15"/>
  <c r="J175" i="15" s="1"/>
  <c r="I72" i="15"/>
  <c r="J62" i="15" s="1"/>
  <c r="J17" i="15"/>
  <c r="I29" i="15"/>
  <c r="I100" i="15"/>
  <c r="J110" i="15"/>
  <c r="J120" i="15"/>
  <c r="I44" i="15"/>
  <c r="I132" i="15"/>
  <c r="I38" i="15"/>
  <c r="I33" i="15"/>
  <c r="I144" i="15"/>
  <c r="J150" i="15"/>
  <c r="I39" i="15"/>
  <c r="I45" i="15"/>
  <c r="I34" i="15"/>
  <c r="I85" i="15"/>
  <c r="J75" i="15" s="1"/>
  <c r="I145" i="15"/>
  <c r="I129" i="15"/>
  <c r="J116" i="15"/>
  <c r="J113" i="15"/>
  <c r="J94" i="15"/>
  <c r="J50" i="15"/>
  <c r="J9" i="15"/>
  <c r="J13" i="15"/>
  <c r="I22" i="15"/>
  <c r="J22" i="15"/>
  <c r="J411" i="13"/>
  <c r="J507" i="13"/>
  <c r="I494" i="13"/>
  <c r="J493" i="13" s="1"/>
  <c r="I473" i="13"/>
  <c r="J473" i="13" s="1"/>
  <c r="I445" i="13"/>
  <c r="I467" i="13"/>
  <c r="J467" i="13" s="1"/>
  <c r="I476" i="13"/>
  <c r="J476" i="13" s="1"/>
  <c r="I489" i="13"/>
  <c r="J486" i="13" s="1"/>
  <c r="I461" i="13"/>
  <c r="J461" i="13" s="1"/>
  <c r="I484" i="13"/>
  <c r="J479" i="13" s="1"/>
  <c r="I463" i="13"/>
  <c r="J463" i="13" s="1"/>
  <c r="I513" i="13"/>
  <c r="J513" i="13" s="1"/>
  <c r="J501" i="13"/>
  <c r="J497" i="13"/>
  <c r="I451" i="13"/>
  <c r="J451" i="13" s="1"/>
  <c r="I421" i="13"/>
  <c r="J421" i="13" s="1"/>
  <c r="I448" i="13"/>
  <c r="I454" i="13"/>
  <c r="I442" i="13"/>
  <c r="J439" i="13" s="1"/>
  <c r="I418" i="13"/>
  <c r="J418" i="13" s="1"/>
  <c r="I436" i="13"/>
  <c r="J433" i="13" s="1"/>
  <c r="I424" i="13"/>
  <c r="J424" i="13" s="1"/>
  <c r="I427" i="13"/>
  <c r="J427" i="13" s="1"/>
  <c r="J408" i="13"/>
  <c r="I402" i="13"/>
  <c r="I364" i="13"/>
  <c r="J363" i="13" s="1"/>
  <c r="I292" i="13"/>
  <c r="J371" i="13"/>
  <c r="I291" i="13"/>
  <c r="I403" i="13"/>
  <c r="J378" i="13"/>
  <c r="I360" i="13"/>
  <c r="I387" i="13"/>
  <c r="I399" i="13"/>
  <c r="I330" i="13"/>
  <c r="J320" i="13" s="1"/>
  <c r="I343" i="13"/>
  <c r="J333" i="13" s="1"/>
  <c r="I358" i="13"/>
  <c r="J346" i="13"/>
  <c r="I296" i="13"/>
  <c r="I302" i="13"/>
  <c r="I286" i="13"/>
  <c r="I390" i="13"/>
  <c r="I400" i="13"/>
  <c r="J368" i="13"/>
  <c r="I386" i="13"/>
  <c r="I297" i="13"/>
  <c r="I303" i="13"/>
  <c r="I287" i="13"/>
  <c r="J374" i="13"/>
  <c r="J352" i="13"/>
  <c r="J308" i="13"/>
  <c r="I280" i="13"/>
  <c r="J275" i="13"/>
  <c r="J271" i="13"/>
  <c r="J267" i="13"/>
  <c r="G256" i="13"/>
  <c r="I256" i="13" s="1"/>
  <c r="H255" i="13"/>
  <c r="G255" i="13"/>
  <c r="I253" i="13"/>
  <c r="H252" i="13"/>
  <c r="I252" i="13" s="1"/>
  <c r="I251" i="13"/>
  <c r="G250" i="13"/>
  <c r="I250" i="13" s="1"/>
  <c r="H249" i="13"/>
  <c r="G249" i="13"/>
  <c r="I247" i="13"/>
  <c r="H246" i="13"/>
  <c r="I246" i="13" s="1"/>
  <c r="I245" i="13"/>
  <c r="G244" i="13"/>
  <c r="I244" i="13" s="1"/>
  <c r="H243" i="13"/>
  <c r="G243" i="13"/>
  <c r="H241" i="13"/>
  <c r="I241" i="13" s="1"/>
  <c r="H240" i="13"/>
  <c r="G240" i="13"/>
  <c r="H239" i="13"/>
  <c r="I239" i="13" s="1"/>
  <c r="H237" i="13"/>
  <c r="I237" i="13" s="1"/>
  <c r="H236" i="13"/>
  <c r="G236" i="13"/>
  <c r="H235" i="13"/>
  <c r="I235" i="13" s="1"/>
  <c r="H233" i="13"/>
  <c r="G233" i="13"/>
  <c r="H232" i="13"/>
  <c r="I232" i="13" s="1"/>
  <c r="H231" i="13"/>
  <c r="G231" i="13"/>
  <c r="H230" i="13"/>
  <c r="I230" i="13" s="1"/>
  <c r="G229" i="13"/>
  <c r="I229" i="13" s="1"/>
  <c r="I228" i="13"/>
  <c r="H226" i="13"/>
  <c r="G226" i="13"/>
  <c r="H225" i="13"/>
  <c r="I225" i="13" s="1"/>
  <c r="H224" i="13"/>
  <c r="G224" i="13"/>
  <c r="H223" i="13"/>
  <c r="I223" i="13" s="1"/>
  <c r="G222" i="13"/>
  <c r="I222" i="13" s="1"/>
  <c r="I221" i="13"/>
  <c r="I219" i="13"/>
  <c r="H218" i="13"/>
  <c r="G218" i="13"/>
  <c r="I216" i="13"/>
  <c r="H215" i="13"/>
  <c r="G215" i="13"/>
  <c r="I213" i="13"/>
  <c r="H212" i="13"/>
  <c r="G212" i="13"/>
  <c r="H209" i="13"/>
  <c r="G209" i="13"/>
  <c r="H207" i="13"/>
  <c r="G207" i="13"/>
  <c r="H205" i="13"/>
  <c r="G205" i="13"/>
  <c r="H203" i="13"/>
  <c r="G203" i="13"/>
  <c r="H200" i="13"/>
  <c r="G200" i="13"/>
  <c r="H197" i="13"/>
  <c r="I197" i="13" s="1"/>
  <c r="H196" i="13"/>
  <c r="G196" i="13"/>
  <c r="I195" i="13"/>
  <c r="I194" i="13"/>
  <c r="H193" i="13"/>
  <c r="I193" i="13" s="1"/>
  <c r="H191" i="13"/>
  <c r="I191" i="13" s="1"/>
  <c r="H190" i="13"/>
  <c r="G190" i="13"/>
  <c r="G189" i="13"/>
  <c r="I189" i="13" s="1"/>
  <c r="G188" i="13"/>
  <c r="I188" i="13" s="1"/>
  <c r="H187" i="13"/>
  <c r="G187" i="13"/>
  <c r="H185" i="13"/>
  <c r="I185" i="13" s="1"/>
  <c r="H184" i="13"/>
  <c r="G184" i="13"/>
  <c r="H183" i="13"/>
  <c r="I183" i="13" s="1"/>
  <c r="H182" i="13"/>
  <c r="I182" i="13" s="1"/>
  <c r="H181" i="13"/>
  <c r="I181" i="13" s="1"/>
  <c r="H179" i="13"/>
  <c r="I179" i="13" s="1"/>
  <c r="H178" i="13"/>
  <c r="G178" i="13"/>
  <c r="H177" i="13"/>
  <c r="I177" i="13" s="1"/>
  <c r="H176" i="13"/>
  <c r="I176" i="13" s="1"/>
  <c r="H175" i="13"/>
  <c r="I175" i="13" s="1"/>
  <c r="J1004" i="15" l="1"/>
  <c r="J963" i="15"/>
  <c r="J900" i="15"/>
  <c r="J876" i="15"/>
  <c r="J820" i="15"/>
  <c r="J814" i="15"/>
  <c r="J913" i="15"/>
  <c r="J804" i="15"/>
  <c r="J809" i="15"/>
  <c r="J747" i="15"/>
  <c r="J740" i="15"/>
  <c r="J706" i="15"/>
  <c r="J544" i="15"/>
  <c r="J653" i="15"/>
  <c r="J487" i="15"/>
  <c r="J549" i="15"/>
  <c r="J640" i="15"/>
  <c r="J554" i="15"/>
  <c r="J616" i="15"/>
  <c r="J560" i="15"/>
  <c r="J480" i="15"/>
  <c r="J446" i="15"/>
  <c r="J452" i="15"/>
  <c r="J285" i="15"/>
  <c r="J290" i="15"/>
  <c r="J301" i="15"/>
  <c r="J357" i="15"/>
  <c r="J381" i="15"/>
  <c r="J394" i="15"/>
  <c r="J295" i="15"/>
  <c r="J228" i="15"/>
  <c r="J221" i="15"/>
  <c r="J124" i="15"/>
  <c r="J100" i="15"/>
  <c r="J28" i="15"/>
  <c r="J187" i="15"/>
  <c r="J38" i="15"/>
  <c r="J44" i="15"/>
  <c r="J137" i="15"/>
  <c r="J33" i="15"/>
  <c r="J445" i="13"/>
  <c r="J291" i="13"/>
  <c r="I233" i="13"/>
  <c r="I249" i="13"/>
  <c r="J249" i="13" s="1"/>
  <c r="I243" i="13"/>
  <c r="J243" i="13" s="1"/>
  <c r="J286" i="13"/>
  <c r="J395" i="13"/>
  <c r="I231" i="13"/>
  <c r="I205" i="13"/>
  <c r="J205" i="13" s="1"/>
  <c r="J358" i="13"/>
  <c r="I226" i="13"/>
  <c r="J382" i="13"/>
  <c r="I190" i="13"/>
  <c r="I224" i="13"/>
  <c r="I236" i="13"/>
  <c r="J235" i="13" s="1"/>
  <c r="I255" i="13"/>
  <c r="J255" i="13" s="1"/>
  <c r="I240" i="13"/>
  <c r="J239" i="13" s="1"/>
  <c r="J302" i="13"/>
  <c r="I196" i="13"/>
  <c r="J193" i="13" s="1"/>
  <c r="I215" i="13"/>
  <c r="J215" i="13" s="1"/>
  <c r="J296" i="13"/>
  <c r="I187" i="13"/>
  <c r="I203" i="13"/>
  <c r="J203" i="13" s="1"/>
  <c r="I207" i="13"/>
  <c r="J207" i="13" s="1"/>
  <c r="I212" i="13"/>
  <c r="J212" i="13" s="1"/>
  <c r="I200" i="13"/>
  <c r="J200" i="13" s="1"/>
  <c r="I209" i="13"/>
  <c r="J209" i="13" s="1"/>
  <c r="I218" i="13"/>
  <c r="J218" i="13" s="1"/>
  <c r="I178" i="13"/>
  <c r="J175" i="13" s="1"/>
  <c r="I184" i="13"/>
  <c r="J181" i="13" s="1"/>
  <c r="J1033" i="15" l="1"/>
  <c r="K1033" i="15" s="1"/>
  <c r="L1033" i="15" s="1"/>
  <c r="J1034" i="15" s="1"/>
  <c r="J776" i="15"/>
  <c r="K776" i="15" s="1"/>
  <c r="L776" i="15" s="1"/>
  <c r="J777" i="15" s="1"/>
  <c r="J778" i="15" s="1"/>
  <c r="K778" i="15" s="1"/>
  <c r="J516" i="15"/>
  <c r="K516" i="15" s="1"/>
  <c r="L516" i="15" s="1"/>
  <c r="J257" i="15"/>
  <c r="J228" i="13"/>
  <c r="J221" i="13"/>
  <c r="J187" i="13"/>
  <c r="H173" i="13"/>
  <c r="I173" i="13" s="1"/>
  <c r="G170" i="13"/>
  <c r="I170" i="13" s="1"/>
  <c r="H169" i="13"/>
  <c r="G169" i="13"/>
  <c r="G167" i="13"/>
  <c r="I167" i="13" s="1"/>
  <c r="H166" i="13"/>
  <c r="G166" i="13"/>
  <c r="G164" i="13"/>
  <c r="I164" i="13" s="1"/>
  <c r="H163" i="13"/>
  <c r="G163" i="13"/>
  <c r="G161" i="13"/>
  <c r="I161" i="13" s="1"/>
  <c r="H160" i="13"/>
  <c r="G160" i="13"/>
  <c r="G158" i="13"/>
  <c r="I158" i="13" s="1"/>
  <c r="J158" i="13" s="1"/>
  <c r="G156" i="13"/>
  <c r="I156" i="13" s="1"/>
  <c r="J156" i="13" s="1"/>
  <c r="I154" i="13"/>
  <c r="H153" i="13"/>
  <c r="I153" i="13" s="1"/>
  <c r="I151" i="13"/>
  <c r="H150" i="13"/>
  <c r="I150" i="13" s="1"/>
  <c r="H148" i="13"/>
  <c r="I148" i="13" s="1"/>
  <c r="H147" i="13"/>
  <c r="I147" i="13" s="1"/>
  <c r="G146" i="13"/>
  <c r="I146" i="13" s="1"/>
  <c r="H145" i="13"/>
  <c r="G145" i="13"/>
  <c r="H144" i="13"/>
  <c r="G144" i="13"/>
  <c r="I143" i="13"/>
  <c r="H142" i="13"/>
  <c r="G142" i="13"/>
  <c r="H141" i="13"/>
  <c r="G141" i="13"/>
  <c r="I140" i="13"/>
  <c r="H139" i="13"/>
  <c r="I139" i="13" s="1"/>
  <c r="H138" i="13"/>
  <c r="I138" i="13" s="1"/>
  <c r="H137" i="13"/>
  <c r="I137" i="13" s="1"/>
  <c r="H135" i="13"/>
  <c r="I135" i="13" s="1"/>
  <c r="H134" i="13"/>
  <c r="I134" i="13" s="1"/>
  <c r="G133" i="13"/>
  <c r="I133" i="13" s="1"/>
  <c r="H132" i="13"/>
  <c r="G132" i="13"/>
  <c r="H131" i="13"/>
  <c r="I131" i="13" s="1"/>
  <c r="I130" i="13"/>
  <c r="H129" i="13"/>
  <c r="G129" i="13"/>
  <c r="H128" i="13"/>
  <c r="G128" i="13"/>
  <c r="I127" i="13"/>
  <c r="H126" i="13"/>
  <c r="I126" i="13" s="1"/>
  <c r="H125" i="13"/>
  <c r="I125" i="13" s="1"/>
  <c r="H124" i="13"/>
  <c r="I124" i="13" s="1"/>
  <c r="G122" i="13"/>
  <c r="I122" i="13" s="1"/>
  <c r="G121" i="13"/>
  <c r="I121" i="13" s="1"/>
  <c r="G120" i="13"/>
  <c r="I120" i="13" s="1"/>
  <c r="G118" i="13"/>
  <c r="I118" i="13" s="1"/>
  <c r="G117" i="13"/>
  <c r="I117" i="13" s="1"/>
  <c r="G116" i="13"/>
  <c r="I116" i="13" s="1"/>
  <c r="G114" i="13"/>
  <c r="I114" i="13" s="1"/>
  <c r="H113" i="13"/>
  <c r="I113" i="13" s="1"/>
  <c r="G111" i="13"/>
  <c r="I111" i="13" s="1"/>
  <c r="H110" i="13"/>
  <c r="I110" i="13" s="1"/>
  <c r="I108" i="13"/>
  <c r="I107" i="13"/>
  <c r="H106" i="13"/>
  <c r="G106" i="13"/>
  <c r="G105" i="13"/>
  <c r="I105" i="13" s="1"/>
  <c r="J1035" i="15" l="1"/>
  <c r="K1035" i="15" s="1"/>
  <c r="J517" i="15"/>
  <c r="J518" i="15" s="1"/>
  <c r="K518" i="15" s="1"/>
  <c r="K257" i="15"/>
  <c r="L257" i="15" s="1"/>
  <c r="J258" i="15" s="1"/>
  <c r="J259" i="15" s="1"/>
  <c r="K259" i="15" s="1"/>
  <c r="I166" i="13"/>
  <c r="J166" i="13" s="1"/>
  <c r="J153" i="13"/>
  <c r="I169" i="13"/>
  <c r="J169" i="13" s="1"/>
  <c r="I163" i="13"/>
  <c r="J163" i="13" s="1"/>
  <c r="I106" i="13"/>
  <c r="J105" i="13" s="1"/>
  <c r="I129" i="13"/>
  <c r="I160" i="13"/>
  <c r="J160" i="13" s="1"/>
  <c r="I141" i="13"/>
  <c r="I144" i="13"/>
  <c r="J150" i="13"/>
  <c r="J113" i="13"/>
  <c r="I132" i="13"/>
  <c r="I145" i="13"/>
  <c r="I128" i="13"/>
  <c r="I142" i="13"/>
  <c r="J120" i="13"/>
  <c r="J110" i="13"/>
  <c r="J116" i="13"/>
  <c r="J124" i="13" l="1"/>
  <c r="J137" i="13"/>
  <c r="G103" i="13"/>
  <c r="I103" i="13" s="1"/>
  <c r="H102" i="13"/>
  <c r="G102" i="13"/>
  <c r="G101" i="13"/>
  <c r="I101" i="13" s="1"/>
  <c r="H100" i="13"/>
  <c r="G100" i="13"/>
  <c r="H98" i="13"/>
  <c r="I98" i="13" s="1"/>
  <c r="H97" i="13"/>
  <c r="I97" i="13" s="1"/>
  <c r="I96" i="13"/>
  <c r="H95" i="13"/>
  <c r="I95" i="13" s="1"/>
  <c r="H94" i="13"/>
  <c r="I94" i="13" s="1"/>
  <c r="H92" i="13"/>
  <c r="I92" i="13" s="1"/>
  <c r="H91" i="13"/>
  <c r="I91" i="13" s="1"/>
  <c r="I90" i="13"/>
  <c r="H89" i="13"/>
  <c r="I89" i="13" s="1"/>
  <c r="H88" i="13"/>
  <c r="I88" i="13" s="1"/>
  <c r="H86" i="13"/>
  <c r="I86" i="13" s="1"/>
  <c r="H85" i="13"/>
  <c r="G85" i="13"/>
  <c r="H84" i="13"/>
  <c r="I84" i="13" s="1"/>
  <c r="H83" i="13"/>
  <c r="I83" i="13" s="1"/>
  <c r="H82" i="13"/>
  <c r="I82" i="13" s="1"/>
  <c r="H81" i="13"/>
  <c r="I81" i="13" s="1"/>
  <c r="H80" i="13"/>
  <c r="I80" i="13" s="1"/>
  <c r="H79" i="13"/>
  <c r="I79" i="13" s="1"/>
  <c r="H78" i="13"/>
  <c r="I78" i="13" s="1"/>
  <c r="H77" i="13"/>
  <c r="I77" i="13" s="1"/>
  <c r="H76" i="13"/>
  <c r="I76" i="13" s="1"/>
  <c r="H75" i="13"/>
  <c r="I75" i="13" s="1"/>
  <c r="H73" i="13"/>
  <c r="I73" i="13" s="1"/>
  <c r="H72" i="13"/>
  <c r="G72" i="13"/>
  <c r="H71" i="13"/>
  <c r="I71" i="13" s="1"/>
  <c r="H70" i="13"/>
  <c r="I70" i="13" s="1"/>
  <c r="H69" i="13"/>
  <c r="I69" i="13" s="1"/>
  <c r="H68" i="13"/>
  <c r="I68" i="13" s="1"/>
  <c r="H67" i="13"/>
  <c r="I67" i="13" s="1"/>
  <c r="H66" i="13"/>
  <c r="I66" i="13" s="1"/>
  <c r="H65" i="13"/>
  <c r="I65" i="13" s="1"/>
  <c r="H64" i="13"/>
  <c r="I64" i="13" s="1"/>
  <c r="H63" i="13"/>
  <c r="I63" i="13" s="1"/>
  <c r="H62" i="13"/>
  <c r="I62" i="13" s="1"/>
  <c r="H60" i="13"/>
  <c r="I60" i="13" s="1"/>
  <c r="J60" i="13" s="1"/>
  <c r="H58" i="13"/>
  <c r="I58" i="13" s="1"/>
  <c r="J58" i="13" s="1"/>
  <c r="H56" i="13"/>
  <c r="I56" i="13" s="1"/>
  <c r="J56" i="13" s="1"/>
  <c r="H54" i="13"/>
  <c r="I54" i="13" s="1"/>
  <c r="J54" i="13" s="1"/>
  <c r="H52" i="13"/>
  <c r="I52" i="13" s="1"/>
  <c r="G51" i="13"/>
  <c r="I51" i="13" s="1"/>
  <c r="H50" i="13"/>
  <c r="I50" i="13" s="1"/>
  <c r="H48" i="13"/>
  <c r="I48" i="13" s="1"/>
  <c r="H47" i="13"/>
  <c r="I47" i="13" s="1"/>
  <c r="H46" i="13"/>
  <c r="I46" i="13" s="1"/>
  <c r="H45" i="13"/>
  <c r="G45" i="13"/>
  <c r="H44" i="13"/>
  <c r="H42" i="13"/>
  <c r="I42" i="13" s="1"/>
  <c r="H41" i="13"/>
  <c r="I41" i="13" s="1"/>
  <c r="H40" i="13"/>
  <c r="I40" i="13" s="1"/>
  <c r="H39" i="13"/>
  <c r="G39" i="13"/>
  <c r="H38" i="13"/>
  <c r="H36" i="13"/>
  <c r="I36" i="13" s="1"/>
  <c r="H35" i="13"/>
  <c r="I35" i="13" s="1"/>
  <c r="H34" i="13"/>
  <c r="G34" i="13"/>
  <c r="H33" i="13"/>
  <c r="H31" i="13"/>
  <c r="I31" i="13" s="1"/>
  <c r="H30" i="13"/>
  <c r="I30" i="13" s="1"/>
  <c r="H29" i="13"/>
  <c r="H28" i="13"/>
  <c r="H22" i="13"/>
  <c r="J22" i="13" s="1"/>
  <c r="I20" i="13"/>
  <c r="I19" i="13"/>
  <c r="I18" i="13"/>
  <c r="I17" i="13"/>
  <c r="I16" i="13"/>
  <c r="I15" i="13"/>
  <c r="I14" i="13"/>
  <c r="I13" i="13"/>
  <c r="I12" i="13"/>
  <c r="I11" i="13"/>
  <c r="I10" i="13"/>
  <c r="I9" i="13"/>
  <c r="M278" i="13"/>
  <c r="M22" i="13"/>
  <c r="I28" i="13" l="1"/>
  <c r="I34" i="13"/>
  <c r="J9" i="13"/>
  <c r="I102" i="13"/>
  <c r="I33" i="13"/>
  <c r="I72" i="13"/>
  <c r="J62" i="13" s="1"/>
  <c r="I85" i="13"/>
  <c r="J75" i="13" s="1"/>
  <c r="J13" i="13"/>
  <c r="I39" i="13"/>
  <c r="I45" i="13"/>
  <c r="I100" i="13"/>
  <c r="I29" i="13"/>
  <c r="J515" i="13"/>
  <c r="J17" i="13"/>
  <c r="I38" i="13"/>
  <c r="I44" i="13"/>
  <c r="J50" i="13"/>
  <c r="J94" i="13"/>
  <c r="J88" i="13"/>
  <c r="I22" i="13"/>
  <c r="K515" i="13" l="1"/>
  <c r="L515" i="13" s="1"/>
  <c r="J516" i="13" s="1"/>
  <c r="J517" i="13" s="1"/>
  <c r="J33" i="13"/>
  <c r="J100" i="13"/>
  <c r="J28" i="13"/>
  <c r="J38" i="13"/>
  <c r="J44" i="13"/>
  <c r="K517" i="13" l="1"/>
  <c r="J257" i="13"/>
  <c r="K257" i="13" s="1"/>
  <c r="L257" i="13" s="1"/>
  <c r="J258" i="13" s="1"/>
  <c r="J259" i="13" s="1"/>
  <c r="K259" i="13" s="1"/>
  <c r="G909" i="7" l="1"/>
  <c r="G896" i="7"/>
  <c r="G852" i="7"/>
  <c r="G839" i="7"/>
  <c r="G119" i="7"/>
  <c r="G118" i="7"/>
  <c r="G117" i="7"/>
  <c r="G112" i="7"/>
  <c r="G106" i="7"/>
  <c r="G93" i="7"/>
  <c r="G99" i="7"/>
  <c r="G104" i="7"/>
  <c r="G103" i="7"/>
  <c r="G102" i="7"/>
  <c r="G101" i="7"/>
  <c r="I1021" i="7"/>
  <c r="G1020" i="7"/>
  <c r="I1017" i="7"/>
  <c r="H1017" i="7"/>
  <c r="I1016" i="7"/>
  <c r="I1015" i="7"/>
  <c r="G1014" i="7"/>
  <c r="I1011" i="7"/>
  <c r="H1011" i="7"/>
  <c r="I1010" i="7"/>
  <c r="I1009" i="7"/>
  <c r="G1008" i="7"/>
  <c r="G1005" i="7"/>
  <c r="G1004" i="7"/>
  <c r="G1001" i="7"/>
  <c r="G1000" i="7"/>
  <c r="I996" i="7"/>
  <c r="I995" i="7"/>
  <c r="I991" i="7"/>
  <c r="I990" i="7"/>
  <c r="G988" i="7"/>
  <c r="I988" i="7" s="1"/>
  <c r="G987" i="7"/>
  <c r="G985" i="7"/>
  <c r="I985" i="7" s="1"/>
  <c r="G984" i="7"/>
  <c r="G982" i="7"/>
  <c r="I982" i="7" s="1"/>
  <c r="G981" i="7"/>
  <c r="G978" i="7"/>
  <c r="G976" i="7"/>
  <c r="G974" i="7"/>
  <c r="G972" i="7"/>
  <c r="G969" i="7"/>
  <c r="I964" i="7"/>
  <c r="I963" i="7"/>
  <c r="I958" i="7"/>
  <c r="I957" i="7"/>
  <c r="H954" i="7"/>
  <c r="I954" i="7" s="1"/>
  <c r="H948" i="7"/>
  <c r="I948" i="7" s="1"/>
  <c r="I937" i="7"/>
  <c r="G936" i="7"/>
  <c r="I936" i="7" s="1"/>
  <c r="J936" i="7" s="1"/>
  <c r="I934" i="7"/>
  <c r="G933" i="7"/>
  <c r="I933" i="7" s="1"/>
  <c r="I931" i="7"/>
  <c r="I930" i="7"/>
  <c r="I928" i="7"/>
  <c r="J927" i="7" s="1"/>
  <c r="I927" i="7"/>
  <c r="I925" i="7"/>
  <c r="J925" i="7" s="1"/>
  <c r="I923" i="7"/>
  <c r="J923" i="7" s="1"/>
  <c r="I921" i="7"/>
  <c r="I918" i="7"/>
  <c r="I913" i="7"/>
  <c r="I910" i="7"/>
  <c r="I907" i="7"/>
  <c r="H906" i="7"/>
  <c r="I906" i="7" s="1"/>
  <c r="H905" i="7"/>
  <c r="I905" i="7" s="1"/>
  <c r="I904" i="7"/>
  <c r="H904" i="7"/>
  <c r="I900" i="7"/>
  <c r="I897" i="7"/>
  <c r="I894" i="7"/>
  <c r="H893" i="7"/>
  <c r="I893" i="7" s="1"/>
  <c r="H892" i="7"/>
  <c r="I892" i="7" s="1"/>
  <c r="I891" i="7"/>
  <c r="H891" i="7"/>
  <c r="I889" i="7"/>
  <c r="I888" i="7"/>
  <c r="I887" i="7"/>
  <c r="I885" i="7"/>
  <c r="I884" i="7"/>
  <c r="I883" i="7"/>
  <c r="J883" i="7" s="1"/>
  <c r="I881" i="7"/>
  <c r="I878" i="7"/>
  <c r="I875" i="7"/>
  <c r="I874" i="7"/>
  <c r="I872" i="7"/>
  <c r="I870" i="7"/>
  <c r="I868" i="7"/>
  <c r="H864" i="7"/>
  <c r="I864" i="7" s="1"/>
  <c r="I863" i="7"/>
  <c r="H862" i="7"/>
  <c r="I862" i="7" s="1"/>
  <c r="H858" i="7"/>
  <c r="I858" i="7" s="1"/>
  <c r="I857" i="7"/>
  <c r="H856" i="7"/>
  <c r="I856" i="7" s="1"/>
  <c r="H853" i="7"/>
  <c r="I853" i="7" s="1"/>
  <c r="H852" i="7"/>
  <c r="H909" i="7" s="1"/>
  <c r="H849" i="7"/>
  <c r="I849" i="7" s="1"/>
  <c r="H848" i="7"/>
  <c r="I848" i="7" s="1"/>
  <c r="H847" i="7"/>
  <c r="H912" i="7" s="1"/>
  <c r="H846" i="7"/>
  <c r="H914" i="7" s="1"/>
  <c r="H845" i="7"/>
  <c r="I845" i="7" s="1"/>
  <c r="H844" i="7"/>
  <c r="H895" i="7" s="1"/>
  <c r="H843" i="7"/>
  <c r="I843" i="7" s="1"/>
  <c r="H842" i="7"/>
  <c r="I842" i="7" s="1"/>
  <c r="H840" i="7"/>
  <c r="I840" i="7" s="1"/>
  <c r="H839" i="7"/>
  <c r="H836" i="7"/>
  <c r="I836" i="7" s="1"/>
  <c r="H835" i="7"/>
  <c r="I835" i="7" s="1"/>
  <c r="H834" i="7"/>
  <c r="I834" i="7" s="1"/>
  <c r="H833" i="7"/>
  <c r="I833" i="7" s="1"/>
  <c r="H832" i="7"/>
  <c r="I832" i="7" s="1"/>
  <c r="H831" i="7"/>
  <c r="I831" i="7" s="1"/>
  <c r="H830" i="7"/>
  <c r="I830" i="7" s="1"/>
  <c r="H829" i="7"/>
  <c r="I829" i="7" s="1"/>
  <c r="I818" i="7"/>
  <c r="H815" i="7"/>
  <c r="I815" i="7" s="1"/>
  <c r="H813" i="7"/>
  <c r="I813" i="7" s="1"/>
  <c r="H812" i="7"/>
  <c r="I812" i="7" s="1"/>
  <c r="H811" i="7"/>
  <c r="I811" i="7" s="1"/>
  <c r="H809" i="7"/>
  <c r="I809" i="7" s="1"/>
  <c r="H807" i="7"/>
  <c r="I807" i="7" s="1"/>
  <c r="H806" i="7"/>
  <c r="I806" i="7" s="1"/>
  <c r="H805" i="7"/>
  <c r="I805" i="7" s="1"/>
  <c r="H803" i="7"/>
  <c r="I803" i="7" s="1"/>
  <c r="H802" i="7"/>
  <c r="I802" i="7" s="1"/>
  <c r="H801" i="7"/>
  <c r="I801" i="7" s="1"/>
  <c r="H800" i="7"/>
  <c r="I800" i="7" s="1"/>
  <c r="H798" i="7"/>
  <c r="I798" i="7" s="1"/>
  <c r="H797" i="7"/>
  <c r="I797" i="7" s="1"/>
  <c r="H796" i="7"/>
  <c r="I796" i="7" s="1"/>
  <c r="H795" i="7"/>
  <c r="I795" i="7" s="1"/>
  <c r="H789" i="7"/>
  <c r="I789" i="7" s="1"/>
  <c r="J789" i="7" s="1"/>
  <c r="I787" i="7"/>
  <c r="I786" i="7"/>
  <c r="I785" i="7"/>
  <c r="I784" i="7"/>
  <c r="J784" i="7" s="1"/>
  <c r="I783" i="7"/>
  <c r="I782" i="7"/>
  <c r="I781" i="7"/>
  <c r="I780" i="7"/>
  <c r="J780" i="7" s="1"/>
  <c r="I779" i="7"/>
  <c r="I778" i="7"/>
  <c r="I777" i="7"/>
  <c r="I776" i="7"/>
  <c r="J776" i="7" s="1"/>
  <c r="I766" i="7"/>
  <c r="G765" i="7"/>
  <c r="H762" i="7"/>
  <c r="I762" i="7" s="1"/>
  <c r="I761" i="7"/>
  <c r="I760" i="7"/>
  <c r="G759" i="7"/>
  <c r="I756" i="7"/>
  <c r="H756" i="7"/>
  <c r="I755" i="7"/>
  <c r="I754" i="7"/>
  <c r="G753" i="7"/>
  <c r="G750" i="7"/>
  <c r="G749" i="7"/>
  <c r="G746" i="7"/>
  <c r="G745" i="7"/>
  <c r="I741" i="7"/>
  <c r="I740" i="7"/>
  <c r="I736" i="7"/>
  <c r="I735" i="7"/>
  <c r="I733" i="7"/>
  <c r="G733" i="7"/>
  <c r="G732" i="7"/>
  <c r="G730" i="7"/>
  <c r="I730" i="7" s="1"/>
  <c r="G729" i="7"/>
  <c r="I727" i="7"/>
  <c r="G727" i="7"/>
  <c r="G726" i="7"/>
  <c r="G723" i="7"/>
  <c r="G721" i="7"/>
  <c r="G719" i="7"/>
  <c r="G717" i="7"/>
  <c r="G714" i="7"/>
  <c r="I709" i="7"/>
  <c r="I708" i="7"/>
  <c r="I703" i="7"/>
  <c r="I702" i="7"/>
  <c r="H699" i="7"/>
  <c r="I699" i="7" s="1"/>
  <c r="H693" i="7"/>
  <c r="I693" i="7" s="1"/>
  <c r="I682" i="7"/>
  <c r="J681" i="7" s="1"/>
  <c r="I681" i="7"/>
  <c r="G681" i="7"/>
  <c r="I679" i="7"/>
  <c r="G678" i="7"/>
  <c r="I678" i="7" s="1"/>
  <c r="J678" i="7" s="1"/>
  <c r="I676" i="7"/>
  <c r="J675" i="7" s="1"/>
  <c r="I675" i="7"/>
  <c r="I673" i="7"/>
  <c r="J672" i="7"/>
  <c r="I672" i="7"/>
  <c r="I670" i="7"/>
  <c r="J670" i="7" s="1"/>
  <c r="J668" i="7"/>
  <c r="I668" i="7"/>
  <c r="I666" i="7"/>
  <c r="I663" i="7"/>
  <c r="I658" i="7"/>
  <c r="I655" i="7"/>
  <c r="I652" i="7"/>
  <c r="I651" i="7"/>
  <c r="H651" i="7"/>
  <c r="H650" i="7"/>
  <c r="I650" i="7" s="1"/>
  <c r="H649" i="7"/>
  <c r="I649" i="7" s="1"/>
  <c r="I645" i="7"/>
  <c r="I642" i="7"/>
  <c r="I639" i="7"/>
  <c r="H638" i="7"/>
  <c r="I638" i="7" s="1"/>
  <c r="I637" i="7"/>
  <c r="H637" i="7"/>
  <c r="I636" i="7"/>
  <c r="H636" i="7"/>
  <c r="I634" i="7"/>
  <c r="I633" i="7"/>
  <c r="J632" i="7"/>
  <c r="I632" i="7"/>
  <c r="I630" i="7"/>
  <c r="I629" i="7"/>
  <c r="J628" i="7"/>
  <c r="I628" i="7"/>
  <c r="I626" i="7"/>
  <c r="I623" i="7"/>
  <c r="I620" i="7"/>
  <c r="I619" i="7"/>
  <c r="I617" i="7"/>
  <c r="I615" i="7"/>
  <c r="I613" i="7"/>
  <c r="H609" i="7"/>
  <c r="I609" i="7" s="1"/>
  <c r="I608" i="7"/>
  <c r="H607" i="7"/>
  <c r="I607" i="7" s="1"/>
  <c r="H603" i="7"/>
  <c r="I603" i="7" s="1"/>
  <c r="I602" i="7"/>
  <c r="H601" i="7"/>
  <c r="I601" i="7" s="1"/>
  <c r="H598" i="7"/>
  <c r="I598" i="7" s="1"/>
  <c r="H597" i="7"/>
  <c r="H654" i="7" s="1"/>
  <c r="H594" i="7"/>
  <c r="I594" i="7" s="1"/>
  <c r="H593" i="7"/>
  <c r="I593" i="7" s="1"/>
  <c r="H592" i="7"/>
  <c r="H657" i="7" s="1"/>
  <c r="H591" i="7"/>
  <c r="H659" i="7" s="1"/>
  <c r="H590" i="7"/>
  <c r="I590" i="7" s="1"/>
  <c r="H589" i="7"/>
  <c r="H640" i="7" s="1"/>
  <c r="H588" i="7"/>
  <c r="I588" i="7" s="1"/>
  <c r="H587" i="7"/>
  <c r="I587" i="7" s="1"/>
  <c r="H585" i="7"/>
  <c r="I585" i="7" s="1"/>
  <c r="H584" i="7"/>
  <c r="I584" i="7" s="1"/>
  <c r="H581" i="7"/>
  <c r="I581" i="7" s="1"/>
  <c r="H580" i="7"/>
  <c r="I580" i="7" s="1"/>
  <c r="H579" i="7"/>
  <c r="I579" i="7" s="1"/>
  <c r="H578" i="7"/>
  <c r="I578" i="7" s="1"/>
  <c r="H577" i="7"/>
  <c r="I577" i="7" s="1"/>
  <c r="H576" i="7"/>
  <c r="I576" i="7" s="1"/>
  <c r="H575" i="7"/>
  <c r="I575" i="7" s="1"/>
  <c r="H574" i="7"/>
  <c r="I574" i="7" s="1"/>
  <c r="I563" i="7"/>
  <c r="H560" i="7"/>
  <c r="I560" i="7" s="1"/>
  <c r="H558" i="7"/>
  <c r="I558" i="7" s="1"/>
  <c r="H557" i="7"/>
  <c r="I557" i="7" s="1"/>
  <c r="H556" i="7"/>
  <c r="I556" i="7" s="1"/>
  <c r="H554" i="7"/>
  <c r="I554" i="7" s="1"/>
  <c r="H552" i="7"/>
  <c r="I552" i="7" s="1"/>
  <c r="H551" i="7"/>
  <c r="I551" i="7" s="1"/>
  <c r="H550" i="7"/>
  <c r="I550" i="7" s="1"/>
  <c r="H548" i="7"/>
  <c r="I548" i="7" s="1"/>
  <c r="H547" i="7"/>
  <c r="I547" i="7" s="1"/>
  <c r="H546" i="7"/>
  <c r="I546" i="7" s="1"/>
  <c r="H545" i="7"/>
  <c r="I545" i="7" s="1"/>
  <c r="H543" i="7"/>
  <c r="I543" i="7" s="1"/>
  <c r="H542" i="7"/>
  <c r="I542" i="7" s="1"/>
  <c r="H541" i="7"/>
  <c r="I541" i="7" s="1"/>
  <c r="H540" i="7"/>
  <c r="I540" i="7" s="1"/>
  <c r="I534" i="7"/>
  <c r="J534" i="7" s="1"/>
  <c r="H534" i="7"/>
  <c r="I532" i="7"/>
  <c r="I531" i="7"/>
  <c r="I530" i="7"/>
  <c r="I529" i="7"/>
  <c r="I528" i="7"/>
  <c r="I527" i="7"/>
  <c r="I526" i="7"/>
  <c r="I525" i="7"/>
  <c r="I524" i="7"/>
  <c r="I523" i="7"/>
  <c r="I522" i="7"/>
  <c r="I521" i="7"/>
  <c r="I839" i="7" l="1"/>
  <c r="J933" i="7"/>
  <c r="J795" i="7"/>
  <c r="J930" i="7"/>
  <c r="J887" i="7"/>
  <c r="J800" i="7"/>
  <c r="H896" i="7"/>
  <c r="I896" i="7" s="1"/>
  <c r="I909" i="7"/>
  <c r="H908" i="7"/>
  <c r="I908" i="7" s="1"/>
  <c r="I895" i="7"/>
  <c r="H901" i="7"/>
  <c r="I901" i="7" s="1"/>
  <c r="I914" i="7"/>
  <c r="H899" i="7"/>
  <c r="I899" i="7" s="1"/>
  <c r="I912" i="7"/>
  <c r="I847" i="7"/>
  <c r="I844" i="7"/>
  <c r="I852" i="7"/>
  <c r="I846" i="7"/>
  <c r="J529" i="7"/>
  <c r="J525" i="7"/>
  <c r="J521" i="7"/>
  <c r="J545" i="7"/>
  <c r="I659" i="7"/>
  <c r="H646" i="7"/>
  <c r="I646" i="7" s="1"/>
  <c r="H644" i="7"/>
  <c r="I644" i="7" s="1"/>
  <c r="I657" i="7"/>
  <c r="I640" i="7"/>
  <c r="H653" i="7"/>
  <c r="I653" i="7" s="1"/>
  <c r="I654" i="7"/>
  <c r="H641" i="7"/>
  <c r="I641" i="7" s="1"/>
  <c r="J540" i="7"/>
  <c r="I589" i="7"/>
  <c r="I597" i="7"/>
  <c r="I592" i="7"/>
  <c r="I591" i="7"/>
  <c r="H506" i="7"/>
  <c r="I506" i="7" s="1"/>
  <c r="I505" i="7"/>
  <c r="I504" i="7"/>
  <c r="G503" i="7"/>
  <c r="H500" i="7"/>
  <c r="I500" i="7" s="1"/>
  <c r="I499" i="7"/>
  <c r="I498" i="7"/>
  <c r="G497" i="7"/>
  <c r="G494" i="7"/>
  <c r="G493" i="7"/>
  <c r="G490" i="7"/>
  <c r="G489" i="7"/>
  <c r="I485" i="7"/>
  <c r="I484" i="7"/>
  <c r="I480" i="7"/>
  <c r="I479" i="7"/>
  <c r="G477" i="7"/>
  <c r="I477" i="7" s="1"/>
  <c r="G476" i="7"/>
  <c r="G474" i="7"/>
  <c r="I474" i="7" s="1"/>
  <c r="G473" i="7"/>
  <c r="G471" i="7"/>
  <c r="I471" i="7" s="1"/>
  <c r="G470" i="7"/>
  <c r="G467" i="7"/>
  <c r="G465" i="7"/>
  <c r="G463" i="7"/>
  <c r="G461" i="7"/>
  <c r="G458" i="7"/>
  <c r="I453" i="7"/>
  <c r="I452" i="7"/>
  <c r="I447" i="7"/>
  <c r="I446" i="7"/>
  <c r="H443" i="7"/>
  <c r="I443" i="7" s="1"/>
  <c r="H437" i="7"/>
  <c r="I437" i="7" s="1"/>
  <c r="I426" i="7"/>
  <c r="G425" i="7"/>
  <c r="I425" i="7" s="1"/>
  <c r="J425" i="7" s="1"/>
  <c r="I423" i="7"/>
  <c r="G422" i="7"/>
  <c r="I422" i="7" s="1"/>
  <c r="J422" i="7" s="1"/>
  <c r="I420" i="7"/>
  <c r="J419" i="7"/>
  <c r="I419" i="7"/>
  <c r="I417" i="7"/>
  <c r="I416" i="7"/>
  <c r="J416" i="7" s="1"/>
  <c r="I414" i="7"/>
  <c r="J414" i="7" s="1"/>
  <c r="I412" i="7"/>
  <c r="J412" i="7" s="1"/>
  <c r="I410" i="7"/>
  <c r="I407" i="7"/>
  <c r="I396" i="7"/>
  <c r="I395" i="7"/>
  <c r="H395" i="7"/>
  <c r="H394" i="7"/>
  <c r="I394" i="7" s="1"/>
  <c r="H393" i="7"/>
  <c r="I393" i="7" s="1"/>
  <c r="I389" i="7"/>
  <c r="I386" i="7"/>
  <c r="I383" i="7"/>
  <c r="H382" i="7"/>
  <c r="I382" i="7" s="1"/>
  <c r="I381" i="7"/>
  <c r="H381" i="7"/>
  <c r="H380" i="7"/>
  <c r="I380" i="7" s="1"/>
  <c r="I378" i="7"/>
  <c r="I377" i="7"/>
  <c r="I376" i="7"/>
  <c r="J376" i="7" s="1"/>
  <c r="I374" i="7"/>
  <c r="I373" i="7"/>
  <c r="I372" i="7"/>
  <c r="J372" i="7" s="1"/>
  <c r="I370" i="7"/>
  <c r="I367" i="7"/>
  <c r="I364" i="7"/>
  <c r="I363" i="7"/>
  <c r="I361" i="7"/>
  <c r="I359" i="7"/>
  <c r="I357" i="7"/>
  <c r="I353" i="7"/>
  <c r="H353" i="7"/>
  <c r="I352" i="7"/>
  <c r="H351" i="7"/>
  <c r="I351" i="7" s="1"/>
  <c r="H347" i="7"/>
  <c r="I347" i="7" s="1"/>
  <c r="I346" i="7"/>
  <c r="H345" i="7"/>
  <c r="I345" i="7" s="1"/>
  <c r="H342" i="7"/>
  <c r="I342" i="7" s="1"/>
  <c r="H341" i="7"/>
  <c r="H398" i="7" s="1"/>
  <c r="H338" i="7"/>
  <c r="I338" i="7" s="1"/>
  <c r="H337" i="7"/>
  <c r="I337" i="7" s="1"/>
  <c r="H336" i="7"/>
  <c r="H401" i="7" s="1"/>
  <c r="H388" i="7" s="1"/>
  <c r="I388" i="7" s="1"/>
  <c r="H335" i="7"/>
  <c r="I335" i="7" s="1"/>
  <c r="H334" i="7"/>
  <c r="I334" i="7" s="1"/>
  <c r="H333" i="7"/>
  <c r="H384" i="7" s="1"/>
  <c r="H332" i="7"/>
  <c r="I332" i="7" s="1"/>
  <c r="H331" i="7"/>
  <c r="I331" i="7" s="1"/>
  <c r="H329" i="7"/>
  <c r="I329" i="7" s="1"/>
  <c r="H328" i="7"/>
  <c r="I328" i="7" s="1"/>
  <c r="H325" i="7"/>
  <c r="I325" i="7" s="1"/>
  <c r="H324" i="7"/>
  <c r="I324" i="7" s="1"/>
  <c r="H323" i="7"/>
  <c r="I323" i="7" s="1"/>
  <c r="H322" i="7"/>
  <c r="I322" i="7" s="1"/>
  <c r="H321" i="7"/>
  <c r="I321" i="7" s="1"/>
  <c r="H320" i="7"/>
  <c r="I320" i="7" s="1"/>
  <c r="H319" i="7"/>
  <c r="I319" i="7" s="1"/>
  <c r="H318" i="7"/>
  <c r="I318" i="7" s="1"/>
  <c r="I307" i="7"/>
  <c r="H304" i="7"/>
  <c r="I304" i="7" s="1"/>
  <c r="H302" i="7"/>
  <c r="I302" i="7" s="1"/>
  <c r="H301" i="7"/>
  <c r="I301" i="7" s="1"/>
  <c r="H300" i="7"/>
  <c r="I300" i="7" s="1"/>
  <c r="H298" i="7"/>
  <c r="I298" i="7" s="1"/>
  <c r="H296" i="7"/>
  <c r="I296" i="7" s="1"/>
  <c r="H295" i="7"/>
  <c r="I295" i="7" s="1"/>
  <c r="H294" i="7"/>
  <c r="I294" i="7" s="1"/>
  <c r="H292" i="7"/>
  <c r="I292" i="7" s="1"/>
  <c r="H291" i="7"/>
  <c r="I291" i="7" s="1"/>
  <c r="H290" i="7"/>
  <c r="I290" i="7" s="1"/>
  <c r="H289" i="7"/>
  <c r="I289" i="7" s="1"/>
  <c r="H287" i="7"/>
  <c r="I287" i="7" s="1"/>
  <c r="H403" i="7" l="1"/>
  <c r="I403" i="7" s="1"/>
  <c r="I401" i="7"/>
  <c r="J289" i="7"/>
  <c r="H385" i="7"/>
  <c r="I385" i="7" s="1"/>
  <c r="I398" i="7"/>
  <c r="H397" i="7"/>
  <c r="I397" i="7" s="1"/>
  <c r="I384" i="7"/>
  <c r="I333" i="7"/>
  <c r="I341" i="7"/>
  <c r="I336" i="7"/>
  <c r="H286" i="7" l="1"/>
  <c r="I286" i="7" s="1"/>
  <c r="H285" i="7" l="1"/>
  <c r="I285" i="7" s="1"/>
  <c r="H284" i="7"/>
  <c r="I284" i="7" s="1"/>
  <c r="H278" i="7"/>
  <c r="I278" i="7" s="1"/>
  <c r="J278" i="7" s="1"/>
  <c r="I276" i="7"/>
  <c r="I275" i="7"/>
  <c r="I274" i="7"/>
  <c r="I273" i="7"/>
  <c r="J273" i="7" s="1"/>
  <c r="I272" i="7"/>
  <c r="I271" i="7"/>
  <c r="I270" i="7"/>
  <c r="I269" i="7"/>
  <c r="J269" i="7" s="1"/>
  <c r="I268" i="7"/>
  <c r="I267" i="7"/>
  <c r="I266" i="7"/>
  <c r="I265" i="7"/>
  <c r="J265" i="7" s="1"/>
  <c r="G239" i="7"/>
  <c r="G238" i="7"/>
  <c r="G235" i="7"/>
  <c r="G234" i="7"/>
  <c r="G222" i="7"/>
  <c r="G221" i="7"/>
  <c r="G219" i="7"/>
  <c r="G218" i="7"/>
  <c r="G216" i="7"/>
  <c r="G215" i="7"/>
  <c r="G212" i="7"/>
  <c r="G210" i="7"/>
  <c r="G208" i="7"/>
  <c r="G206" i="7"/>
  <c r="G203" i="7"/>
  <c r="G170" i="7"/>
  <c r="G167" i="7"/>
  <c r="J284" i="7" l="1"/>
  <c r="H234" i="7"/>
  <c r="I234" i="7" s="1"/>
  <c r="H232" i="7"/>
  <c r="I232" i="7" s="1"/>
  <c r="H208" i="7"/>
  <c r="I208" i="7" s="1"/>
  <c r="J208" i="7" s="1"/>
  <c r="H206" i="7"/>
  <c r="I206" i="7" s="1"/>
  <c r="J206" i="7" s="1"/>
  <c r="H145" i="7"/>
  <c r="I145" i="7" s="1"/>
  <c r="H96" i="7"/>
  <c r="I96" i="7" s="1"/>
  <c r="H90" i="7"/>
  <c r="I90" i="7" s="1"/>
  <c r="H87" i="7"/>
  <c r="I87" i="7" s="1"/>
  <c r="H86" i="7"/>
  <c r="H84" i="7"/>
  <c r="I84" i="7" s="1"/>
  <c r="H83" i="7"/>
  <c r="H82" i="7"/>
  <c r="I82" i="7" s="1"/>
  <c r="H81" i="7"/>
  <c r="H80" i="7"/>
  <c r="H79" i="7"/>
  <c r="H78" i="7"/>
  <c r="H77" i="7"/>
  <c r="H76" i="7"/>
  <c r="H74" i="7"/>
  <c r="H73" i="7"/>
  <c r="I73" i="7" s="1"/>
  <c r="H70" i="7"/>
  <c r="I70" i="7" s="1"/>
  <c r="H69" i="7"/>
  <c r="H68" i="7"/>
  <c r="I68" i="7" s="1"/>
  <c r="H67" i="7"/>
  <c r="H66" i="7"/>
  <c r="I66" i="7" s="1"/>
  <c r="H65" i="7"/>
  <c r="H64" i="7"/>
  <c r="I64" i="7" s="1"/>
  <c r="H63" i="7"/>
  <c r="I63" i="7" s="1"/>
  <c r="H49" i="7"/>
  <c r="H47" i="7"/>
  <c r="H46" i="7"/>
  <c r="I46" i="7" s="1"/>
  <c r="H45" i="7"/>
  <c r="I45" i="7" s="1"/>
  <c r="H43" i="7"/>
  <c r="H41" i="7"/>
  <c r="H40" i="7"/>
  <c r="I40" i="7" s="1"/>
  <c r="H39" i="7"/>
  <c r="I39" i="7" s="1"/>
  <c r="H37" i="7"/>
  <c r="H36" i="7"/>
  <c r="H35" i="7"/>
  <c r="I35" i="7" s="1"/>
  <c r="H34" i="7"/>
  <c r="I34" i="7" s="1"/>
  <c r="H32" i="7"/>
  <c r="H31" i="7"/>
  <c r="H30" i="7"/>
  <c r="I30" i="7" s="1"/>
  <c r="H29" i="7"/>
  <c r="I29" i="7" s="1"/>
  <c r="H23" i="7"/>
  <c r="G254" i="7"/>
  <c r="G248" i="7"/>
  <c r="G242" i="7"/>
  <c r="I510" i="7"/>
  <c r="G509" i="7"/>
  <c r="H390" i="7"/>
  <c r="I390" i="7" s="1"/>
  <c r="I402" i="7"/>
  <c r="H400" i="7"/>
  <c r="I400" i="7" s="1"/>
  <c r="I399" i="7"/>
  <c r="I222" i="7"/>
  <c r="I216" i="7"/>
  <c r="I219" i="7"/>
  <c r="I147" i="7"/>
  <c r="I144" i="7"/>
  <c r="I141" i="7"/>
  <c r="I128" i="7"/>
  <c r="I131" i="7"/>
  <c r="I134" i="7"/>
  <c r="H140" i="7"/>
  <c r="I140" i="7" s="1"/>
  <c r="H139" i="7"/>
  <c r="I139" i="7" s="1"/>
  <c r="H138" i="7"/>
  <c r="I138" i="7" s="1"/>
  <c r="H127" i="7"/>
  <c r="I127" i="7" s="1"/>
  <c r="H126" i="7"/>
  <c r="I126" i="7" s="1"/>
  <c r="H125" i="7"/>
  <c r="I125" i="7" s="1"/>
  <c r="I250" i="7"/>
  <c r="I244" i="7"/>
  <c r="H245" i="7"/>
  <c r="I245" i="7" s="1"/>
  <c r="H251" i="7"/>
  <c r="I251" i="7" s="1"/>
  <c r="I225" i="7"/>
  <c r="I230" i="7"/>
  <c r="I229" i="7"/>
  <c r="I224" i="7"/>
  <c r="I255" i="7"/>
  <c r="I249" i="7"/>
  <c r="I243" i="7"/>
  <c r="I197" i="7"/>
  <c r="I191" i="7"/>
  <c r="I192" i="7"/>
  <c r="I198" i="7"/>
  <c r="H188" i="7"/>
  <c r="I188" i="7" s="1"/>
  <c r="H182" i="7"/>
  <c r="I182" i="7" s="1"/>
  <c r="I171" i="7"/>
  <c r="I170" i="7"/>
  <c r="I168" i="7"/>
  <c r="I167" i="7"/>
  <c r="I165" i="7"/>
  <c r="I164" i="7"/>
  <c r="I161" i="7"/>
  <c r="I162" i="7"/>
  <c r="I159" i="7"/>
  <c r="J159" i="7" s="1"/>
  <c r="I157" i="7"/>
  <c r="J157" i="7" s="1"/>
  <c r="I155" i="7"/>
  <c r="I152" i="7"/>
  <c r="I123" i="7"/>
  <c r="I122" i="7"/>
  <c r="I121" i="7"/>
  <c r="I119" i="7"/>
  <c r="I118" i="7"/>
  <c r="I117" i="7"/>
  <c r="I115" i="7"/>
  <c r="I112" i="7"/>
  <c r="I109" i="7"/>
  <c r="I108" i="7"/>
  <c r="I106" i="7"/>
  <c r="I104" i="7"/>
  <c r="I102" i="7"/>
  <c r="H98" i="7"/>
  <c r="I98" i="7" s="1"/>
  <c r="I97" i="7"/>
  <c r="H92" i="7"/>
  <c r="I92" i="7" s="1"/>
  <c r="I91" i="7"/>
  <c r="I74" i="7"/>
  <c r="I86" i="7"/>
  <c r="I67" i="7"/>
  <c r="I77" i="7"/>
  <c r="I65" i="7"/>
  <c r="I52" i="7"/>
  <c r="M23" i="7"/>
  <c r="I21" i="7"/>
  <c r="I20" i="7"/>
  <c r="I19" i="7"/>
  <c r="I18" i="7"/>
  <c r="I17" i="7"/>
  <c r="I16" i="7"/>
  <c r="I15" i="7"/>
  <c r="I14" i="7"/>
  <c r="I13" i="7"/>
  <c r="I12" i="7"/>
  <c r="I11" i="7"/>
  <c r="I10" i="7"/>
  <c r="H187" i="7"/>
  <c r="I187" i="7" s="1"/>
  <c r="H85" i="7"/>
  <c r="I85" i="7" s="1"/>
  <c r="H235" i="7"/>
  <c r="I235" i="7" s="1"/>
  <c r="H242" i="7"/>
  <c r="I242" i="7" s="1"/>
  <c r="I81" i="7" l="1"/>
  <c r="H146" i="7"/>
  <c r="H129" i="7"/>
  <c r="I78" i="7"/>
  <c r="H148" i="7"/>
  <c r="I80" i="7"/>
  <c r="H101" i="7"/>
  <c r="H248" i="7"/>
  <c r="I248" i="7" s="1"/>
  <c r="H107" i="7"/>
  <c r="I107" i="7" s="1"/>
  <c r="J106" i="7" s="1"/>
  <c r="H215" i="7"/>
  <c r="I215" i="7" s="1"/>
  <c r="J215" i="7" s="1"/>
  <c r="H238" i="7"/>
  <c r="I238" i="7" s="1"/>
  <c r="H614" i="7"/>
  <c r="I614" i="7" s="1"/>
  <c r="H869" i="7"/>
  <c r="I869" i="7" s="1"/>
  <c r="H358" i="7"/>
  <c r="I358" i="7" s="1"/>
  <c r="H71" i="7"/>
  <c r="I71" i="7" s="1"/>
  <c r="J63" i="7" s="1"/>
  <c r="H199" i="7"/>
  <c r="I199" i="7" s="1"/>
  <c r="H218" i="7"/>
  <c r="I218" i="7" s="1"/>
  <c r="J218" i="7" s="1"/>
  <c r="H239" i="7"/>
  <c r="I239" i="7" s="1"/>
  <c r="H976" i="7"/>
  <c r="I976" i="7" s="1"/>
  <c r="J976" i="7" s="1"/>
  <c r="H721" i="7"/>
  <c r="I721" i="7" s="1"/>
  <c r="J721" i="7" s="1"/>
  <c r="H974" i="7"/>
  <c r="I974" i="7" s="1"/>
  <c r="J974" i="7" s="1"/>
  <c r="H723" i="7"/>
  <c r="I723" i="7" s="1"/>
  <c r="J723" i="7" s="1"/>
  <c r="H719" i="7"/>
  <c r="I719" i="7" s="1"/>
  <c r="J719" i="7" s="1"/>
  <c r="H972" i="7"/>
  <c r="I972" i="7" s="1"/>
  <c r="J972" i="7" s="1"/>
  <c r="H717" i="7"/>
  <c r="I717" i="7" s="1"/>
  <c r="J717" i="7" s="1"/>
  <c r="H978" i="7"/>
  <c r="I978" i="7" s="1"/>
  <c r="J978" i="7" s="1"/>
  <c r="H463" i="7"/>
  <c r="I463" i="7" s="1"/>
  <c r="J463" i="7" s="1"/>
  <c r="H465" i="7"/>
  <c r="I465" i="7" s="1"/>
  <c r="J465" i="7" s="1"/>
  <c r="H467" i="7"/>
  <c r="I467" i="7" s="1"/>
  <c r="J467" i="7" s="1"/>
  <c r="H461" i="7"/>
  <c r="I461" i="7" s="1"/>
  <c r="J461" i="7" s="1"/>
  <c r="H509" i="7"/>
  <c r="I509" i="7" s="1"/>
  <c r="J509" i="7" s="1"/>
  <c r="H72" i="7"/>
  <c r="I72" i="7" s="1"/>
  <c r="H221" i="7"/>
  <c r="I221" i="7" s="1"/>
  <c r="H93" i="7"/>
  <c r="I93" i="7" s="1"/>
  <c r="H132" i="7"/>
  <c r="I132" i="7" s="1"/>
  <c r="H181" i="7"/>
  <c r="I181" i="7" s="1"/>
  <c r="H203" i="7"/>
  <c r="I203" i="7" s="1"/>
  <c r="J203" i="7" s="1"/>
  <c r="H227" i="7"/>
  <c r="I227" i="7" s="1"/>
  <c r="H865" i="7"/>
  <c r="I865" i="7" s="1"/>
  <c r="H753" i="7"/>
  <c r="I753" i="7" s="1"/>
  <c r="H604" i="7"/>
  <c r="I604" i="7" s="1"/>
  <c r="H1008" i="7"/>
  <c r="I1008" i="7" s="1"/>
  <c r="H759" i="7"/>
  <c r="I759" i="7" s="1"/>
  <c r="H1014" i="7"/>
  <c r="I1014" i="7" s="1"/>
  <c r="H610" i="7"/>
  <c r="I610" i="7" s="1"/>
  <c r="H859" i="7"/>
  <c r="I859" i="7" s="1"/>
  <c r="H969" i="7"/>
  <c r="I969" i="7" s="1"/>
  <c r="J969" i="7" s="1"/>
  <c r="H714" i="7"/>
  <c r="I714" i="7" s="1"/>
  <c r="J714" i="7" s="1"/>
  <c r="H503" i="7"/>
  <c r="I503" i="7" s="1"/>
  <c r="H348" i="7"/>
  <c r="I348" i="7" s="1"/>
  <c r="H354" i="7"/>
  <c r="I354" i="7" s="1"/>
  <c r="H497" i="7"/>
  <c r="I497" i="7" s="1"/>
  <c r="H458" i="7"/>
  <c r="I458" i="7" s="1"/>
  <c r="J458" i="7" s="1"/>
  <c r="H99" i="7"/>
  <c r="I99" i="7" s="1"/>
  <c r="H210" i="7"/>
  <c r="I210" i="7" s="1"/>
  <c r="J210" i="7" s="1"/>
  <c r="H704" i="7"/>
  <c r="I704" i="7" s="1"/>
  <c r="H1001" i="7"/>
  <c r="I1001" i="7" s="1"/>
  <c r="H965" i="7"/>
  <c r="I965" i="7" s="1"/>
  <c r="H746" i="7"/>
  <c r="I746" i="7" s="1"/>
  <c r="H710" i="7"/>
  <c r="I710" i="7" s="1"/>
  <c r="H959" i="7"/>
  <c r="I959" i="7" s="1"/>
  <c r="H1005" i="7"/>
  <c r="I1005" i="7" s="1"/>
  <c r="H750" i="7"/>
  <c r="I750" i="7" s="1"/>
  <c r="H448" i="7"/>
  <c r="I448" i="7" s="1"/>
  <c r="H494" i="7"/>
  <c r="I494" i="7" s="1"/>
  <c r="H454" i="7"/>
  <c r="I454" i="7" s="1"/>
  <c r="H490" i="7"/>
  <c r="I490" i="7" s="1"/>
  <c r="H656" i="7"/>
  <c r="I656" i="7" s="1"/>
  <c r="H643" i="7"/>
  <c r="I643" i="7" s="1"/>
  <c r="H596" i="7"/>
  <c r="I596" i="7" s="1"/>
  <c r="H582" i="7"/>
  <c r="I582" i="7" s="1"/>
  <c r="J574" i="7" s="1"/>
  <c r="H998" i="7"/>
  <c r="I998" i="7" s="1"/>
  <c r="H749" i="7"/>
  <c r="I749" i="7" s="1"/>
  <c r="H618" i="7"/>
  <c r="I618" i="7" s="1"/>
  <c r="J617" i="7" s="1"/>
  <c r="H984" i="7"/>
  <c r="I984" i="7" s="1"/>
  <c r="J984" i="7" s="1"/>
  <c r="H738" i="7"/>
  <c r="I738" i="7" s="1"/>
  <c r="H729" i="7"/>
  <c r="I729" i="7" s="1"/>
  <c r="J729" i="7" s="1"/>
  <c r="H595" i="7"/>
  <c r="I595" i="7" s="1"/>
  <c r="J587" i="7" s="1"/>
  <c r="H993" i="7"/>
  <c r="I993" i="7" s="1"/>
  <c r="H873" i="7"/>
  <c r="I873" i="7" s="1"/>
  <c r="J872" i="7" s="1"/>
  <c r="H838" i="7"/>
  <c r="I838" i="7" s="1"/>
  <c r="H837" i="7"/>
  <c r="I837" i="7" s="1"/>
  <c r="J829" i="7" s="1"/>
  <c r="H745" i="7"/>
  <c r="I745" i="7" s="1"/>
  <c r="H743" i="7"/>
  <c r="I743" i="7" s="1"/>
  <c r="H732" i="7"/>
  <c r="I732" i="7" s="1"/>
  <c r="J732" i="7" s="1"/>
  <c r="H583" i="7"/>
  <c r="I583" i="7" s="1"/>
  <c r="H1020" i="7"/>
  <c r="I1020" i="7" s="1"/>
  <c r="J1020" i="7" s="1"/>
  <c r="H1000" i="7"/>
  <c r="I1000" i="7" s="1"/>
  <c r="H981" i="7"/>
  <c r="I981" i="7" s="1"/>
  <c r="J981" i="7" s="1"/>
  <c r="H851" i="7"/>
  <c r="I851" i="7" s="1"/>
  <c r="H765" i="7"/>
  <c r="I765" i="7" s="1"/>
  <c r="J765" i="7" s="1"/>
  <c r="H911" i="7"/>
  <c r="I911" i="7" s="1"/>
  <c r="H898" i="7"/>
  <c r="I898" i="7" s="1"/>
  <c r="H850" i="7"/>
  <c r="I850" i="7" s="1"/>
  <c r="H726" i="7"/>
  <c r="I726" i="7" s="1"/>
  <c r="J726" i="7" s="1"/>
  <c r="H1004" i="7"/>
  <c r="I1004" i="7" s="1"/>
  <c r="H987" i="7"/>
  <c r="I987" i="7" s="1"/>
  <c r="J987" i="7" s="1"/>
  <c r="H362" i="7"/>
  <c r="I362" i="7" s="1"/>
  <c r="J361" i="7" s="1"/>
  <c r="H482" i="7"/>
  <c r="I482" i="7" s="1"/>
  <c r="H387" i="7"/>
  <c r="I387" i="7" s="1"/>
  <c r="H327" i="7"/>
  <c r="I327" i="7" s="1"/>
  <c r="H326" i="7"/>
  <c r="I326" i="7" s="1"/>
  <c r="J318" i="7" s="1"/>
  <c r="H473" i="7"/>
  <c r="I473" i="7" s="1"/>
  <c r="J473" i="7" s="1"/>
  <c r="H476" i="7"/>
  <c r="I476" i="7" s="1"/>
  <c r="J476" i="7" s="1"/>
  <c r="H470" i="7"/>
  <c r="I470" i="7" s="1"/>
  <c r="J470" i="7" s="1"/>
  <c r="H340" i="7"/>
  <c r="I340" i="7" s="1"/>
  <c r="H493" i="7"/>
  <c r="I493" i="7" s="1"/>
  <c r="H487" i="7"/>
  <c r="I487" i="7" s="1"/>
  <c r="H339" i="7"/>
  <c r="I339" i="7" s="1"/>
  <c r="H489" i="7"/>
  <c r="I489" i="7" s="1"/>
  <c r="H692" i="7"/>
  <c r="I692" i="7" s="1"/>
  <c r="H953" i="7"/>
  <c r="I953" i="7" s="1"/>
  <c r="H947" i="7"/>
  <c r="I947" i="7" s="1"/>
  <c r="H698" i="7"/>
  <c r="I698" i="7" s="1"/>
  <c r="H436" i="7"/>
  <c r="I436" i="7" s="1"/>
  <c r="H442" i="7"/>
  <c r="I442" i="7" s="1"/>
  <c r="H103" i="7"/>
  <c r="I103" i="7" s="1"/>
  <c r="H193" i="7"/>
  <c r="I193" i="7" s="1"/>
  <c r="H212" i="7"/>
  <c r="I212" i="7" s="1"/>
  <c r="J212" i="7" s="1"/>
  <c r="H254" i="7"/>
  <c r="I254" i="7" s="1"/>
  <c r="J254" i="7" s="1"/>
  <c r="J221" i="7"/>
  <c r="H143" i="7"/>
  <c r="J161" i="7"/>
  <c r="J170" i="7"/>
  <c r="J167" i="7"/>
  <c r="J164" i="7"/>
  <c r="J121" i="7"/>
  <c r="J117" i="7"/>
  <c r="J10" i="7"/>
  <c r="I69" i="7"/>
  <c r="I83" i="7"/>
  <c r="J18" i="7"/>
  <c r="J14" i="7"/>
  <c r="I76" i="7"/>
  <c r="J76" i="7" s="1"/>
  <c r="I41" i="7"/>
  <c r="I47" i="7"/>
  <c r="I37" i="7"/>
  <c r="I43" i="7"/>
  <c r="I49" i="7"/>
  <c r="I36" i="7"/>
  <c r="I79" i="7"/>
  <c r="I32" i="7"/>
  <c r="I23" i="7"/>
  <c r="J23" i="7" s="1"/>
  <c r="I31" i="7"/>
  <c r="J29" i="7" l="1"/>
  <c r="I148" i="7"/>
  <c r="H135" i="7"/>
  <c r="I135" i="7" s="1"/>
  <c r="J34" i="7"/>
  <c r="H130" i="7"/>
  <c r="I130" i="7" s="1"/>
  <c r="I143" i="7"/>
  <c r="I129" i="7"/>
  <c r="H142" i="7"/>
  <c r="I142" i="7" s="1"/>
  <c r="H133" i="7"/>
  <c r="I133" i="7" s="1"/>
  <c r="I146" i="7"/>
  <c r="J248" i="7"/>
  <c r="J842" i="7"/>
  <c r="J749" i="7"/>
  <c r="J759" i="7"/>
  <c r="J503" i="7"/>
  <c r="H1002" i="7"/>
  <c r="I1002" i="7" s="1"/>
  <c r="J1000" i="7" s="1"/>
  <c r="H747" i="7"/>
  <c r="I747" i="7" s="1"/>
  <c r="J745" i="7" s="1"/>
  <c r="H757" i="7"/>
  <c r="I757" i="7" s="1"/>
  <c r="H763" i="7"/>
  <c r="I763" i="7" s="1"/>
  <c r="H1006" i="7"/>
  <c r="I1006" i="7" s="1"/>
  <c r="J1004" i="7" s="1"/>
  <c r="H751" i="7"/>
  <c r="I751" i="7" s="1"/>
  <c r="H1012" i="7"/>
  <c r="I1012" i="7" s="1"/>
  <c r="J1008" i="7" s="1"/>
  <c r="H1018" i="7"/>
  <c r="I1018" i="7" s="1"/>
  <c r="J1014" i="7" s="1"/>
  <c r="H491" i="7"/>
  <c r="I491" i="7" s="1"/>
  <c r="J489" i="7" s="1"/>
  <c r="H501" i="7"/>
  <c r="I501" i="7" s="1"/>
  <c r="J497" i="7" s="1"/>
  <c r="H507" i="7"/>
  <c r="I507" i="7" s="1"/>
  <c r="H495" i="7"/>
  <c r="I495" i="7" s="1"/>
  <c r="J493" i="7" s="1"/>
  <c r="H236" i="7"/>
  <c r="I236" i="7" s="1"/>
  <c r="J234" i="7" s="1"/>
  <c r="H252" i="7"/>
  <c r="I252" i="7" s="1"/>
  <c r="H246" i="7"/>
  <c r="I246" i="7" s="1"/>
  <c r="J242" i="7" s="1"/>
  <c r="H240" i="7"/>
  <c r="I240" i="7" s="1"/>
  <c r="J238" i="7" s="1"/>
  <c r="J753" i="7"/>
  <c r="J331" i="7"/>
  <c r="H945" i="7"/>
  <c r="I945" i="7" s="1"/>
  <c r="H920" i="7"/>
  <c r="I920" i="7" s="1"/>
  <c r="J920" i="7" s="1"/>
  <c r="H606" i="7"/>
  <c r="I606" i="7" s="1"/>
  <c r="J606" i="7" s="1"/>
  <c r="H559" i="7"/>
  <c r="I559" i="7" s="1"/>
  <c r="J556" i="7" s="1"/>
  <c r="H572" i="7"/>
  <c r="I572" i="7" s="1"/>
  <c r="J572" i="7" s="1"/>
  <c r="H966" i="7"/>
  <c r="I966" i="7" s="1"/>
  <c r="H944" i="7"/>
  <c r="I944" i="7" s="1"/>
  <c r="H855" i="7"/>
  <c r="I855" i="7" s="1"/>
  <c r="J855" i="7" s="1"/>
  <c r="H711" i="7"/>
  <c r="I711" i="7" s="1"/>
  <c r="H625" i="7"/>
  <c r="I625" i="7" s="1"/>
  <c r="J625" i="7" s="1"/>
  <c r="H568" i="7"/>
  <c r="I568" i="7" s="1"/>
  <c r="J568" i="7" s="1"/>
  <c r="H942" i="7"/>
  <c r="I942" i="7" s="1"/>
  <c r="J942" i="7" s="1"/>
  <c r="H817" i="7"/>
  <c r="I817" i="7" s="1"/>
  <c r="J817" i="7" s="1"/>
  <c r="H690" i="7"/>
  <c r="I690" i="7" s="1"/>
  <c r="H566" i="7"/>
  <c r="I566" i="7" s="1"/>
  <c r="J566" i="7" s="1"/>
  <c r="H917" i="7"/>
  <c r="I917" i="7" s="1"/>
  <c r="J917" i="7" s="1"/>
  <c r="H861" i="7"/>
  <c r="I861" i="7" s="1"/>
  <c r="J861" i="7" s="1"/>
  <c r="H827" i="7"/>
  <c r="I827" i="7" s="1"/>
  <c r="J827" i="7" s="1"/>
  <c r="H808" i="7"/>
  <c r="I808" i="7" s="1"/>
  <c r="J805" i="7" s="1"/>
  <c r="H689" i="7"/>
  <c r="I689" i="7" s="1"/>
  <c r="H687" i="7"/>
  <c r="I687" i="7" s="1"/>
  <c r="J687" i="7" s="1"/>
  <c r="H665" i="7"/>
  <c r="I665" i="7" s="1"/>
  <c r="J665" i="7" s="1"/>
  <c r="H622" i="7"/>
  <c r="H823" i="7"/>
  <c r="I823" i="7" s="1"/>
  <c r="J823" i="7" s="1"/>
  <c r="H705" i="7"/>
  <c r="I705" i="7" s="1"/>
  <c r="H662" i="7"/>
  <c r="I662" i="7" s="1"/>
  <c r="J662" i="7" s="1"/>
  <c r="H821" i="7"/>
  <c r="I821" i="7" s="1"/>
  <c r="J821" i="7" s="1"/>
  <c r="H951" i="7"/>
  <c r="I951" i="7" s="1"/>
  <c r="H940" i="7"/>
  <c r="I940" i="7" s="1"/>
  <c r="J940" i="7" s="1"/>
  <c r="H880" i="7"/>
  <c r="I880" i="7" s="1"/>
  <c r="J880" i="7" s="1"/>
  <c r="H825" i="7"/>
  <c r="I825" i="7" s="1"/>
  <c r="J825" i="7" s="1"/>
  <c r="H814" i="7"/>
  <c r="I814" i="7" s="1"/>
  <c r="J811" i="7" s="1"/>
  <c r="H960" i="7"/>
  <c r="I960" i="7" s="1"/>
  <c r="H950" i="7"/>
  <c r="I950" i="7" s="1"/>
  <c r="H696" i="7"/>
  <c r="I696" i="7" s="1"/>
  <c r="H685" i="7"/>
  <c r="I685" i="7" s="1"/>
  <c r="J685" i="7" s="1"/>
  <c r="H600" i="7"/>
  <c r="I600" i="7" s="1"/>
  <c r="J600" i="7" s="1"/>
  <c r="H562" i="7"/>
  <c r="I562" i="7" s="1"/>
  <c r="J562" i="7" s="1"/>
  <c r="H877" i="7"/>
  <c r="H695" i="7"/>
  <c r="I695" i="7" s="1"/>
  <c r="H570" i="7"/>
  <c r="I570" i="7" s="1"/>
  <c r="J570" i="7" s="1"/>
  <c r="H553" i="7"/>
  <c r="I553" i="7" s="1"/>
  <c r="J550" i="7" s="1"/>
  <c r="H434" i="7"/>
  <c r="I434" i="7" s="1"/>
  <c r="H314" i="7"/>
  <c r="I314" i="7" s="1"/>
  <c r="J314" i="7" s="1"/>
  <c r="H310" i="7"/>
  <c r="I310" i="7" s="1"/>
  <c r="J310" i="7" s="1"/>
  <c r="H429" i="7"/>
  <c r="I429" i="7" s="1"/>
  <c r="J429" i="7" s="1"/>
  <c r="H440" i="7"/>
  <c r="I440" i="7" s="1"/>
  <c r="H306" i="7"/>
  <c r="I306" i="7" s="1"/>
  <c r="H433" i="7"/>
  <c r="I433" i="7" s="1"/>
  <c r="H431" i="7"/>
  <c r="I431" i="7" s="1"/>
  <c r="J431" i="7" s="1"/>
  <c r="H366" i="7"/>
  <c r="H439" i="7"/>
  <c r="I439" i="7" s="1"/>
  <c r="H297" i="7"/>
  <c r="I297" i="7" s="1"/>
  <c r="J294" i="7" s="1"/>
  <c r="H312" i="7"/>
  <c r="I312" i="7" s="1"/>
  <c r="J312" i="7" s="1"/>
  <c r="H406" i="7"/>
  <c r="I406" i="7" s="1"/>
  <c r="J406" i="7" s="1"/>
  <c r="H350" i="7"/>
  <c r="I350" i="7" s="1"/>
  <c r="J350" i="7" s="1"/>
  <c r="H449" i="7"/>
  <c r="I449" i="7" s="1"/>
  <c r="H316" i="7"/>
  <c r="I316" i="7" s="1"/>
  <c r="J316" i="7" s="1"/>
  <c r="H303" i="7"/>
  <c r="I303" i="7" s="1"/>
  <c r="J300" i="7" s="1"/>
  <c r="H409" i="7"/>
  <c r="I409" i="7" s="1"/>
  <c r="J409" i="7" s="1"/>
  <c r="H344" i="7"/>
  <c r="I344" i="7" s="1"/>
  <c r="J344" i="7" s="1"/>
  <c r="H455" i="7"/>
  <c r="I455" i="7" s="1"/>
  <c r="H369" i="7"/>
  <c r="I369" i="7" s="1"/>
  <c r="J369" i="7" s="1"/>
  <c r="H174" i="7"/>
  <c r="I174" i="7" s="1"/>
  <c r="J174" i="7" s="1"/>
  <c r="H59" i="7"/>
  <c r="I59" i="7" s="1"/>
  <c r="J59" i="7" s="1"/>
  <c r="H154" i="7"/>
  <c r="I154" i="7" s="1"/>
  <c r="J154" i="7" s="1"/>
  <c r="H57" i="7"/>
  <c r="I57" i="7" s="1"/>
  <c r="J57" i="7" s="1"/>
  <c r="H151" i="7"/>
  <c r="I151" i="7" s="1"/>
  <c r="J151" i="7" s="1"/>
  <c r="H55" i="7"/>
  <c r="I55" i="7" s="1"/>
  <c r="J55" i="7" s="1"/>
  <c r="H184" i="7"/>
  <c r="I184" i="7" s="1"/>
  <c r="H95" i="7"/>
  <c r="I95" i="7" s="1"/>
  <c r="J95" i="7" s="1"/>
  <c r="H42" i="7"/>
  <c r="I42" i="7" s="1"/>
  <c r="J39" i="7" s="1"/>
  <c r="H51" i="7"/>
  <c r="I51" i="7" s="1"/>
  <c r="H200" i="7"/>
  <c r="I200" i="7" s="1"/>
  <c r="H179" i="7"/>
  <c r="I179" i="7" s="1"/>
  <c r="H114" i="7"/>
  <c r="I114" i="7" s="1"/>
  <c r="J114" i="7" s="1"/>
  <c r="H89" i="7"/>
  <c r="I89" i="7" s="1"/>
  <c r="J89" i="7" s="1"/>
  <c r="H185" i="7"/>
  <c r="I185" i="7" s="1"/>
  <c r="H178" i="7"/>
  <c r="I178" i="7" s="1"/>
  <c r="H111" i="7"/>
  <c r="H48" i="7"/>
  <c r="I48" i="7" s="1"/>
  <c r="J45" i="7" s="1"/>
  <c r="H194" i="7"/>
  <c r="I194" i="7" s="1"/>
  <c r="H176" i="7"/>
  <c r="I176" i="7" s="1"/>
  <c r="J176" i="7" s="1"/>
  <c r="H61" i="7"/>
  <c r="I61" i="7" s="1"/>
  <c r="J61" i="7" s="1"/>
  <c r="H819" i="7"/>
  <c r="I819" i="7" s="1"/>
  <c r="H564" i="7"/>
  <c r="I564" i="7" s="1"/>
  <c r="H308" i="7"/>
  <c r="I308" i="7" s="1"/>
  <c r="H53" i="7"/>
  <c r="I53" i="7" s="1"/>
  <c r="H956" i="7"/>
  <c r="I956" i="7" s="1"/>
  <c r="J956" i="7" s="1"/>
  <c r="H612" i="7"/>
  <c r="I612" i="7" s="1"/>
  <c r="J612" i="7" s="1"/>
  <c r="H707" i="7"/>
  <c r="I707" i="7" s="1"/>
  <c r="J707" i="7" s="1"/>
  <c r="H962" i="7"/>
  <c r="I962" i="7" s="1"/>
  <c r="H737" i="7"/>
  <c r="I737" i="7" s="1"/>
  <c r="J735" i="7" s="1"/>
  <c r="H697" i="7"/>
  <c r="I697" i="7" s="1"/>
  <c r="H867" i="7"/>
  <c r="I867" i="7" s="1"/>
  <c r="J867" i="7" s="1"/>
  <c r="H992" i="7"/>
  <c r="I992" i="7" s="1"/>
  <c r="J990" i="7" s="1"/>
  <c r="H946" i="7"/>
  <c r="I946" i="7" s="1"/>
  <c r="H691" i="7"/>
  <c r="I691" i="7" s="1"/>
  <c r="H952" i="7"/>
  <c r="I952" i="7" s="1"/>
  <c r="H997" i="7"/>
  <c r="I997" i="7" s="1"/>
  <c r="J995" i="7" s="1"/>
  <c r="H742" i="7"/>
  <c r="I742" i="7" s="1"/>
  <c r="J740" i="7" s="1"/>
  <c r="H701" i="7"/>
  <c r="I701" i="7" s="1"/>
  <c r="H481" i="7"/>
  <c r="I481" i="7" s="1"/>
  <c r="J479" i="7" s="1"/>
  <c r="H445" i="7"/>
  <c r="I445" i="7" s="1"/>
  <c r="J445" i="7" s="1"/>
  <c r="H435" i="7"/>
  <c r="I435" i="7" s="1"/>
  <c r="J433" i="7" s="1"/>
  <c r="H486" i="7"/>
  <c r="I486" i="7" s="1"/>
  <c r="J484" i="7" s="1"/>
  <c r="H441" i="7"/>
  <c r="I441" i="7" s="1"/>
  <c r="H356" i="7"/>
  <c r="I356" i="7" s="1"/>
  <c r="J356" i="7" s="1"/>
  <c r="H451" i="7"/>
  <c r="I451" i="7" s="1"/>
  <c r="J451" i="7" s="1"/>
  <c r="H226" i="7"/>
  <c r="I226" i="7" s="1"/>
  <c r="J224" i="7" s="1"/>
  <c r="H186" i="7"/>
  <c r="I186" i="7" s="1"/>
  <c r="I101" i="7"/>
  <c r="J101" i="7" s="1"/>
  <c r="H190" i="7"/>
  <c r="I190" i="7" s="1"/>
  <c r="J190" i="7" s="1"/>
  <c r="H196" i="7"/>
  <c r="I196" i="7" s="1"/>
  <c r="H180" i="7"/>
  <c r="I180" i="7" s="1"/>
  <c r="H231" i="7"/>
  <c r="I231" i="7" s="1"/>
  <c r="J229" i="7" s="1"/>
  <c r="J184" i="7" l="1"/>
  <c r="J944" i="7"/>
  <c r="I111" i="7"/>
  <c r="J111" i="7" s="1"/>
  <c r="H136" i="7"/>
  <c r="J306" i="7"/>
  <c r="J178" i="7"/>
  <c r="J439" i="7"/>
  <c r="J950" i="7"/>
  <c r="H902" i="7"/>
  <c r="I877" i="7"/>
  <c r="J877" i="7" s="1"/>
  <c r="J962" i="7"/>
  <c r="J196" i="7"/>
  <c r="J689" i="7"/>
  <c r="H391" i="7"/>
  <c r="I366" i="7"/>
  <c r="J366" i="7" s="1"/>
  <c r="J701" i="7"/>
  <c r="J695" i="7"/>
  <c r="J51" i="7"/>
  <c r="H647" i="7"/>
  <c r="I622" i="7"/>
  <c r="J622" i="7" s="1"/>
  <c r="H404" i="7" l="1"/>
  <c r="I404" i="7" s="1"/>
  <c r="J393" i="7" s="1"/>
  <c r="I391" i="7"/>
  <c r="J380" i="7" s="1"/>
  <c r="J511" i="7" s="1"/>
  <c r="K511" i="7" s="1"/>
  <c r="L511" i="7" s="1"/>
  <c r="J512" i="7" s="1"/>
  <c r="J513" i="7" s="1"/>
  <c r="K513" i="7" s="1"/>
  <c r="H660" i="7"/>
  <c r="I660" i="7" s="1"/>
  <c r="J649" i="7" s="1"/>
  <c r="I647" i="7"/>
  <c r="J636" i="7" s="1"/>
  <c r="J767" i="7" s="1"/>
  <c r="K767" i="7" s="1"/>
  <c r="L767" i="7" s="1"/>
  <c r="J768" i="7" s="1"/>
  <c r="J769" i="7" s="1"/>
  <c r="K769" i="7" s="1"/>
  <c r="H149" i="7"/>
  <c r="I149" i="7" s="1"/>
  <c r="J138" i="7" s="1"/>
  <c r="I136" i="7"/>
  <c r="J125" i="7" s="1"/>
  <c r="J256" i="7" s="1"/>
  <c r="K256" i="7" s="1"/>
  <c r="L256" i="7" s="1"/>
  <c r="J257" i="7" s="1"/>
  <c r="J258" i="7" s="1"/>
  <c r="K258" i="7" s="1"/>
  <c r="I902" i="7"/>
  <c r="J891" i="7" s="1"/>
  <c r="H915" i="7"/>
  <c r="I915" i="7" s="1"/>
  <c r="J904" i="7" s="1"/>
  <c r="J1022" i="7" l="1"/>
  <c r="K1022" i="7" s="1"/>
  <c r="L1022" i="7" s="1"/>
  <c r="J1023" i="7" s="1"/>
  <c r="J1024" i="7" s="1"/>
  <c r="K1024" i="7" s="1"/>
</calcChain>
</file>

<file path=xl/sharedStrings.xml><?xml version="1.0" encoding="utf-8"?>
<sst xmlns="http://schemas.openxmlformats.org/spreadsheetml/2006/main" count="18430" uniqueCount="576">
  <si>
    <t>Talleres dirigidos a la población general sobre el Manejo seguro de los alimentos en el hogar. Dictar los talleres a la comunidad de la zona urbana de los Municipios del Departamento de Córdoba, con un mínimo de 15 asistentes. El tiempo de cada taller será de 2 horas</t>
  </si>
  <si>
    <t>Plegables tamaño carta</t>
  </si>
  <si>
    <t>Talleres dirigidos a la población general sobre el Manejo seguro de los alimentos en el hogar. Dictar los talleres a la comunidad de la zona rural de los Municipios del Departamento de Córdoba, con un mínimo de 15 asistentes. El tiempo de cada taller será de 2 horas</t>
  </si>
  <si>
    <t xml:space="preserve">Realizar seis (6) talleres teórico practico para el manejo higiénico de alimentos (almacenamiento, limpieza y desinfección, equipos y utensilios en el entorno educativo con el objetivo de prevenir la ocurrencia de ETA donde se abarquen los siguientes temas: Correcto lavado de manos y lavado y desinfección de equipos y utensilios, Manejo de temperaturas de conservación y cocción, Almacenamiento y conservación de los alimentos y Riesgos químicos y biológicos en alimentos y Almacenamiento, conservación y contaminación cruzada. Se deben utilizar metodologías lúdicas y participativas en los procesos de enseñanza. Cada taller debe garantizar una participación de 30 estudiantes por taller y el tiempo de cada taller será de 2 horas. </t>
  </si>
  <si>
    <t xml:space="preserve">Realizar seis (6) talleres teórico practico para el manejo higiénico de alimentos (almacenamiento, limpieza y desinfección, equipos y utensilios en el entorno educativo con el objetivo de prevenir la ocurrencia de ETA donde se abarquen los siguientes temas: Correcto lavado de manos y lavado y desinfección de equipos y utensilios, Manejo de temperaturas de conservación y cocción, Almacenamiento y conservación de los alimentos y Riesgos químicos y biológicos en alimentos y Almacenamiento, conservación y contaminación cruzada. Se deben utilizar metodologías lúdicas y participativas en los procesos de enseñanza. Cada taller debe garantizar una participación de 20 estudiantes por taller y el tiempo de cada taller será de 2 horas. </t>
  </si>
  <si>
    <t xml:space="preserve">Enfermera - médico </t>
  </si>
  <si>
    <t>Taller de educación en salud sexual y salud reproductiva dirigido a niños y niñas de grado tercero, cuarto y quinto de primaria de la institución educativa del microterritorio para que puedan estar en capacidad de identificar las diferencias de sexo, adquirir información adecuada sobre la anatomía de los órganos genitales y sus funciones,  fomentar actitudes positivas frente al cuerpo y la genitalidad y promover el autocuidado de la salud sexual y prevenir las violencias sexuales y violencias de género.</t>
  </si>
  <si>
    <t>Capacitación a padres de familia y líderes comunitarios para abordar temas de salud sexual en la cual se aboradarán las preguntas anónimas que han formulado los adolescentes y jóvenes en el proceso de formación (mínimo 20 personas)</t>
  </si>
  <si>
    <t>Capacitación a padres de familia y líderes comunitarios para abordar temas de salud sexual con base en las preguntas anónimas que han formulado los adolescentes y jóvenes en el proceso de formación (mínimo 15 personas)</t>
  </si>
  <si>
    <t>Jornadas de tamizaje para ITS (VIH y sífilis), con enfoque preventivo a personas entre 15 y 60 años de edad por parte de personal certificado en POCT a excepción de los profesionales en bacteriología. Se debe garantizar la asesoría pre y post prueba y la entrega de cinco (05) preservativos a las personas que accedan a las pruebas. se debe garantizar la canalización efectiva de los usuarios con resultados resctivos a la IPS primaria para captación de los casos resguardando la confidencialidad. Mínimo 30 personas</t>
  </si>
  <si>
    <t>Enfermera - médico o Bacteriólogo</t>
  </si>
  <si>
    <t>Preservativos</t>
  </si>
  <si>
    <t>Jornadas de tamizaje para ITS (VIH y sífilis), con enfoque preventivo a personas entre 15 y 60 años de edad por parte de personal certificado en POCT. Se debe garantizar la asesoría pre y post prueba y la entrega de cinco (05) preservativos a las personas que accedan a las pruebas. se debe garantizar la canalización efectiva de los usuarios con resultados resctivos a la IPS primaria para captación de los casos resguardando la confidencialidad. Mínimo 20 personas</t>
  </si>
  <si>
    <t xml:space="preserve">Encuentros de saberes durante la vigencia del convenio de 2 horas de duración, dirigido a 15 personas sobre la importancia de la alimentación en menores de 5 años, las Guías de Alimentación Basadas en  Alimentos, aprovechamiento de alimentos autóctonos y de cosecha que faciliten el acceso a los mismos. Como producto de la actividad se deben consignar las principales recetas con los productos de cosecha y tradición agrícola. Utilizar metodologías participativas y lúdicas. </t>
  </si>
  <si>
    <t xml:space="preserve">Encuentros de saberes durante la vigencia del convenio de 2 horas de duración, dirigido a 15 personas sobre la alimentación de lña familia, aprovechamiento de alimentos autóctonos y de cosecha que faciliten el acceso a los mismos. Como producto de la actividad se deben consignar las principales recetas con los productos de cosecha y tradición agrícola. Utilizar metodologías participativas y lúdicas. </t>
  </si>
  <si>
    <t>Capacitación en AIEPI comunitario a madres, padres y cuidadores de niños y niñas menores de 5 años, organizaciones de base comunitaria, actores locales, la cual se desarrollará en cuatro talleres de dos horas de duración cada uno donde se socialicen las 18 prácticas clave según su agrupación: 
- Para el buen crecimiento y desarrollo físico y mental del niño y la niña
- Para prevenir las enfermedades
- Para los cuidados en el hogar
- Para buscar atención fuera del hogar
Mínimo 20 participantes</t>
  </si>
  <si>
    <t>Papelógrafo</t>
  </si>
  <si>
    <t>Rollos de papel bond</t>
  </si>
  <si>
    <t xml:space="preserve">marcadores de diferentes colores </t>
  </si>
  <si>
    <t xml:space="preserve">Jornadas de capacitación consistente en cuatro talleres de 2 horas de duración dirigidas a las gestantes y madres lactantes  para capacitarlas  sobre Lactancia materna exclusiva durante los primeros seis meses de vida y con alimentación complementaria adecuada hasta los dos años de edad o más. Durante el taller se verificarán los siguientes aspectos: 
1. Beneficios de la lactancia materna (para la madre, el niño, la familia y la comunidad)
2. Observación de la mamada para identificar postura de la madre y el lactante, Signos de transferencia eficaz de la leche; Durante esta actividad se debe aplicar la fihca de evaluación de la técnica de lactancia
3. Extracción y conservación de la leche materna. 
4. Dificultades relacionadas con la lactancia materna y dónde consultar y buscar apoyo cuando hay dificultades para la lactancia. (se debe informar la ruta para acceder a la consulta de lactancia materna de la que adispone la E.S.E. municipal)
Las asistentes a esta actividad deben ser las mismas y como mínimo participarán 20 y se presentarán videos de sensibilización y se entregarán calendarios que contengan los beneficios de la lactancia en cada mes. (en los municipios que cuenten con red de apoyo de la estrategia IAMII se debe extender la invitación a la capacitación) </t>
  </si>
  <si>
    <t>Fichas de evaluación de la lactancia</t>
  </si>
  <si>
    <t>calendarios</t>
  </si>
  <si>
    <t>Mama didáctica</t>
  </si>
  <si>
    <t>Jornadas de educación, sensibilización y promoción en la salud dirigido a los entornos educativos  incluyendo las siguientes:
Medidas para el control de la calidad del aire, agua y ruido de acuerdo a cada municipio.
Riesgos sanitarios por contaminación ambiental (agua, aire, etc.) y medidas para prevenirlos o mitigarlos.
Efectos en la salud por calidad de aire, agua y ruido, tener en cuenta los identificados por la OPS y OMS.
Elaboracion de infografia acerca de los impactos por la  calidad aire, agua y ruido.</t>
  </si>
  <si>
    <t xml:space="preserve">Desarrollar de un (01) taller  teorico practico  de dos (2) horas de duracion, distribuidas en  una  hora teorico y  una  hora practica en el entorno escolar dirigidas a estudiantes  de 8 ° y  9 ° grados, profesores  en la zona urbana con un minimo de 25 asistentes, que debe incluir los siguientes temas  a)    Que son los plaguicidas y su clasificación toxicológica b)    Que son los pictogramas que vienen en el envase y que significan y para qué sirven.c)    Vías de penetración de los plaguicidas y como afectan la salud, el suelo, el aire y agua.d)     Peligros y cuidados en el hogar, sitio de trabajo dotando de conceptos y actitudes que minimicen los riesgos a accidentes y suicidios con plaguicidas.e)    Población en mayor riesgo y precauciones necesarias que eviten estos riesgos a la familia, los animales y el ambiente.)     Síntomas que se presentan ante una intoxicación y qué hacer ante un evento.   Se deben generar mensajes o eslogan alusivos al uso y manipulación con precaución de plaguicidas para complementar las infografías de los afiches. </t>
  </si>
  <si>
    <t>Afiches  full color  de 50 x 70 cm, a partir de informgrafias de plaguicidas de los entronos escolares y manejo de  envase de post consumo.</t>
  </si>
  <si>
    <t>Papel Bond de 70 x 100 cm</t>
  </si>
  <si>
    <t>Marcador borrable</t>
  </si>
  <si>
    <t xml:space="preserve">Pendon 1,5 x 0,8 mt alusivo a la actividad </t>
  </si>
  <si>
    <t xml:space="preserve">Desarrollar de un (01) taller  teorico practico  de dos (2) horas de duracion, distribuidas en  una  hora teorico y  una  hora practica en el entorno laboral, comunitario a  un minimo de 25 asistentes, que debe incluir los siguientes temas  a)    Que son los plaguicidas y su clasificación toxicológica b)    Que  significan los pictogramas del envase  y para qué sirven.c)    Vías de penetración de los plaguicidas y como afectan la salud, el suelo, el aire y el agua. d)     Peligros y cuidados en el hogar, sitio de trabajo; dotando de conceptos y actitudes que minimicen los riesgos a accidentes y suicidios con plaguicidas .e)    Población en mayor riesgo y precauciones necesarias que eviten estos riesgos a la familia, los animales y el ambiente. f)     Síntomas que se presentan ante una intoxicación y qué hacer ante un evento.   Se deben generar mensajes o eslogan alusivos al uso y manipulación con precaución de plaguicidas para complementar las infografías de los afiches. </t>
  </si>
  <si>
    <t>Desarrollar (1)  jornada estrategias de búsqueda activa comunitaria (BAC) de (30) treinta Sintomáticos respiratorios para identificar casos de Tuberculosis en poblaciones vulnerables: habitantes de calle,  indígenas y  grupos mayores de 15 años de poblaciones rurales dispersas. Se debe diligenciar el formato de busqueda activa comunitaria del Ministerio de Salud y protección Social para  Investigación epidemiológica de campo (IEC).</t>
  </si>
  <si>
    <t>(1) Enfermera, (1) Auxiliar de Enfermeria</t>
  </si>
  <si>
    <t>Recolector de muestra boca ancha, tapa rosca con rotulo.</t>
  </si>
  <si>
    <t xml:space="preserve">Fotocopias </t>
  </si>
  <si>
    <t>Nevera portátil plática, de 10 lit</t>
  </si>
  <si>
    <t>Gel refrigerante</t>
  </si>
  <si>
    <t>Rotafolio tamaño oficio</t>
  </si>
  <si>
    <t>Ula-ula</t>
  </si>
  <si>
    <t>cuerda para saltar</t>
  </si>
  <si>
    <t>Tensiometro</t>
  </si>
  <si>
    <t>Fonendoscopio</t>
  </si>
  <si>
    <t>Glucometro</t>
  </si>
  <si>
    <t>Torundas de algodón</t>
  </si>
  <si>
    <t>Tabla de Snellen</t>
  </si>
  <si>
    <t>Tirillas de glucometria</t>
  </si>
  <si>
    <t>Guardian</t>
  </si>
  <si>
    <t>Desarrollar un (01) taller mensual de salud con metodologia participativa y dinámica que incluya información teórica, demostraciones prácticas y espacios de preguntas y respuestas, sobre la importancia del autoexamen de mamas y el conocimeinto de los signos y sintomas del cáncer de cuello uterino, promoviendo hábitaos de autocuidado y prevención.</t>
  </si>
  <si>
    <t>Enfermero</t>
  </si>
  <si>
    <t>Material de apoyo (Mamas didacticas)</t>
  </si>
  <si>
    <t>Brindar (2) dos talleres de sensibilización sobre los Signos y Síntomas del Cáncer Infantil dirigido a Padres y Cuidadores sobre las herramientas necesarias para identificar a tiempo los signos y síntomas comunes del cáncer infantil, promoviendo una detección temprana que favorezca un diagnóstico oportuno y un tratamiento efectivo.</t>
  </si>
  <si>
    <t>Desarrollar en los microterritorios  rural 10 jornadas psicoeducativas de dos horas de duración dirigidas a un grupo de 20 padres y estudiantes que promuevan el involucramiento parental como factor protector en la prevención de la conducta suicida.  Para el desarrollo de la actividad se deben utilizer metodologias participativas. Los facilitadores de las actividades por parte de la ESE deben asistir a una jornada de transferencia de metodologías y contenidos técnicos en la Secretaría de Desarrollo de la Salud.</t>
  </si>
  <si>
    <t>Psicologo</t>
  </si>
  <si>
    <t xml:space="preserve">Fotocopias con casos
</t>
  </si>
  <si>
    <t>Realizar durante la vigencia del convenio en los microterritorios urbano  con 15 jovenes de edades comprendidas entre los  14 a 17 años,  6 encuentros ludico pedagogicos de 2 horas de duración  para ser  formados en temas de salud mental y habilidades socioemocionales.  Los encuentros se pueden concertar para ser realizados en horarios diferentes al escolar si en el microterritorio no se cuenta con IE . Los facilitadores de las actividades por parte de la ESE deben asistir a una jornada de transferencia de metodologías y contenidos técnicos en la Secretaría de Desarrollo de la Salud.</t>
  </si>
  <si>
    <t>Realizar durante la vigencia del convenio en  los microterritorios urbano rural con 15 jovenes de edades comprendidas enre los  14 a 17 años 6 encuentros ludico pedagogicos de dos horas de duración para ser  formados en temas de salud mental y habilidades socioemocionales. Los encuentros se pueden concertar para ser realizados en horarios diferentes al escolar si en el microterritorio no se cuenta con IE   . Los facilitadores de las actividades por parte de la ESE deben asistir a una jornada de transferencia de metodologías y contenidos técnicos en la Secretaría de Desarrollo de la Salud.</t>
  </si>
  <si>
    <t>Organizar en el microterritorio urbano un (1) festival  de salud mental comunitaria con la participación de treinta (30) personas   la comunidad a través de actividades artísticas, recreativas y deportivas, para así fortalecer el tejido social y los vínculos interpersonales. Las actividades deben realizarse en articulación con la administración municipal, EAPB, ICBF, Iglesias y demás sectores. Previo a la actividad realizar reuniones coordinación para organizar la agenda y necesidades de apoyo logístico. Realizar la actividad en un espacio abierto que permita la participacion activa de los asistentes donde se llevaran a cabo las siguientes actividades: 1. Pintar un mural comunitario con mensajes sobre la salud mental. 2. Un  taller para enseñar a los miembros de la comunidad una variedad de técnicas para manejar el estrés. Combine el taller con una sesión de yoga o meditación y explique los beneficios de estas prácticas para el bienestar mental y físico. 3. organizar una  Actividad lúdica para Aprender a reconocer y gestionar emociones 4. Realizar  juegos y retos, elijiendo  un tema para el día, que permita reconocer la importancia del   bienestar propio comiunitario y de la salud tanto físico como mental.</t>
  </si>
  <si>
    <t>Organizar en el microterritorio  rural un (1) festival  de salud mental comunitaria con la participación de treinta (30) personas   la comunidad a través de actividades artísticas, recreativas y deportivas, para así fortalecer el tejido social y los vínculos interpersonales. Las actividades deben realizarse en articulación con la administración municipal, EAPB, ICBF, Iglesias y demás sectores. Previo a la actividad realizar reuniones coordinación para organizar la agenda y necesidades de apoyo logístico. Realizar la actividad en un espacio abierto que permita la participacion activa de los asistentes donde se llevaran a cabo las siguientes actividades: 1. Pintar un mural comunitario con mensajes sobre la salud mental. 2. Un  taller para enseñar a los miembros de la comunidad una variedad de técnicas para manejar el estrés. Combine el taller con una sesión de yoga o meditación y explique los beneficios de estas prácticas para el bienestar mental y físico. 3. organizar una  Actividad lúdica para Aprender a reconocer y gestionar emociones 4. Realizar  juegos y retos, elijiendo  un tema para el día, que permita reconocer la importancia del   bienestar propio comiunitario y de la salud tanto físico como mental.</t>
  </si>
  <si>
    <t xml:space="preserve">Durante la vigencia del convenio realizar en cada microterritorio urbano  con la participación de mínimo 15 líderes y lideresas, miembros de la red comunitaria de vigilancia, entre otros,  6 encuentros de saberes de 3 horas cada uno, sobre el abordaje para la sensibilización de la VBG a nivel comunitario. Los contenidos a desarrollar son 1. Sesión de encuadre y socialización de la metodología. 2.Estereotipos de género. 3. Lenguaje Inclusivo - incluyente y no sexista. 4. Violencias y generalidades de VBG. 5. Registro de información y Ruta de referencia/atención VBG. 6. Como saber el nivel de riesgo cuando se presentan las VBG (violentometro). Para el desarrollo de las sesiones se debe utilizar una metodologia participativa y reflexiva. Para el desarrollo de la actividad se utilizaran como guia los documentos entregados por la Secretaria de Desarrollo de la Salud en la jornada de transferencia de metodologías y contenidos técnicos. Los encuentros se llevaran a cabo cada 8 días y los participantes deben asistir al 100% de las sesiones para considerarlas validas y que cumplan con el objetivo propuesto </t>
  </si>
  <si>
    <t xml:space="preserve">Durante la vigencia del convenio realizar en cada microterritorio rural  con la participación de mínimo 15 líderes y lideresas, miembros de la red comunitaria de vigilancia, entre otros,   6 encuentros de saberes de 3 horas cada uno, sobre el abordaje para la sensibilización de la VBG a nivel comunitario. Los contenidos a desarrollar son 1. Sesión de encuadre y socialización de la metodología. 2.Estereotipos de género. 3. Lenguaje Inclusivo - incluyente y no sexista. 4. Violencias y generalidades de VBG. 5. Registro de información y Ruta de referencia/atención VBG. 6. Como saber el nivel de riesgo cuando se presentan las VBG (violentometro). Para el desarrollo de las sesiones se debe utilizar una metodologia participativa y reflexiva. Para el desarrollo de la actividad se utilizaran como guia los documentos entregados por la Secretaria de Desarrollo de la Salud en la jornada de transferencia de metodologías y contenidos técnicos. Los encuentros se llevaran a cabo cada 8 días y los participantes deben asistir al 100% de las sesiones para considerarlas validas y que cumplan con el objetivo propuesto </t>
  </si>
  <si>
    <t>RURAL</t>
  </si>
  <si>
    <t>Rotafolio (categorías de discapacidad, definición de barreras y facilitadores con ejemplos de redacción</t>
  </si>
  <si>
    <t xml:space="preserve">Rotafolio con las convenciones y descripciones de las 7 categorías de oferta institucional </t>
  </si>
  <si>
    <t xml:space="preserve">Croquis en papel bond del municipio </t>
  </si>
  <si>
    <t xml:space="preserve">Rótulos adhesivos pequeños por cada convención  </t>
  </si>
  <si>
    <t xml:space="preserve">Marcadores de punta gruesa y fina. </t>
  </si>
  <si>
    <t xml:space="preserve">Instrumento para la valoración emocional del cuidador  </t>
  </si>
  <si>
    <t xml:space="preserve">Bolígrafos  </t>
  </si>
  <si>
    <t xml:space="preserve">Arcilla </t>
  </si>
  <si>
    <t>Cartilla 11 claves para mover y transportar personas con dependencia física, debe estar aprobada por la referente de discapacidad departamental SDSC</t>
  </si>
  <si>
    <t>Rotafolio (11 claves para mover y transportar personas con dependencia física)</t>
  </si>
  <si>
    <t>Realizar el diseño, elaboración y reproducción de afiches con información, identificación de criaderos de Aedes, signos y síntomas de dengue enfocados a entorno comunitario y hogar. Los afiches deben ser impresos en las dos caras a todo color, tamaño media carta, en papel propalcote de 150 gramos.</t>
  </si>
  <si>
    <t xml:space="preserve">DESCRIPCION </t>
  </si>
  <si>
    <t>Peso electrónico</t>
  </si>
  <si>
    <t xml:space="preserve">Linterna manual </t>
  </si>
  <si>
    <t>Guantes caja x 100</t>
  </si>
  <si>
    <t>Calendario año, en papel propalcote 300 grs, full color, tamaño 50 x 80cm, doce páginas, una por cada mes.</t>
  </si>
  <si>
    <t xml:space="preserve">Certificados personalizados full color tamaño 28 x 22 centímetros elaborado en papel opalina 200 gramos </t>
  </si>
  <si>
    <t>Rotafolio, en papel propalcote 200 grs, 10 hojas, full color, tamaño CARTA, impreso a dos caras, soporte en trípode en cartón maule, argollado doble.</t>
  </si>
  <si>
    <t>LINTERNA</t>
  </si>
  <si>
    <t>LIQUIDO REVELADOR DE PLACA BACTERIANA</t>
  </si>
  <si>
    <t>BAJALENGUA PAQ.x 20 UNID</t>
  </si>
  <si>
    <t>Descripción</t>
  </si>
  <si>
    <t>Cantidad</t>
  </si>
  <si>
    <t>Diseño, impresión de volantes, Impresos en papel propalcote de 150 gramos, Full color, tamaño media carta, 21 x 14 cm, a 1 cara.</t>
  </si>
  <si>
    <t>Bajo Sinú</t>
  </si>
  <si>
    <t>Lorica</t>
  </si>
  <si>
    <t>Cotorra</t>
  </si>
  <si>
    <t>Momil</t>
  </si>
  <si>
    <t>Purisima</t>
  </si>
  <si>
    <r>
      <rPr>
        <b/>
        <sz val="10"/>
        <color indexed="10"/>
        <rFont val="Aptos Narrow"/>
        <family val="2"/>
        <scheme val="minor"/>
      </rPr>
      <t>LORICA</t>
    </r>
    <r>
      <rPr>
        <b/>
        <sz val="10"/>
        <color indexed="8"/>
        <rFont val="Aptos Narrow"/>
        <family val="2"/>
        <scheme val="minor"/>
      </rPr>
      <t xml:space="preserve">                                                                                                                  CUADRO DE ASIGNACIÓN DE RECURSOS</t>
    </r>
  </si>
  <si>
    <t>1.	CONFORMACIÒN DEL EQUIPO DE SALUD TERRITORIAL</t>
  </si>
  <si>
    <t>Duración en meses</t>
  </si>
  <si>
    <t xml:space="preserve">Valor Unitario </t>
  </si>
  <si>
    <t>Subtotal</t>
  </si>
  <si>
    <t>Total</t>
  </si>
  <si>
    <t xml:space="preserve">Equipo de Salud Territorial (EST)- Microterritorio Rural </t>
  </si>
  <si>
    <t>Médico General. Con experiencia profesional mínima de un (1) Año, inscrito en RETHUS.</t>
  </si>
  <si>
    <t>Profesional de Enfermería. Con experiencia profesional mínima de un (1) Año, inscrito en RETHUS.</t>
  </si>
  <si>
    <t>Psicólogo. Con experiencia profesional mínima de un (1) Año, inscrito en RETHUS.</t>
  </si>
  <si>
    <r>
      <rPr>
        <sz val="10"/>
        <color rgb="FF000000"/>
        <rFont val="Aptos Narrow"/>
        <family val="2"/>
        <scheme val="minor"/>
      </rPr>
      <t xml:space="preserve">Auxiliares de enfermería.  Con experiencia </t>
    </r>
    <r>
      <rPr>
        <b/>
        <sz val="10"/>
        <color rgb="FFFF0000"/>
        <rFont val="Aptos Narrow"/>
        <family val="2"/>
        <scheme val="minor"/>
      </rPr>
      <t>más de un (1) Año</t>
    </r>
    <r>
      <rPr>
        <sz val="10"/>
        <color rgb="FF000000"/>
        <rFont val="Aptos Narrow"/>
        <family val="2"/>
        <scheme val="minor"/>
      </rPr>
      <t>, inscrito en RETHUS.</t>
    </r>
  </si>
  <si>
    <t>Equipo de Salud Territorial (EST)- Microterritorio Urbano</t>
  </si>
  <si>
    <t>Equipo de Apoyo para desarrollo de actividades a los equipos de Salud Territorial (EST)- Microterritorio Urbano y Rural</t>
  </si>
  <si>
    <t>Nutricionista: Con experiencia profesional mínima de un (01) año.</t>
  </si>
  <si>
    <t>Licenciado en Educación física recreación y deportes:  Con experiencia profesional mínima de un (01) año.</t>
  </si>
  <si>
    <t>Odontologo: con experiencia profesional minima de un (1) año, inscrito en REHETUS.</t>
  </si>
  <si>
    <t>Medico Veterinario: Con experiencia profesional mínima de un (01) año.</t>
  </si>
  <si>
    <t>Transporte para el equipo básico - microterritorio rural</t>
  </si>
  <si>
    <t xml:space="preserve">CAMIONETA 4X4 DOBLE CABINA CON PLATÓN, con capacidad para 5 pasajeros a todo costo, (incluye: conductores, gastos de pernoctación, peajes, combustibles, lubricantes, pólizas de seguros, mantenimiento correctivo y preventivo de los vehículos y demás gastos que garanticen la óptima prestación del servicio.) Combustible: Diesel o Gasolina   </t>
  </si>
  <si>
    <t>COSTOS INDIRECTOS QUE REQUIERAN LAS ACTIVIDADES</t>
  </si>
  <si>
    <t>1. EJE 	ATENCIÓN PRIMARIA EN SALUD</t>
  </si>
  <si>
    <t>Territorio</t>
  </si>
  <si>
    <t>Perfil</t>
  </si>
  <si>
    <t>JORNADAS</t>
  </si>
  <si>
    <t>N° de personas a intervenidas por jornada</t>
  </si>
  <si>
    <t xml:space="preserve">Insumos </t>
  </si>
  <si>
    <t>Diligenciar formulario de caracterización de  las familias, los integrantes de las familias y los entornos, establecido por el Ministerio de Salud, de acuerdo a las indicaciones del supervisor</t>
  </si>
  <si>
    <t>Desarrollar talleres de educación en salud oral en Institución educativa con intervalo de un mes, sobre sensibilización sobre enseñanza de técnica de cepillado, uso de seda dental, alimentación saludable, elementos de higiene oral, elementos naturales de higiene oral (seda dental casera, entre otros), controles por odontología.
Los talleres están dirigidos a todos los estudiantes de primero, segundo y tercero de primaria con mínimo 20 (veinte) estudiantes.
En cada taller se debe realizar revelado de placa bacteriana, índice COP-ceo y canalización a los servicios de odontología de su respectiva EPS.
Es indispensable que en la concertación de la actividad, se solicite que el día del taller, los estudiantes deben llevar al colegio, sus elementos de higiene oral</t>
  </si>
  <si>
    <t>URBANO</t>
  </si>
  <si>
    <t xml:space="preserve">ODONTOLOGO </t>
  </si>
  <si>
    <t>Desarrollar talleres de educación en salud oral en Institución educativa con intervalo de un mes, sobre sensibilización sobre enseñanza de técnica de cepillado, uso de seda dental, alimentación saludable, elementos de higiene oral, elementos naturales de higiene oral (seda dental casera, entre otros), controles por odontología.
Los talleres están dirigidos a todos los estudiantes de primero, segundo y tercero de primaria con mínimo 15 (quince) estudiantes.
En cada taller se debe realizar revelado de placa bacteriana, índice COP-ceo y canalización a los servicios de odontología de su respectiva EPS.
Es indispensable que en la concertación de la actividad, se solicite que el día del taller, los estudiantes deben llevar al colegio, sus elementos de higiene oral</t>
  </si>
  <si>
    <t xml:space="preserve">Cantidad de insumos </t>
  </si>
  <si>
    <t xml:space="preserve">ODONTOLOGO Y MEDICO </t>
  </si>
  <si>
    <t>Realizar una visita domiciliaria con intervalo de un mes  a las gestantes o puérperas identificadas y su familia, en cada visita domiciliaria se debe realizar revelado de placa bacteriana e índice COP. Así mismo, se debe realizar examen físico completo por parte de medicina general, revisión de carné prenatal y de vacunación, resultados de laboratorio y ecografías para verificar adherencia a ruta, indagar por el consumo de micronutrientes y reportar los hallazgos en el formato disponible por la entidad territorial. Ante incumplimientos, la usuaria será remitida a la IPS asignada. Para la identificación de la población gestantes a intervenir, se debe solicitar la base de datos de gestante a la Dirección Local de Salud.Para la identificación de la población gestantes a intervenir, se debe solicitar la base de datos de gestante a la Dirección Local de Salud.</t>
  </si>
  <si>
    <t>Proceso de formación a 20 adolescentes y jóvenes multiplicadores en asociación con organizaciones de base comunitaria donde participen estos grupos poblacionales (organizaciones de base comunitaria, plataforma municipal de juventudes, grupos artísticos u otras) que permita a los jóvenes la garantía y disfrute de los derechos sexuales y derechos reproductivos.
El proceso consta de cinco talleres educativos con las siguientes temáticas por taller:
- Promoción de una sexualidad responsable 
- Prevención de Infecciones de Transmisión Sexual (ITS)
- Etrategias para prevenir el embarazo en adolescentes  
- Métodos modernos de planificación familiar y la forma de acceder a estos
- Sensibilización sobre la prevención de la violencia de género y la violencia sexual, y las opciones de apoyo disponibles para los jóvenes en situaciones de vulnerabilidad e IVE. la actividad debe incluir espacios para la elaboración de preguntas anónimas por parte de los jóvenes. Este insumo será utilizado para la realización de talleres con padres de familia para que conozcan las inquietudes más comunes de los jovenes en materia de salud sexual y salud reproductiva. Se debe entregar a los jóvenes beneficiados de la actividad, un certificado como multiplicadores en derechos sexuales y derechos reproductivos</t>
  </si>
  <si>
    <t>N° de personas a intervenir</t>
  </si>
  <si>
    <t>Alcohol ( frasco mediano)</t>
  </si>
  <si>
    <t>Enfermera</t>
  </si>
  <si>
    <t>Realizar ciclo paseo  durante la vigencia del convenio en el microterritorio urbano, previo a cada ciclo paseo hacer una charla sobre la importancia de la práctica regular de ejercicio físico como medio para reducir la prevalencia de enfermedades crónicas no transmisibles, se contará con la asistencia mínima de 20 participantes, el recorrido será mínimo de 5 km. Con la población general, se garantiza hidratación a los asistentes. Las evidencias serán listados de asistencias, 3 evidencias fotográficas donde se logre visualizar el número de asistentes, un video de dos minutos de duración, donde se logre evidencial  el desarrollo de la actividad, factura de la compra del agua.</t>
  </si>
  <si>
    <t>Licenciado en educación física</t>
  </si>
  <si>
    <t>Realizar ciclo paseo durante la vigencia del convenio en el microterritorio rural, previo a cada ciclo paseo hacer una charla sobre la importancia de la práctica regular de ejercicio físico como medio para reducir la prevalencia de enfermedades crónicas no transmisibles, se contará con la asistencia mínima de 20 participantes, el recorrido será mínimo de 5 km. Con la población general, se garantiza hidratación a los asistentes. Las evidencias serán listados de asistencias, 3 evidencias fotográficas donde se logre visualizar el número de asistentes, un video de dos minutos de duración, donde se logre evidencial  el desarrollo de la actividad, factura de la compra del agua.</t>
  </si>
  <si>
    <t>Organizar en al microterritorio un evento mensual en el que se realicen mediciones de peso, toma de presión arterial, toma de glucometría, índice de masa corporal (IMC) y test de Snellen, previo a esto se debe dar una charla sobre la importancia de los hábitos saludables y los impactos de las condiciones no transmisibles en la calidad de vida. En caso de encontrar un resultado anormal, remitir el usuasrio a las ESE del municipio para su atención.</t>
  </si>
  <si>
    <r>
      <t>Enfermero</t>
    </r>
    <r>
      <rPr>
        <sz val="10"/>
        <color indexed="8"/>
        <rFont val="Aptos Narrow"/>
        <family val="2"/>
        <scheme val="minor"/>
      </rPr>
      <t xml:space="preserve"> y auxiliar de enfermería.</t>
    </r>
  </si>
  <si>
    <t>Balanza</t>
  </si>
  <si>
    <t>Tabla de snellen</t>
  </si>
  <si>
    <t>Enfernero</t>
  </si>
  <si>
    <t>20 mujeres</t>
  </si>
  <si>
    <t>15 mujeres</t>
  </si>
  <si>
    <t>20 padres</t>
  </si>
  <si>
    <t>15 padres</t>
  </si>
  <si>
    <t>Nutricionistas, o Enfermero</t>
  </si>
  <si>
    <t>2.	EJE: PUEBLO Y COMUNIDADES ÉTNICAS, POBLACIÓN CAMPESINA, GENERO-DIVERSIDADES, CONDICIONES Y SITUACIONES</t>
  </si>
  <si>
    <t>Nutricionista o enfermera</t>
  </si>
  <si>
    <t>Rotafolio tamaño oficio de las GABAS</t>
  </si>
  <si>
    <t>Realizar un (01) cartografía social de dos (04) horas de duración en entorno comunitario del micro territorio urbano y rural, en la que se especifique en el mapa de cada municipio las barreras y los facilitadores que inciden en el desempeño y participación de las personas con discapacidad, empleando lenguaje inclusivo.                                                                                                                                   Concertar convocatoria con el comité de discapacidad municipal Si en la convocatoria se identifican personas con:                                                                                                                                                                                      • Discapacidad auditiva, se necesita contar con el apoyo de un intérprete de lengua de señas.                        • Discapacidad visual, se necesita usar lenguaje descriptivo de las imágenes de apoyo que se usen. Garantizas los ajustes y apoyos razonables Previo a la actividad se debe dar una sensibilización sobre:        • Discapacidad y enfoque de derechos.                                                                                                                                       • Convención Internacional sobre los Derechos de Personas con Discapacidad                                                         • Rehabilitación Basada en Comunidad y sus componentes.                                                                                              • Barreras y facilitadores para inclusión de las personas con discapacidad.</t>
  </si>
  <si>
    <t>PSICOLOGO</t>
  </si>
  <si>
    <t xml:space="preserve">Realizar un (1) tallere sobre acciones favorables para la salud mental del cuidador. Con una porción grande de arcilla cada participante construirá una figura que represente quién es él y posteriormente se realizara reflexión al respecto.                                                                                                                                Participantes: Personas que cuidan a personas con discapacidad, sociedad civil. Concertar convocatoria con el comité de discapacidad municipal                                                                                                                         Previamente cada participante resolverá el Instrumento para la valoración emocional del cuidador, de la guía de RBC.  </t>
  </si>
  <si>
    <t>3.	EJE: CONOCIMIENTO EN SALUD PÚBLICA Y SOBERANIA SANITARIA.</t>
  </si>
  <si>
    <t>Veterinario</t>
  </si>
  <si>
    <t>4.	EJE: CAMBIO CLIMATICO, EMERGENCIAS, DESASTRES Y PANDEMIAS.</t>
  </si>
  <si>
    <t>Enfermero, psicologo.</t>
  </si>
  <si>
    <t>Enfermero o psicologo</t>
  </si>
  <si>
    <t>Jornadas de educación, sensibilización y promoción en la salud dirigido a los entornos educativos  incluyendo las siguientes:
Estrategias de prevención y mitigación de emergencias y desastres en poblaciones priorizadas en cada territorio sea por sequía o por inundaciones. 
Medidas de adaptación frente a eventos relacionados con variabilidad y cambio climático y protección de los efectos nocivos en la salud del cambio climático de acuerdo a cada uno de los territorios, tener el cuenta LOS EFECTOS POR CAMBIO CLIMATICO SOBRE LA SALUD HUMANA identificados por la OPS y OMS , cambios directos e indirectos.
Elaboracion de infografia acerca de los impactos por el cambio climatico.</t>
  </si>
  <si>
    <t>5.	DETERMINANTES SOCIALES DE LA SALUD</t>
  </si>
  <si>
    <t>Dibujos plastificados de las emociones tamaño oficio</t>
  </si>
  <si>
    <t xml:space="preserve">Fotocopias con dinamicas didacticas </t>
  </si>
  <si>
    <t>Fotocopias con juegos didacticos</t>
  </si>
  <si>
    <t>Cartilla de 15 paginas portada pasta dura a color</t>
  </si>
  <si>
    <t xml:space="preserve">Pendon araña con el violentometro  a full color </t>
  </si>
  <si>
    <t>Médico</t>
  </si>
  <si>
    <t>Actividad educativa  -reflexiva articulada con ICBF, dirigida a padres de familia  y comunidad en general sobre la prevención del trabajo infantil, con el fin de sensibilizar a la población sobre los riesgos y consecuencias del trabajo infantil, derechos de los niños y las niñas, así como las leyes relacionadas con el trabajo infantil y alternativas saludables para la crianza y educación de los hijos a un mínimo de 20 personas. La actividad debe incluir reflexión grupal sobre historias inspiradoras reales o ficticias de niños que han abandonado la escuela por ingresar prematuramente al mercado laboral.</t>
  </si>
  <si>
    <t>Psicoólogo</t>
  </si>
  <si>
    <t>Fotocopias con historias inspiradoras</t>
  </si>
  <si>
    <t>TOTAL ACTIVIDADES</t>
  </si>
  <si>
    <t>TOTAL PROYECTO</t>
  </si>
  <si>
    <t>Auxiliares de enfermería.  Con experiencia profesional más de un (1) Año, inscrito en RETHUS.</t>
  </si>
  <si>
    <t>Caja de guantes por 100 unidades</t>
  </si>
  <si>
    <t>Diseño, impresión de afiches full color. Impresos en papel propalcote de 300 gramos, Full color, tamaño 50 x 70 cm, a 1 cara.  
Para las familias con la semaforización de las prácticas clave</t>
  </si>
  <si>
    <t>Realizar una visita domiciliaria con intervalo de un mes  a las gestantes o puérperas identificadas y su familia, en cada visita domiciliaria se debe realizar revelado de placa bacteriana e índice COP. Así mismo, se debe realizar examen físico completo por parte de medicina general, revisión de carné prenatal y de vacunación, resultados de laboratorio y ecografías para verificar adherencia a ruta, indagar por el consumo de micronutrientes y reportar los hallazgos en el formato disponible por la entidad territorial. Ante incumplimientos, la usuaria será remitida a la IPS asignada. Para la identificación de la población gestantes a intervenir, se debe solicitar la base de datos de gestante a la Dirección Local de Salud.</t>
  </si>
  <si>
    <t>Alquiler video beam 2500 lumens (por dia)
Según lista de precios de referencia vigencia 2025 - DAC</t>
  </si>
  <si>
    <t>Pruebas rápidas para VIH X 30 TESTS</t>
  </si>
  <si>
    <t>Pruebas rápidas para sífilis x 30 TESTS</t>
  </si>
  <si>
    <t>ALGODÓN TORUNDAS BOLSA X 500 g</t>
  </si>
  <si>
    <t xml:space="preserve"> Rotafolio, en papel propalcote 200 grs, 10 hojas, full color, tamaño CARTA, impreso a dos caras, soporte en trípode en cartón maule, argollado doble. 
De AIEPI comunitario</t>
  </si>
  <si>
    <t>Guardian de 1 lt</t>
  </si>
  <si>
    <t>Cantidad de insumos</t>
  </si>
  <si>
    <t xml:space="preserve"> LANCETA CAJA X 50 UNDS</t>
  </si>
  <si>
    <t>Fotocopias de formatos o registros, impresos a una tinta, tamaño oficio, en papel bond de 75 grs. Consentimiento informado</t>
  </si>
  <si>
    <t xml:space="preserve">Fotocopias de formatos o registros, impresos a una tinta, tamaño oficio, en papel bond de 75 grs.
Formato de reporte de resultados </t>
  </si>
  <si>
    <t>Bolsa de residuos roja POR 10 UNIDADES</t>
  </si>
  <si>
    <t>Bolsa de residuos negra paquete por 10 unidades</t>
  </si>
  <si>
    <t>Alcohol CANECA X 350 ML</t>
  </si>
  <si>
    <t>Botella de agua 600 ml</t>
  </si>
  <si>
    <t>Volantes con infografia tematica</t>
  </si>
  <si>
    <t>Lancetas x 50 und</t>
  </si>
  <si>
    <t xml:space="preserve">Hojas de remisión </t>
  </si>
  <si>
    <t>GASTOS DE FUNCIONAMIENTO Y ADMINISTRATIVOS. Costos Indirectos equipo básico de salud
(derivados de la gestión u operación, tales como pólizas, papelería, carnetización, impresos, llamadas, servicios públicos, gestión administrativa y presupuestal, elaboración de contratos, gestión del presupuesto, seguros, costos bancarios, personal de apoyo administrativo y de sistematización de información)
Fuente: Lineamientos para la organización y operación de los Equipos Básicos de Salud
Dirección de Promoción y Prevención. Ministerio de Salud y Protección Social.</t>
  </si>
  <si>
    <r>
      <rPr>
        <b/>
        <sz val="10"/>
        <color indexed="10"/>
        <rFont val="Aptos Narrow"/>
        <family val="2"/>
        <scheme val="minor"/>
      </rPr>
      <t>COTORRA</t>
    </r>
    <r>
      <rPr>
        <b/>
        <sz val="10"/>
        <color indexed="8"/>
        <rFont val="Aptos Narrow"/>
        <family val="2"/>
        <scheme val="minor"/>
      </rPr>
      <t xml:space="preserve">                                                                                                                  CUADRO DE ASIGNACIÓN DE RECURSOS</t>
    </r>
  </si>
  <si>
    <t>Tirillas de glucometria caja x 50 und</t>
  </si>
  <si>
    <t>Frascos de Pinturas surtidas x caja</t>
  </si>
  <si>
    <t>Realizar jornadas de educación casa a casa en los territorios urbanos y rurales  del municipio, en el entorno hogar dirigidos a todos los grupos etarios de la comunidad en general, con una intervención mínima de veinte (20) casas por jornada. La temática a desarrollar está encaminada en promover en las personas la capacidad de obtener, procesar, entender la información básica de salud, los servicios necesarios para tomar decisiones apropiadas, control físico de larvas de Aedes aegypti con la metodología de lavado y cepillado de tanques bajos; a través, de la estrategia de Información, Educación y Comunicación de prevención y mantenimiento de la salud de dengue</t>
  </si>
  <si>
    <t>Promover y realizar jornadas de actividad física durante la vigencia del contrato, de dos (02) horas de duración en el entorno educativo del micro territorio rural, en la que se incluyan aeróbicos, danza, ula-ula, saltar la cuerda, desafío, entre otros. Se debe garantizar hidratación para los asistentes. Previo a la actividad se debe dar una breve charla de sensibilización sobre los beneficios de la actividad física para la salud y de condiciones y estilos de vida saludables. La actividad está dirigida a un mínimo de veinte (20) estudiantes por jornada. Las jornadas estaran dirigida a un grupo de estudiantes de la infancia y adolscecia.                                                                                                                                                                                                                                                                                                                                                                                      Gastos: bolsas de agua, ula-ula, cuerdas.</t>
  </si>
  <si>
    <t>Promover y realizar jornadas de actividad física durante la vigencia del contrato, de dos (02) horas de duración en el entorno educativo del micro territorio urbano, en la que se incluyan aeróbicos, danza, ula-ula, saltar la cuerda, desafío, entre otros. Se debe garantizar hidratación para los asistentes. Previo a la actividad se debe dar una breve charla de sensibilización sobre los beneficios de la actividad física para la salud y de condiciones y estilos de vida saludables. La actividad está dirigida a un mínimo de veinte (20) estudiantes por jornada. Las jornadas estaran dirigida a un grupo de estudiantes de la infancia y adolscecia.                                                                                                                                                                                                                                                                                                                                                                                      Gastos: bolsas de agua, ula-ula, cuerdas.</t>
  </si>
  <si>
    <r>
      <rPr>
        <b/>
        <sz val="10"/>
        <color indexed="10"/>
        <rFont val="Aptos Narrow"/>
        <family val="2"/>
        <scheme val="minor"/>
      </rPr>
      <t>MOMIL</t>
    </r>
    <r>
      <rPr>
        <b/>
        <sz val="10"/>
        <color indexed="8"/>
        <rFont val="Aptos Narrow"/>
        <family val="2"/>
        <scheme val="minor"/>
      </rPr>
      <t xml:space="preserve">                                                                                                             CUADRO DE ASIGNACIÓN DE RECURSOS</t>
    </r>
  </si>
  <si>
    <r>
      <rPr>
        <b/>
        <sz val="10"/>
        <color indexed="10"/>
        <rFont val="Aptos Narrow"/>
        <family val="2"/>
        <scheme val="minor"/>
      </rPr>
      <t>PURÍSIMA</t>
    </r>
    <r>
      <rPr>
        <b/>
        <sz val="10"/>
        <color indexed="8"/>
        <rFont val="Aptos Narrow"/>
        <family val="2"/>
        <scheme val="minor"/>
      </rPr>
      <t xml:space="preserve">                                                                                                                CUADRO DE ASIGNACIÓN DE RECURSOS</t>
    </r>
  </si>
  <si>
    <t>Tiempo de ejecución del contrato</t>
  </si>
  <si>
    <t>Auxiliares de enfermería.  Con experiencia profesional mínima de un (1) Año, inscrito en RETHUS.</t>
  </si>
  <si>
    <t>Psicólogo</t>
  </si>
  <si>
    <t>Médico Veterinario</t>
  </si>
  <si>
    <t>Frascos de Pinturas surtidas</t>
  </si>
  <si>
    <t>Balones</t>
  </si>
  <si>
    <t>Espejo grande</t>
  </si>
  <si>
    <t>Fichas de evaluación de la lactancia
Formatos con las siguientes especificaciones: Impresos en hoja de papel bond, tamaño 22 cms x 34 cms a dos tintas</t>
  </si>
  <si>
    <t>Hojas de remisión 
Formatos con las siguientes especificaciones: Impresos en hoja de papel bond, tamaño 22 cms x 34 cms a dos tintas</t>
  </si>
  <si>
    <t>Realizar el diseño, elaboración y reproducción de cartillas. La cartilla debe ser impresa a todo color, tamaño media carta, en papel propalcote de 150 gramos, 20 Páginas, carátula incluida.
Cartilla 11 claves para mover y transportar personas con dependencia física, debe estar aprobada por la referente de discapacidad departamental SDSC</t>
  </si>
  <si>
    <t xml:space="preserve">Pendón estándar de 1 x 1,50 metros, armado  alusivo a la actividad </t>
  </si>
  <si>
    <t xml:space="preserve">Diseño, impresión de Stickers en adhesivo de seguridad, tamaño 7cm x 10cm, impresos a dos tintas. por cada convención  </t>
  </si>
  <si>
    <t xml:space="preserve">Rotafolio (categorías de discapacidad, definición de barreras y facilitadores con ejemplos de redacción
 Rotafolio, en papel propalcote 200 grs, 10 hojas, full color, tamaño CARTA, impreso a dos caras, soporte en trípode en cartón maule, argollado doble. </t>
  </si>
  <si>
    <t xml:space="preserve">Rotafolio con las convenciones y descripciones de las 7 categorías de oferta institucional
 Rotafolio, en papel propalcote 200 grs, 10 hojas, full color, tamaño CARTA, impreso a dos caras, soporte en trípode en cartón maule, argollado doble. </t>
  </si>
  <si>
    <t xml:space="preserve">Rotafolio con las convenciones y descripciones de las 7 categorías de oferta institucional 
 Rotafolio, en papel propalcote 200 grs, 10 hojas, full color, tamaño CARTA, impreso a dos caras, soporte en trípode en cartón maule, argollado doble. 
</t>
  </si>
  <si>
    <t xml:space="preserve">Rotafolio (categorías de discapacidad, definición de barreras y facilitadores con ejemplos de redacción. 
 Rotafolio, en papel propalcote 200 grs, 10 hojas, full color, tamaño CARTA, impreso a dos caras, soporte en trípode en cartón maule, argollado doble. 
</t>
  </si>
  <si>
    <t xml:space="preserve">Rotafolio de las GABAS
 Rotafolio, en papel propalcote 200 grs, 10 hojas, full color, tamaño CARTA, impreso a dos caras, soporte en trípode en cartón maule, argollado doble. </t>
  </si>
  <si>
    <t xml:space="preserve"> Rotafolio, en papel propalcote 200 grs, 10 hojas, full color, tamaño CARTA, impreso a dos caras, soporte en trípode en cartón maule, argollado doble. 
</t>
  </si>
  <si>
    <t xml:space="preserve">Rotafolio (11 claves para mover y transportar personas con dependencia física)
 Rotafolio, en papel propalcote 200 grs, 10 hojas, full color, tamaño CARTA, impreso a dos caras, soporte en trípode en cartón maule, argollado doble. 
</t>
  </si>
  <si>
    <t xml:space="preserve">Rotafolio, en papel propalcote 200 grs, 10 hojas, full color, tamaño CARTA, impreso a dos caras, soporte en trípode en cartón maule, argollado doble. 
Rotafolio (11 claves para mover y transportar personas con dependencia física)
</t>
  </si>
  <si>
    <t xml:space="preserve">Diseño, impresión de afiches full color. Impresos en papel propalcote de 300 gramos, Full color, tamaño 50 x 70 cm, a 1 cara.  
Realizar el diseño, elaboración y reproducción de afiches con información, identificación y adecuada captura del triatomino transmisor de la enfermedad de Chagas enfocados a entorno comunitario y hogar. </t>
  </si>
  <si>
    <t xml:space="preserve">Realizar talleres teórico practico para el manejo higiénico de alimentos (almacenamiento, limpieza y desinfección, equipos y utensilios en el entorno educativo con el objetivo de prevenir la ocurrencia de ETA donde se abarquen los siguientes temas: Correcto lavado de manos y lavado y desinfección de equipos y utensilios, Manejo de temperaturas de conservación y cocción, Almacenamiento y conservación de los alimentos y Riesgos químicos y biológicos en alimentos y Almacenamiento, conservación y contaminación cruzada. Se deben utilizar metodologías lúdicas y participativas en los procesos de enseñanza. Cada taller debe garantizar una participación de 30 estudiantes por taller y el tiempo de cada taller será de 2 horas. </t>
  </si>
  <si>
    <t xml:space="preserve">Realizar talleres teórico practico para el manejo higiénico de alimentos (almacenamiento, limpieza y desinfección, equipos y utensilios en el entorno educativo con el objetivo de prevenir la ocurrencia de ETA donde se abarquen los siguientes temas: Correcto lavado de manos y lavado y desinfección de equipos y utensilios, Manejo de temperaturas de conservación y cocción, Almacenamiento y conservación de los alimentos y Riesgos químicos y biológicos en alimentos y Almacenamiento, conservación y contaminación cruzada. Se deben utilizar metodologías lúdicas y participativas en los procesos de enseñanza. Cada taller debe garantizar una participación de 20 estudiantes por taller y el tiempo de cada taller será de 2 horas. </t>
  </si>
  <si>
    <t xml:space="preserve">URBANO Y RURAL </t>
  </si>
  <si>
    <t>AUXILIAR DE ENFERMERÍA</t>
  </si>
  <si>
    <t>Sinú medio 1</t>
  </si>
  <si>
    <t>San Carlos</t>
  </si>
  <si>
    <t>Desarrollar talleres de educación en salud oral en Institución educativa con intervalo de un mes, sobre sensibilización sobre enseñanza de técnica de cepillado, uso de seda dental, alimentación saludable, elementos de higiene oral, elementos naturales de higiene oral (seda dental casera, entre otros), controles por odontología. Los talleres están dirigidos a todos los estudiantes de primero, segundo y tercero de primaria con mínimo 20 (veinte) estudiantes.
En cada taller se debe realizar revelado de placa bacteriana, índice COP-ceo y canalización a los servicios de odontología de su respectiva EPS. Es indispensable que en la concertación de la actividad, se solicite que el día del taller, los estudiantes deben llevar al colegio, sus elementos de higiene oral</t>
  </si>
  <si>
    <r>
      <t>Enfermero</t>
    </r>
    <r>
      <rPr>
        <sz val="10"/>
        <color indexed="8"/>
        <rFont val="Aptos Narrow"/>
        <family val="2"/>
        <scheme val="minor"/>
      </rPr>
      <t xml:space="preserve"> y auxiliar de enfermería.</t>
    </r>
  </si>
  <si>
    <t>Realizar jornadas de educación casa a casa en los territorios rurales del municipio de Ciénaga de Oro, en el entorno hogar dirigidos a todos los grupos etarios de la comunidad en general, con una intervención mínima de veinte (20) casas por jornada. La temática a desarrollar está encaminada en promover en las personas la capacidad de obtener, procesar y entender la información básica de salud y los servicios necesarios para tomar decisiones apropiadas; a través, de la estrategia de Información, Educación y Comunicación de prevención y mantenimiento de la salud de enfermedad de Chagas (Tripanosomiasis):</t>
  </si>
  <si>
    <r>
      <rPr>
        <b/>
        <sz val="10"/>
        <color indexed="10"/>
        <rFont val="Aptos Narrow"/>
        <family val="2"/>
        <scheme val="minor"/>
      </rPr>
      <t>SAN CARLOS</t>
    </r>
    <r>
      <rPr>
        <b/>
        <sz val="10"/>
        <color indexed="8"/>
        <rFont val="Aptos Narrow"/>
        <family val="2"/>
        <scheme val="minor"/>
      </rPr>
      <t xml:space="preserve">                                                                                                                  CUADRO DE ASIGNACIÓN DE RECURSOS</t>
    </r>
  </si>
  <si>
    <t>Realizar jornadas de educación casa a casa en los micro territorios urbanos y rurales  del municipio, San Carlos, en el entorno hogar dirigidos a todos los grupos etarios de la comunidad en general, con una intervención mínima de veinte (20) casas por jornada. La temática a desarrollar está encaminada en promover en las personas la capacidad de obtener, procesar, entender la información básica de salud, los servicios necesarios para tomar decisiones apropiadas, control físico de larvas de Aedes aegypti con la metodología de lavado y cepillado de tanques bajos; a través, de la estrategia de Información, Educación y Comunicación de prevención y mantenimiento de la salud de dengue</t>
  </si>
  <si>
    <t>Transporte para el equipo básico - microterritorio</t>
  </si>
  <si>
    <t xml:space="preserve">Rotafolio con las convenciones y descripciones de las 7 categorías de oferta institucional 
 Rotafolio, en papel propalcote 200 grs, 10 hojas, full color, tamaño CARTA, impreso a dos caras, soporte en trípode en cartón maule, argollado doble. </t>
  </si>
  <si>
    <t>San Jorge 2</t>
  </si>
  <si>
    <t>Pueblo Nuevo</t>
  </si>
  <si>
    <t>Planeta Rica</t>
  </si>
  <si>
    <t>Buenavista</t>
  </si>
  <si>
    <t>Puerto Libertador</t>
  </si>
  <si>
    <r>
      <rPr>
        <b/>
        <sz val="10"/>
        <color indexed="10"/>
        <rFont val="Aptos Narrow"/>
        <family val="2"/>
        <scheme val="minor"/>
      </rPr>
      <t>PUEBLO NUEVO</t>
    </r>
    <r>
      <rPr>
        <b/>
        <sz val="10"/>
        <color indexed="8"/>
        <rFont val="Aptos Narrow"/>
        <family val="2"/>
        <scheme val="minor"/>
      </rPr>
      <t xml:space="preserve">                                                                                                                  CUADRO DE ASIGNACIÓN DE RECURSOS</t>
    </r>
  </si>
  <si>
    <t>Enfermero y auxiliar de enfermería.</t>
  </si>
  <si>
    <t>Realizar jornadas de educación casa a casa en los micro territorios rurales del municipios de Pueblo Nuevo, en el entorno hogar dirigidos a todos los grupos etarios de la comunidad en general, con una intervención mínima de veinte (20) casas por jornada. La temática a desarrollar está encaminada en promover en las personas la capacidad de obtener, procesar y entender la información básica de salud y los servicios necesarios para tomar decisiones apropiadas; a través, de la estrategia de Información, Educación y Comunicación de prevención y mantenimiento de la salud de enfermedad de Chagas (Tripanosomiasis):</t>
  </si>
  <si>
    <t>GASTOS DE FUNCIONAMIENTO Y ADMINISTRATIVOS. Costos Indirectos equipo básico de salud
(derivados de la gestión u operación, tales como papelería, carnetización, impresos, llamadas, servicios públicos, gestión administrativa y presupuestal, elaboración de contratos, gestión del presupuesto, seguros, costos bancarios, personal de apoyo administrativo y de sistematización de información)
Fuente: Lineamientos para la organización y operación de los Equipos Básicos de Salud
Dirección de Promoción y Prevención. Ministerio de Salud y Protección Social.</t>
  </si>
  <si>
    <r>
      <rPr>
        <b/>
        <sz val="10"/>
        <color indexed="10"/>
        <rFont val="Aptos Narrow"/>
        <family val="2"/>
        <scheme val="minor"/>
      </rPr>
      <t>PLANETA RICA</t>
    </r>
    <r>
      <rPr>
        <b/>
        <sz val="10"/>
        <color indexed="8"/>
        <rFont val="Aptos Narrow"/>
        <family val="2"/>
        <scheme val="minor"/>
      </rPr>
      <t xml:space="preserve">                                                                                                                  CUADRO DE ASIGNACIÓN DE RECURSOS</t>
    </r>
  </si>
  <si>
    <t>Realizar jornadas de educación casa a casa en los micro territorios urbanos y rurales  del municipios Planeta Rica, en el entorno hogar dirigidos a todos los grupos etarios de la comunidad en general, con una intervención mínima de veinte (20) casas por jornada. La temática a desarrollar está encaminada en promover en las personas la capacidad de obtener, procesar, entender la información básica de salud, los servicios necesarios para tomar decisiones apropiadas, control físico de larvas de Aedes aegypti con la metodología de lavado y cepillado de tanques bajos; a través, de la estrategia de Información, Educación y Comunicación de prevención y mantenimiento de la salud de dengue</t>
  </si>
  <si>
    <t>Médico Veterinario.</t>
  </si>
  <si>
    <r>
      <rPr>
        <b/>
        <sz val="10"/>
        <color indexed="10"/>
        <rFont val="Aptos Narrow"/>
        <family val="2"/>
        <scheme val="minor"/>
      </rPr>
      <t>BUENAVISTA</t>
    </r>
    <r>
      <rPr>
        <b/>
        <sz val="10"/>
        <color indexed="8"/>
        <rFont val="Aptos Narrow"/>
        <family val="2"/>
        <scheme val="minor"/>
      </rPr>
      <t xml:space="preserve">                                                                                                                  CUADRO DE ASIGNACIÓN DE RECURSOS</t>
    </r>
  </si>
  <si>
    <t>Realizar jornadas de educación casa a casa en los micro territorios urbanos y rurales  del municipio  de Buenavista, en el entorno hogar dirigidos a todos los grupos etarios de la comunidad en general, con una intervención mínima de veinte (20) casas por jornada. La temática a desarrollar está encaminada en promover en las personas la capacidad de obtener, procesar, entender la información básica de salud, los servicios necesarios para tomar decisiones apropiadas, control físico de larvas de Aedes aegypti con la metodología de lavado y cepillado de tanques bajos; a través, de la estrategia de Información, Educación y Comunicación de prevención y mantenimiento de la salud de dengue</t>
  </si>
  <si>
    <r>
      <rPr>
        <b/>
        <sz val="10"/>
        <color indexed="10"/>
        <rFont val="Aptos Narrow"/>
        <family val="2"/>
        <scheme val="minor"/>
      </rPr>
      <t>PUERTO LIBERTADOR</t>
    </r>
    <r>
      <rPr>
        <b/>
        <sz val="10"/>
        <color indexed="8"/>
        <rFont val="Aptos Narrow"/>
        <family val="2"/>
        <scheme val="minor"/>
      </rPr>
      <t xml:space="preserve">                                                                                                                  CUADRO DE ASIGNACIÓN DE RECURSOS</t>
    </r>
  </si>
  <si>
    <t>Realizar jornadas de educación casa a casa en los micro territorios urbanos y rurales  del municipio de  Puerto Libertador, en el entorno hogar dirigidos a todos los grupos etarios de la comunidad en general, con una intervención mínima de veinte (20) casas por jornada. La temática a desarrollar está encaminada en promover en las personas la capacidad de obtener, procesar, entender la información básica de salud, los servicios necesarios para tomar decisiones apropiadas, control físico de larvas de Aedes aegypti con la metodología de lavado y cepillado de tanques bajos; a través, de la estrategia de Información, Educación y Comunicación de prevención y mantenimiento de la salud de dengue</t>
  </si>
  <si>
    <t>Médico.</t>
  </si>
  <si>
    <t>1.	CONFORMACIÓN DEL EQUIPO DE SALUD TERRITORIAL</t>
  </si>
  <si>
    <t xml:space="preserve">DESCRIPCIÓN </t>
  </si>
  <si>
    <t>Odontólogo: con experiencia profesional mínima de un (1) año, inscrito en REHETUS.</t>
  </si>
  <si>
    <t xml:space="preserve">ODONTÓLOGO </t>
  </si>
  <si>
    <t xml:space="preserve">Realizar una (01) visita domiciliaria con intervalo de un mes, a las gestantes o puérperas identificadas y su familia, en cada visita domiciliaria se debe realizar revelado de placa bacteriana e índice COP. Así mismo, se debe realizar examen físico completo por parte de medicina general, revisión de carné prenatal y de vacunación, resultados de laboratorio y ecografías para verificar adherencia a ruta, indagar por el consumo de micronutrientes y reportar los hallazgos en el formato disponible por la entidad territorial. Ante incumplimientos, la usuaria será remitida a la IPS asignada. Para la identificación de la población gestantes a intervenir, se debe solicitar la base de datos de gestante a la Dirección Local de Salud. Para la identificación de la población gestantes a intervenir, se debe solicitar la base de datos de gestante a la Dirección Local de Salud.  </t>
  </si>
  <si>
    <t xml:space="preserve">ODONTÓLOGO Y MEDICO </t>
  </si>
  <si>
    <t>Proceso de formación a 20 adolescentes y jóvenes multiplicadores en asociación con organizaciones de base comunitaria donde participen estos grupos poblacionales (organizaciones de base comunitaria, plataforma municipal de juventudes, grupos artísticos u otras) que permita a los jóvenes  la garantía y disfrute de los derechos sexuales y derechos reproductivos.
El proceso consta de cinco talleres educativos con las siguientes temáticas por taller:
- Promoción de una sexualidad responsable 
- Prevención de Infecciones de Transmisión Sexual (ITS)
- Estrategias para prevenir el embarazo en adolescentes  
- Métodos modernos de planificación familiar y la forma de acceder a estos
- Sensibilización sobre la prevención de la violencia de género y la violencia sexual, y las opciones de apoyo disponibles para los jóvenes en situaciones de vulnerabilidad e IVE. la actividad debe incluir espacios para la elaboración de preguntas anónimas por parte de los jóvenes. Este insumo será utilizado para la realización de talleres con padres de familia para que conozcan las inquietudes más comunes de los jóvenes en materia de salud sexual y salud reproductiva. Se debe entregar a los jóvenes beneficiados de la actividad, un certificado como multiplicadores en derechos sexuales y derechos reproductivos</t>
  </si>
  <si>
    <t>Capacitación a padres de familia y líderes comunitarios para abordar temas de salud sexual en la cual se abordarán las preguntas anónimas que han formulado los adolescentes y jóvenes en el proceso de formación (mínimo 20 personas)</t>
  </si>
  <si>
    <t>Jornadas de tamizaje para ITS (VIH y sífilis), con enfoque preventivo a personas entre 15 y 60 años de edad por parte de personal certificado en POCT a excepción de los profesionales en bacteriología. Se debe garantizar la asesoría pre y post prueba y la entrega de cinco (05) preservativos a las personas que accedan a las pruebas. se debe garantizar la canalización efectiva de los usuarios con resultados reactivos a la IPS primaria para captación de los casos resguardando la confidencialidad. Mínimo 30 personas</t>
  </si>
  <si>
    <t>Jornadas de tamizaje para ITS (VIH y sífilis), con enfoque preventivo a personas entre 15 y 60 años de edad por parte de personal certificado en POCT. Se debe garantizar la asesoría pre y post prueba y la entrega de cinco (05) preservativos a las personas que accedan a las pruebas. se debe garantizar la canalización efectiva de los usuarios con resultados reactivos a la IPS primaria para captación de los casos resguardando la confidencialidad. Mínimo 20 personas</t>
  </si>
  <si>
    <t xml:space="preserve">Jornadas de capacitación consistente en cuatro talleres de 2 horas de duración dirigidas a las gestantes y madres lactantes  para capacitarlas  sobre Lactancia materna exclusiva durante los primeros seis meses de vida y con alimentación complementaria adecuada hasta los dos años de edad o más. Durante el taller se verificarán los siguientes aspectos: 
1. Beneficios de la lactancia materna (para la madre, el niño, la familia y la comunidad)
2. Observación de la mamada para identificar postura de la madre y el lactante, Signos de transferencia eficaz de la leche; Durante esta actividad se debe aplicar la ficha de evaluación de la técnica de lactancia
3. Extracción y conservación de la leche materna. 
4. Dificultades relacionadas con la lactancia materna y dónde consultar y buscar apoyo cuando hay dificultades para la lactancia. (se debe informar la ruta para acceder a la consulta de lactancia materna de la que a dispone la E.S.E. municipal)
Las asistentes a esta actividad deben ser las mismas y como mínimo participarán 20 y se presentarán videos de sensibilización y se entregarán calendarios que contengan los beneficios de la lactancia en cada mes. (en los municipios que cuenten con red de apoyo de la estrategia IAMII se debe extender la invitación a la capacitación) </t>
  </si>
  <si>
    <t>Desarrollar (1)  jornada estrategias de búsqueda activa comunitaria (BAC) de (30) treinta Sintomáticos respiratorios para identificar casos de Tuberculosis en poblaciones vulnerables: habitantes de calle,  indígenas y  grupos mayores de 15 años de poblaciones rurales dispersas. Se debe diligenciar el formato de búsqueda activa comunitaria del Ministerio de Salud y protección Social para  Investigación epidemiológica de campo (IEC).</t>
  </si>
  <si>
    <t>(1) Enfermera, (1) Auxiliar de Enfermería</t>
  </si>
  <si>
    <t>Realizar ciclo paseo  durante la vigencia del convenio en el microterritorio urbano, previo a cada ciclo paseo hacer una charla sobre la importancia de la práctica regular de ejercicio físico como medio para reducir la prevalencia de enfermedades crónicas no transmisibles, se contará con la asistencia mínima de 20 participantes, el recorrido será mínimo de 5 km. Con la población general, se garantiza hidratación a los asistentes. Las evidencias serán listados de asistencias, 3 evidencias fotográficas donde se logre visualizar el número de asistentes, un video de dos minutos de duración, donde se logre evidenciar  el desarrollo de la actividad, factura de la compra del agua.</t>
  </si>
  <si>
    <t>Realizar ciclo paseo durante la vigencia del convenio en el microterritorio rural, previo a cada ciclo paseo hacer una charla sobre la importancia de la práctica regular de ejercicio físico como medio para reducir la prevalencia de enfermedades crónicas no transmisibles, se contará con la asistencia mínima de 20 participantes, el recorrido será mínimo de 5 km. Con la población general, se garantiza hidratación a los asistentes. Las evidencias serán listados de asistencias, 3 evidencias fotográficas donde se logre visualizar el número de asistentes, un video de dos minutos de duración, donde se logre evidenciar  el desarrollo de la actividad, factura de la compra del agua.</t>
  </si>
  <si>
    <t>Organizar en al microterritorio urbano un evento mensual en el que se realicen mediciones de peso, toma de presión arterial, toma de glucometría, índice de masa corporal (IMC) y test de Snellen, previo a esto se debe dar una charla sobre la importancia de los hábitos saludables y los impactos de las condiciones no transmisibles en la calidad de vida. En caso de encontrar un resultado anormal, remitir el usuario a las ESE del municipio para su atención.</t>
  </si>
  <si>
    <t>Tensiómetro</t>
  </si>
  <si>
    <t>Glucómetro</t>
  </si>
  <si>
    <t>Desarrollar taller mensual de salud con metodología participativa y dinámica que incluya información teórica, demostraciones prácticas y espacios de preguntas y respuestas, sobre la importancia del autoexamen de mamas y el conocimiento de los signos y síntomas del cáncer de cuello uterino, promoviendo hábitos de autocuidado y prevención.</t>
  </si>
  <si>
    <t>Material de apoyo (Mamas didácticas)</t>
  </si>
  <si>
    <t>Brindar talleres de sensibilización sobre los Signos y Síntomas del Cáncer Infantil dirigido a Padres y Cuidadores sobre las herramientas necesarias para identificar a tiempo los signos y síntomas comunes del cáncer infantil, promoviendo una detección temprana que favorezca un diagnóstico oportuno y un tratamiento efectivo.</t>
  </si>
  <si>
    <t xml:space="preserve">Encuentros de saberes durante la vigencia del convenio de 2 horas de duración, dirigido a 15 personas sobre la alimentación de la familia, aprovechamiento de alimentos autóctonos y de cosecha que faciliten el acceso a los mismos. Como producto de la actividad se deben consignar las principales recetas con los productos de cosecha y tradición agrícola. Utilizar metodologías participativas y lúdicas. </t>
  </si>
  <si>
    <t>Realizar un (01) cartografía social de cuatro (04) horas de duración en entorno comunitario del micro territorio urbano y rural, en la que se especifique en el mapa de cada municipio las barreras y los facilitadores que inciden en el desempeño y participación de las personas con discapacidad, empleando lenguaje inclusivo.                                                                                                                                   Concertar convocatoria con el comité de discapacidad municipal Si en la convocatoria se identifican personas con:                                                                                                                                                                                      • Discapacidad auditiva, se necesita contar con el apoyo de un intérprete de lengua de señas.                        • Discapacidad visual, se necesita usar lenguaje descriptivo de las imágenes de apoyo que se usen. Garantizas los ajustes y apoyos razonables Previo a la actividad se debe dar una sensibilización sobre:        • Discapacidad y enfoque de derechos.                                                                                                                                       • Convención Internacional sobre los Derechos de Personas con Discapacidad                                                         • Rehabilitación Basada en Comunidad y sus componentes.                                                                                              • Barreras y facilitadores para inclusión de las personas con discapacidad.</t>
  </si>
  <si>
    <t xml:space="preserve">Realizar taller sobre acciones favorables para la salud mental del cuidador. Con una porción grande de arcilla cada participante construirá una figura que represente quién es él y posteriormente se realizara reflexión al respecto.                                                                                                                                Participantes: Personas que cuidan a personas con discapacidad, sociedad civil. Concertar convocatoria con el comité de discapacidad municipal                                                                                                                         Previamente cada participante resolverá el Instrumento para la valoración emocional del cuidador, de la guía de RBC.  </t>
  </si>
  <si>
    <t>3.	EJE: CONOCIMIENTO EN SALUD PÚBLICA Y SOBERANÍA SANITARIA.</t>
  </si>
  <si>
    <t>4.	EJE: CAMBIO CLIMÁTICO, EMERGENCIAS, DESASTRES Y PANDEMIAS.</t>
  </si>
  <si>
    <t>Jornadas de educación, sensibilización y promoción en la salud dirigido a los entornos educativos  incluyendo las siguientes:
Medidas para el control de la calidad del aire, agua y ruido de acuerdo a cada municipio.
Riesgos sanitarios por contaminación ambiental (agua, aire, etc.) y medidas para prevenirlos o mitigarlos.
Efectos en la salud por calidad de aire, agua y ruido, tener en cuenta los identificados por la OPS y OMS.
Elaboración de infografía acerca de los impactos por la  calidad aire, agua y ruido.</t>
  </si>
  <si>
    <t xml:space="preserve">enfermero, psicólogo </t>
  </si>
  <si>
    <t>Jornadas de educación, sensibilización y promoción en la salud dirigido a los entornos educativos  incluyendo las siguientes:
Estrategias de prevención y mitigación de emergencias y desastres en poblaciones priorizadas en cada territorio sea por sequía o por inundaciones. 
Medidas de adaptación frente a eventos relacionados con variabilidad y cambio climático y protección de los efectos nocivos en la salud del cambio climático de acuerdo a cada uno de los territorios, tener el cuenta LOS EFECTOS POR CAMBIO CLIMÁTICO SOBRE LA SALUD HUMANA identificados por la OPS y OMS , cambios directos e indirectos.
Elaboración de infografía acerca de los impactos por el cambio climático.</t>
  </si>
  <si>
    <t>Desarrollar en los microterritorios  rural jornadas psicoeducativas de dos horas de duración dirigidas a un grupo de 20 padres y estudiantes que promuevan el involucramiento parental como factor protector en la prevención de la conducta suicida.  Para el desarrollo de la actividad se deben utilizar metodologías participativas. Los facilitadores de las actividades por parte de la ESE deben asistir a una jornada de transferencia de metodologías y contenidos técnicos en la Secretaría de Desarrollo de la Salud.</t>
  </si>
  <si>
    <t>Papel Kraft</t>
  </si>
  <si>
    <t>Realizar durante la vigencia del convenio en los microterritorios urbano  con 15 jóvenes de edades comprendidas entre los  14 a 17 años,  encuentros lúdico pedagógicos de 2 horas de duración  para ser  formados en temas de salud mental y habilidades socioemocionales.  Los encuentros se pueden concertar para ser realizados en horarios diferentes al escolar si en el microterritorio no se cuenta con IE . Los facilitadores de las actividades por parte de la ESE deben asistir a una jornada de transferencia de metodologías y contenidos técnicos en la Secretaría de Desarrollo de la Salud.</t>
  </si>
  <si>
    <t>Realizar durante la vigencia del convenio en  los microterritorios urbano rural con 15 jóvenes de edades comprendidas entre los  14 a 17 años encuentros lúdico pedagógicos de dos horas de duración para ser  formados en temas de salud mental y habilidades socioemocionales. Los encuentros se pueden concertar para ser realizados en horarios diferentes al escolar si en el microterritorio no se cuenta con IE   . Los facilitadores de las actividades por parte de la ESE deben asistir a una jornada de transferencia de metodologías y contenidos técnicos en la Secretaría de Desarrollo de la Salud.</t>
  </si>
  <si>
    <t>Organizar en el microterritorio urbano un (1) festival  de salud mental comunitaria con la participación de treinta (30) personas   la comunidad a través de actividades artísticas, recreativas y deportivas, para así fortalecer el tejido social y los vínculos interpersonales. Las actividades deben realizarse en articulación con la administración municipal, EAPB, ICBF, Iglesias y demás sectores. Previo a la actividad realizar reuniones coordinación para organizar la agenda y necesidades de apoyo logístico. Realizar la actividad en un espacio abierto que permita la participación activa de los asistentes donde se llevaran a cabo las siguientes actividades: 1. Pintar un mural comunitario con mensajes sobre la salud mental. 2. Un  taller para enseñar a los miembros de la comunidad una variedad de técnicas para manejar el estrés. Combine el taller con una sesión de yoga o meditación y explique los beneficios de estas prácticas para el bienestar mental y físico. 3. organizar una  Actividad lúdica para Aprender a reconocer y gestionar emociones 4. Realizar  juegos y retos, eligiendo  un tema para el día, que permita reconocer la importancia del   bienestar propio comunitario y de la salud tanto físico como mental.</t>
  </si>
  <si>
    <t xml:space="preserve">Fotocopias con dinámicas didácticas </t>
  </si>
  <si>
    <t>Organizar en el microterritorio  rural un (1) festival  de salud mental comunitaria con la participación de treinta (30) personas   la comunidad a través de actividades artísticas, recreativas y deportivas, para así fortalecer el tejido social y los vínculos interpersonales. Las actividades deben realizarse en articulación con la administración municipal, EAPB, ICBF, Iglesias y demás sectores. Previo a la actividad realizar reuniones coordinación para organizar la agenda y necesidades de apoyo logístico. Realizar la actividad en un espacio abierto que permita la participación activa de los asistentes donde se llevaran a cabo las siguientes actividades: 1. Pintar un mural comunitario con mensajes sobre la salud mental. 2. Un  taller para enseñar a los miembros de la comunidad una variedad de técnicas para manejar el estrés. Combine el taller con una sesión de yoga o meditación y explique los beneficios de estas prácticas para el bienestar mental y físico. 3. organizar una  Actividad lúdica para Aprender a reconocer y gestionar emociones 4. Realizar  juegos y retos, eligiendo  un tema para el día, que permita reconocer la importancia del   bienestar propio comunitario y de la salud tanto físico como mental.</t>
  </si>
  <si>
    <t xml:space="preserve">Durante la vigencia del convenio realizar en cada microterritorio urbano  con la participación de mínimo 15 líderes y lideresas, miembros de la red comunitaria de vigilancia, entre otros,  encuentros de saberes de 3 horas cada uno, sobre el abordaje para la sensibilización de la VBG a nivel comunitario. Los contenidos a desarrollar son 1. Sesión de encuadre y socialización de la metodología. 2.Estereotipos de género. 3. Lenguaje Inclusivo - incluyente y no sexista. 4. Violencias y generalidades de VBG. 5. Registro de información y Ruta de referencia/atención VBG. 6. Como saber el nivel de riesgo cuando se presentan las VBG (violentómetro). Para el desarrollo de las sesiones se debe utilizar una metodología participativa y reflexiva. Para el desarrollo de la actividad se utilizaran como guía los documentos entregados por la Secretaria de Desarrollo de la Salud en la jornada de transferencia de metodologías y contenidos técnicos. Los encuentros se llevaran a cabo cada 8 días y los participantes deben asistir al 100% de las sesiones para considerarlas validas y que cumplan con el objetivo propuesto </t>
  </si>
  <si>
    <t>Fotocopias con juegos didácticos</t>
  </si>
  <si>
    <t xml:space="preserve">Durante la vigencia del convenio realizar en cada microterritorio rural  con la participación de mínimo 15 líderes y lideresas, miembros de la red comunitaria de vigilancia, entre otros,   encuentros de saberes de 3 horas cada uno, sobre el abordaje para la sensibilización de la VBG a nivel comunitario. Los contenidos a desarrollar son 1. Sesión de encuadre y socialización de la metodología. 2.Estereotipos de género. 3. Lenguaje Inclusivo - incluyente y no sexista. 4. Violencias y generalidades de VBG. 5. Registro de información y Ruta de referencia/atención VBG. 6. Como saber el nivel de riesgo cuando se presentan las VBG (violentómetro). Para el desarrollo de las sesiones se debe utilizar una metodología participativa y reflexiva. Para el desarrollo de la actividad se utilizaran como guía los documentos entregados por la Secretaria de Desarrollo de la Salud en la jornada de transferencia de metodologías y contenidos técnicos. Los encuentros se llevaran a cabo cada 8 días y los participantes deben asistir al 100% de las sesiones para considerarlas validas y que cumplan con el objetivo propuesto </t>
  </si>
  <si>
    <t xml:space="preserve">Desarrollar taller  teórico practico  de dos (2) horas de duración, distribuidas en  una  hora teórico y  una  hora practica en el entorno escolar dirigidas a estudiantes  de 8 ° y  9 ° grados, profesores  en la zona urbana con un mínimo de 25 asistentes, que debe incluir los siguientes temas  a)    Que son los plaguicidas y su clasificación toxicológica b)    Que son los pictogramas que vienen en el envase y que significan y para qué sirven.c)    Vías de penetración de los plaguicidas y como afectan la salud, el suelo, el aire y agua.d)     Peligros y cuidados en el hogar, sitio de trabajo dotando de conceptos y actitudes que minimicen los riesgos a accidentes y suicidios con plaguicidas.e)    Población en mayor riesgo y precauciones necesarias que eviten estos riesgos a la familia, los animales y el ambiente.)     Síntomas que se presentan ante una intoxicación y qué hacer ante un evento.   Se deben generar mensajes o eslogan alusivos al uso y manipulación con precaución de plaguicidas para complementar las infografías de los afiches. </t>
  </si>
  <si>
    <t xml:space="preserve">Desarrollar taller  teórico practico  de dos (2) horas de duración, distribuidas en  una  hora teórico y  una  hora practica en el entorno laboral, comunitario a  un mínimo de 25 asistentes, que debe incluir los siguientes temas  a)    Que son los plaguicidas y su clasificación toxicológica b)    Que  significan los pictogramas del envase  y para qué sirven.c)    Vías de penetración de los plaguicidas y como afectan la salud, el suelo, el aire y el agua. d)     Peligros y cuidados en el hogar, sitio de trabajo; dotando de conceptos y actitudes que minimicen los riesgos a accidentes y suicidios con plaguicidas .e)    Población en mayor riesgo y precauciones necesarias que eviten estos riesgos a la familia, los animales y el ambiente. f)     Síntomas que se presentan ante una intoxicación y qué hacer ante un evento.   Se deben generar mensajes o eslogan alusivos al uso y manipulación con precaución de plaguicidas para complementar las infografías de los afiches. </t>
  </si>
  <si>
    <t xml:space="preserve">Talleres de educación en salud oral en Institución educativa para la sensibilización sobre enseñanza de técnica de cepillado, uso de seda dental, alimentación saludable, elementos de higiene oral, elementos naturales de higiene oral (seda dental casera, entre otros), controles por odontología.
Los talleres están dirigidos a mínimo veinte (20) estudiantes de primero, segundo, tercer, cuarto y quinto de primaria, se debe realizar taller en cada grado de manera mensual.
En cada taller se debe realizar revelado de placa bacteriana, índice COP-ceo y canalización a los servicios de odontología de su respectiva EPS.
Es indispensable que en la concertación de la actividad, se acuerde que el día del taller, los estudiantes deben llevar al colegio, sus elementos de higiene oral </t>
  </si>
  <si>
    <t xml:space="preserve">Desarrollar talleres de educación en salud oral en Institución educativa sobre sensibilización sobre enseñanza de técnica de cepillado, uso de seda dental, alimentación saludable, elementos de higiene oral, elementos naturales de higiene oral (seda dental casera, entre otros), controles por odontología.
Los talleres están dirigidos a mínimo quince (15) estudiantes de primero, segundo, tercer, cuarto y quinto de primaria, se debe realizar taller en cada grado de manera mensual.
En cada taller se debe realizar revelado de placa bacteriana, índice COP-ceo y canalización a los servicios de odontología de su respectiva EPS.
Es indispensable que en la concertación de la actividad, se acuerde que el día del taller, los estudiantes deben llevar al colegio, sus elementos de higiene oral </t>
  </si>
  <si>
    <r>
      <t>Realizar una (01) visita mensual domiciliaria a las gestantes o puérperas identificadas y su familia, en cada visita domiciliaria se debe realizar revelado de placa bacteriana e índice COP. Así mismo, se debe realizar examen físico completo por parte de medicina general, revisión de carné prenatal y de vacunación, resultados de laboratorio y ecografías para verificar adherencia a ruta, indagar por el consumo de micronutrientes y reportar los hallazgos en el formato disponible por la entidad territorial. Ante incumplimientos, la usuaria será remitida a la IPS asignada. Para la identificación de la población gestantes a intervenir, se debe solicitar la base de datos de gestante a la Dirección Local de Salud.</t>
    </r>
    <r>
      <rPr>
        <sz val="10"/>
        <color indexed="8"/>
        <rFont val="Aptos Narrow"/>
        <family val="2"/>
        <scheme val="minor"/>
      </rPr>
      <t xml:space="preserve"> Para la identificación de la población gestantes a intervenir, se debe solicitar la base de datos de gestante a la Dirección Local de Salud.  </t>
    </r>
  </si>
  <si>
    <t>Realizar una (01) visita mensual domiciliaria a las gestantes o puérperas identificadas y su familia, en cada visita domiciliaria se debe realizar revelado de placa bacteriana e índice COP. Así mismo, se debe realizar examen físico completo por parte de medicina general, revisión de carné prenatal y de vacunación, resultados de laboratorio y ecografías para verificar adherencia a ruta, indagar por el consumo de micronutrientes y reportar los hallazgos en el formato disponible por la entidad territorial. Ante incumplimientos, la usuaria será remitida a la IPS asignada. Para la identificación de la población gestantes a intervenir, se debe solicitar la base de datos de gestante a la Dirección Local de Salud. Para la identificación de la población gestantes a intervenir, se debe solicitar la base de datos de gestante a la Dirección Local de Salud.</t>
  </si>
  <si>
    <t>Proceso de formación a 20 adolescentes y jóvenes multiplicadores en asociación con organizaciones de base comunitaria donde participen estos grupos poblacionales (organizaciones de base comunitaria, plataforma municipal de juventudes, grupos artísticos u otras) que permita a los jóvenes la garantía y disfrute de los derechos sexuales y derechos reproductivos.
El proceso consta de cinco talleres educativos con las siguientes temáticas por taller:
- Promoción de una sexualidad responsable 
- Prevención de Infecciones de Transmisión Sexual (ITS)
- Estrategias para prevenir el embarazo en adolescentes  
- Métodos modernos de planificación familiar y la forma de acceder a estos
- Sensibilización sobre la prevención de la violencia de género y la violencia sexual, y las opciones de apoyo disponibles para los jóvenes en situaciones de vulnerabilidad e IVE. la actividad debe incluir espacios para la elaboración de preguntas anónimas por parte de los jóvenes. Este insumo será utilizado para la realización de talleres con padres de familia para que conozcan las inquietudes más comunes de los jóvenes en materia de salud sexual y salud reproductiva. Se debe entregar a los jóvenes beneficiados de la actividad, un certificado como multiplicadores en derechos sexuales y derechos reproductivos</t>
  </si>
  <si>
    <t>Promover y realizar jornadas de actividad física mensual, de dos (02) horas de duración en el entorno educativo del micro territorio rural, en la que se incluyan aeróbicos, danza, ula-ula, saltar la cuerda, desafío, entre otros. Se debe garantizar hidratación para los asistentes. Previo a la actividad se debe dar una breve charla de sensibilización sobre los beneficios de la actividad física para la salud y de condiciones y estilos de vida saludables. La actividad está dirigida a un mínimo de veinte (20) estudiantes por jornada. Las jornadas estarán dirigida a un grupo de estudiantes de la infancia y adolescencia.                                                                                                                                                                                                                                                                                                                                                                                      Gastos: bolsas de agua, ula-ula, cuerdas.</t>
  </si>
  <si>
    <t>Promover y realizar jornadas de actividad física mensual, de dos (02) horas de duración en el entorno educativo del micro territorio urbano, en la que se incluyan aeróbicos, danza, ula-ula, saltar la cuerda, desafío, entre otros. Se debe garantizar hidratación para los asistentes. Previo a la actividad se debe dar una breve charla de sensibilización sobre los beneficios de la actividad física para la salud y de condiciones y estilos de vida saludables. La actividad está dirigida a un mínimo de veinte (20) estudiantes por jornada. Las jornadas estarán dirigida a un grupo de estudiantes de la infancia y la otra jornada dirigida a estudiantes adolescentes.                                                                                                                                                                                            Evidencias: acta de concertación de la actividad con el rector de la IE, listado de asistencia de los participantes y 5 evidencias fotográficas donde se evidencia el total de participantes en la charla, realizando la actividad física y el suministro de agua.                                                                                                                                                                                                Gastos: bolsas de agua, ula-ula, cuerdas.</t>
  </si>
  <si>
    <t>5.	EJE: CAMBIO CLIMÁTICO, EMERGENCIAS, DESASTRES Y PANDEMIAS.</t>
  </si>
  <si>
    <t>Enfermero o Psicólogo</t>
  </si>
  <si>
    <t>Proceso de formación a 20 adolescentes y jóvenes multiplicadores en asociación con organizaciones de base comunitaria donde participen estos grupos poblacionales (organizaciones de base comunitaria, plataforma municipal de juventudes, grupos artísticos u otras) que permita a los jóvenes  para la garantía y disfrute de los derechos sexuales y derechos reproductivos.
El proceso consta de cinco talleres educativos con las siguientes temáticas por taller:
- Promoción de una sexualidad responsable 
- Prevención de Infecciones de Transmisión Sexual (ITS)
- Estrategias para prevenir el embarazo en adolescentes  
- Métodos modernos de planificación familiar y la forma de acceder a estos
- Sensibilización sobre la prevención de la violencia de género y la violencia sexual, y las opciones de apoyo disponibles para los jóvenes en situaciones de vulnerabilidad e IVE. la actividad debe incluir espacios para la elaboración de preguntas anónimas por parte de los jóvenes. Este insumo será utilizado para la realización de talleres con padres de familia para que conozcan las inquietudes más comunes de los jóvenes en materia de salud sexual y salud reproductiva. Se debe entregar a los jóvenes beneficiados de la actividad, un certificado como multiplicadores en derechos sexuales y derechos reproductivos</t>
  </si>
  <si>
    <t>Psicólogo.</t>
  </si>
  <si>
    <t>Enfermero o psicólogo.</t>
  </si>
  <si>
    <t xml:space="preserve">Pendón estándar de 1 x 1,50 metros, armado con el Croquis del municipio </t>
  </si>
  <si>
    <t>Enfermero o psicólogo</t>
  </si>
  <si>
    <t>Diseño, impresión de volantes, Impresos en papel propalcote de 150 gramos, Full color, tamaño media carta, 21 x 14 cm, a 1 cara. con infografía temática</t>
  </si>
  <si>
    <t>Diseño, impresión de volantes, Impresos en papel propalcote de 150 gramos, Full color, tamaño media carta, 21 x 14 cm, a 1 cara. infografía temática</t>
  </si>
  <si>
    <t>Desarrollar en los microterritorios  rural 10 jornadas psicoeducativas de dos horas de duración dirigidas a un grupo de 20 padres y estudiantes que promuevan el involucramiento parental como factor protector en la prevención de la conducta suicida.  Para el desarrollo de la actividad se deben utilizar metodologías participativas. Los facilitadores de las actividades por parte de la ESE deben asistir a una jornada de transferencia de metodologías y contenidos técnicos en la Secretaría de Desarrollo de la Salud.</t>
  </si>
  <si>
    <t xml:space="preserve">Pendón araña con el violentómetro  a full color 
Pendón estándar de 1 x 1,50 metros, armado </t>
  </si>
  <si>
    <t xml:space="preserve">Desarrollar de un (01) taller  teórico practico  de dos (2) horas de duración, distribuidas en  una  hora teórico y  una  hora practica en el entorno escolar dirigidas a estudiantes  de 8 ° y  9 ° grados, profesores  en la zona urbana con un mínimo de 25 asistentes, que debe incluir los siguientes temas  a)    Que son los plaguicidas y su clasificación toxicológica b)    Que son los pictogramas que vienen en el envase y que significan y para qué sirven.c)    Vías de penetración de los plaguicidas y como afectan la salud, el suelo, el aire y agua.d)     Peligros y cuidados en el hogar, sitio de trabajo dotando de conceptos y actitudes que minimicen los riesgos a accidentes y suicidios con plaguicidas.e)    Población en mayor riesgo y precauciones necesarias que eviten estos riesgos a la familia, los animales y el ambiente.)     Síntomas que se presentan ante una intoxicación y qué hacer ante un evento.   Se deben generar mensajes o eslogan alusivos al uso y manipulación con precaución de plaguicidas para complementar las infografías de los afiches. </t>
  </si>
  <si>
    <t>Diseño, impresión de afiches full color. Impresos en papel propalcote de 300 gramos, Full color, tamaño 50 x 70 cm, a 1 cara, a partir de infografías de plaguicidas de los entornos escolares y manejo de  envase de post consumo.</t>
  </si>
  <si>
    <t>Alquiler video beam 2500 lumens (por día)
Según lista de precios de referencia vigencia 2025 - DAC</t>
  </si>
  <si>
    <t xml:space="preserve">Desarrollar de un (01) taller  teórico practico  de dos (2) horas de duración, distribuidas en  una  hora teórico y  una  hora practica en el entorno laboral, comunitario a  un mínimo de 25 asistentes, que debe incluir los siguientes temas  a)    Que son los plaguicidas y su clasificación toxicológica b)    Que  significan los pictogramas del envase  y para qué sirven.c)    Vías de penetración de los plaguicidas y como afectan la salud, el suelo, el aire y el agua. d)     Peligros y cuidados en el hogar, sitio de trabajo; dotando de conceptos y actitudes que minimicen los riesgos a accidentes y suicidios con plaguicidas .e)    Población en mayor riesgo y precauciones necesarias que eviten estos riesgos a la familia, los animales y el ambiente. f)     Síntomas que se presentan ante una intoxicación y qué hacer ante un evento.   Se deben generar mensajes o eslogan alusivos al uso y manipulación con precaución de plaguicidas para complementar las infografías de los afiches. </t>
  </si>
  <si>
    <t>Ciénaga de oro</t>
  </si>
  <si>
    <r>
      <rPr>
        <b/>
        <sz val="10"/>
        <color indexed="10"/>
        <rFont val="Aptos Narrow"/>
        <family val="2"/>
        <scheme val="minor"/>
      </rPr>
      <t>CIÉNAGA DE ORO</t>
    </r>
    <r>
      <rPr>
        <b/>
        <sz val="10"/>
        <color indexed="8"/>
        <rFont val="Aptos Narrow"/>
        <family val="2"/>
        <scheme val="minor"/>
      </rPr>
      <t xml:space="preserve">                                                                                                                  CUADRO DE ASIGNACIÓN DE RECURSOS</t>
    </r>
  </si>
  <si>
    <t>Pruebas rápidas para sífilis x 30 TEST</t>
  </si>
  <si>
    <t>Pruebas rápidas para VIH X 30 TEST</t>
  </si>
  <si>
    <t>Guardian de 1 Lt</t>
  </si>
  <si>
    <t xml:space="preserve"> LANCETA CAJA X 50 UND</t>
  </si>
  <si>
    <t xml:space="preserve">Jornadas de capacitación consistente en cuatro talleres de 2 horas de duración dirigidas a las gestantes y madres lactantes  para capacitarlas  sobre Lactancia materna exclusiva durante los primeros seis meses de vida y con alimentación complementaria adecuada hasta los dos años de edad o más. Durante el taller se verificarán los siguientes aspectos: 
1. Beneficios de la lactancia materna (para la madre, el niño, la familia y la comunidad)
2. Observación de la mamada para identificar postura de la madre y el lactante, Signos de transferencia eficaz de la leche; Durante esta actividad se debe aplicar la ficha de evaluación de la técnica de lactancia
3. Extracción y conservación de la leche materna. 
4. Dificultades relacionadas con la lactancia materna y dónde consultar y buscar apoyo cuando hay dificultades para la lactancia. (se debe informar la ruta para acceder a la consulta de lactancia materna de la que dispone la E.S.E. municipal)
Las asistentes a esta actividad deben ser las mismas y como mínimo participarán 20 y se presentarán videos de sensibilización y se entregarán calendarios que contengan los beneficios de la lactancia en cada mes. (en los municipios que cuenten con red de apoyo de la estrategia IAMII se debe extender la invitación a la capacitación) </t>
  </si>
  <si>
    <t>Realizar (5) cinco ciclo paseo  durante la vigencia del convenio en el microterritorio urbano, previo a cada ciclo paseo hacer una charla sobre la importancia de la práctica regular de ejercicio físico como medio para reducir la prevalencia de enfermedades crónicas no transmisibles, se contará con la asistencia mínima de 20 participantes, el recorrido será mínimo de 5 km. Con la población general, se garantiza hidratación a los asistentes. Las evidencias serán listados de asistencias, 3 evidencias fotográficas donde se logre visualizar el número de asistentes, un video de dos minutos de duración, donde se logre evidenciar  el desarrollo de la actividad, factura de la compra del agua.</t>
  </si>
  <si>
    <t>Realizar (3) tres ciclo paseo durante la vigencia del convenio en el microterritorio rural, previo a cada ciclo paseo hacer una charla sobre la importancia de la práctica regular de ejercicio físico como medio para reducir la prevalencia de enfermedades crónicas no transmisibles, se contará con la asistencia mínima de 20 participantes, el recorrido será mínimo de 5 km. Con la población general, se garantiza hidratación a los asistentes. Las evidencias serán listados de asistencias, 3 evidencias fotográficas donde se logre visualizar el número de asistentes, un video de dos minutos de duración, donde se logre evidenciar  el desarrollo de la actividad, factura de la compra del agua.</t>
  </si>
  <si>
    <t>Lancetas x 50 UND</t>
  </si>
  <si>
    <t>Tirillas de glucometría caja x 50 UND</t>
  </si>
  <si>
    <t>Desarrollar un (01) taller mensual de salud con metodología participativa y dinámica que incluya información teórica, demostraciones prácticas y espacios de preguntas y respuestas, sobre la importancia del autoexamen de mamas y el conocimiento de los signos y síntomas del cáncer de cuello uterino, promoviendo hábitos de autocuidado y prevención.</t>
  </si>
  <si>
    <t>Realizar durante la vigencia del convenio en los microterritorios urbano  con 15 jóvenes de edades comprendidas entre los  14 a 17 años,  6 encuentros lúdico pedagógicos de 2 horas de duración  para ser  formados en temas de salud mental y habilidades socioemocionales.  Los encuentros se pueden concertar para ser realizados en horarios diferentes al escolar si en el microterritorio no se cuenta con IE . Los facilitadores de las actividades por parte de la ESE deben asistir a una jornada de transferencia de metodologías y contenidos técnicos en la Secretaría de Desarrollo de la Salud.</t>
  </si>
  <si>
    <t>Realizar durante la vigencia del convenio en  los microterritorios urbano rural con 15 jóvenes de edades comprendidas entre los  14 a 17 años 6 encuentros lúdico pedagógicos de dos horas de duración para ser  formados en temas de salud mental y habilidades socioemocionales. Los encuentros se pueden concertar para ser realizados en horarios diferentes al escolar si en el microterritorio no se cuenta con IE   . Los facilitadores de las actividades por parte de la ESE deben asistir a una jornada de transferencia de metodologías y contenidos técnicos en la Secretaría de Desarrollo de la Salud.</t>
  </si>
  <si>
    <t xml:space="preserve">Durante la vigencia del convenio realizar en cada microterritorio urbano  con la participación de mínimo 15 líderes y lideresas, miembros de la red comunitaria de vigilancia, entre otros,  6 encuentros de saberes de 3 horas cada uno, sobre el abordaje para la sensibilización de la VBG a nivel comunitario. Los contenidos a desarrollar son 1. Sesión de encuadre y socialización de la metodología. 2.Estereotipos de género. 3. Lenguaje Inclusivo - incluyente y no sexista. 4. Violencias y generalidades de VBG. 5. Registro de información y Ruta de referencia/atención VBG. 6. Como saber el nivel de riesgo cuando se presentan las VBG (violentómetro). Para el desarrollo de las sesiones se debe utilizar una metodología participativa y reflexiva. Para el desarrollo de la actividad se utilizaran como guía los documentos entregados por la Secretaria de Desarrollo de la Salud en la jornada de transferencia de metodologías y contenidos técnicos. Los encuentros se llevaran a cabo cada 8 días y los participantes deben asistir al 100% de las sesiones para considerarlas validas y que cumplan con el objetivo propuesto </t>
  </si>
  <si>
    <t xml:space="preserve">Durante la vigencia del convenio realizar en cada microterritorio rural  con la participación de mínimo 15 líderes y lideresas, miembros de la red comunitaria de vigilancia, entre otros,   6 encuentros de saberes de 3 horas cada uno, sobre el abordaje para la sensibilización de la VBG a nivel comunitario. Los contenidos a desarrollar son 1. Sesión de encuadre y socialización de la metodología. 2.Estereotipos de género. 3. Lenguaje Inclusivo - incluyente y no sexista. 4. Violencias y generalidades de VBG. 5. Registro de información y Ruta de referencia/atención VBG. 6. Como saber el nivel de riesgo cuando se presentan las VBG (violentómetro). Para el desarrollo de las sesiones se debe utilizar una metodología participativa y reflexiva. Para el desarrollo de la actividad se utilizaran como guía los documentos entregados por la Secretaria de Desarrollo de la Salud en la jornada de transferencia de metodologías y contenidos técnicos. Los encuentros se llevaran a cabo cada 8 días y los participantes deben asistir al 100% de las sesiones para considerarlas validas y que cumplan con el objetivo propuesto </t>
  </si>
  <si>
    <t>Promover y realizar jornadas de actividad física durante la vigencia del contrato, de dos (02) horas de duración en el entorno educativo del micro territorio rural, en la que se incluyan aeróbicos, danza, ula-ula, saltar la cuerda, desafío, entre otros. Se debe garantizar hidratación para los asistentes. Previo a la actividad se debe dar una breve charla de sensibilización sobre los beneficios de la actividad física para la salud y de condiciones y estilos de vida saludables. La actividad está dirigida a un mínimo de veinte (20) estudiantes por jornada. Las jornadas estarán dirigida a un grupo de estudiantes de la infancia y adolescencia.                                                                                                                                                                                                                                                                                                                                                                                      Gastos: bolsas de agua, ula-ula, cuerdas.</t>
  </si>
  <si>
    <t>Promover y realizar jornadas de actividad física durante la vigencia del contrato, de dos (02) horas de duración en el entorno educativo del micro territorio urbano, en la que se incluyan aeróbicos, danza, ula-ula, saltar la cuerda, desafío, entre otros. Se debe garantizar hidratación para los asistentes. Previo a la actividad se debe dar una breve charla de sensibilización sobre los beneficios de la actividad física para la salud y de condiciones y estilos de vida saludables. La actividad está dirigida a un mínimo de veinte (20) estudiantes por jornada. Las jornadas estarán dirigida a un grupo de estudiantes de la infancia y adolescencia.                                                                                                                                                                                                                                                                                                                                                                                      Gastos: bolsas de agua, ula-ula, cuerdas.</t>
  </si>
  <si>
    <t>médico veterinario, psicólogo</t>
  </si>
  <si>
    <t>médico veterinario y psicólogo.</t>
  </si>
  <si>
    <t xml:space="preserve">Transporte para el equipo básico - microterritorio </t>
  </si>
  <si>
    <t>Promover y realizar jornadas de actividad física en la duración del convenio, de dos (02) horas de duración en el entorno educativo del micro territorio rural, en la que se incluyan aeróbicos, danza, ula-ula, saltar la cuerda, desafío, entre otros. Se debe garantizar hidratación para los asistentes. Previo a la actividad se debe dar una breve charla de sensibilización sobre los beneficios de la actividad física para la salud y de condiciones y estilos de vida saludables. La actividad está dirigida a un mínimo de veinte (20) estudiantes por jornada. Las jornadas estarán dirigida a un grupo de estudiantes de la infancia y adolescencia.                                                                                                                                                                                                                                                                                                                                                                                      Gastos: bolsas de agua, ula-ula, cuerdas.</t>
  </si>
  <si>
    <t>Promover y realizar jornadas de actividad física en la duración del convenio, de dos (02) horas de duración en el entorno educativo del micro territorio urbano, en la que se incluyan aeróbicos, danza, ula-ula, saltar la cuerda, desafío, entre otros. Se debe garantizar hidratación para los asistentes. Previo a la actividad se debe dar una breve charla de sensibilización sobre los beneficios de la actividad física para la salud y de condiciones y estilos de vida saludables. La actividad está dirigida a un mínimo de veinte (20) estudiantes por jornada. Las jornadas estarán dirigida a un grupo de estudiantes de la infancia y adolescencia.                                                                                                                                                                                                                                                                                                                                                                                      Gastos: bolsas de agua, ula-ula, cuerdas.</t>
  </si>
  <si>
    <t>San Jorge 1</t>
  </si>
  <si>
    <t>Ayapel</t>
  </si>
  <si>
    <t>La Apartada</t>
  </si>
  <si>
    <t>Montelibano</t>
  </si>
  <si>
    <t>San Jose de Ure</t>
  </si>
  <si>
    <r>
      <rPr>
        <b/>
        <sz val="10"/>
        <color indexed="10"/>
        <rFont val="Aptos Narrow"/>
        <family val="2"/>
        <scheme val="minor"/>
      </rPr>
      <t>AYAPEL</t>
    </r>
    <r>
      <rPr>
        <b/>
        <sz val="10"/>
        <color indexed="8"/>
        <rFont val="Aptos Narrow"/>
        <family val="2"/>
        <scheme val="minor"/>
      </rPr>
      <t xml:space="preserve">                                                                                                                  CUADRO DE ASIGNACIÓN DE RECURSOS</t>
    </r>
  </si>
  <si>
    <t xml:space="preserve">Realizar una (01) visita domiciliaria con intervalo de un mes, a las gestantes o puérperas identificadas y su familia, en cada visita domiciliaria se debe realizar revelado de placa bacteriana e índice COP. Así mismo, se debe realizar examen físico completo por parte de medicina general, revisión de carné prenatal y de vacunación, resultados de laboratorio y ecografías para verificar adherencia a ruta, indagar por el consumo de micronutrientes y reportar los hallazgos en el formato disponible por la entidad territorial. Ante incumplimientos, la usuaria será remitida a la IPS asignada. Para la identificación de la población gestantes a intervenir, se debe solicitar la base de datos de gestante a la Dirección Local de Salud.Para la identificación de la población gestantes a intervenir, se debe solicitar la base de datos de gestante a la Dirección Local de Salud.  </t>
  </si>
  <si>
    <t>Proceso de formación a 20 adolescentes y jóvenes multiplicadores en asociación con organizaciones de base comunitaria donde participen estos grupos poblacionales (organizaciones de base comunitaria, plataforma municipal de juventudes, grupos artísticos u otras) que permita a los jóvenes  la garantía y disfrute de los derechos sexuales y derechos reproductivos.
El proceso consta de cinco talleres educativos con las siguientes temáticas por taller:
- Promoción de una sexualidad responsable 
- Prevención de Infecciones de Transmisión Sexual (ITS)
- Etrategias para prevenir el embarazo en adolescentes  
- Métodos modernos de planificación familiar y la forma de acceder a estos
- Sensibilización sobre la prevención de la violencia de género y la violencia sexual, y las opciones de apoyo disponibles para los jóvenes en situaciones de vulnerabilidad e IVE. la actividad debe incluir espacios para la elaboración de preguntas anónimas por parte de los jóvenes. Este insumo será utilizado para la realización de talleres con padres de familia para que conozcan las inquietudes más comunes de los jovenes en materia de salud sexual y salud reproductiva. Se debe entregar a los jóvenes beneficiados de la actividad, un certificado como multiplicadores en derechos sexuales y derechos reproductivos</t>
  </si>
  <si>
    <t>Organizar en al microterritorio urbano un evento mensual en el que se realicen mediciones de peso, toma de presión arterial, toma de glucometría, índice de masa corporal (IMC) y test de Snellen, previo a esto se debe dar una charla sobre la importancia de los hábitos saludables y los impactos de las condiciones no transmisibles en la calidad de vida. En caso de encontrar un resultado anormal, remitir el usuasrio a las ESE del municipio para su atención.</t>
  </si>
  <si>
    <t>Desarrollar taller mensual de salud con metodologia participativa y dinámica que incluya información teórica, demostraciones prácticas y espacios de preguntas y respuestas, sobre la importancia del autoexamen de mamas y el conocimeinto de los signos y sintomas del cáncer de cuello uterino, promoviendo hábitaos de autocuidado y prevención.</t>
  </si>
  <si>
    <t>3.	EJE: CONOCIMIENTO EN SALUD PÚBLICA Y SOBERANIA SANITARIA</t>
  </si>
  <si>
    <t>Realizar jornadas de educación casa a casa en los micro territorios urbanos y rurales  del municipio Ayapel, en el entorno hogar dirigidos a todos los grupos etarios de la comunidad en general, con una intervención mínima de veinte (20) casas por jornada. La temática a desarrollar está encaminada en promover en las personas la capacidad de obtener, procesar, entender la información básica de salud, los servicios necesarios para tomar decisiones apropiadas, control físico de larvas de Aedes aegypti con la metodología de lavado y cepillado de tanques bajos; a través, de la estrategia de Información, Educación y Comunicación de prevención y mantenimiento de la salud de dengue</t>
  </si>
  <si>
    <t>Desarrollar en los microterritorios  rural jornadas psicoeducativas de dos horas de duración dirigidas a un grupo de 20 padres y estudiantes que promuevan el involucramiento parental como factor protector en la prevención de la conducta suicida.  Para el desarrollo de la actividad se deben utilizer metodologias participativas. Los facilitadores de las actividades por parte de la ESE deben asistir a una jornada de transferencia de metodologías y contenidos técnicos en la Secretaría de Desarrollo de la Salud.</t>
  </si>
  <si>
    <t>Realizar durante la vigencia del convenio en los microterritorios urbano  con 15 jovenes de edades comprendidas entre los  14 a 17 años,  encuentros ludico pedagogicos de 2 horas de duración  para ser  formados en temas de salud mental y habilidades socioemocionales.  Los encuentros se pueden concertar para ser realizados en horarios diferentes al escolar si en el microterritorio no se cuenta con IE . Los facilitadores de las actividades por parte de la ESE deben asistir a una jornada de transferencia de metodologías y contenidos técnicos en la Secretaría de Desarrollo de la Salud.</t>
  </si>
  <si>
    <t>Realizar durante la vigencia del convenio en  los microterritorios urbano rural con 15 jovenes de edades comprendidas enre los  14 a 17 años encuentros ludico pedagogicos de dos horas de duración para ser  formados en temas de salud mental y habilidades socioemocionales. Los encuentros se pueden concertar para ser realizados en horarios diferentes al escolar si en el microterritorio no se cuenta con IE   . Los facilitadores de las actividades por parte de la ESE deben asistir a una jornada de transferencia de metodologías y contenidos técnicos en la Secretaría de Desarrollo de la Salud.</t>
  </si>
  <si>
    <t xml:space="preserve">Durante la vigencia del convenio realizar en cada microterritorio urbano  con la participación de mínimo 15 líderes y lideresas, miembros de la red comunitaria de vigilancia, entre otros,  encuentros de saberes de 3 horas cada uno, sobre el abordaje para la sensibilización de la VBG a nivel comunitario. Los contenidos a desarrollar son 1. Sesión de encuadre y socialización de la metodología. 2.Estereotipos de género. 3. Lenguaje Inclusivo - incluyente y no sexista. 4. Violencias y generalidades de VBG. 5. Registro de información y Ruta de referencia/atención VBG. 6. Como saber el nivel de riesgo cuando se presentan las VBG (violentometro). Para el desarrollo de las sesiones se debe utilizar una metodologia participativa y reflexiva. Para el desarrollo de la actividad se utilizaran como guia los documentos entregados por la Secretaria de Desarrollo de la Salud en la jornada de transferencia de metodologías y contenidos técnicos. Los encuentros se llevaran a cabo cada 8 días y los participantes deben asistir al 100% de las sesiones para considerarlas validas y que cumplan con el objetivo propuesto </t>
  </si>
  <si>
    <t xml:space="preserve">Durante la vigencia del convenio realizar en cada microterritorio rural  con la participación de mínimo 15 líderes y lideresas, miembros de la red comunitaria de vigilancia, entre otros,   encuentros de saberes de 3 horas cada uno, sobre el abordaje para la sensibilización de la VBG a nivel comunitario. Los contenidos a desarrollar son 1. Sesión de encuadre y socialización de la metodología. 2.Estereotipos de género. 3. Lenguaje Inclusivo - incluyente y no sexista. 4. Violencias y generalidades de VBG. 5. Registro de información y Ruta de referencia/atención VBG. 6. Como saber el nivel de riesgo cuando se presentan las VBG (violentometro). Para el desarrollo de las sesiones se debe utilizar una metodologia participativa y reflexiva. Para el desarrollo de la actividad se utilizaran como guia los documentos entregados por la Secretaria de Desarrollo de la Salud en la jornada de transferencia de metodologías y contenidos técnicos. Los encuentros se llevaran a cabo cada 8 días y los participantes deben asistir al 100% de las sesiones para considerarlas validas y que cumplan con el objetivo propuesto </t>
  </si>
  <si>
    <t xml:space="preserve">Desarrollar taller  teorico practico  de dos (2) horas de duracion, distribuidas en  una  hora teorico y  una  hora practica en el entorno escolar dirigidas a estudiantes  de 8 ° y  9 ° grados, profesores  en la zona urbana con un minimo de 25 asistentes, que debe incluir los siguientes temas  a)    Que son los plaguicidas y su clasificación toxicológica b)    Que son los pictogramas que vienen en el envase y que significan y para qué sirven.c)    Vías de penetración de los plaguicidas y como afectan la salud, el suelo, el aire y agua.d)     Peligros y cuidados en el hogar, sitio de trabajo dotando de conceptos y actitudes que minimicen los riesgos a accidentes y suicidios con plaguicidas.e)    Población en mayor riesgo y precauciones necesarias que eviten estos riesgos a la familia, los animales y el ambiente.)     Síntomas que se presentan ante una intoxicación y qué hacer ante un evento.   Se deben generar mensajes o eslogan alusivos al uso y manipulación con precaución de plaguicidas para complementar las infografías de los afiches. </t>
  </si>
  <si>
    <t xml:space="preserve">Desarrollar taller  teorico practico  de dos (2) horas de duracion, distribuidas en  una  hora teorico y  una  hora practica en el entorno laboral, comunitario a  un minimo de 25 asistentes, que debe incluir los siguientes temas  a)    Que son los plaguicidas y su clasificación toxicológica b)    Que  significan los pictogramas del envase  y para qué sirven.c)    Vías de penetración de los plaguicidas y como afectan la salud, el suelo, el aire y el agua. d)     Peligros y cuidados en el hogar, sitio de trabajo; dotando de conceptos y actitudes que minimicen los riesgos a accidentes y suicidios con plaguicidas .e)    Población en mayor riesgo y precauciones necesarias que eviten estos riesgos a la familia, los animales y el ambiente. f)     Síntomas que se presentan ante una intoxicación y qué hacer ante un evento.   Se deben generar mensajes o eslogan alusivos al uso y manipulación con precaución de plaguicidas para complementar las infografías de los afiches. </t>
  </si>
  <si>
    <r>
      <rPr>
        <b/>
        <sz val="10"/>
        <color indexed="10"/>
        <rFont val="Aptos Narrow"/>
        <family val="2"/>
        <scheme val="minor"/>
      </rPr>
      <t>LA APARTADA</t>
    </r>
    <r>
      <rPr>
        <b/>
        <sz val="10"/>
        <color indexed="8"/>
        <rFont val="Aptos Narrow"/>
        <family val="2"/>
        <scheme val="minor"/>
      </rPr>
      <t xml:space="preserve">                                                                                                                  CUADRO DE ASIGNACIÓN DE RECURSOS</t>
    </r>
  </si>
  <si>
    <t>Desarrollar talleres de educación en salud oral en Institución educativa con intervalo de un mes, sobre sensibilización sobre enseñanza de técnica de cepillado, uso de seda dental, alimentación saludable, elementos de higiene oral, elementos naturales de higiene oral (seda dental casera, entre otros), controles por odontología.
Los talleres están dirigidos a todos los estudiantes de primero, segundo y tercero de primaria con mínimo 20 (veinte) estudiantes. En cada taller se debe realizar revelado de placa bacteriana, índice COP-ceo y canalización a los servicios de odontología de su respectiva EPS. Es indispensable que en la concertación de la actividad, se solicite que el día del taller, los estudiantes deben llevar al colegio, sus elementos de higiene oral</t>
  </si>
  <si>
    <t xml:space="preserve">Realizar un (1) taller sobre acciones favorables para la salud mental del cuidador. Con una porción grande de arcilla cada participante construirá una figura que represente quién es él y posteriormente se realizara reflexión al respecto.                                                                                                                                Participantes: Personas que cuidan a personas con discapacidad, sociedad civil. Concertar convocatoria con el comité de discapacidad municipal                                                                                                                         Previamente cada participante resolverá el Instrumento para la valoración emocional del cuidador, de la guía de RBC.  </t>
  </si>
  <si>
    <t>Realizar jornadas de educación casa a casa en los micro territorios urbanos y rurales  del municipios La Apartada, en el entorno hogar dirigidos a todos los grupos etarios de la comunidad en general, con una intervención mínima de veinte (20) casas por jornada. La temática a desarrollar está encaminada en promover en las personas la capacidad de obtener, procesar, entender la información básica de salud, los servicios necesarios para tomar decisiones apropiadas, control físico de larvas de Aedes aegypti con la metodología de lavado y cepillado de tanques bajos; a través, de la estrategia de Información, Educación y Comunicación de prevención y mantenimiento de la salud de dengue</t>
  </si>
  <si>
    <r>
      <rPr>
        <b/>
        <sz val="10"/>
        <color indexed="10"/>
        <rFont val="Aptos Narrow"/>
        <family val="2"/>
        <scheme val="minor"/>
      </rPr>
      <t>MONTELIBANO</t>
    </r>
    <r>
      <rPr>
        <b/>
        <sz val="10"/>
        <color indexed="8"/>
        <rFont val="Aptos Narrow"/>
        <family val="2"/>
        <scheme val="minor"/>
      </rPr>
      <t xml:space="preserve">                                                                                                                  CUADRO DE ASIGNACIÓN DE RECURSOS</t>
    </r>
  </si>
  <si>
    <t>Psicologo.</t>
  </si>
  <si>
    <t>Realizar jornadas de educación casa a casa en los micro territorios urbanos y rurales  del municipio de Montelíbano, en el entorno hogar dirigidos a todos los grupos etarios de la comunidad en general, con una intervención mínima de veinte (20) casas por jornada. La temática a desarrollar está encaminada en promover en las personas la capacidad de obtener, procesar, entender la información básica de salud, los servicios necesarios para tomar decisiones apropiadas, control físico de larvas de Aedes aegypti con la metodología de lavado y cepillado de tanques bajos; a través, de la estrategia de Información, Educación y Comunicación de prevención y mantenimiento de la salud de dengue</t>
  </si>
  <si>
    <t>Enfermero o psicologo.</t>
  </si>
  <si>
    <r>
      <rPr>
        <b/>
        <sz val="10"/>
        <color indexed="10"/>
        <rFont val="Aptos Narrow"/>
        <family val="2"/>
        <scheme val="minor"/>
      </rPr>
      <t>SAN JOSE DE URE</t>
    </r>
    <r>
      <rPr>
        <b/>
        <sz val="10"/>
        <color indexed="8"/>
        <rFont val="Aptos Narrow"/>
        <family val="2"/>
        <scheme val="minor"/>
      </rPr>
      <t xml:space="preserve">                                                                                                                  CUADRO DE ASIGNACIÓN DE RECURSOS</t>
    </r>
  </si>
  <si>
    <t>Realizar jornadas de educación casa a casa en los micro territorios urbanos y rurales  del municipios de San José de Uré, en el entorno hogar dirigidos a todos los grupos etarios de la comunidad en general, con una intervención mínima de veinte (20) casas por jornada. La temática a desarrollar está encaminada en promover en las personas la capacidad de obtener, procesar, entender la información básica de salud, los servicios necesarios para tomar decisiones apropiadas, control físico de larvas de Aedes aegypti con la metodología de lavado y cepillado de tanques bajos; a través, de la estrategia de Información, Educación y Comunicación de prevención y mantenimiento de la salud de dengue</t>
  </si>
  <si>
    <t>Promover y realizar jornadas de actividad física durante la vigencia del contrato, de dos (02) horas de duración en el entorno educativo del micro territorio rural, en la que se incluyan aeróbicos, danza, ula-ula, saltar la cuerda, desafío, entre otros. Se debe garantizar hidratación para los asistentes. Previo a la actividad se debe dar una breve charla de sensibilización sobre los beneficios de la actividad física para la salud y de condiciones y estilos de vida saludables. La actividad está dirigida a un mínimo de veinte (20) estudiantes por jornada. Las jornadas estaran dirigida a un grupo de estudiantes de la infancia y adolscencia.                                                                                                                                                                                                                                                                                                                                                                                      Gastos: bolsas de agua, ula-ula, cuerdas.</t>
  </si>
  <si>
    <t>Promover y realizar jornadas de actividad física durante la vigencia del contrato, de dos (02) horas de duración en el entorno educativo del micro territorio urbano, en la que se incluyan aeróbicos, danza, ula-ula, saltar la cuerda, desafío, entre otros. Se debe garantizar hidratación para los asistentes. Previo a la actividad se debe dar una breve charla de sensibilización sobre los beneficios de la actividad física para la salud y de condiciones y estilos de vida saludables. La actividad está dirigida a un mínimo de veinte (20) estudiantes por jornada. Las jornadas estaran dirigida a un grupo de estudiantes de la infancia y adolscencia.                                                                                                                                                                                                                                                                                                                                                                                      Gastos: bolsas de agua, ula-ula, cuerdas.</t>
  </si>
  <si>
    <t>Promover y realizar jornadas de actividad física en la duración del convenio, de dos (02) horas de duración en el entorno educativo del micro territorio rural, en la que se incluyan aeróbicos, danza, ula-ula, saltar la cuerda, desafío, entre otros. Se debe garantizar hidratación para los asistentes. Previo a la actividad se debe dar una breve charla de sensibilización sobre los beneficios de la actividad física para la salud y de condiciones y estilos de vida saludables. La actividad está dirigida a un mínimo de veinte (20) estudiantes por jornada. Las jornadas estaran dirigida a un grupo de estudiantes de la infancia y adolscecia.                                                                                                                                                                                                                                                                                                                                                                                      Gastos: bolsas de agua, ula-ula, cuerdas.</t>
  </si>
  <si>
    <t>Promover y realizar jornadas de actividad física en la duración del convenio, de dos (02) horas de duración en el entorno educativo del micro territorio urbanol, en la que se incluyan aeróbicos, danza, ula-ula, saltar la cuerda, desafío, entre otros. Se debe garantizar hidratación para los asistentes. Previo a la actividad se debe dar una breve charla de sensibilización sobre los beneficios de la actividad física para la salud y de condiciones y estilos de vida saludables. La actividad está dirigida a un mínimo de veinte (20) estudiantes por jornada. Las jornadas estaran dirigida a un grupo de estudiantes de la infancia y la otra jornada dirigida a estudiantes adolscentes.                                                                                                                                                                                            Evidencias: acta de concertación de la actividad con el rector de la IE, listado de asistencia de los participantes y 5 evidencias fotograficas donde se evidencia el total de participantes en la charla, realizando la actividad física y el suministro de agua.                                                                                                                                                                                                Gastos: bolsas de agua, ula-ula, cuerdas.</t>
  </si>
  <si>
    <t>Zona Costanera 2</t>
  </si>
  <si>
    <t>Puerto Escondido</t>
  </si>
  <si>
    <t>Los Cordobas</t>
  </si>
  <si>
    <t>Canalete</t>
  </si>
  <si>
    <r>
      <rPr>
        <b/>
        <sz val="10"/>
        <color indexed="10"/>
        <rFont val="Aptos Narrow"/>
        <family val="2"/>
        <scheme val="minor"/>
      </rPr>
      <t>PUERTO ESCONDIDO</t>
    </r>
    <r>
      <rPr>
        <b/>
        <sz val="10"/>
        <color indexed="8"/>
        <rFont val="Aptos Narrow"/>
        <family val="2"/>
        <scheme val="minor"/>
      </rPr>
      <t xml:space="preserve">                                                                                                                  CUADRO DE ASIGNACIÓN DE RECURSOS</t>
    </r>
  </si>
  <si>
    <t xml:space="preserve">Equipo de Salud Territorial (EST)- territorio Rural </t>
  </si>
  <si>
    <t>Equipo de Salud Territorial (EST)- territorio Urbano</t>
  </si>
  <si>
    <t>Equipo de Apoyo para desarrollo de actividades a los equipos de Salud Territorial (EST)- territorio Urbano y Rural</t>
  </si>
  <si>
    <t>Transporte para el equipo básico - territorio rural</t>
  </si>
  <si>
    <t>Taller de educación en salud sexual y salud reproductiva dirigido a niños y niñas de grado tercero, cuarto y quinto de primaria de la institución educativa del territorio para que puedan estar en capacidad de identificar las diferencias de sexo, adquirir información adecuada sobre la anatomía de los órganos genitales y sus funciones,  fomentar actitudes positivas frente al cuerpo y la genitalidad y promover el autocuidado de la salud sexual y prevenir las violencias sexuales y violencias de género.</t>
  </si>
  <si>
    <t>Jornadas de tamizaje para ITS (VIH y sífilis), con enfoque preventivo a personas entre 15 y 60 años de edad por parte de personal certificado en POCT a excepción de los profesionales en bacteriología. Se debe garantizar la asesoría pre y post prueba y la entrega de cinco (05) preservativos a las personas que accedan a las pruebas. se debe garantizar la canalización efectiva de los usuarios con resultados resctivos a la IPS primaria para captación de los casos resguardando la confidencialidad. Mínimo 20 personas</t>
  </si>
  <si>
    <t>Realizar ciclo paseo  durante la vigencia del convenio en el territorio urbano, previo a cada ciclo paseo hacer una charla sobre la importancia de la práctica regular de ejercicio físico como medio para reducir la prevalencia de enfermedades crónicas no transmisibles, se contará con la asistencia mínima de 20 participantes, el recorrido será mínimo de 5 km. Con la población general, se garantiza hidratación a los asistentes. Las evidencias serán listados de asistencias, 3 evidencias fotográficas donde se logre visualizar el número de asistentes, un video de dos minutos de duración, donde se logre evidencial  el desarrollo de la actividad, factura de la compra del agua.</t>
  </si>
  <si>
    <t>Realizar ciclo paseo durante la vigencia del convenio en el territorio rural, previo a cada ciclo paseo hacer una charla sobre la importancia de la práctica regular de ejercicio físico como medio para reducir la prevalencia de enfermedades crónicas no transmisibles, se contará con la asistencia mínima de 20 participantes, el recorrido será mínimo de 5 km. Con la población general, se garantiza hidratación a los asistentes. Las evidencias serán listados de asistencias, 3 evidencias fotográficas donde se logre visualizar el número de asistentes, un video de dos minutos de duración, donde se logre evidencial  el desarrollo de la actividad, factura de la compra del agua.</t>
  </si>
  <si>
    <t>Organizar en al territorio urbano un evento mensual en el que se realicen mediciones de peso, toma de presión arterial, toma de glucometría, índice de masa corporal (IMC) y test de Snellen, previo a esto se debe dar una charla sobre la importancia de los hábitos saludables y los impactos de las condiciones no transmisibles en la calidad de vida. En caso de encontrar un resultado anormal, remitir el usuasrio a las ESE del municipio para su atención.</t>
  </si>
  <si>
    <t>Enfermero,  y auxiliar de enfermería.</t>
  </si>
  <si>
    <t>Realizar jornadas de educación casa a casa en los territorios rurales del municipio de Puerto Escondido, en el entorno hogar dirigidos a todos los grupos etarios de la comunidad en general, con una intervención mínima de veinte (20) casas por jornada. La temática a desarrollar está encaminada en promover en las personas la capacidad de obtener, procesar y entender la información básica de salud y los servicios necesarios para tomar decisiones apropiadas; a través, de la estrategia de Información, Educación y Comunicación de prevención y mantenimiento de la salud de enfermedad de Chagas (Tripanosomiasis):</t>
  </si>
  <si>
    <t>Enfermero O psicologo</t>
  </si>
  <si>
    <t>Desarrollar en los territorios  rural jornadas psicoeducativas de dos horas de duración dirigidas a un grupo de 20 padres y estudiantes que promuevan el involucramiento parental como factor protector en la prevención de la conducta suicida.  Para el desarrollo de la actividad se deben utilizer metodologias participativas. Los facilitadores de las actividades por parte de la ESE deben asistir a una jornada de transferencia de metodologías y contenidos técnicos en la Secretaría de Desarrollo de la Salud.</t>
  </si>
  <si>
    <t>Realizar durante la vigencia del convenio en los territorios urbano  con 15 jovenes de edades comprendidas entre los  14 a 17 años,  encuentros ludico pedagogicos de 2 horas de duración  para ser  formados en temas de salud mental y habilidades socioemocionales.  Los encuentros se pueden concertar para ser realizados en horarios diferentes al escolar si en el territorio no se cuenta con IE . Los facilitadores de las actividades por parte de la ESE deben asistir a una jornada de transferencia de metodologías y contenidos técnicos en la Secretaría de Desarrollo de la Salud.</t>
  </si>
  <si>
    <t>Realizar durante la vigencia del convenio en  los territorios urbano rural con 15 jovenes de edades comprendidas enre los  14 a 17 años encuentros ludico pedagogicos de dos horas de duración para ser  formados en temas de salud mental y habilidades socioemocionales. Los encuentros se pueden concertar para ser realizados en horarios diferentes al escolar si en el territorio no se cuenta con IE   . Los facilitadores de las actividades por parte de la ESE deben asistir a una jornada de transferencia de metodologías y contenidos técnicos en la Secretaría de Desarrollo de la Salud.</t>
  </si>
  <si>
    <t>Organizar en el territorio urbano un (1) festival  de salud mental comunitaria con la participación de treinta (30) personas   la comunidad a través de actividades artísticas, recreativas y deportivas, para así fortalecer el tejido social y los vínculos interpersonales. Las actividades deben realizarse en articulación con la administración municipal, EAPB, ICBF, Iglesias y demás sectores. Previo a la actividad realizar reuniones coordinación para organizar la agenda y necesidades de apoyo logístico. Realizar la actividad en un espacio abierto que permita la participacion activa de los asistentes donde se llevaran a cabo las siguientes actividades: 1. Pintar un mural comunitario con mensajes sobre la salud mental. 2. Un  taller para enseñar a los miembros de la comunidad una variedad de técnicas para manejar el estrés. Combine el taller con una sesión de yoga o meditación y explique los beneficios de estas prácticas para el bienestar mental y físico. 3. organizar una  Actividad lúdica para Aprender a reconocer y gestionar emociones 4. Realizar  juegos y retos, elijiendo  un tema para el día, que permita reconocer la importancia del   bienestar propio comiunitario y de la salud tanto físico como mental.</t>
  </si>
  <si>
    <t>Organizar en el territorio  rural un (1) festival  de salud mental comunitaria con la participación de treinta (30) personas   la comunidad a través de actividades artísticas, recreativas y deportivas, para así fortalecer el tejido social y los vínculos interpersonales. Las actividades deben realizarse en articulación con la administración municipal, EAPB, ICBF, Iglesias y demás sectores. Previo a la actividad realizar reuniones coordinación para organizar la agenda y necesidades de apoyo logístico. Realizar la actividad en un espacio abierto que permita la participacion activa de los asistentes donde se llevaran a cabo las siguientes actividades: 1. Pintar un mural comunitario con mensajes sobre la salud mental. 2. Un  taller para enseñar a los miembros de la comunidad una variedad de técnicas para manejar el estrés. Combine el taller con una sesión de yoga o meditación y explique los beneficios de estas prácticas para el bienestar mental y físico. 3. organizar una  Actividad lúdica para Aprender a reconocer y gestionar emociones 4. Realizar  juegos y retos, elijiendo  un tema para el día, que permita reconocer la importancia del   bienestar propio comiunitario y de la salud tanto físico como mental.</t>
  </si>
  <si>
    <t xml:space="preserve">Durante la vigencia del convenio realizar en cada territorio urbano  con la participación de mínimo 15 líderes y lideresas, miembros de la red comunitaria de vigilancia, entre otros,  encuentros de saberes de 3 horas cada uno, sobre el abordaje para la sensibilización de la VBG a nivel comunitario. Los contenidos a desarrollar son 1. Sesión de encuadre y socialización de la metodología. 2.Estereotipos de género. 3. Lenguaje Inclusivo - incluyente y no sexista. 4. Violencias y generalidades de VBG. 5. Registro de información y Ruta de referencia/atención VBG. 6. Como saber el nivel de riesgo cuando se presentan las VBG (violentometro). Para el desarrollo de las sesiones se debe utilizar una metodologia participativa y reflexiva. Para el desarrollo de la actividad se utilizaran como guia los documentos entregados por la Secretaria de Desarrollo de la Salud en la jornada de transferencia de metodologías y contenidos técnicos. Los encuentros se llevaran a cabo cada 8 días y los participantes deben asistir al 100% de las sesiones para considerarlas validas y que cumplan con el objetivo propuesto </t>
  </si>
  <si>
    <t xml:space="preserve">Durante la vigencia del convenio realizar en cada territorio rural  con la participación de mínimo 15 líderes y lideresas, miembros de la red comunitaria de vigilancia, entre otros,   encuentros de saberes de 3 horas cada uno, sobre el abordaje para la sensibilización de la VBG a nivel comunitario. Los contenidos a desarrollar son 1. Sesión de encuadre y socialización de la metodología. 2.Estereotipos de género. 3. Lenguaje Inclusivo - incluyente y no sexista. 4. Violencias y generalidades de VBG. 5. Registro de información y Ruta de referencia/atención VBG. 6. Como saber el nivel de riesgo cuando se presentan las VBG (violentometro). Para el desarrollo de las sesiones se debe utilizar una metodologia participativa y reflexiva. Para el desarrollo de la actividad se utilizaran como guia los documentos entregados por la Secretaria de Desarrollo de la Salud en la jornada de transferencia de metodologías y contenidos técnicos. Los encuentros se llevaran a cabo cada 8 días y los participantes deben asistir al 100% de las sesiones para considerarlas validas y que cumplan con el objetivo propuesto </t>
  </si>
  <si>
    <r>
      <rPr>
        <b/>
        <sz val="10"/>
        <color indexed="10"/>
        <rFont val="Aptos Narrow"/>
        <family val="2"/>
        <scheme val="minor"/>
      </rPr>
      <t>LOS CORDOBAS</t>
    </r>
    <r>
      <rPr>
        <b/>
        <sz val="10"/>
        <color indexed="8"/>
        <rFont val="Aptos Narrow"/>
        <family val="2"/>
        <scheme val="minor"/>
      </rPr>
      <t xml:space="preserve">                                                                                                                  CUADRO DE ASIGNACIÓN DE RECURSOS</t>
    </r>
  </si>
  <si>
    <t>Organizar en al territorio urbano un evento mensual en el que se realicen mediciones de peso, toma de presión arterial, toma de glucometría, índice de masa corporal (IMC) y test de Snellen, se debe brindar educación sobre la importancia de los hábitos saludables y los impactos de las condiciones no transmisibles en la calidad de vida. En caso de encontrar un resultado anormal, remitir el usuasrio a las ESE del municipio para su atención.</t>
  </si>
  <si>
    <t>Realizar jornadas de educación casa a casa en los territorios rurales del municipio de Los Cordobas, en el entorno hogar dirigidos a todos los grupos etarios de la comunidad en general, con una intervención mínima de veinte (20) casas por jornada. La temática a desarrollar está encaminada en promover en las personas la capacidad de obtener, procesar y entender la información básica de salud y los servicios necesarios para tomar decisiones apropiadas; a través, de la estrategia de Información, Educación y Comunicación de prevención y mantenimiento de la salud de enfermedad de Chagas (Tripanosomiasis):</t>
  </si>
  <si>
    <r>
      <rPr>
        <b/>
        <sz val="10"/>
        <color indexed="10"/>
        <rFont val="Aptos Narrow"/>
        <family val="2"/>
        <scheme val="minor"/>
      </rPr>
      <t>CANALETE</t>
    </r>
    <r>
      <rPr>
        <b/>
        <sz val="10"/>
        <color indexed="8"/>
        <rFont val="Aptos Narrow"/>
        <family val="2"/>
        <scheme val="minor"/>
      </rPr>
      <t xml:space="preserve">                                                                                                                  CUADRO DE ASIGNACIÓN DE RECURSOS</t>
    </r>
  </si>
  <si>
    <r>
      <t>Realizar una (01) visita mensual domiciliaria a las gestantes o puérperas identificadas y su familia, en cada visita domiciliaria se debe realizar revelado de placa bacteriana e índice COP. Así mismo, se debe realizar examen físico completo por parte de medicina general, revisión de carné prenatal y de vacunación, resultados de laboratorio y ecografías para verificar adherencia a ruta, indagar por el consumo de micronutrientes y reportar los hallazgos en el formato disponible por la entidad territorial. Ante incumplimientos, la usuaria será remitida a la IPS asignada. Para la identificación de la población gestantes a intervenir, se debe solicitar la base de datos de gestante a la Dirección Local de Salud.</t>
    </r>
    <r>
      <rPr>
        <sz val="10"/>
        <color indexed="8"/>
        <rFont val="Aptos Narrow"/>
        <family val="2"/>
        <scheme val="minor"/>
      </rPr>
      <t xml:space="preserve">Para la identificación de la población gestantes a intervenir, se debe solicitar la base de datos de gestante a la Dirección Local de Salud.  </t>
    </r>
  </si>
  <si>
    <t>Realizar una (01) visita mensual domiciliaria a las gestantes o puérperas identificadas y su familia, en cada visita domiciliaria se debe realizar revelado de placa bacteriana e índice COP. Así mismo, se debe realizar examen físico completo por parte de medicina general, revisión de carné prenatal y de vacunación, resultados de laboratorio y ecografías para verificar adherencia a ruta, indagar por el consumo de micronutrientes y reportar los hallazgos en el formato disponible por la entidad territorial. Ante incumplimientos, la usuaria será remitida a la IPS asignada. Para la identificación de la población gestantes a intervenir, se debe solicitar la base de datos de gestante a la Dirección Local de Salud.Para la identificación de la población gestantes a intervenir, se debe solicitar la base de datos de gestante a la Dirección Local de Salud.</t>
  </si>
  <si>
    <t>Realizar jornadas de educación casa a casa en los micro territorios urbanos y rurales  del municipio de Canalete, en el entorno hogar dirigidos a todos los grupos etarios de la comunidad en general, con una intervención mínima de veinte (20) casas por jornada. La temática a desarrollar está encaminada en promover en las personas la capacidad de obtener, procesar, entender la información básica de salud, los servicios necesarios para tomar decisiones apropiadas, control físico de larvas de Aedes aegypti con la metodología de lavado y cepillado de tanques bajos; a través, de la estrategia de Información, Educación y Comunicación de prevención y mantenimiento de la salud de dengue</t>
  </si>
  <si>
    <t>Transporte para el equipo básico - territorio</t>
  </si>
  <si>
    <t>Promover y realizar jornadas de actividad física durante la vigencia del convenio, de dos (02) horas de duración en el entorno educativo del territorio urbano, en la que se incluyan aeróbicos, danza, ula-ula, saltar la cuerda, desafío, entre otros. Se debe garantizar hidratación para los asistentes. Previo a la actividad se debe dar una breve charla de sensibilización sobre los beneficios de la actividad física para la salud y de condiciones y estilos de vida saludables. La actividad está dirigida a un mínimo de veinte (20) estudiantes por jornada. Las jornadas estaran dirigida a un grupo de estudiantes de la infancia y adolscecia.                                                                   Evidencias: acta de concertación de la actividad con el rector de la IE, listado de asistencia de los participantes y 5 evidencias fotograficas donde se evidencia el total de participantes en la charla, realizando la actividad física y el suministro de agua.                                                                                                                                                                                                                                                                                                                                                                                    Gastos: bolsas de agua, ula-ula, cuerdas.</t>
  </si>
  <si>
    <t>Promover y realizar jornadas de actividad física durante la vigencia del convenio, de dos (02) horas de duración en el entorno educativo del territorio rural, en la que se incluyan aeróbicos, danza, ula-ula, saltar la cuerda, desafío, entre otros. Se debe garantizar hidratación para los asistentes. Previo a la actividad se debe dar una breve charla de sensibilización sobre los beneficios de la actividad física para la salud y de condiciones y estilos de vida saludables. La actividad está dirigida a un mínimo de veinte (20) estudiantes por jornada. Las jornadas estaran dirigida a un grupo de estudiantes de la infancia y la otra jornada dirigida a estudiantes adolscentes.                                                                                                                                                                                            Evidencias: acta de concertación de la actividad con el rector de la IE, listado de asistencia de los participantes y 5 evidencias fotograficas donde se evidencia el total de participantes en la charla, realizando la actividad física y el suministro de agua.                                                                                                                                                                                                Gastos: bolsas de agua, ula-ula, cuerdas.</t>
  </si>
  <si>
    <t>Promover y realizar jornadas de actividad física durante la vigencia del convenio, de dos (02) horas de duración en el entorno educativo del micro territorio rural, en la que se incluyan aeróbicos, danza, ula-ula, saltar la cuerda, desafío, entre otros. Se debe garantizar hidratación para los asistentes. Previo a la actividad se debe dar una breve charla de sensibilización sobre los beneficios de la actividad física para la salud y de condiciones y estilos de vida saludables. La actividad está dirigida a un mínimo de veinte (20) estudiantes por jornada. Las jornadas estaran dirigida a un grupo de estudiantes de la infancia y adolscecia.                                                                                                                                                                                                                                                                                                                                                                                      Gastos: bolsas de agua, ula-ula, cuerdas.</t>
  </si>
  <si>
    <t>Promover y realizar jornadas de actividad física durante la vigencia del convenio, de dos (02) horas de duración en el entorno educativo del micro territorio urbanol, en la que se incluyan aeróbicos, danza, ula-ula, saltar la cuerda, desafío, entre otros. Se debe garantizar hidratación para los asistentes. Previo a la actividad se debe dar una breve charla de sensibilización sobre los beneficios de la actividad física para la salud y de condiciones y estilos de vida saludables. La actividad está dirigida a un mínimo de veinte (20) estudiantes por jornada. Las jornadas estaran dirigida a un grupo de estudiantes de la infancia y la otra jornada dirigida a estudiantes adolscentes.                                                                                                                                                                                            Evidencias: acta de concertación de la actividad con el rector de la IE, listado de asistencia de los participantes y 5 evidencias fotograficas donde se evidencia el total de participantes en la charla, realizando la actividad física y el suministro de agua.                                                                                                                                                                                                Gastos: bolsas de agua, ula-ula, cuerdas.</t>
  </si>
  <si>
    <t>Corredor Indigena</t>
  </si>
  <si>
    <t>San Andres</t>
  </si>
  <si>
    <t>Chima</t>
  </si>
  <si>
    <t>Tuchin</t>
  </si>
  <si>
    <r>
      <rPr>
        <b/>
        <sz val="10"/>
        <color indexed="10"/>
        <rFont val="Aptos Narrow"/>
        <family val="2"/>
        <scheme val="minor"/>
      </rPr>
      <t>SAN ANDRES</t>
    </r>
    <r>
      <rPr>
        <b/>
        <sz val="10"/>
        <color indexed="8"/>
        <rFont val="Aptos Narrow"/>
        <family val="2"/>
        <scheme val="minor"/>
      </rPr>
      <t xml:space="preserve">                                                                                                                  CUADRO DE ASIGNACIÓN DE RECURSOS</t>
    </r>
  </si>
  <si>
    <r>
      <t xml:space="preserve">Jornadas de capacitación consistente en </t>
    </r>
    <r>
      <rPr>
        <b/>
        <sz val="12"/>
        <color rgb="FFFF0000"/>
        <rFont val="Aptos Narrow"/>
        <family val="2"/>
        <scheme val="minor"/>
      </rPr>
      <t>cuatro</t>
    </r>
    <r>
      <rPr>
        <sz val="12"/>
        <color theme="1"/>
        <rFont val="Aptos Narrow"/>
        <family val="2"/>
        <scheme val="minor"/>
      </rPr>
      <t xml:space="preserve"> talleres de 2 horas de duración dirigidas a las gestantes y madres lactantes  para capacitarlas  sobre Lactancia materna exclusiva durante los primeros seis meses de vida y con alimentación complementaria adecuada hasta los dos años de edad o más. Durante el taller se verificarán los siguientes aspectos: 
1. Beneficios de la lactancia materna (para la madre, el niño, la familia y la comunidad)
2. Observación de la mamada para identificar postura de la madre y el lactante, Signos de transferencia eficaz de la leche; Durante esta actividad se debe aplicar la fihca de evaluación de la técnica de lactancia
3. Extracción y conservación de la leche materna. 
4. Dificultades relacionadas con la lactancia materna y dónde consultar y buscar apoyo cuando hay dificultades para la lactancia. (se debe informar la ruta para acceder a la consulta de lactancia materna de la que adispone la E.S.E. municipal)
Las asistentes a esta actividad deben ser las mismas y como mínimo participarán 20 y se presentarán videos de sensibilización y se entregarán calendarios que contengan los beneficios de la lactancia en cada mes. (en los municipios que cuenten con red de apoyo de la estrategia IAMII se debe extender la invitación a la capacitación) </t>
    </r>
  </si>
  <si>
    <t>Nutricionista, o Enfermero</t>
  </si>
  <si>
    <t>Implementar (1) una  jornada educativa de (4) cuatro horas para comunidades étnicas y rurales sobre signos y síntomas de la Tuberculosis y enfermedad de Hansen con mínimo 20 asistentes. Así como establecer (1) una  ruta de atención, diagnóstico y tratamiento de la tuberculosis y la enfermedad de Hansen.</t>
  </si>
  <si>
    <t>Médico o enfermero</t>
  </si>
  <si>
    <t>3.	EJE: CONOCIMIENTO EN SALUD PÚBLICA Y SOBERANÍA SANITARIA</t>
  </si>
  <si>
    <t>Realizar talleres en el municipios de San Andrés de Sotavento, talleres en el entorno comunitario de los micro territorios rurales dirigidos a todos los grupos etarios de la comunidad en general, con una asistencia mínimo de veinte (20) personas. La temática de los talleres está encaminada en promover en las personas la capacidad de obtener, procesar y entender la información básica de salud y los servicios necesarios para tomar decisiones apropiadas; a través, de estrategia de Información, Educación y Comunicación del programa de promoción, mantenimiento de la salud y eliminación de leishmaniasis</t>
  </si>
  <si>
    <t>Jornadas de educación, sensibilización y promoción en la salud dirigido a los entornos educativos  incluyendo las siguientes:
Medidas para el control de la calidad del aire, agua y ruido de acuerdo a cada municipio.
Riesgos sanitarios por contaminación ambiental (agua, aire, etc.) y medidas para prevenirlos o mitigarlos.
Efectos en la salud por calidad de aire, agua y ruido, tener en cuenta los identificados por la OPS y OMS. Elaboracion de infografia acerca de los impactos por la  calidad aire, agua y ruido.</t>
  </si>
  <si>
    <t>enfermero, psicólogo</t>
  </si>
  <si>
    <r>
      <rPr>
        <b/>
        <sz val="10"/>
        <color indexed="10"/>
        <rFont val="Aptos Narrow"/>
        <family val="2"/>
        <scheme val="minor"/>
      </rPr>
      <t>CHIMA</t>
    </r>
    <r>
      <rPr>
        <b/>
        <sz val="10"/>
        <color indexed="8"/>
        <rFont val="Aptos Narrow"/>
        <family val="2"/>
        <scheme val="minor"/>
      </rPr>
      <t xml:space="preserve">                                                                                                                  CUADRO DE ASIGNACIÓN DE RECURSOS</t>
    </r>
  </si>
  <si>
    <t xml:space="preserve">Realizar una visita domiciliaria con intervalo de un mes, a las gestantes o puérperas identificadas y su familia, en cada visita domiciliaria se debe realizar revelado de placa bacteriana e índice COP. Así mismo, se debe realizar examen físico completo por parte de medicina general, revisión de carné prenatal y de vacunación, resultados de laboratorio y ecografías para verificar adherencia a ruta, indagar por el consumo de micronutrientes y reportar los hallazgos en el formato disponible por la entidad territorial. Ante incumplimientos, la usuaria será remitida a la IPS asignada. Para la identificación de la población gestantes a intervenir, se debe solicitar la base de datos de gestante a la Dirección Local de Salud.Para la identificación de la población gestantes a intervenir, se debe solicitar la base de datos de gestante a la Dirección Local de Salud.  </t>
  </si>
  <si>
    <t>Realizar jornadas de educación casa a casa en los territorios urbanos y rurales  del municipio Chimá, en el entorno hogar dirigidos a todos los grupos etarios de la comunidad en general, con una intervención mínima de veinte (20) casas por jornada. La temática a desarrollar está encaminada en promover en las personas la capacidad de obtener, procesar, entender la información básica de salud, los servicios necesarios para tomar decisiones apropiadas, control físico de larvas de Aedes aegypti con la metodología de lavado y cepillado de tanques bajos; a través, de la estrategia de Información, Educación y Comunicación de prevención y mantenimiento de la salud de dengue</t>
  </si>
  <si>
    <t xml:space="preserve">enfermero, psicologo </t>
  </si>
  <si>
    <r>
      <rPr>
        <b/>
        <sz val="10"/>
        <color indexed="10"/>
        <rFont val="Aptos Narrow"/>
        <family val="2"/>
        <scheme val="minor"/>
      </rPr>
      <t>TUCHIN</t>
    </r>
    <r>
      <rPr>
        <b/>
        <sz val="10"/>
        <color indexed="8"/>
        <rFont val="Aptos Narrow"/>
        <family val="2"/>
        <scheme val="minor"/>
      </rPr>
      <t xml:space="preserve">                                                                                                                  CUADRO DE ASIGNACIÓN DE RECURSOS</t>
    </r>
  </si>
  <si>
    <t xml:space="preserve">Desarrollar talleres de educación en salud oral en Institución educativa con intervalo de un mes, sobre sensibilización sobre enseñanza de técnica de cepillado, uso de seda dental, alimentación saludable, elementos de higiene oral, elementos naturales de higiene oral (seda dental casera, entre otros), controles por odontología.
Los talleres están dirigidos a todos los estudiantes de primero, segundo y tercero de primaria con mínimo 20 (veinte) estudiantes.
En cada taller se debe realizar revelado de placa bacteriana, índice COP-ceo y canalización a los servicios de odontología de su respectiva EPS.
Es indispensable que en la concertación de la actividad, se solicite que el día del taller, los estudiantes deben llevar al colegio, sus elementos de higiene oral
</t>
  </si>
  <si>
    <t>Desarrollar talleres de educación en salud oral en Institución educativa con intervalo de un mes, sobre sensibilización sobre enseñanza de técnica de cepillado, uso de seda dental, alimentación saludable, elementos de higiene oral, elementos naturales de higiene oral (seda dental casera, entre otros), controles por odontología.
Los talleres están dirigidos a todos los estudiantes de primero, segundo y tercero de primaria con mínimo 20 (veinte) estudiantes. En cada taller se debe realizar revelado de placa bacteriana, índice COP-ceo y canalización a los servicios de odontología de su respectiva EPS.
Es indispensable que en la concertación de la actividad, se solicite que el día del taller, los estudiantes deben llevar al colegio, sus elementos de higiene oral</t>
  </si>
  <si>
    <t>Promover y realizar cinco jornadas de actividad física durante la vigencia del convenio, de dos (02) horas de duración en el entorno educativo del micro territorio rural, en la que se incluyan aeróbicos, danza, ula-ula, saltar la cuerda, desafío, entre otros. Se debe garantizar hidratación para los asistentes. Previo a la actividad se debe dar una breve charla de sensibilización sobre los beneficios de la actividad física para la salud y de condiciones y estilos de vida saludables. La actividad está dirigida a un mínimo de veinte (20) estudiantes por jornada. Las jornadas estaran dirigida a un grupo de estudiantes de la infancia y adolscecia.                                                                                                                                                                                                                                                                                                                                                                                      Gastos: bolsas de agua, ula-ula, cuerdas.</t>
  </si>
  <si>
    <t>Realizar talleres en el municipio de Tuchín en el entorno comunitario de los territorios rurales dirigidos a todos los grupos etarios de la comunidad en general, con una asistencia mínimo de veinte (20) personas. La temática de los talleres está encaminada en promover en las personas la capacidad de obtener, procesar y entender la información básica de salud y los servicios necesarios para tomar decisiones apropiadas; a través, de estrategia de Información, Educación y Comunicación del programa de promoción, mantenimiento de la salud y eliminación de leishmaniasis</t>
  </si>
  <si>
    <t xml:space="preserve">Médico Veterinario </t>
  </si>
  <si>
    <t>Realizar el diseño, elaboración y reproducción de cartillas. La cartilla debe ser impresa a todo color, tamaño media carta, en papel propalcote de 150 gramos, 20 Páginas, carátula incluida.
con logo de la lucha contra la tuberculosis y Hansen</t>
  </si>
  <si>
    <t>PIC</t>
  </si>
  <si>
    <t xml:space="preserve">Equipo de Salud Territorial (EST)- Microterritorio Urbano y Rural </t>
  </si>
  <si>
    <t>Auxiliares de enfermería.  Con experiencia mínima de un (1) Año, inscrito en RETHUS.</t>
  </si>
  <si>
    <t>COSTOS QUE REQUIERAN LAS ACTIVIDADES</t>
  </si>
  <si>
    <t>Equipo básico</t>
  </si>
  <si>
    <t>Transporte</t>
  </si>
  <si>
    <t xml:space="preserve">Fichas de caracterización </t>
  </si>
  <si>
    <t>planes de trabajo</t>
  </si>
  <si>
    <t xml:space="preserve">Familiograma </t>
  </si>
  <si>
    <t>Tablas de clasificacion nutricional</t>
  </si>
  <si>
    <t>Formato cuestionario Vale</t>
  </si>
  <si>
    <t>Apgar familiar</t>
  </si>
  <si>
    <t>Ecomapa</t>
  </si>
  <si>
    <t>Odontograma o Cariograma</t>
  </si>
  <si>
    <t>Índices COP y COP-modificado</t>
  </si>
  <si>
    <t>Instrumento de valoración de la técnica de la lactancia materna.</t>
  </si>
  <si>
    <t>Formato test para evaluacion estadios de tanner</t>
  </si>
  <si>
    <t>Formato para tamizaje RQC</t>
  </si>
  <si>
    <t>Cuestionario Whooley</t>
  </si>
  <si>
    <t>Cuestionario GAD -2</t>
  </si>
  <si>
    <t>Test ASSIST</t>
  </si>
  <si>
    <t>Test AUDIT</t>
  </si>
  <si>
    <t>Escala de Zarit</t>
  </si>
  <si>
    <t>Cuestionario de Epoc</t>
  </si>
  <si>
    <t>Modelo dental</t>
  </si>
  <si>
    <t xml:space="preserve">Consentimientos de visita domiciliaria </t>
  </si>
  <si>
    <t>Gorro</t>
  </si>
  <si>
    <t>Espejo bucal</t>
  </si>
  <si>
    <t>Taza plástica mediana con tapa para esterilizar</t>
  </si>
  <si>
    <t>Gotero</t>
  </si>
  <si>
    <t>Tensiometro adulto</t>
  </si>
  <si>
    <t xml:space="preserve">Fonendoscopio de 2 servicios </t>
  </si>
  <si>
    <t>Infantometro</t>
  </si>
  <si>
    <t xml:space="preserve">Doppler fetal </t>
  </si>
  <si>
    <t>Tallimetro</t>
  </si>
  <si>
    <t>Báscula digital tipo adulto - grado médico</t>
  </si>
  <si>
    <t>Equipo de órganos de los sentidos portátil</t>
  </si>
  <si>
    <t>Termómetro infrarrojo (pistola)</t>
  </si>
  <si>
    <t xml:space="preserve">Cinta métrica </t>
  </si>
  <si>
    <t>Cinta Braquial</t>
  </si>
  <si>
    <t>Bolsa de residuos roja por 10 UNIDADES</t>
  </si>
  <si>
    <t>Alcohol caneca X 350 ML</t>
  </si>
  <si>
    <t>Algodón torundas bolsas X 500 g</t>
  </si>
  <si>
    <t xml:space="preserve">Equipo de Salud Territorial (EST)- Microterritorio y Equipo de Apoyo para desarrollo de actividades a los equipos de Salud Territorial (EST)- Microterritorio Urbano y Rural </t>
  </si>
  <si>
    <t>VISITAS</t>
  </si>
  <si>
    <t>Bajalenguas CAJA X 20 UND</t>
  </si>
  <si>
    <t>Sustancia reveladora de placa bacteriana x 10 ml</t>
  </si>
  <si>
    <t>Tapaboca caja x 50</t>
  </si>
  <si>
    <t>Glutaraldehido X GALÓN</t>
  </si>
  <si>
    <t>Agua esteril X 500 ML</t>
  </si>
  <si>
    <t>Oxímetro Dedo Pulsómetro Saturación Oxigeno Digital Medidor Pulsoximetro</t>
  </si>
  <si>
    <t>Lancetas</t>
  </si>
  <si>
    <t>SALUD SEXUAL Y REPRODUCTIVA</t>
  </si>
  <si>
    <t>Alquiler video beam 2500 lumens (por dia)</t>
  </si>
  <si>
    <t>Rotafolio, en papel propalcote 200 grs, 10 hojas, full color, tamaño oficio, impreso a dos caras, soporte en trípode en cartón maule, argollado doble.</t>
  </si>
  <si>
    <t>Urbano</t>
  </si>
  <si>
    <t>Rural</t>
  </si>
  <si>
    <t>Preservativos x 300</t>
  </si>
  <si>
    <t>Calendarios que contengan los beneficios de la lactancia materna en cada mes</t>
  </si>
  <si>
    <t>ACTVIDADES RIESGO CARDIOVASCULAR</t>
  </si>
  <si>
    <t>ACTIVIDADES SALUD AMBIENTAL</t>
  </si>
  <si>
    <t>ENFERMEDADES INFECCIOSAS DESATENDIDAS</t>
  </si>
  <si>
    <t>SALUD MENTAL</t>
  </si>
  <si>
    <t>ENFERMEDADES TRANSMITIDAS POR VÉCTORES Y ZOONOSIS</t>
  </si>
  <si>
    <t xml:space="preserve">ENFERMEDADES CRÓNICAS </t>
  </si>
  <si>
    <t xml:space="preserve">PÓLVORA </t>
  </si>
  <si>
    <t xml:space="preserve">PROMOCION SOCIAL </t>
  </si>
  <si>
    <t>Realizar cuatro (4) talleres de vivienda saludable de dos (2)  horas de duración cada uno (2 talleres por cada resguardo) dirigido a mínimo 10 familias,dirigidos a las comunidades indígenas, teniendo en cuenta la estrategia de entorno saludable propuesta por la Organización panamericana de la Salud (OPS). sobre los temas:
-La vivienda como espacio vital.
-Sorbos de vida, agua para consumo en la vivienda.
-Las excretas y las aguas sucias andan por ahí.
-Los residuos sólidos en la vivienda.
-Ojo con las plagas.
-Higiene en la vivienda y sus moradores.
-Dinámica familiar y comunitaria.</t>
  </si>
  <si>
    <t>SALUD ORAL</t>
  </si>
  <si>
    <t xml:space="preserve">ENFERMEDADES TRANSMISIBLES </t>
  </si>
  <si>
    <t xml:space="preserve">HEMODERIVADOS </t>
  </si>
  <si>
    <t>CAMBIO CLIMÁTICO</t>
  </si>
  <si>
    <t>Ámbito</t>
  </si>
  <si>
    <t xml:space="preserve">Marcadores de diferentes colores </t>
  </si>
  <si>
    <t xml:space="preserve">Realizar mil trescientos (1300) visitas de conformidad con el anexo técnico operativo establecido por la Secretaría de Desarrollo de la Salud de Córdoba para aplicación de fichas familiares de caracterización social y ambiental a los individuos pertenecientes a las familias, aplicación de instrumentos, semaforización y plan de trabajo, en el microterritorio seleccionado a minimo 1300 hogares. </t>
  </si>
  <si>
    <t xml:space="preserve">Cartillas, ilustradas, en papel propalcote de 200 gramos, con 20 hojas a full color, tamaño 21.5 cm x 17 cm </t>
  </si>
  <si>
    <t>Realizar una (1) charla sobre beneficios del ejercicio aeróbico para la salud cardiovascular y la reducción del estrés, seguido realizar sesiones de actividad física musicalizada (rumbaterapia) dirigida por un instructor, a los estudientes de las IE de los grados 5, 6 7, 8, 9, 10 y 11. Con una asistencia mínima de 15 estudiantes.</t>
  </si>
  <si>
    <t>Realizar una (1) charla sobre beneficios del ejercicio aeróbico para la salud cardiovascular y la reducción del estrés, seguido realizar sesiones de actividad física musicalizada (rumbaterapia) dirigida por un instructor, a los estudientes de las IE de los grados 5, 6 7, 8, 9, 10 y 11. Con una asistencia mínima de 10 estudiantes.</t>
  </si>
  <si>
    <t>Desarrollar  cinco (5) talleres  teórico- practico  de dos (2) horas de duración, distribuidas en  una  hora teorico y  una  hora practica en el entorno escolar. Dirigido a docentes y estudiantes  de 8  y  9  grado, con un minimo de 15 asistentes. Debe incluir los siguientes temas:
-Que son los metales pesados (mercurio) y cuáles son los posibles daños a la salud y el ambiente que mas afectan el territorio. 
-Cuales son los principales síntomas que producen en el cuerpo y que hacer ante un evento.
-Vías de penetración de los metales pesados y como afectan la salud, el suelo, el aire y agua.
-Peligros y cuidados en el hogar, sitio de trabajo dotando de conceptos y actitudes que minimicen los riesgos a enfermarse.
-Poblaciónes en mayor riesgo y precauciones necesarias que eviten estos riesgos a la familia, los animales y el ambiente.).   
Se deben generar mensajes o eslogan alusivos al uso y manipulación.</t>
  </si>
  <si>
    <t>Desarrollar  cinco (5) talleres  teórico- practico  de dos (2) horas de duración, distribuidas en  una  hora teorico y  una  hora practica en el entorno escolar. Dirigido a docentes y estudiantes  de 8 ° y  9 ° grado, con un minimo de 10 asistentes. Debe incluir los siguientes temas:
-Que son los metales pesados (mercurio) y cuáles son los posibles daños a la salud y el ambiente que mas afectan el territorio. 
-Cuales son los principales síntomas que producen en el cuerpo y que hacer ante un evento.
-Vías de penetración de los metales pesados y como afectan la salud, el suelo, el aire y agua.
-Peligros y cuidados en el hogar, sitio de trabajo dotando de conceptos y actitudes que minimicen los riesgos a enfermarse.
-Poblaciónes en mayor riesgo y precauciones necesarias que eviten estos riesgos a la familia, los animales y el ambiente.).   
Se deben generar mensajes o eslogan alusivos al uso y manipulación.</t>
  </si>
  <si>
    <t>Realizar  cinco (5) talleres dirigidos a docentes y estudiantes de instituciones educativas, enfocadas en conceptos básicos, signos, síntomas y medidas de prevención de la tuberculosis y la lepra. Cada jornada tendrá una duración de dos (2) horas y deberá contar con la participación mínima de quince (15) asistentes. Durante cada encuentro se generarán mensajes clave y eslóganes educativos que promuevan la eliminación de la tuberculosis y la lepra en el departamento, fortaleciendo el conocimiento comunitario, el estigma social y la corresponsabilidad en salud pública.</t>
  </si>
  <si>
    <t>Realizar cuatro (4) talleres lúdico de dos (2) horas, dirigido a personas mayores de 60 años, con el fin de brindar información clara y participativa sobre la tuberculosis y la lepra: cómo se transmiten, cuáles son sus signos y síntomas, quiénes son más vulnerables, cómo prevenir estas enfermedades y a dónde acudir para recibir atención médica oportuna. 
La actividad será complementada con una estratégia educativa como rompecabeza temático o bingo didáctico, garantizando la participación de diez (10) personas por encuentro y se entregará una cartilla unificada con ambas temáticas, diseñada con lenguaje claro y culturalmente pertinente.</t>
  </si>
  <si>
    <t>Realizar cuatro (4) talleres participativos de dos (2) horas cada uno, dirigidos a padres y cuidadores de niños menores de 15 años. La actividad busca brindar información clara sobre la tuberculosis infantil: cómo se transmite, cuáles son los signos y síntomas más frecuentes en niños, factores de riesgo, medidas de prevención y rutas de atención en salud, minimo a 15 asistentes por jornada.</t>
  </si>
  <si>
    <t>Realizar cuatro (4) talleres lúdico de dos (2) horas, dirigido a personas mayores de 60 años, con el fin de brindar información clara y participativa sobre la tuberculosis y la lepra: cómo se transmiten, cuáles son sus signos y síntomas, quiénes son más vulnerables, cómo prevenir estas enfermedades y a dónde acudir para recibir atención médica oportuna. 
La actividad será complementada con una estratégia educativa como rompecabeza temático o bingo didáctico, garantizando la participación de quince (15) personas por encuentro y se entregará una cartilla unificada con ambas temáticas, diseñada con lenguaje claro y culturalmente pertinente.</t>
  </si>
  <si>
    <t>Realizar  cinco (5) talleres dirigidos a docentes y estudiantes de instituciones educativas, enfocadas en conceptos básicos, signos, síntomas y medidas de prevención de la tuberculosis y la lepra. Cada jornada tendrá una duración de dos (2) horas y deberá contar con la participación mínima de diez (10) asistentes. Durante cada encuentro se generarán mensajes clave y eslóganes educativos que promuevan la eliminación de la tuberculosis y la lepra en el departamento, fortaleciendo el conocimiento comunitario, el estigma social y la corresponsabilidad en salud pública.</t>
  </si>
  <si>
    <t>Realizar cuatro (4) talleres participativos de dos (2) horas cada uno, dirigidos a padres y cuidadores de niños menores de 15 años. La actividad busca brindar información clara sobre la tuberculosis infantil: cómo se transmite, cuáles son los signos y síntomas más frecuentes en niños, factores de riesgo, medidas de prevención y rutas de atención en salud, minimo a 10 asistentes por jornada.</t>
  </si>
  <si>
    <t>Realizar cinco (5) talleres a 15 adolescentes y jóvenes multiplicadores en asociación con organizaciones de base comunitaria donde participen estos grupos poblacionales (organizaciones de base comunitaria, plataforma municipal de juventudes, grupos artísticos u otras) que permita a los jóvenes la garantía y disfrute de los derechos sexuales y derechos reproductivos.
Las temáticas por taller son:
1. Promoción de una sexualidad responsable 
2. Prevención de Infecciones de Transmisión Sexual (ITS)
3. Estrategias para prevenir el embarazo en adolescentes  
4. Métodos modernos de planificación familiar y la forma de acceder a estos
5. Sensibilización sobre la prevención de la violencia de género y la violencia sexual, y las opciones de apoyo disponibles para los jóvenes en situaciones de vulnerabilidad e IVE. 
La actividad debe incluir espacios para la elaboración de preguntas anónimas por parte de los jóvenes. Este insumo será utilizado para la realización de talleres con padres de familia para que conozcan las inquietudes más comunes de los jovenes en materia de salud sexual y salud reproductiva. Se debe entregar a los jóvenes beneficiados de la actividad, un certificado como multiplicadores en derechos sexuales y derechos reproductivos.
La ESE debe garantizar la asistencia de los mismos 15 adolescentes y jóvenes a los 5 talleres.
Duración de cada taller: 2 horas. La realización de cada taller debe ser con un intervalo mínimo de 15 días.</t>
  </si>
  <si>
    <t>Realizar cinco (5) talleres a 10 adolescentes y jóvenes multiplicadores en asociación con organizaciones de base comunitaria donde participen estos grupos poblacionales (organizaciones de base comunitaria, plataforma municipal de juventudes, grupos artísticos u otras) que permita a los jóvenes la garantía y disfrute de los derechos sexuales y derechos reproductivos.
Las temáticas por taller son:
1. Promoción de una sexualidad responsable 
2. Prevención de Infecciones de Transmisión Sexual (ITS)
3. Estrategias para prevenir el embarazo en adolescentes  
4. Métodos modernos de planificación familiar y la forma de acceder a estos
5. Sensibilización sobre la prevención de la violencia de género y la violencia sexual, y las opciones de apoyo disponibles para los jóvenes en situaciones de vulnerabilidad e IVE. 
La actividad debe incluir espacios para la elaboración de preguntas anónimas por parte de los jóvenes. Este insumo será utilizado para la realización de talleres con padres de familia para que conozcan las inquietudes más comunes de los jovenes en materia de salud sexual y salud reproductiva. Se debe entregar a los jóvenes beneficiados de la actividad, un certificado como multiplicadores en derechos sexuales y derechos reproductivos.
La ESE debe garantizar la asistencia de los mismos 10 adolescentes y jóvenes a los 5 talleres.
Duración de cada taller: 2 horas. La realización de cada taller debe ser con un intervalo mínimo de 15 días.</t>
  </si>
  <si>
    <r>
      <t xml:space="preserve">Realizar una (1) charla  lúdico educativa sobre los mecanismos de transmisión del VIH donde se haga énfasis en la Transmisión Materno Infantil - TMI y se de a conocer la prevención de esta durante el embarazo y la lactancia mediante el uso de preservativos dirigida a mínimo 15 hombres y mujeres en edad reproductiva. </t>
    </r>
    <r>
      <rPr>
        <b/>
        <sz val="10"/>
        <rFont val="Arial"/>
        <family val="2"/>
      </rPr>
      <t xml:space="preserve">Se deben entregar 10 preservativos a cada participante </t>
    </r>
  </si>
  <si>
    <t>Realizar cinco (5) talleres participativos sobre el virus del papiloma humano (VPH) y la importancia de las pruebas de tamizaje (citología vaginal y pruebas de ADN-VPH). Desmitificar miedos sobre la toma de la citología y promover la vacunación contra el VPH en niñas y niños (según esquema nacional). Dirigido a mínimo 15 padres o cuidadores.</t>
  </si>
  <si>
    <t xml:space="preserve">Realizar cinco (5) talleres de educación en salud sexual y salud reproductiva dirigido a  15 niños y niñas de grado tercero, cuarto y quinto de primaria de las instituciones educativas, para que puedan estar en capacidad de identificar las diferencias de sexo, adquirir información adecuada sobre la anatomía de los órganos genitales y sus funciones,  fomentar actitudes positivas frente al cuerpo y la genitalidad y promover el autocuidado de la salud sexual y prevenir las violencias sexuales y violencias de género. </t>
  </si>
  <si>
    <t xml:space="preserve">Realizar cuatro (4) talleres de 2 horas de duración dirigidas a mínimo 15 gestantes y madres lactantes para capacitarlas sobre lactancia materna exclusiva durante los primeros seis meses de vida y con alimentación complementaria adecuada hasta los dos años de edad o más. Durante el taller se verificarán los siguientes aspectos: 
1. Beneficios de la lactancia materna (para la madre, el niño, la familia y la comunidad)
2. Observación de la mamada para identificar postura de la madre y el lactante, Signos de transferencia eficaz de la leche; Durante esta actividad se debe aplicar la fihca de evaluación de la técnica de lactancia
3. Extracción y conservación de la leche materna. 
4. Dificultades relacionadas con la lactancia materna y dónde consultar y buscar apoyo cuando hay dificultades para la lactancia. (se debe informar la ruta para acceder a la consulta de lactancia materna de la que adispone la E.S.E. municipal)
La ESE debe garantizar la asistencia de los mismos participantes a los 4 talleres donde se presentarán videos de sensibilización y se entregarán calendarios que contengan los beneficios de la lactancia en cada mes. (en los municipios que cuenten con red de apoyo de la estrategia IAMII se debe extender la invitación a la capacitación) </t>
  </si>
  <si>
    <r>
      <t xml:space="preserve">Realizar una (1) charla  lúdico educativa sobre los mecanismos de transmisión del VIH donde se haga énfasis en la Transmisión Materno Infantil - TMI y se de a conocer la prevención de esta durante el embarazo y la lactancia mediante el uso de preservativos dirigida a mínimo 10 hombres y mujeres en edad reproductiva. </t>
    </r>
    <r>
      <rPr>
        <b/>
        <sz val="10"/>
        <rFont val="Arial"/>
        <family val="2"/>
      </rPr>
      <t xml:space="preserve">Se deben entregar 10 preservativos a cada participante </t>
    </r>
  </si>
  <si>
    <t>Realizar cinco (5) talleres de educación en salud sexual y salud reproductiva dirigido a minimo 10 niños y niñas de grado tercero, cuarto y quinto de primaria de las instituciones educativas, para que puedan estar en capacidad de identificar las diferencias de sexo, adquirir información adecuada sobre la anatomía de los órganos genitales y sus funciones,  fomentar actitudes positivas frente al cuerpo y la genitalidad y promover el autocuidado de la salud sexual y prevenir las violencias sexuales y violencias de género.</t>
  </si>
  <si>
    <t>Realizar cinco (5) talleres participativos sobre el virus del papiloma humano (VPH) y la importancia de las pruebas de tamizaje (citología vaginal y pruebas de ADN-VPH). Desmitificar miedos sobre la toma de la citología y promover la vacunación contra el VPH en niñas y niños (según esquema nacional). Dirigido a mínimo 10 padres o cuidadores.</t>
  </si>
  <si>
    <t xml:space="preserve">Realizar cuatro (4) talleres de 2 horas de duración dirigidas a mínimo 10 gestantes y madres lactantes para capacitarlas sobre lactancia materna exclusiva durante los primeros seis meses de vida y con alimentación complementaria adecuada hasta los dos años de edad o más. Durante el taller se verificarán los siguientes aspectos: 
1. Beneficios de la lactancia materna (para la madre, el niño, la familia y la comunidad)
2. Observación de la mamada para identificar postura de la madre y el lactante, Signos de transferencia eficaz de la leche; Durante esta actividad se debe aplicar la fihca de evaluación de la técnica de lactancia
3. Extracción y conservación de la leche materna. 
4. Dificultades relacionadas con la lactancia materna y dónde consultar y buscar apoyo cuando hay dificultades para la lactancia. (se debe informar la ruta para acceder a la consulta de lactancia materna de la que adispone la E.S.E. municipal)
La ESE debe garantizar la asistencia de los mismos participantes a los 4 talleres donde se presentarán videos de sensibilización y se entregarán calendarios que contengan los beneficios de la lactancia en cada mes. (en los municipios que cuenten con red de apoyo de la estrategia IAMII se debe extender la invitación a la capacitación) </t>
  </si>
  <si>
    <t>Realizar  un (1) taller con minimo 15 estudiantes de los grados del 6 al 11  sobre la prevencion del suicidio haciendo enfasis en el cuidado de la salud mental, denominadas El "Termómetro de las Emociones" (Alfabetización Emocional) y El "Muro de las Conexiones" (Sentido de Pertenencia). 
Realizar procesos de cierre en la actividad liderados por los estudiantes bajo la asesoria de los talleristas. Entregar a cada estudiante una tarjeta impresa a color con las lineas de ayuda en salud mental y mensajes claves sobre el cuidado de la misma. Los facilitadores de las actividades por parte de la ESE deben asistir a una jornada de transferencia de metodologías y contenidos técnicos en la Secretaría de Desarrollo de la Salud</t>
  </si>
  <si>
    <t xml:space="preserve">Realizar tres (3) talleres de diálogo y escucha, en espacios públicos y de uso público como plazas, parques, colegios, bibliotecas, Instituciones Prestadores de Servicios de Salud,  sedes municipales, entre otros, dirigidos a 15 miembros de la comunidad, con el fin de: conocer sus percepciones sobre las violencias; escuchar sus propuestas sobre cómo involucrar a la comunidad en la prevención; informar sobre las rutas de atención y denuncia; escuchas propuestas acerca de cómo las instituciones pueden mejorar su trabajo en prevención y atención integral de las víctimas en el territorio, entre otros.
Elaborar un decalogo sobre la prevencion de la violencia y territorios libres de violencia de género los facilitadores de las actividades por parte de la ESE deben asistir a una jornada de transferencia de metodologías y contenidos técnicos en la Secretaría de Desarrollo de la Salud. </t>
  </si>
  <si>
    <t>Realizar cuatro (4) talleres, con la participación de 10  hombres, denominados: “El cuidado de la Salud mental masculina”, en los cuales mediante talleres vivenciales se desarrollarán los siguientes temas: 
1. Importancia de la salud mental en hombres: Aspectos a tener en cuenta. 
2. Estrategias para cuidar la salud mental masculina en la vida diaria. 
3. Recursos y apoyos para un bienestar mental.
4. Mitos y realidades sobre la salud mental masculina: Fortaleza emocional, expresión de emociones, Vulnerabilidad, Búsqueda de ayuda, Redefinición de la masculinidad. 
5. Consejos para el cuidado integral de la salud mental masculina. 
Se entregará a cada participante GUÍA DE MANTENIMIENTO PREVENTIVO: Salud Mental para Hombres "Cuidar la máquina no es debilidad, es estrategia." Para una mayor comprension de los temas,  los participantes deben participar en el 100% de los encuentros. Los facilitadores de las actividades por parte de la ESE deben asistir a una jornada de transferencia de metodologías y contenidos técnicos en la Secretaría de Desarrollo de la Salud.</t>
  </si>
  <si>
    <t>Realizar  un (1) taller con minimo 10 estudiantes de los grados del 6 al 11  sobre la prevencion del suicidio haciendo enfasis en el cuidado de la salud mental, denominadas El "Termómetro de las Emociones" (Alfabetización Emocional) y El "Muro de las Conexiones" (Sentido de Pertenencia). 
Realizar procesos de cierre en la actividad liderados por los estudiantes bajo la asesoria de los talleristas. Entregar a cada estudiante una tarjeta impresa a color con las lineas de ayuda en salud mental y mensajes claves sobre el cuidado de la misma. Los facilitadores de las actividades por parte de la ESE deben asistir a una jornada de transferencia de metodologías y contenidos técnicos en la Secretaría de Desarrollo de la Salud</t>
  </si>
  <si>
    <t xml:space="preserve">Realizar tres (3) talleres de diálogo y escucha, en espacios públicos y de uso público como plazas, parques, colegios, bibliotecas, Instituciones Prestadores de Servicios de Salud,  sedes municipales, entre otros, dirigidos a 10 miembros de la comunidad, con el fin de: conocer sus percepciones sobre las violencias; escuchar sus propuestas sobre cómo involucrar a la comunidad en la prevención; informar sobre las rutas de atención y denuncia; escuchas propuestas acerca de cómo las instituciones pueden mejorar su trabajo en prevención y atención integral de las víctimas en el territorio, entre otros.
Elaborar un decalogo sobre la prevencion de la violencia y territorios libres de violencia de género los facilitadores de las actividades por parte de la ESE deben asistir a una jornada de transferencia de metodologías y contenidos técnicos en la Secretaría de Desarrollo de la Salud. </t>
  </si>
  <si>
    <t xml:space="preserve">Realizar cuatro (4) talleres educativos sobre causas, signos de alarma, medidas de prevención y autocuidado frente a enfermedades endemo-epidémicas. (dengue), con una participación mínima de 15 personas por cada jornada con una duración de 2 horas por cada jornada. Durante la jornada se debe generar mensajes o eslogan alusivos a prevención del dengue </t>
  </si>
  <si>
    <t xml:space="preserve">Realizar cuatro (4) talleres educativos sobre causas, signos de alarma, medidas de prevención y autocuidado frente a enfermedades endemo-epidémicas. (Malaria ), con una participación mínima de 15 personas por cada jornada con una duración de 2 horas por cada jornada. Durante la jornada se debe generar mensajes o eslogan alusivos a prevención del Malaria.
</t>
  </si>
  <si>
    <t xml:space="preserve">Realizar cuatro (4) talleres educativos sobre causas, signos de alarma, medidas de prevención y autocuidado frente a enfermedades endemo-epidémicas. (Leishmaniasis ),  con una participación mínima de 15 personas por cada jornada con una duración de 2 horas por cada jornada. Durante la jornada se debe generar mensajes o eslogan alusivos a prevención de la Leishmaniasis.
</t>
  </si>
  <si>
    <t xml:space="preserve">Realizar cuatro (4) talleres educativos sobre causas, signos de alarma, medidas de prevención y autocuidado frente a enfermedades endemo-epidémicas. (Chagas ),  con una participación mínima de 15 personas por cada jornada con una duración de 2 horas por cada jornada. Durante la jornada se debe generar mensajes o eslogan alusivos a prevención de la enfermedad de Chagas. 
</t>
  </si>
  <si>
    <t xml:space="preserve">Realizar cuatro (4) talleres educativos sobre causas, signos de alarma, medidas de prevención y autocuidado frente a enfermedades endemo-epidémicas. (dengue), con una participación mínima de 10 personas por cada jornada con una duración de 2 horas por cada jornada. Durante la jornada se debe generar mensajes o eslogan alusivos a prevención del dengue </t>
  </si>
  <si>
    <t xml:space="preserve">Realizar cuatro (4) talleres educativos sobre causas, signos de alarma, medidas de prevención y autocuidado frente a enfermedades endemo-epidémicas. (Malaria ), con una participación mínima de 10 personas por cada jornada con una duración de 2 horas por cada jornada. Durante la jornada se debe generar mensajes o eslogan alusivos a prevención del Malaria.
</t>
  </si>
  <si>
    <t xml:space="preserve">Realizar cuatro (4) talleres educativos sobre causas, signos de alarma, medidas de prevención y autocuidado frente a enfermedades endemo-epidémicas. (Leishmaniasis ), con una participación mínima de 10 personas por cada jornada con una duración de 2 horas por cada jornada. Durante la jornada se debe generar mensajes o eslogan alusivos a prevención de la Leishmaniasis.
</t>
  </si>
  <si>
    <t>Realizar cuatro (4) talleres educativos sobre causas, signos de alarma, medidas de prevención y autocuidado frente a enfermedades endemo-epidémicas. (Chagas ), con una participación mínima de 10 personas por cada jornada con una duración de 2 horas por cada jornada. Durante la jornada se debe generar mensajes o eslogan alusivos a prevención de la enfermedad de Chagas. 
Esta actividad aplica para los municipios Sahagun, San Bernardo del viento, Los Cordobas, Tuchin, San Andres de sotavento, Valencia, Puerto Libertador y Canalete.</t>
  </si>
  <si>
    <t>Desarrollar tres (3) talleres dirigidos a padres y/o cuidadores sobre la identificación de los 12 signos y síntomas de alarma del cáncer en menores de 18 años, sobre síntomas como: fiebre persistente sin causa aparente, dolor de huesos, aparición de moretones, crecimiento de ganglios o pérdida de equilibrio. Asistencia mínima de 15 personas.</t>
  </si>
  <si>
    <t>Desarrollar tres (3) talleres dirigidos a padres y/o cuidadores sobre la identificación de los 12 signos y síntomas de alarma del cáncer en menores de 18 años, sobre síntomas como: fiebre persistente sin causa aparente, dolor de huesos, aparición de moretones, crecimiento de ganglios o pérdida de equilibrio. Asistencia mínima de 10 personas.</t>
  </si>
  <si>
    <t>Desarrollar dos (2) talleres de educación masiva en entornos públicos para la prevención del riesgo por pólvora. A través de la metodología 'Estaciones de la Verdad', se instruirá a la comunidad sobre la peligrosidad real de los artefactos pirotécnicos, desvirtuando mitos culturales y socializando la ruta de atención inmediata ante accidentes y quemaduras. Dirigido a mínimo 15 personas de la comunidad.</t>
  </si>
  <si>
    <t>Realizar cuatro (4)  talleres lúdicos en Instituciones Educativas para que los niños y jovenes reconozcan los peligros de la pólvora a través del juego, donde se logre la identificación de artefactos peligrososy el fomento de la cultura de la autoprotección. Asistencia mínima de 15 estudiantes.
Metodología: Concurso de dibujo o cuentos cortos sobre cómo celebrar las fiestas de manera segura y saludable.</t>
  </si>
  <si>
    <t>Desarrollar dos (2) talleres de educación masiva en entornos públicos para la prevención del riesgo por pólvora. A través de la metodología 'Estaciones de la Verdad', se instruirá a la comunidad sobre la peligrosidad real de los artefactos pirotécnicos, desvirtuando mitos culturales y socializando la ruta de atención inmediata ante accidentes y quemaduras. Dirigido a mínimo 10 personas de la comunidad.</t>
  </si>
  <si>
    <t>Realizar cuatro (4)  talleres lúdicos en Instituciones Educativas para que los niños y jovenes reconozcan los peligros de la pólvora a través del juego, donde se logre la identificación de artefactos peligrososy el fomento de la cultura de la autoprotección. Asistencia mínima de 10 estudiantes.
Metodología: Concurso de dibujo o cuentos cortos sobre cómo celebrar las fiestas de manera segura y saludable.</t>
  </si>
  <si>
    <t>Realizar un (1) taller sobre expresión corporal inclusiva"personas con discapacidad (física, visual, auditiva, sordoceguera, intelectual, psicosocial-mental y múltiple).
El taller de expresión corporal se realizará por medio de 5 sesiones, en grupos de 15 participantes donde se trabajarán los siguientes temas:
-Sesión 1: Expresión de emociones a través del cuerpo  
- Sesión 2: Coordinación y movimiento grupal  
-Sesión 3: Selección de la expresión corporal: (ejemplo baile típico, mímica, teatro etc.)
- Sesión 4: Creación de secuencias expresivas  
- Sesión 5: Presentación final / muestra simbólica
Cada sesión deberá desarrollarse en 2 horas.</t>
  </si>
  <si>
    <r>
      <t>Realizar tres (3) talleres educativos de dos (2) horas de duración cada uno,dirigido a mínimo 15 personas por cada taller, en las comunidades indígenas sobre los temas:</t>
    </r>
    <r>
      <rPr>
        <b/>
        <sz val="10"/>
        <rFont val="Arial"/>
        <family val="2"/>
      </rPr>
      <t xml:space="preserve">
</t>
    </r>
    <r>
      <rPr>
        <sz val="10"/>
        <rFont val="Arial"/>
        <family val="2"/>
      </rPr>
      <t xml:space="preserve">
1) Empoderamiento en habilidades sociales para la vida.
2) Pautas de crianza propias, cuidado y educación familiar apropiada
3) Prevención de la violencia basada en género e intrafamiliar
4) Resolución de conflictos
5) Prevención del consumo de SPA en las comunidades indígenas.
Los talleres deben promover la implementación de una red de apoyo comunitario con las autoridades del territorio indígena en cada resguardo, que promueva la salud mental, armonía espiritual y de pensamientos de las comunidades indígenas escogidas, donde se identifique sus factores protectores y la generación de entornos familiares, educativos, comunitarios y laborales favorables para la convivencia social. La red de apoyo comunitario debe articular con el Centro regulador de Urgencias - CRUE y secretarías municipales de salud. Los talleres deben estar dirigidos a padres de familia y cuidadores. Los participantes deben ser los mismos en cada encuentro.</t>
    </r>
  </si>
  <si>
    <t>Realizar un (1) taller sobre expresión corporal inclusiva"personas con discapacidad (física, visual, auditiva, sordoceguera, intelectual, psicosocial-mental y múltiple).
El taller de expresión corporal se realizará por medio de 5 sesiones, en grupos de 10 participantes donde se trabajarán los siguientes temas:
-Sesión 1: Expresión de emociones a través del cuerpo  
- Sesión 2: Coordinación y movimiento grupal  
-Sesión 3: Selección de la expresión corporal: (ejemplo baile típico, mímica, teatro etc.)
- Sesión 4: Creación de secuencias expresivas  
- Sesión 5: Presentación final / muestra simbólica
Cada sesión deberá desarrollarse en 2 horas.</t>
  </si>
  <si>
    <r>
      <t>Realizar tres (3) talleres educativos de dos (2) horas de duración cada uno, dirigido a mínimo 10  personas por cada taller, en las comunidades indígenas sobre los temas:</t>
    </r>
    <r>
      <rPr>
        <b/>
        <sz val="10"/>
        <rFont val="Arial"/>
        <family val="2"/>
      </rPr>
      <t xml:space="preserve">
</t>
    </r>
    <r>
      <rPr>
        <sz val="10"/>
        <rFont val="Arial"/>
        <family val="2"/>
      </rPr>
      <t xml:space="preserve">
1) Empoderamiento en habilidades sociales para la vida.
2) Pautas de crianza propias, cuidado y educación familiar apropiada
3) Prevención de la violencia basada en género e intrafamiliar
4) Resolución de conflictos
5) Prevención del consumo de SPA en las comunidades indígenas.
Los talleres deben promover la implementación de una red de apoyo comunitario con las autoridades del territorio indígena en cada resguardo, que promueva la salud mental, armonía espiritual y de pensamientos de las comunidades indígenas escogidas, donde se identifique sus factores protectores y la generación de entornos familiares, educativos, comunitarios y laborales favorables para la convivencia social. La red de apoyo comunitario debe articular con el Centro regulador de Urgencias - CRUE y secretarías municipales de salud. Los talleres deben estar dirigidos a padres de familia y cuidadores. Los participantes deben ser los mismos en cada encuentro.</t>
    </r>
  </si>
  <si>
    <t>Desarrollar cinco (5) talleres de educación en salud oral en Institución educativa con intervalo de un mes, sobre sensibilización, enseñanza de técnica de cepillado, uso de seda dental, alimentación saludable, elementos de higiene oral, elementos naturales de higiene oral (seda dental casera, entre otros), controles por odontología.
Los talleres están dirigidos a todos los estudiantes de primero, segundo y tercero de primaria con mínimo 15 estudiantes por cada curso con una duración de 2 horas. Se deberán intervenir todos los estudiantes de los grados mencionados
En cada taller se debe realizar índice COP-ceo, revelado de placa bacteriana con la respectiva educación en higiene oral de acuerdo con los hallazgos, y canalización a los servicios de odontología de su respectiva EPS.
Es indispensable que en la concertación de la actividad, se solicite que el día del taller, los estudiantes deben llevar al colegio, sus elementos de higiene oral</t>
  </si>
  <si>
    <t>Desarrollar cinco (5) talleres de educación en salud oral en Institución educativa con intervalo de un mes, sobre sensibilización, enseñanza de técnica de cepillado, uso de seda dental, alimentación saludable, elementos de higiene oral, elementos naturales de higiene oral (seda dental casera, entre otros), controles por odontología.
Los talleres están dirigidos a todos los estudiantes de primero, segundo y tercero de primaria con mínimo 10 estudiantes por cada curso con una duración de 2 horas. Se deberán intervenir todos los estudiantes de los grados mencionados
En cada taller se debe realizar índice COP-ceo, revelado de placa bacteriana con la respectiva educación en higiene oral de acuerdo con los hallazgos, y canalización a los servicios de odontología de su respectiva EPS.
Es indispensable que en la concertación de la actividad, se solicite que el día del taller, los estudiantes deben llevar al colegio, sus elementos de higiene oral</t>
  </si>
  <si>
    <t>Realizar cuatro (4)  talleres a mínimo 15 cuidadores y líderes comunitarios para fortalecer el manejo integral de la IRA y EDA  con los siguientes temas:
-	Conociendo la IRA y la EDA desde nuestra realidad: ¿Qué es la Infección Respiratoria Aguda (IRA)?, ¿Qué es la Enfermedad Diarreica Aguda (EDA)?, Cómo se transmiten y por qué afectan más a los niños, Factores de riesgo en el hogar y la comunidad, Rol del cuidador y del líder comunitario
-	Prevención de la Infección Respiratoria Aguda (IRA): Medidas clave de prevención de la IRA, lavado correcto de manos, ventilación del hogar y control del humo, Abrigo adecuado del niño, Importancia de la vacunación
-	Prevención y manejo de la Enfermedad Diarreica Aguda (EDA): Higiene personal y del hogar, Agua segura y manipulación de alimentos, Lactancia materna y alimentación segura, Signos de deshidratación, Uso del Suero de Rehidratación Oral (SRO)
-	Signos de alarma, acción oportuna y organización comunitaria: Signos de alarma en IRA, Signos de alarma en EDA, cuándo acudir inmediatamente al centro de salud, Qué hacer y qué NO hacer en casa, Trabajo comunitario para la prevención
Esta estrategia se implementará a través de talleres comunitarios prácticos, simulaciones sencillas y material educativo, de manera lúdica y participativa, promoviendo la participación activa de la comunidad. Además, se contempla la capacitación en el uso de equipos de apoyo como nebulizadores, siempre bajo la supervisión del personal de salud, fortaleciendo la capacidad local de respuesta y contribuyendo al manejo integral de la IRA y EDA para fortalecer las Unidad de Atención de Infección Respiratoria Aguda Comunitaria - UAIRAC y Unidades de Rehidratación Oral Comunitaria - UROC</t>
  </si>
  <si>
    <t>Realizar cuatro (4)  talleres a mínimo 10 cuidadores y líderes comunitarios para fortalecer el manejo integral de la IRA y EDA  con los siguientes temas:
-	Conociendo la IRA y la EDA desde nuestra realidad: ¿Qué es la Infección Respiratoria Aguda (IRA)?, ¿Qué es la Enfermedad Diarreica Aguda (EDA)?, Cómo se transmiten y por qué afectan más a los niños, Factores de riesgo en el hogar y la comunidad, Rol del cuidador y del líder comunitario
-	Prevención de la Infección Respiratoria Aguda (IRA): Medidas clave de prevención de la IRA, lavado correcto de manos, ventilación del hogar y control del humo, Abrigo adecuado del niño, Importancia de la vacunación
-	Prevención y manejo de la Enfermedad Diarreica Aguda (EDA): Higiene personal y del hogar, Agua segura y manipulación de alimentos, Lactancia materna y alimentación segura, Signos de deshidratación, Uso del Suero de Rehidratación Oral (SRO)
-	Signos de alarma, acción oportuna y organización comunitaria: Signos de alarma en IRA, Signos de alarma en EDA, cuándo acudir inmediatamente al centro de salud, Qué hacer y qué NO hacer en casa, Trabajo comunitario para la prevención
Esta estrategia se implementará a través de talleres comunitarios prácticos, simulaciones sencillas y material educativo, de manera lúdica y participativa, promoviendo la participación activa de la comunidad. Además, se contempla la capacitación en el uso de equipos de apoyo como nebulizadores, siempre bajo la supervisión del personal de salud, fortaleciendo la capacidad local de respuesta y contribuyendo al manejo integral de la IRA y EDA para fortalecer las Unidad de Atención de Infección Respiratoria Aguda Comunitaria - UAIRAC y Unidades de Rehidratación Oral Comunitaria - UROC</t>
  </si>
  <si>
    <t>Desarrollar cinco (5) talleres educativos y de sensibilización comunitaria con una duración de dos horas, dirigida a población general y trabajadores de la salud, con participación mínima de 15 personas por taller, orientada a promover la donación voluntaria, altruista y habitual de sangre como práctica solidaria y segura. La actividad contempla la promoción de la donación voluntaria, los requisitos establecidos para ser donante, los procesos que garantizan la seguridad transfusional, y la desmitificación de creencias erróneas mediante estrategias pedagógicas participativas, fortaleciendo el compromiso ciudadano con el sistema de salud y alineándose con los lineamientos técnicos del Ministerio de Salud para la red de sangre.</t>
  </si>
  <si>
    <t>Desarrollar cinco (5) talleres educativos y de sensibilización comunitaria con una duración de dos horas, dirigida a población general y trabajadores de la salud, con participación mínima de 10 personas por taller, orientada a promover la donación voluntaria, altruista y habitual de sangre como práctica solidaria y segura. La actividad contempla la promoción de la donación voluntaria, los requisitos establecidos para ser donante, los procesos que garantizan la seguridad transfusional, y la desmitificación de creencias erróneas mediante estrategias pedagógicas participativas, fortaleciendo el compromiso ciudadano con el sistema de salud y alineándose con los lineamientos técnicos del Ministerio de Salud para la red de sangre.</t>
  </si>
  <si>
    <t>Desarollar dos (2) talleres para la prevención de los efectos en la salud ocasionados por la variabilidad y el cambio climático, la generación de alertas tempranas y la gestión del riesgo de emergencias, desastres y pandemias. Con una duración de dos horas, dirigida a población general, con participación mínima de 15 personas por taller.</t>
  </si>
  <si>
    <t>Desarollar dos (2) talleres para la prevención de los efectos en la salud ocasionados por la variabilidad y el cambio climático, la generación de alertas tempranas y la gestión del riesgo de emergencias, desastres y pandemias. Con una duración de dos horas, dirigida a población general, con participación mínima de 10 personas por taller.</t>
  </si>
  <si>
    <t>Realizar cuatro (4) talleres, con la participación de 15 hombres, denominados: “El cuidado de la Salud mental masculina”, en los cuales mediante talleres vivenciales se desarrollarán los siguientes temas: 
1. Importancia de la salud mental en hombres: Aspectos a tener en cuenta. 
2. Estrategias para cuidar la salud mental masculina en la vida diaria. 
3. Recursos y apoyos para un bienestar mental.
4. Mitos y realidades sobre la salud mental masculina: Fortaleza emocional, expresión de emociones, Vulnerabilidad, Búsqueda de ayuda, Redefinición de la masculinidad. 
5. Consejos para el cuidado integral de la salud mental masculina. 
Se entregará a cada participante GUÍA DE MANTENIMIENTO PREVENTIVO: Salud Mental para Hombres "Cuidar la máquina no es debilidad, es estrategia." Para una mayor comprension de los temas,  los participantes deben participar en el 100% de los encuentros. Los facilitadores de las actividades por parte de la ESE deben asistir a una jornada de transferencia de metodologías y contenidos técnicos en la Secretaría de Desarrollo de la Salud.</t>
  </si>
  <si>
    <t>Realizar cuatro (4) talleres AIEPI comunitario a mínimo 15 madres, padres y cuidadores de niños y niñas menores de 5 años, organizaciones de base comunitaria, actores locales. Cada taller deberá desarrollar las temáticas señaladas a continuación y su duración sera de minimo dos (2) horas de duración cada uno, y se socializarán las 18 prácticas clave según su agrupación: 
- Para el buen crecimiento y desarrollo físico y mental del niño y la niña
- Para prevenir las enfermedades
- Para los cuidados en el hogar
- Para buscar atención fuera del hogar
Mínimo 15 participantes. La ESE debe garantizar la asistencia de los mismos participantes a los 4 talleres.</t>
  </si>
  <si>
    <t>Realizar cuatro (4) talleres AIEPI comunitario a mínimo 10 madres, padres y cuidadores de niños y niñas menores de 5 años, organizaciones de base comunitaria, actores locales. Cada taller deberá desarrollar las temáticas señaladas a continuación y su duración sera de minimo dos (2) horas de duración cada uno, y se socializarán las 18 prácticas clave según su agrupación: 
- Para el buen crecimiento y desarrollo físico y mental del niño y la niña
- Para prevenir las enfermedades
- Para los cuidados en el hogar
- Para buscar atención fuera del hogar
Mínimo10 participantes. La ESE debe garantizar la asistencia de los mismos participantes a los 4 talleres.</t>
  </si>
  <si>
    <t>Tiempo de ejecución en meses</t>
  </si>
  <si>
    <t>Nutricionista: Con Menos de un (1) año de experiencia profesional certificada</t>
  </si>
  <si>
    <t>Licenciado en Educación física recreación y deportes:  Con Menos de un (1) año de experiencia
profesional certificada</t>
  </si>
  <si>
    <t>Odontólogo: con Menos de un (1) año de experiencia
profesional certificada, inscrito en REHETUS.</t>
  </si>
  <si>
    <t>Desarrollar cinco (5) Talleres dirigidos a la población general sobre el manejo seguro de los alimentos en el hogar incluyendo temas como :  manejo higiénico de alimentos (almacenamiento, limpieza y desinfección, equipos y utensilios), prevención de la ocurrencia de ETAs donde se abarquen los siguientes temas: Correcto lavado de manos y lavado y desinfección de utensilios, Manejo de temperaturas de conservación y cocción, almacenamiento y conservación de los alimentos y riesgos químicos y biológicos en alimentos y Almacenamiento, conservación y contaminación cruzada. Dictar los talleres a la comunidad de la zona urbana de los Municipios del Departamento de Córdoba, con un mínimo de 15 asistentes. El tiempo de cada taller será de 2 horas</t>
  </si>
  <si>
    <t>Desarrollar cinco (5)  talleres educactivos, de sensibilización y promoción en la salud dirigido a los entornos educativos  incluyendo las siguientes:
-Medidas para el control de la calidad del aire, agua y ruido de acuerdo a cada municipio.
-Riesgos sanitarios por contaminación ambiental (agua, aire, etc.) y medidas para prevenirlos o mitigarlos.
-Efectos en la salud por calidad de aire, agua y ruido, tener en cuenta los identificados por la OPS y OMS.
Elaboracion de infografia acerca de los impactos por la  calidad aire, agua y ruido.   Medidas de adaptación frente a eventos relacionados con variabilidad y cambio climático y protección de los efectos nocivos del cambio climático (protección solar, consumo de líquidos, disminución de exposición a rayos UV).
Este taller estará dirgido a 15  personas.</t>
  </si>
  <si>
    <t>Desarrollar cinco (5) Talleres dirigidos a la población general sobre el manejo seguro de los alimentos en el hogar incluyendo temas como :  manejo higiénico de alimentos (almacenamiento, limpieza y desinfección, equipos y utensilios), prevención de la ocurrencia de ETAs donde se abarquen los siguientes temas: Correcto lavado de manos y lavado y desinfección de utensilios, Manejo de temperaturas de conservación y cocción, almacenamiento y conservación de los alimentos y riesgos químicos y biológicos en alimentos y Almacenamiento, conservación y contaminación cruzada. Dictar los talleres a la comunidad de la zona urbana de los Municipios del Departamento de Córdoba, con un mínimo de 10 asistentes. El tiempo de cada taller será de 2 horas</t>
  </si>
  <si>
    <t>Realizar cinco (05) charlas orientadas a informar, educar y sensibilizar a la población sobre los factores de riesgo, signos de alarma y rutas de atención en salud frente a las enfermedades transmitidas por zoonosis, promoviendo prácticas de autocuidado, la tenencia responsable de animales y la consulta oportuna, en coherencia con las Rutas Integrales de Atención en Salud (RIAS) y la Resolución 3280 de 2018. 
Las charlas se desarrollarán de la siguiente manera: 
Diez (10) charlas orientadas a enfermedades transmitidas por animales domésticos, incluyendo: rabia, toxoplasmosis, dermatofitosis (hongos zoonóticos) y mordeduras y agresiones animales (riesgo de infección).
Diez (10) charlas orientadas a enfermedades transmitidas por animales de producción o silvestres, incluyendo: leptospirosis, brucelosis, tuberculosis bovina y ántrax (carbunco bacteridiano).
Diez (10) charlas orientadas a enfermedades zoonóticas transmitidas por vectores, incluyendo: leishmaniasis, enfermedad de Chagas, fiebre amarilla selvática y encefalitis zoonóticas.
Cada charla tendrá una duración mínima de dos (2) horas garantizando cobertura territorial y enfoque diferencial.
Cada charla debe incluir por lo menor 10 participantes.</t>
  </si>
  <si>
    <t>Desarrollar cuatro (4) talleres de socialización dirigido los docentes de las IE, sobre la identificación de los 12 signos y síntomas de alarma del cáncer en menores de 18 años, sobre síntomas como: fiebre persistente sin causa aparente, dolor de huesos, aparición de moretones, crecimiento de ganglios o pérdida de equilibrio. Asistencia minima de  10 docentes por taller.</t>
  </si>
  <si>
    <t xml:space="preserve">Desarrollar cuatro (4) talleres teórico-prácticos sobre la técnica correcta del autoexamen de mama y la importancia del examen clínico anual a partir de los 40 años. Uso de modelos anatómicos (simuladores de seno) para que las mujeres aprendan a palpar masas, nódulos o cambios en la textura de la piel. Dirigido a mínimo 10 mujeres.
</t>
  </si>
  <si>
    <t xml:space="preserve">Desarrollar cuatro (4) talleres teórico-prácticos sobre la técnica correcta del autoexamen de mama y la importancia del examen clínico anual a partir de los 40 años. Uso de modelos anatómicos (simuladores de seno) para que las mujeres aprendan a palpar masas, nódulos o cambios en la textura de la piel. Dirigido a mínimo 15 mujeres.
</t>
  </si>
  <si>
    <t>Desarrollar cuatro (4) talleres de socialización dirigido los docentes de las IE, sobre la identificación de los 12 signos y síntomas de alarma del cáncer en menores de 18 años, sobre síntomas como: fiebre persistente sin causa aparente, dolor de huesos, aparición de moretones, crecimiento de ganglios o pérdida de equilibrio. Asistencia minima de  15 docentes por taller.</t>
  </si>
  <si>
    <t>Desarrollar  4 talleres con una periodicidad de cada 8 días, dirigidos a 10 padres y cuidadores sobre la importancia de la crianza amorosa en el cuidado de la salud mental y como  factor protector para la prevención de los diferentes tipos de violencia en los entornos hogar y comunitario, que incluyen los siguientes temas: 
1.El juego potencializa los vínculos afectivos.
2.Importancia del diálogo en la familia: escucha activa de sus padres, madres o cuidadores.
3.Frases que no sabías qué muestran algún tipo de violencia.
4. Tipos de violencia.
5. Si notas que algo no anda bien o que algún miembro de la familia necesita ayuda profesional, no dudes en buscarla. 
6.,Deja atrás los prejuicios y haz partícipe a toda la familia para ir en ayuda de quien lo necesite. 
Para el desarrollo de las jornadas se debe utilizar una metodología participativa y lúdica. en el encuentro de cierre se realizará la actividad luidica: "El Hilo de la Red de Cuidados" y se entregaran los siguientes elementos para fortalecer los temas: El "Botiquín de Primeros Auxilios Emocionales" (Folleto Creativo),  Directorio "No Estás Solo" (Tarjeta de Bolsillo) y el El "Contrato de Buen Trato" (Hoja de Compromiso).
 Los padres de familia deben participar en el 100% de las jornadas para que la actividad sea validad y se cumpla con el objetivo de la misma. Los facilitadores de las actividades por parte de la ESE deben asistir a una jornada de transferencia de metodologías y contenidos técnicos en la Secretaría de Desarrollo de la Salud..</t>
  </si>
  <si>
    <t>Desarrollar  4 talleres con una periodicidad de cada 8 días, dirigidos a 15 padres y cuidadores sobre la importancia de la crianza amorosa en el cuidado de la salud mental y como  factor protector para la prevención de los diferentes tipos de violencia en los entornos hogar y comunitario, que incluyen los siguientes temas: 
1.El juego potencializa los vínculos afectivos.
2.Importancia del diálogo en la familia: escucha activa de sus padres, madres o cuidadores.
3.Frases que no sabías qué muestran algún tipo de violencia.
4. Tipos de violencia.
5. Si notas que algo no anda bien o que algún miembro de la familia necesita ayuda profesional, no dudes en buscarla. 
6.,Deja atrás los prejuicios y haz partícipe a toda la familia para ir en ayuda de quien lo necesite. 
Para el desarrollo de las jornadas se debe utilizar una metodología participativa y lúdica. en el encuentro de cierre se realizará la actividad luidica: "El Hilo de la Red de Cuidados" y se entregaran los siguientes elementos para fortalecer los temas: El "Botiquín de Primeros Auxilios Emocionales" (Folleto Creativo),  Directorio "No Estás Solo" (Tarjeta de Bolsillo) y el El "Contrato de Buen Trato" (Hoja de Compromiso).
 Los padres de familia deben participar en el 100% de las jornadas para que la actividad sea validad y se cumpla con el objetivo de la misma. Los facilitadores de las actividades por parte de la ESE deben asistir a una jornada de transferencia de metodologías y contenidos técnicos en la Secretaría de Desarrollo de la Salud..</t>
  </si>
  <si>
    <t>Desarrollar cinco (5) talleres educactivos, de sensibilización y promoción en la salud dirigido a los entornos educativos  incluyendo las siguientes:
-Medidas para el control de la calidad del aire, agua y ruido de acuerdo a cada municipio.
-Riesgos sanitarios por contaminación ambiental (agua, aire, etc.) y medidas para prevenirlos o mitigarlos.
-Efectos en la salud por calidad de aire, agua y ruido, tener en cuenta los identificados por la OPS y OMS.
Elaboracion de infografia acerca de los impactos por la  calidad aire, agua y ruido.   Medidas de adaptación frente a eventos relacionados con variabilidad y cambio climático y protección de los efectos nocivos del cambio climático (protección solar, consumo de líquidos, disminución de exposición a rayos UV).
Este taller estará dirgido a 10  personas.</t>
  </si>
  <si>
    <t>Realizar ocho (08) charlas orientadas a informar, educar y sensibilizar a la población sobre los factores de riesgo, signos de alarma y rutas de atención en salud frente a las enfermedades transmitidas por zoonosis, promoviendo prácticas de autocuidado, la tenencia responsable de animales y la consulta oportuna, en coherencia con las Rutas Integrales de Atención en Salud (RIAS) y la Resolución 3280 de 2018. 
Las charlas se desarrollarán de la siguiente manera: 
Diez (10) charlas orientadas a enfermedades transmitidas por animales domésticos, incluyendo: rabia, toxoplasmosis, dermatofitosis (hongos zoonóticos) y mordeduras y agresiones animales (riesgo de infección).
Diez (10) charlas orientadas a enfermedades transmitidas por animales de producción o silvestres, incluyendo: leptospirosis, brucelosis, tuberculosis bovina y ántrax (carbunco bacteridiano).
Diez (10) charlas orientadas a enfermedades zoonóticas transmitidas por vectores, incluyendo: leishmaniasis, enfermedad de Chagas, fiebre amarilla selvática y encefalitis zoonóticas.
Cada charla tendrá una duración mínima de dos (2) horas garantizando cobertura territorial y enfoque diferencial y minimo 15 personas.</t>
  </si>
  <si>
    <t>CUADRO DE ASIGNACIÓN DE RECURSOS</t>
  </si>
  <si>
    <t>LORICA</t>
  </si>
  <si>
    <t>SAN PELAYO</t>
  </si>
  <si>
    <t>TOTAL LORICA</t>
  </si>
  <si>
    <t>TOTAL SAN PELAYO</t>
  </si>
  <si>
    <t>Tecnico administrativo, Sin experiencia laboral o hasta un (1) año de experiencia laboral certificada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</si>
</sst>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4" formatCode="_-&quot;$&quot;\ * #,##0.00_-;\-&quot;$&quot;\ * #,##0.00_-;_-&quot;$&quot;\ * &quot;-&quot;??_-;_-@_-"/>
    <numFmt numFmtId="164" formatCode="_-&quot;$&quot;\ * #,##0_-;\-&quot;$&quot;\ * #,##0_-;_-&quot;$&quot;\ * &quot;-&quot;??_-;_-@_-"/>
  </numFmts>
  <fonts count="34" x14ac:knownFonts="1">
    <font>
      <sz val="11"/>
      <color theme="1"/>
      <name val="Aptos Narrow"/>
      <family val="2"/>
      <scheme val="minor"/>
    </font>
    <font>
      <sz val="12"/>
      <color theme="1"/>
      <name val="Aptos Narrow"/>
      <family val="2"/>
      <scheme val="minor"/>
    </font>
    <font>
      <sz val="11"/>
      <name val="Aptos Narrow"/>
      <family val="2"/>
      <scheme val="minor"/>
    </font>
    <font>
      <sz val="11"/>
      <color theme="1"/>
      <name val="Aptos Narrow"/>
      <family val="2"/>
      <scheme val="minor"/>
    </font>
    <font>
      <sz val="10"/>
      <color theme="1"/>
      <name val="Aptos Narrow"/>
      <family val="2"/>
      <scheme val="minor"/>
    </font>
    <font>
      <sz val="10"/>
      <color rgb="FF000000"/>
      <name val="Aptos Narrow"/>
      <family val="2"/>
      <scheme val="minor"/>
    </font>
    <font>
      <sz val="10"/>
      <color theme="1"/>
      <name val="Calibri"/>
      <family val="2"/>
    </font>
    <font>
      <b/>
      <sz val="11"/>
      <name val="Aptos Narrow"/>
      <family val="2"/>
      <scheme val="minor"/>
    </font>
    <font>
      <sz val="10"/>
      <color theme="1"/>
      <name val="Arial Narrow"/>
      <family val="2"/>
    </font>
    <font>
      <b/>
      <sz val="10"/>
      <color theme="1"/>
      <name val="Aptos Narrow"/>
      <family val="2"/>
      <scheme val="minor"/>
    </font>
    <font>
      <b/>
      <sz val="10"/>
      <color indexed="10"/>
      <name val="Aptos Narrow"/>
      <family val="2"/>
      <scheme val="minor"/>
    </font>
    <font>
      <b/>
      <sz val="10"/>
      <color indexed="8"/>
      <name val="Aptos Narrow"/>
      <family val="2"/>
      <scheme val="minor"/>
    </font>
    <font>
      <b/>
      <sz val="10"/>
      <color theme="1"/>
      <name val="Arial Narrow"/>
      <family val="2"/>
    </font>
    <font>
      <sz val="10"/>
      <color indexed="8"/>
      <name val="Aptos Narrow"/>
      <family val="2"/>
      <scheme val="minor"/>
    </font>
    <font>
      <b/>
      <sz val="10"/>
      <color rgb="FFFF0000"/>
      <name val="Aptos Narrow"/>
      <family val="2"/>
      <scheme val="minor"/>
    </font>
    <font>
      <sz val="10"/>
      <name val="Aptos Narrow"/>
      <family val="2"/>
      <scheme val="minor"/>
    </font>
    <font>
      <b/>
      <sz val="10"/>
      <color rgb="FF000000"/>
      <name val="Aptos Narrow"/>
      <family val="2"/>
      <scheme val="minor"/>
    </font>
    <font>
      <b/>
      <sz val="10"/>
      <color theme="1"/>
      <name val="Aptos Narrow"/>
      <family val="2"/>
      <scheme val="minor"/>
    </font>
    <font>
      <sz val="10"/>
      <color theme="1"/>
      <name val="Aptos Narrow"/>
      <family val="2"/>
      <scheme val="minor"/>
    </font>
    <font>
      <sz val="10"/>
      <color indexed="8"/>
      <name val="Aptos Narrow"/>
      <family val="2"/>
      <scheme val="minor"/>
    </font>
    <font>
      <sz val="10"/>
      <name val="Aptos Narrow"/>
      <family val="2"/>
      <scheme val="minor"/>
    </font>
    <font>
      <sz val="10"/>
      <color rgb="FF000000"/>
      <name val="Aptos Narrow"/>
      <family val="2"/>
      <scheme val="minor"/>
    </font>
    <font>
      <sz val="12"/>
      <color theme="1"/>
      <name val="Aptos Narrow"/>
      <family val="2"/>
      <scheme val="minor"/>
    </font>
    <font>
      <b/>
      <sz val="12"/>
      <color rgb="FFFF0000"/>
      <name val="Aptos Narrow"/>
      <family val="2"/>
      <scheme val="minor"/>
    </font>
    <font>
      <sz val="9"/>
      <color theme="1"/>
      <name val="Aptos Narrow"/>
      <family val="2"/>
      <scheme val="minor"/>
    </font>
    <font>
      <sz val="9"/>
      <name val="Aptos Narrow"/>
      <family val="2"/>
      <scheme val="minor"/>
    </font>
    <font>
      <sz val="10"/>
      <color theme="1"/>
      <name val="Arial"/>
      <family val="2"/>
    </font>
    <font>
      <sz val="8"/>
      <color rgb="FF000000"/>
      <name val="Arial"/>
      <family val="2"/>
    </font>
    <font>
      <sz val="9"/>
      <color theme="1"/>
      <name val="Arial"/>
      <family val="2"/>
    </font>
    <font>
      <b/>
      <sz val="10"/>
      <name val="Aptos Narrow"/>
      <family val="2"/>
      <scheme val="minor"/>
    </font>
    <font>
      <sz val="10"/>
      <name val="Arial"/>
      <family val="2"/>
    </font>
    <font>
      <b/>
      <sz val="10"/>
      <name val="Arial"/>
      <family val="2"/>
    </font>
    <font>
      <sz val="10"/>
      <name val="Arial Narrow"/>
      <family val="2"/>
    </font>
    <font>
      <b/>
      <sz val="10"/>
      <name val="Arial Narrow"/>
      <family val="2"/>
    </font>
  </fonts>
  <fills count="8">
    <fill>
      <patternFill patternType="none"/>
    </fill>
    <fill>
      <patternFill patternType="gray125"/>
    </fill>
    <fill>
      <patternFill patternType="solid">
        <fgColor theme="0"/>
        <bgColor indexed="64"/>
      </patternFill>
    </fill>
    <fill>
      <patternFill patternType="solid">
        <fgColor theme="0"/>
        <bgColor rgb="FF000000"/>
      </patternFill>
    </fill>
    <fill>
      <patternFill patternType="solid">
        <fgColor rgb="FFFFFF00"/>
        <bgColor indexed="64"/>
      </patternFill>
    </fill>
    <fill>
      <patternFill patternType="solid">
        <fgColor theme="5" tint="0.79998168889431442"/>
        <bgColor indexed="64"/>
      </patternFill>
    </fill>
    <fill>
      <patternFill patternType="solid">
        <fgColor rgb="FFFCE4D6"/>
        <bgColor rgb="FF000000"/>
      </patternFill>
    </fill>
    <fill>
      <patternFill patternType="solid">
        <fgColor theme="3" tint="0.89999084444715716"/>
        <bgColor indexed="64"/>
      </patternFill>
    </fill>
  </fills>
  <borders count="27">
    <border>
      <left/>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top style="thin">
        <color indexed="64"/>
      </top>
      <bottom/>
      <diagonal/>
    </border>
    <border>
      <left style="thin">
        <color rgb="FF000000"/>
      </left>
      <right style="thin">
        <color rgb="FF000000"/>
      </right>
      <top style="thin">
        <color rgb="FF000000"/>
      </top>
      <bottom style="thin">
        <color rgb="FF000000"/>
      </bottom>
      <diagonal/>
    </border>
    <border>
      <left/>
      <right/>
      <top/>
      <bottom style="thin">
        <color indexed="64"/>
      </bottom>
      <diagonal/>
    </border>
    <border>
      <left/>
      <right style="thin">
        <color indexed="64"/>
      </right>
      <top/>
      <bottom/>
      <diagonal/>
    </border>
    <border>
      <left style="thin">
        <color indexed="64"/>
      </left>
      <right/>
      <top/>
      <bottom/>
      <diagonal/>
    </border>
    <border>
      <left style="thin">
        <color rgb="FF000000"/>
      </left>
      <right/>
      <top style="thin">
        <color rgb="FF000000"/>
      </top>
      <bottom/>
      <diagonal/>
    </border>
    <border>
      <left style="thin">
        <color rgb="FF000000"/>
      </left>
      <right/>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rgb="FF000000"/>
      </left>
      <right/>
      <top style="thin">
        <color indexed="64"/>
      </top>
      <bottom style="thin">
        <color indexed="64"/>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5">
    <xf numFmtId="0" fontId="0" fillId="0" borderId="0"/>
    <xf numFmtId="44" fontId="3" fillId="0" borderId="0" applyFont="0" applyFill="0" applyBorder="0" applyAlignment="0" applyProtection="0"/>
    <xf numFmtId="0" fontId="3" fillId="0" borderId="0"/>
    <xf numFmtId="0" fontId="2" fillId="0" borderId="0"/>
    <xf numFmtId="9" fontId="3" fillId="0" borderId="0" applyFont="0" applyFill="0" applyBorder="0" applyAlignment="0" applyProtection="0"/>
  </cellStyleXfs>
  <cellXfs count="396">
    <xf numFmtId="0" fontId="0" fillId="0" borderId="0" xfId="0"/>
    <xf numFmtId="0" fontId="4" fillId="0" borderId="8" xfId="0" applyFont="1" applyBorder="1" applyAlignment="1">
      <alignment horizontal="left" vertical="center" wrapText="1"/>
    </xf>
    <xf numFmtId="0" fontId="4" fillId="0" borderId="8" xfId="0" applyFont="1" applyBorder="1" applyAlignment="1">
      <alignment horizontal="justify" vertical="center" wrapText="1"/>
    </xf>
    <xf numFmtId="0" fontId="4" fillId="0" borderId="8" xfId="0" applyFont="1" applyBorder="1" applyAlignment="1">
      <alignment horizontal="center" vertical="center" wrapText="1"/>
    </xf>
    <xf numFmtId="0" fontId="4" fillId="0" borderId="0" xfId="0" applyFont="1" applyAlignment="1">
      <alignment horizontal="center" vertical="center" wrapText="1"/>
    </xf>
    <xf numFmtId="0" fontId="6" fillId="2" borderId="8" xfId="2" applyFont="1" applyFill="1" applyBorder="1" applyAlignment="1">
      <alignment horizontal="left" vertical="center" wrapText="1"/>
    </xf>
    <xf numFmtId="0" fontId="7" fillId="0" borderId="8" xfId="3" applyFont="1" applyBorder="1"/>
    <xf numFmtId="3" fontId="7" fillId="0" borderId="8" xfId="3" applyNumberFormat="1" applyFont="1" applyBorder="1"/>
    <xf numFmtId="0" fontId="7" fillId="0" borderId="0" xfId="3" applyFont="1"/>
    <xf numFmtId="0" fontId="8" fillId="0" borderId="0" xfId="0" applyFont="1" applyAlignment="1">
      <alignment horizontal="center" vertical="center" wrapText="1"/>
    </xf>
    <xf numFmtId="0" fontId="2" fillId="4" borderId="8" xfId="3" applyFill="1" applyBorder="1"/>
    <xf numFmtId="3" fontId="2" fillId="4" borderId="5" xfId="3" applyNumberFormat="1" applyFill="1" applyBorder="1"/>
    <xf numFmtId="0" fontId="2" fillId="0" borderId="5" xfId="3" applyBorder="1"/>
    <xf numFmtId="0" fontId="2" fillId="0" borderId="0" xfId="3"/>
    <xf numFmtId="0" fontId="2" fillId="0" borderId="8" xfId="3" applyBorder="1"/>
    <xf numFmtId="3" fontId="2" fillId="0" borderId="5" xfId="3" applyNumberFormat="1" applyBorder="1"/>
    <xf numFmtId="0" fontId="2" fillId="2" borderId="8" xfId="3" applyFill="1" applyBorder="1"/>
    <xf numFmtId="3" fontId="2" fillId="2" borderId="5" xfId="3" applyNumberFormat="1" applyFill="1" applyBorder="1"/>
    <xf numFmtId="0" fontId="2" fillId="2" borderId="5" xfId="3" applyFill="1" applyBorder="1"/>
    <xf numFmtId="0" fontId="2" fillId="2" borderId="0" xfId="3" applyFill="1"/>
    <xf numFmtId="0" fontId="8" fillId="2" borderId="0" xfId="0" applyFont="1" applyFill="1" applyAlignment="1">
      <alignment horizontal="center" vertical="center" wrapText="1"/>
    </xf>
    <xf numFmtId="0" fontId="9" fillId="5" borderId="8" xfId="0" applyFont="1" applyFill="1" applyBorder="1" applyAlignment="1">
      <alignment horizontal="center" vertical="center" wrapText="1"/>
    </xf>
    <xf numFmtId="0" fontId="12" fillId="0" borderId="0" xfId="0" applyFont="1" applyAlignment="1">
      <alignment horizontal="center" vertical="center" wrapText="1"/>
    </xf>
    <xf numFmtId="0" fontId="9" fillId="5" borderId="8" xfId="0" applyFont="1" applyFill="1" applyBorder="1" applyAlignment="1">
      <alignment vertical="center" wrapText="1"/>
    </xf>
    <xf numFmtId="0" fontId="13" fillId="0" borderId="8" xfId="0" applyFont="1" applyBorder="1" applyAlignment="1">
      <alignment horizontal="center" vertical="center" wrapText="1"/>
    </xf>
    <xf numFmtId="0" fontId="13" fillId="0" borderId="8" xfId="0" applyFont="1" applyBorder="1" applyAlignment="1">
      <alignment horizontal="justify" vertical="center" wrapText="1"/>
    </xf>
    <xf numFmtId="164" fontId="4" fillId="0" borderId="8" xfId="1" applyNumberFormat="1" applyFont="1" applyBorder="1" applyAlignment="1">
      <alignment horizontal="center" vertical="center" wrapText="1"/>
    </xf>
    <xf numFmtId="164" fontId="4" fillId="0" borderId="8" xfId="1" applyNumberFormat="1" applyFont="1" applyFill="1" applyBorder="1" applyAlignment="1">
      <alignment horizontal="center" vertical="center" wrapText="1"/>
    </xf>
    <xf numFmtId="164" fontId="4" fillId="0" borderId="9" xfId="1" applyNumberFormat="1" applyFont="1" applyBorder="1" applyAlignment="1">
      <alignment horizontal="center" vertical="center" wrapText="1"/>
    </xf>
    <xf numFmtId="164" fontId="8" fillId="0" borderId="0" xfId="0" applyNumberFormat="1" applyFont="1" applyAlignment="1">
      <alignment horizontal="center" vertical="center" wrapText="1"/>
    </xf>
    <xf numFmtId="0" fontId="4" fillId="2" borderId="8" xfId="0" applyFont="1" applyFill="1" applyBorder="1" applyAlignment="1">
      <alignment horizontal="center" vertical="center" wrapText="1"/>
    </xf>
    <xf numFmtId="0" fontId="4" fillId="2" borderId="8" xfId="0" applyFont="1" applyFill="1" applyBorder="1" applyAlignment="1">
      <alignment horizontal="justify" vertical="center" wrapText="1"/>
    </xf>
    <xf numFmtId="44" fontId="8" fillId="0" borderId="0" xfId="1" applyFont="1" applyAlignment="1">
      <alignment horizontal="center" vertical="center" wrapText="1"/>
    </xf>
    <xf numFmtId="44" fontId="8" fillId="0" borderId="0" xfId="0" applyNumberFormat="1" applyFont="1" applyAlignment="1">
      <alignment horizontal="center" vertical="center" wrapText="1"/>
    </xf>
    <xf numFmtId="0" fontId="9" fillId="5" borderId="9" xfId="0" applyFont="1" applyFill="1" applyBorder="1" applyAlignment="1">
      <alignment horizontal="center" vertical="center" wrapText="1"/>
    </xf>
    <xf numFmtId="0" fontId="4" fillId="2" borderId="8" xfId="0" applyFont="1" applyFill="1" applyBorder="1" applyAlignment="1">
      <alignment horizontal="left" vertical="center" wrapText="1"/>
    </xf>
    <xf numFmtId="0" fontId="9" fillId="2" borderId="4" xfId="0" applyFont="1" applyFill="1" applyBorder="1" applyAlignment="1">
      <alignment horizontal="center" vertical="center" wrapText="1"/>
    </xf>
    <xf numFmtId="0" fontId="9" fillId="2" borderId="5" xfId="0" applyFont="1" applyFill="1" applyBorder="1" applyAlignment="1">
      <alignment horizontal="center" vertical="center" wrapText="1"/>
    </xf>
    <xf numFmtId="0" fontId="12" fillId="2" borderId="0" xfId="0" applyFont="1" applyFill="1" applyAlignment="1">
      <alignment horizontal="center" vertical="center" wrapText="1"/>
    </xf>
    <xf numFmtId="0" fontId="9" fillId="5" borderId="11" xfId="0" applyFont="1" applyFill="1" applyBorder="1" applyAlignment="1">
      <alignment horizontal="center" vertical="center" wrapText="1"/>
    </xf>
    <xf numFmtId="0" fontId="4" fillId="2" borderId="9" xfId="0" applyFont="1" applyFill="1" applyBorder="1" applyAlignment="1">
      <alignment horizontal="left" vertical="center" wrapText="1"/>
    </xf>
    <xf numFmtId="0" fontId="4" fillId="2" borderId="9" xfId="0" applyFont="1" applyFill="1" applyBorder="1" applyAlignment="1">
      <alignment horizontal="center" vertical="center" wrapText="1"/>
    </xf>
    <xf numFmtId="164" fontId="4" fillId="2" borderId="8" xfId="1" applyNumberFormat="1" applyFont="1" applyFill="1" applyBorder="1" applyAlignment="1">
      <alignment horizontal="center" vertical="center" wrapText="1"/>
    </xf>
    <xf numFmtId="0" fontId="4" fillId="2" borderId="9" xfId="2" applyFont="1" applyFill="1" applyBorder="1" applyAlignment="1">
      <alignment horizontal="center" vertical="center" wrapText="1"/>
    </xf>
    <xf numFmtId="0" fontId="8" fillId="0" borderId="0" xfId="0" applyFont="1" applyAlignment="1">
      <alignment horizontal="center" vertical="top" wrapText="1"/>
    </xf>
    <xf numFmtId="0" fontId="4" fillId="0" borderId="9" xfId="0" applyFont="1" applyBorder="1" applyAlignment="1">
      <alignment horizontal="center" vertical="center" wrapText="1"/>
    </xf>
    <xf numFmtId="164" fontId="4" fillId="0" borderId="8" xfId="1" applyNumberFormat="1" applyFont="1" applyBorder="1" applyAlignment="1">
      <alignment horizontal="left" vertical="center" wrapText="1"/>
    </xf>
    <xf numFmtId="0" fontId="8" fillId="0" borderId="0" xfId="0" applyFont="1" applyAlignment="1">
      <alignment horizontal="left" vertical="center" wrapText="1"/>
    </xf>
    <xf numFmtId="0" fontId="4" fillId="2" borderId="9" xfId="0" applyFont="1" applyFill="1" applyBorder="1" applyAlignment="1">
      <alignment horizontal="left" vertical="top" wrapText="1"/>
    </xf>
    <xf numFmtId="0" fontId="4" fillId="2" borderId="8" xfId="0" applyFont="1" applyFill="1" applyBorder="1" applyAlignment="1">
      <alignment horizontal="left" vertical="top" wrapText="1"/>
    </xf>
    <xf numFmtId="0" fontId="4" fillId="0" borderId="9" xfId="0" applyFont="1" applyBorder="1" applyAlignment="1">
      <alignment horizontal="left" vertical="center" wrapText="1"/>
    </xf>
    <xf numFmtId="0" fontId="4" fillId="2" borderId="8" xfId="2" applyFont="1" applyFill="1" applyBorder="1" applyAlignment="1">
      <alignment horizontal="center" vertical="center" wrapText="1"/>
    </xf>
    <xf numFmtId="0" fontId="4" fillId="0" borderId="9" xfId="0" applyFont="1" applyBorder="1" applyAlignment="1">
      <alignment vertical="center" wrapText="1"/>
    </xf>
    <xf numFmtId="0" fontId="4" fillId="0" borderId="8" xfId="2" applyFont="1" applyBorder="1" applyAlignment="1">
      <alignment horizontal="center" vertical="center" wrapText="1"/>
    </xf>
    <xf numFmtId="164" fontId="4" fillId="0" borderId="9" xfId="1" applyNumberFormat="1" applyFont="1" applyFill="1" applyBorder="1" applyAlignment="1">
      <alignment horizontal="center" vertical="center" wrapText="1"/>
    </xf>
    <xf numFmtId="0" fontId="4" fillId="0" borderId="9" xfId="2" applyFont="1" applyBorder="1" applyAlignment="1">
      <alignment horizontal="center" vertical="center" wrapText="1"/>
    </xf>
    <xf numFmtId="0" fontId="5" fillId="3" borderId="8" xfId="2" applyFont="1" applyFill="1" applyBorder="1" applyAlignment="1">
      <alignment horizontal="center" vertical="center" wrapText="1"/>
    </xf>
    <xf numFmtId="0" fontId="15" fillId="0" borderId="13" xfId="0" applyFont="1" applyBorder="1" applyAlignment="1">
      <alignment horizontal="left" vertical="center" wrapText="1"/>
    </xf>
    <xf numFmtId="0" fontId="4" fillId="2" borderId="9" xfId="2" applyFont="1" applyFill="1" applyBorder="1" applyAlignment="1">
      <alignment horizontal="center" vertical="top" wrapText="1"/>
    </xf>
    <xf numFmtId="0" fontId="4" fillId="2" borderId="5" xfId="2" applyFont="1" applyFill="1" applyBorder="1" applyAlignment="1">
      <alignment horizontal="center" vertical="center" wrapText="1"/>
    </xf>
    <xf numFmtId="0" fontId="16" fillId="6" borderId="9" xfId="0" applyFont="1" applyFill="1" applyBorder="1" applyAlignment="1">
      <alignment horizontal="center" vertical="center" wrapText="1"/>
    </xf>
    <xf numFmtId="0" fontId="16" fillId="6" borderId="2" xfId="0" applyFont="1" applyFill="1" applyBorder="1" applyAlignment="1">
      <alignment horizontal="center" vertical="center" wrapText="1"/>
    </xf>
    <xf numFmtId="0" fontId="16" fillId="6" borderId="5" xfId="0" applyFont="1" applyFill="1" applyBorder="1" applyAlignment="1">
      <alignment horizontal="center" vertical="center" wrapText="1"/>
    </xf>
    <xf numFmtId="0" fontId="5" fillId="0" borderId="7" xfId="0" applyFont="1" applyBorder="1" applyAlignment="1">
      <alignment horizontal="center" vertical="center" wrapText="1"/>
    </xf>
    <xf numFmtId="164" fontId="9" fillId="0" borderId="8" xfId="1" applyNumberFormat="1" applyFont="1" applyBorder="1" applyAlignment="1">
      <alignment horizontal="left" vertical="center" wrapText="1"/>
    </xf>
    <xf numFmtId="44" fontId="4" fillId="0" borderId="9" xfId="1" applyFont="1" applyBorder="1" applyAlignment="1">
      <alignment horizontal="center" vertical="center" wrapText="1"/>
    </xf>
    <xf numFmtId="164" fontId="8" fillId="0" borderId="0" xfId="1" applyNumberFormat="1" applyFont="1" applyAlignment="1">
      <alignment horizontal="center" vertical="center" wrapText="1"/>
    </xf>
    <xf numFmtId="164" fontId="8" fillId="2" borderId="0" xfId="1" applyNumberFormat="1" applyFont="1" applyFill="1" applyAlignment="1">
      <alignment horizontal="center" vertical="center" wrapText="1"/>
    </xf>
    <xf numFmtId="164" fontId="9" fillId="5" borderId="8" xfId="1" applyNumberFormat="1" applyFont="1" applyFill="1" applyBorder="1" applyAlignment="1">
      <alignment horizontal="center" vertical="center" wrapText="1"/>
    </xf>
    <xf numFmtId="164" fontId="9" fillId="2" borderId="4" xfId="1" applyNumberFormat="1" applyFont="1" applyFill="1" applyBorder="1" applyAlignment="1">
      <alignment horizontal="center" vertical="center" wrapText="1"/>
    </xf>
    <xf numFmtId="164" fontId="9" fillId="2" borderId="8" xfId="1" applyNumberFormat="1" applyFont="1" applyFill="1" applyBorder="1" applyAlignment="1">
      <alignment horizontal="center" vertical="center" wrapText="1"/>
    </xf>
    <xf numFmtId="164" fontId="16" fillId="6" borderId="5" xfId="1" applyNumberFormat="1" applyFont="1" applyFill="1" applyBorder="1" applyAlignment="1">
      <alignment horizontal="center" vertical="center" wrapText="1"/>
    </xf>
    <xf numFmtId="164" fontId="5" fillId="0" borderId="7" xfId="1" applyNumberFormat="1" applyFont="1" applyBorder="1" applyAlignment="1">
      <alignment horizontal="center" vertical="center" wrapText="1"/>
    </xf>
    <xf numFmtId="164" fontId="4" fillId="0" borderId="0" xfId="1" applyNumberFormat="1" applyFont="1" applyAlignment="1">
      <alignment horizontal="center" vertical="center" wrapText="1"/>
    </xf>
    <xf numFmtId="10" fontId="8" fillId="0" borderId="0" xfId="4" applyNumberFormat="1" applyFont="1" applyAlignment="1">
      <alignment horizontal="center" vertical="center" wrapText="1"/>
    </xf>
    <xf numFmtId="0" fontId="4" fillId="0" borderId="13" xfId="0" applyFont="1" applyBorder="1" applyAlignment="1">
      <alignment horizontal="center" vertical="center" wrapText="1"/>
    </xf>
    <xf numFmtId="0" fontId="5" fillId="0" borderId="8" xfId="2" applyFont="1" applyBorder="1" applyAlignment="1">
      <alignment horizontal="center" vertical="center" wrapText="1"/>
    </xf>
    <xf numFmtId="0" fontId="4" fillId="0" borderId="4" xfId="0" applyFont="1" applyBorder="1" applyAlignment="1">
      <alignment horizontal="center" vertical="center" wrapText="1"/>
    </xf>
    <xf numFmtId="164" fontId="4" fillId="0" borderId="9" xfId="0" applyNumberFormat="1" applyFont="1" applyBorder="1" applyAlignment="1">
      <alignment horizontal="center" vertical="center" wrapText="1"/>
    </xf>
    <xf numFmtId="0" fontId="4" fillId="2" borderId="8" xfId="2" applyFont="1" applyFill="1" applyBorder="1" applyAlignment="1">
      <alignment horizontal="left" vertical="center" wrapText="1"/>
    </xf>
    <xf numFmtId="1" fontId="4" fillId="2" borderId="8" xfId="0" applyNumberFormat="1" applyFont="1" applyFill="1" applyBorder="1" applyAlignment="1">
      <alignment horizontal="center" vertical="center" wrapText="1"/>
    </xf>
    <xf numFmtId="1" fontId="4" fillId="0" borderId="8" xfId="0" applyNumberFormat="1" applyFont="1" applyBorder="1" applyAlignment="1">
      <alignment horizontal="center" vertical="center" wrapText="1"/>
    </xf>
    <xf numFmtId="44" fontId="9" fillId="2" borderId="8" xfId="0" applyNumberFormat="1" applyFont="1" applyFill="1" applyBorder="1" applyAlignment="1">
      <alignment horizontal="center" vertical="center" wrapText="1"/>
    </xf>
    <xf numFmtId="44" fontId="4" fillId="0" borderId="9" xfId="0" applyNumberFormat="1" applyFont="1" applyBorder="1" applyAlignment="1">
      <alignment horizontal="center" vertical="center" wrapText="1"/>
    </xf>
    <xf numFmtId="44" fontId="5" fillId="0" borderId="7" xfId="0" applyNumberFormat="1" applyFont="1" applyBorder="1" applyAlignment="1">
      <alignment wrapText="1"/>
    </xf>
    <xf numFmtId="3" fontId="8" fillId="0" borderId="0" xfId="0" applyNumberFormat="1" applyFont="1" applyAlignment="1">
      <alignment horizontal="center" vertical="center" wrapText="1"/>
    </xf>
    <xf numFmtId="0" fontId="9" fillId="0" borderId="13" xfId="0" applyFont="1" applyBorder="1" applyAlignment="1">
      <alignment horizontal="center" vertical="center" wrapText="1"/>
    </xf>
    <xf numFmtId="0" fontId="17" fillId="5" borderId="8" xfId="0" applyFont="1" applyFill="1" applyBorder="1" applyAlignment="1">
      <alignment horizontal="center" vertical="center" wrapText="1"/>
    </xf>
    <xf numFmtId="0" fontId="17" fillId="5" borderId="8" xfId="0" applyFont="1" applyFill="1" applyBorder="1" applyAlignment="1">
      <alignment vertical="center" wrapText="1"/>
    </xf>
    <xf numFmtId="0" fontId="19" fillId="0" borderId="8" xfId="0" applyFont="1" applyBorder="1" applyAlignment="1">
      <alignment horizontal="center" vertical="center" wrapText="1"/>
    </xf>
    <xf numFmtId="0" fontId="18" fillId="0" borderId="8" xfId="0" applyFont="1" applyBorder="1" applyAlignment="1">
      <alignment horizontal="center" vertical="center" wrapText="1"/>
    </xf>
    <xf numFmtId="0" fontId="18" fillId="0" borderId="3" xfId="0" applyFont="1" applyBorder="1" applyAlignment="1">
      <alignment vertical="center" wrapText="1"/>
    </xf>
    <xf numFmtId="0" fontId="18" fillId="0" borderId="4" xfId="0" applyFont="1" applyBorder="1" applyAlignment="1">
      <alignment vertical="center" wrapText="1"/>
    </xf>
    <xf numFmtId="0" fontId="18" fillId="2" borderId="8" xfId="0" applyFont="1" applyFill="1" applyBorder="1" applyAlignment="1">
      <alignment horizontal="center" vertical="center" wrapText="1"/>
    </xf>
    <xf numFmtId="0" fontId="17" fillId="5" borderId="9" xfId="0" applyFont="1" applyFill="1" applyBorder="1" applyAlignment="1">
      <alignment horizontal="center" vertical="center" wrapText="1"/>
    </xf>
    <xf numFmtId="0" fontId="18" fillId="0" borderId="13" xfId="0" applyFont="1" applyBorder="1" applyAlignment="1">
      <alignment horizontal="center" vertical="center" wrapText="1"/>
    </xf>
    <xf numFmtId="0" fontId="17" fillId="0" borderId="13" xfId="0" applyFont="1" applyBorder="1" applyAlignment="1">
      <alignment horizontal="center" vertical="center" wrapText="1"/>
    </xf>
    <xf numFmtId="0" fontId="18" fillId="2" borderId="9" xfId="0" applyFont="1" applyFill="1" applyBorder="1" applyAlignment="1">
      <alignment horizontal="center" vertical="center" wrapText="1"/>
    </xf>
    <xf numFmtId="0" fontId="18" fillId="2" borderId="9" xfId="2" applyFont="1" applyFill="1" applyBorder="1" applyAlignment="1">
      <alignment horizontal="center" vertical="center" wrapText="1"/>
    </xf>
    <xf numFmtId="0" fontId="18" fillId="2" borderId="9" xfId="0" applyFont="1" applyFill="1" applyBorder="1" applyAlignment="1">
      <alignment horizontal="left" vertical="center" wrapText="1"/>
    </xf>
    <xf numFmtId="0" fontId="18" fillId="2" borderId="8" xfId="0" applyFont="1" applyFill="1" applyBorder="1" applyAlignment="1">
      <alignment horizontal="left" vertical="center" wrapText="1"/>
    </xf>
    <xf numFmtId="0" fontId="18" fillId="0" borderId="9" xfId="0" applyFont="1" applyBorder="1" applyAlignment="1">
      <alignment horizontal="center" vertical="center" wrapText="1"/>
    </xf>
    <xf numFmtId="164" fontId="18" fillId="0" borderId="8" xfId="1" applyNumberFormat="1" applyFont="1" applyBorder="1" applyAlignment="1">
      <alignment horizontal="left" vertical="center" wrapText="1"/>
    </xf>
    <xf numFmtId="0" fontId="18" fillId="2" borderId="8" xfId="0" applyFont="1" applyFill="1" applyBorder="1" applyAlignment="1">
      <alignment horizontal="left" vertical="top" wrapText="1"/>
    </xf>
    <xf numFmtId="0" fontId="18" fillId="0" borderId="9" xfId="0" applyFont="1" applyBorder="1" applyAlignment="1">
      <alignment horizontal="left" vertical="center" wrapText="1"/>
    </xf>
    <xf numFmtId="0" fontId="18" fillId="0" borderId="9" xfId="0" applyFont="1" applyBorder="1" applyAlignment="1">
      <alignment vertical="center" wrapText="1"/>
    </xf>
    <xf numFmtId="164" fontId="17" fillId="0" borderId="8" xfId="1" applyNumberFormat="1" applyFont="1" applyBorder="1" applyAlignment="1">
      <alignment horizontal="left" vertical="center" wrapText="1"/>
    </xf>
    <xf numFmtId="0" fontId="18" fillId="0" borderId="0" xfId="0" applyFont="1" applyAlignment="1">
      <alignment horizontal="center" vertical="center" wrapText="1"/>
    </xf>
    <xf numFmtId="0" fontId="4" fillId="0" borderId="3" xfId="0" applyFont="1" applyBorder="1" applyAlignment="1">
      <alignment vertical="center" wrapText="1"/>
    </xf>
    <xf numFmtId="0" fontId="4" fillId="0" borderId="4" xfId="0" applyFont="1" applyBorder="1" applyAlignment="1">
      <alignment vertical="center" wrapText="1"/>
    </xf>
    <xf numFmtId="0" fontId="4" fillId="0" borderId="3" xfId="0" applyFont="1" applyBorder="1" applyAlignment="1">
      <alignment horizontal="center" vertical="center" wrapText="1"/>
    </xf>
    <xf numFmtId="0" fontId="16" fillId="6" borderId="8" xfId="0" applyFont="1" applyFill="1" applyBorder="1" applyAlignment="1">
      <alignment horizontal="center" vertical="center" wrapText="1"/>
    </xf>
    <xf numFmtId="44" fontId="9" fillId="0" borderId="8" xfId="1" applyFont="1" applyBorder="1" applyAlignment="1">
      <alignment horizontal="left" vertical="center" wrapText="1"/>
    </xf>
    <xf numFmtId="0" fontId="9" fillId="0" borderId="6" xfId="0" applyFont="1" applyBorder="1" applyAlignment="1">
      <alignment horizontal="left" vertical="center" wrapText="1"/>
    </xf>
    <xf numFmtId="0" fontId="9" fillId="5" borderId="3" xfId="0" applyFont="1" applyFill="1" applyBorder="1" applyAlignment="1">
      <alignment horizontal="center" vertical="center" wrapText="1"/>
    </xf>
    <xf numFmtId="0" fontId="9" fillId="0" borderId="14" xfId="0" applyFont="1" applyBorder="1" applyAlignment="1">
      <alignment horizontal="left" vertical="center" wrapText="1"/>
    </xf>
    <xf numFmtId="0" fontId="9" fillId="0" borderId="7" xfId="0" applyFont="1" applyBorder="1" applyAlignment="1">
      <alignment horizontal="left" vertical="center" wrapText="1"/>
    </xf>
    <xf numFmtId="0" fontId="9" fillId="5" borderId="4" xfId="0" applyFont="1" applyFill="1" applyBorder="1" applyAlignment="1">
      <alignment horizontal="center" vertical="center" wrapText="1"/>
    </xf>
    <xf numFmtId="0" fontId="9" fillId="5" borderId="5" xfId="0" applyFont="1" applyFill="1" applyBorder="1" applyAlignment="1">
      <alignment horizontal="center" vertical="center" wrapText="1"/>
    </xf>
    <xf numFmtId="0" fontId="9" fillId="0" borderId="8" xfId="1" applyNumberFormat="1" applyFont="1" applyBorder="1" applyAlignment="1">
      <alignment horizontal="left" vertical="center" wrapText="1"/>
    </xf>
    <xf numFmtId="9" fontId="8" fillId="0" borderId="0" xfId="4" applyFont="1" applyAlignment="1">
      <alignment horizontal="center" vertical="center" wrapText="1"/>
    </xf>
    <xf numFmtId="0" fontId="9" fillId="0" borderId="1" xfId="0" applyFont="1" applyBorder="1" applyAlignment="1">
      <alignment horizontal="left" vertical="center" wrapText="1"/>
    </xf>
    <xf numFmtId="0" fontId="9" fillId="0" borderId="12" xfId="0" applyFont="1" applyBorder="1" applyAlignment="1">
      <alignment horizontal="left" vertical="center" wrapText="1"/>
    </xf>
    <xf numFmtId="0" fontId="9" fillId="0" borderId="2" xfId="0" applyFont="1" applyBorder="1" applyAlignment="1">
      <alignment horizontal="left" vertical="center" wrapText="1"/>
    </xf>
    <xf numFmtId="164" fontId="9" fillId="0" borderId="9" xfId="1" applyNumberFormat="1" applyFont="1" applyBorder="1" applyAlignment="1">
      <alignment horizontal="left" vertical="center" wrapText="1"/>
    </xf>
    <xf numFmtId="164" fontId="9" fillId="0" borderId="11" xfId="1" applyNumberFormat="1" applyFont="1" applyBorder="1" applyAlignment="1">
      <alignment horizontal="left" vertical="center" wrapText="1"/>
    </xf>
    <xf numFmtId="0" fontId="4" fillId="0" borderId="5" xfId="0" applyFont="1" applyBorder="1" applyAlignment="1">
      <alignment horizontal="center" vertical="center" wrapText="1"/>
    </xf>
    <xf numFmtId="0" fontId="15" fillId="0" borderId="19" xfId="0" applyFont="1" applyBorder="1" applyAlignment="1">
      <alignment horizontal="left" vertical="center" wrapText="1"/>
    </xf>
    <xf numFmtId="4" fontId="7" fillId="0" borderId="8" xfId="3" applyNumberFormat="1" applyFont="1" applyBorder="1"/>
    <xf numFmtId="44" fontId="4" fillId="0" borderId="8" xfId="1" applyFont="1" applyBorder="1" applyAlignment="1">
      <alignment horizontal="left" vertical="center" wrapText="1"/>
    </xf>
    <xf numFmtId="0" fontId="24" fillId="0" borderId="8" xfId="0" applyFont="1" applyBorder="1"/>
    <xf numFmtId="0" fontId="24" fillId="0" borderId="8" xfId="0" applyFont="1" applyBorder="1" applyAlignment="1">
      <alignment wrapText="1"/>
    </xf>
    <xf numFmtId="0" fontId="25" fillId="0" borderId="8" xfId="0" applyFont="1" applyBorder="1"/>
    <xf numFmtId="0" fontId="24" fillId="0" borderId="8" xfId="0" applyFont="1" applyBorder="1" applyAlignment="1">
      <alignment horizontal="justify" vertical="center" wrapText="1"/>
    </xf>
    <xf numFmtId="0" fontId="24" fillId="0" borderId="8" xfId="0" applyFont="1" applyBorder="1" applyAlignment="1">
      <alignment horizontal="right"/>
    </xf>
    <xf numFmtId="44" fontId="9" fillId="0" borderId="8" xfId="1" applyFont="1" applyBorder="1" applyAlignment="1">
      <alignment vertical="center" wrapText="1"/>
    </xf>
    <xf numFmtId="44" fontId="9" fillId="0" borderId="8" xfId="0" applyNumberFormat="1" applyFont="1" applyBorder="1" applyAlignment="1">
      <alignment vertical="center" wrapText="1"/>
    </xf>
    <xf numFmtId="44" fontId="4" fillId="2" borderId="8" xfId="1" applyFont="1" applyFill="1" applyBorder="1" applyAlignment="1">
      <alignment horizontal="center" vertical="center" wrapText="1"/>
    </xf>
    <xf numFmtId="44" fontId="4" fillId="0" borderId="8" xfId="1" applyFont="1" applyBorder="1" applyAlignment="1">
      <alignment horizontal="center" vertical="center" wrapText="1"/>
    </xf>
    <xf numFmtId="44" fontId="0" fillId="2" borderId="8" xfId="1" applyFont="1" applyFill="1" applyBorder="1" applyAlignment="1">
      <alignment vertical="top"/>
    </xf>
    <xf numFmtId="0" fontId="27" fillId="0" borderId="8" xfId="0" applyFont="1" applyBorder="1" applyAlignment="1">
      <alignment vertical="center" wrapText="1"/>
    </xf>
    <xf numFmtId="44" fontId="28" fillId="0" borderId="8" xfId="1" applyFont="1" applyFill="1" applyBorder="1" applyAlignment="1">
      <alignment horizontal="right" vertical="center" wrapText="1"/>
    </xf>
    <xf numFmtId="0" fontId="29" fillId="5" borderId="8" xfId="0" applyFont="1" applyFill="1" applyBorder="1" applyAlignment="1">
      <alignment horizontal="center" vertical="center" wrapText="1"/>
    </xf>
    <xf numFmtId="0" fontId="30" fillId="2" borderId="8" xfId="0" applyFont="1" applyFill="1" applyBorder="1" applyAlignment="1">
      <alignment horizontal="left" vertical="center" wrapText="1"/>
    </xf>
    <xf numFmtId="0" fontId="32" fillId="0" borderId="0" xfId="0" applyFont="1" applyAlignment="1">
      <alignment horizontal="center" vertical="center" wrapText="1"/>
    </xf>
    <xf numFmtId="0" fontId="9" fillId="0" borderId="8" xfId="0" applyFont="1" applyBorder="1" applyAlignment="1">
      <alignment vertical="center" wrapText="1"/>
    </xf>
    <xf numFmtId="4" fontId="7" fillId="0" borderId="5" xfId="3" applyNumberFormat="1" applyFont="1" applyBorder="1"/>
    <xf numFmtId="0" fontId="7" fillId="0" borderId="5" xfId="3" applyFont="1" applyBorder="1"/>
    <xf numFmtId="44" fontId="33" fillId="0" borderId="12" xfId="0" applyNumberFormat="1" applyFont="1" applyBorder="1" applyAlignment="1">
      <alignment vertical="center" wrapText="1"/>
    </xf>
    <xf numFmtId="0" fontId="9" fillId="5" borderId="8" xfId="0" applyFont="1" applyFill="1" applyBorder="1" applyAlignment="1">
      <alignment horizontal="center" vertical="center" wrapText="1"/>
    </xf>
    <xf numFmtId="0" fontId="9" fillId="5" borderId="3" xfId="0" applyFont="1" applyFill="1" applyBorder="1" applyAlignment="1">
      <alignment horizontal="left" vertical="center" wrapText="1"/>
    </xf>
    <xf numFmtId="0" fontId="9" fillId="5" borderId="3" xfId="0" applyFont="1" applyFill="1" applyBorder="1" applyAlignment="1">
      <alignment horizontal="center" vertical="center" wrapText="1"/>
    </xf>
    <xf numFmtId="0" fontId="4" fillId="0" borderId="1" xfId="0" applyFont="1" applyBorder="1" applyAlignment="1">
      <alignment vertical="center" wrapText="1"/>
    </xf>
    <xf numFmtId="164" fontId="4" fillId="0" borderId="8" xfId="1" applyNumberFormat="1" applyFont="1" applyBorder="1" applyAlignment="1">
      <alignment horizontal="center" vertical="center" wrapText="1"/>
    </xf>
    <xf numFmtId="164" fontId="4" fillId="0" borderId="9" xfId="1" applyNumberFormat="1" applyFont="1" applyFill="1" applyBorder="1" applyAlignment="1">
      <alignment horizontal="center" vertical="center" wrapText="1"/>
    </xf>
    <xf numFmtId="0" fontId="4" fillId="2" borderId="9" xfId="2" applyFont="1" applyFill="1" applyBorder="1" applyAlignment="1">
      <alignment horizontal="left" vertical="center" wrapText="1"/>
    </xf>
    <xf numFmtId="0" fontId="4" fillId="2" borderId="9" xfId="2" applyFont="1" applyFill="1" applyBorder="1" applyAlignment="1">
      <alignment horizontal="center" vertical="center" wrapText="1"/>
    </xf>
    <xf numFmtId="0" fontId="4" fillId="2" borderId="9" xfId="0" applyFont="1" applyFill="1" applyBorder="1" applyAlignment="1">
      <alignment horizontal="center" vertical="center" wrapText="1"/>
    </xf>
    <xf numFmtId="0" fontId="4" fillId="2" borderId="9" xfId="0" applyFont="1" applyFill="1" applyBorder="1" applyAlignment="1">
      <alignment horizontal="left" vertical="center" wrapText="1"/>
    </xf>
    <xf numFmtId="164" fontId="4" fillId="0" borderId="9" xfId="1" applyNumberFormat="1" applyFont="1" applyBorder="1" applyAlignment="1">
      <alignment horizontal="center" vertical="center" wrapText="1"/>
    </xf>
    <xf numFmtId="164" fontId="4" fillId="0" borderId="10" xfId="1" applyNumberFormat="1" applyFont="1" applyBorder="1" applyAlignment="1">
      <alignment horizontal="center" vertical="center" wrapText="1"/>
    </xf>
    <xf numFmtId="164" fontId="4" fillId="0" borderId="11" xfId="1" applyNumberFormat="1" applyFont="1" applyBorder="1" applyAlignment="1">
      <alignment horizontal="center" vertical="center" wrapText="1"/>
    </xf>
    <xf numFmtId="164" fontId="5" fillId="0" borderId="9" xfId="0" applyNumberFormat="1" applyFont="1" applyBorder="1" applyAlignment="1">
      <alignment horizontal="center" vertical="center" wrapText="1"/>
    </xf>
    <xf numFmtId="0" fontId="5" fillId="0" borderId="11" xfId="0" applyFont="1" applyBorder="1" applyAlignment="1">
      <alignment horizontal="center" vertical="center" wrapText="1"/>
    </xf>
    <xf numFmtId="164" fontId="9" fillId="2" borderId="9" xfId="0" applyNumberFormat="1" applyFont="1" applyFill="1" applyBorder="1" applyAlignment="1">
      <alignment horizontal="center" vertical="center" wrapText="1"/>
    </xf>
    <xf numFmtId="0" fontId="9" fillId="2" borderId="10" xfId="0" applyFont="1" applyFill="1" applyBorder="1" applyAlignment="1">
      <alignment horizontal="center" vertical="center" wrapText="1"/>
    </xf>
    <xf numFmtId="0" fontId="9" fillId="2" borderId="11" xfId="0" applyFont="1" applyFill="1" applyBorder="1" applyAlignment="1">
      <alignment horizontal="center" vertical="center" wrapText="1"/>
    </xf>
    <xf numFmtId="44" fontId="9" fillId="2" borderId="9" xfId="1" applyFont="1" applyFill="1" applyBorder="1" applyAlignment="1">
      <alignment horizontal="center" vertical="center" wrapText="1"/>
    </xf>
    <xf numFmtId="44" fontId="9" fillId="2" borderId="10" xfId="1" applyFont="1" applyFill="1" applyBorder="1" applyAlignment="1">
      <alignment horizontal="center" vertical="center" wrapText="1"/>
    </xf>
    <xf numFmtId="44" fontId="9" fillId="2" borderId="11" xfId="1" applyFont="1" applyFill="1" applyBorder="1" applyAlignment="1">
      <alignment horizontal="center" vertical="center" wrapText="1"/>
    </xf>
    <xf numFmtId="0" fontId="9" fillId="5" borderId="6" xfId="0" applyFont="1" applyFill="1" applyBorder="1" applyAlignment="1">
      <alignment horizontal="center" vertical="center" wrapText="1"/>
    </xf>
    <xf numFmtId="0" fontId="4" fillId="2" borderId="12" xfId="0" applyFont="1" applyFill="1" applyBorder="1" applyAlignment="1">
      <alignment horizontal="left" vertical="center" wrapText="1"/>
    </xf>
    <xf numFmtId="0" fontId="4" fillId="2" borderId="3" xfId="0" applyFont="1" applyFill="1" applyBorder="1" applyAlignment="1">
      <alignment horizontal="center" vertical="center" wrapText="1"/>
    </xf>
    <xf numFmtId="0" fontId="4" fillId="2" borderId="8" xfId="0" applyFont="1" applyFill="1" applyBorder="1" applyAlignment="1">
      <alignment horizontal="center" vertical="center" wrapText="1"/>
    </xf>
    <xf numFmtId="0" fontId="4" fillId="2" borderId="2" xfId="0" applyFont="1" applyFill="1" applyBorder="1" applyAlignment="1">
      <alignment horizontal="left" vertical="center" wrapText="1"/>
    </xf>
    <xf numFmtId="0" fontId="4" fillId="0" borderId="9" xfId="0" applyFont="1" applyBorder="1" applyAlignment="1">
      <alignment horizontal="left" vertical="top" wrapText="1"/>
    </xf>
    <xf numFmtId="0" fontId="4" fillId="0" borderId="9" xfId="0" applyFont="1" applyBorder="1" applyAlignment="1">
      <alignment horizontal="center" vertical="center" wrapText="1"/>
    </xf>
    <xf numFmtId="0" fontId="4" fillId="0" borderId="3" xfId="0" applyFont="1" applyBorder="1" applyAlignment="1">
      <alignment vertical="center" wrapText="1"/>
    </xf>
    <xf numFmtId="0" fontId="9" fillId="0" borderId="3" xfId="0" applyFont="1" applyBorder="1" applyAlignment="1">
      <alignment horizontal="center" vertical="center" wrapText="1"/>
    </xf>
    <xf numFmtId="0" fontId="4" fillId="0" borderId="9" xfId="0" applyFont="1" applyBorder="1" applyAlignment="1">
      <alignment vertical="center" wrapText="1"/>
    </xf>
    <xf numFmtId="0" fontId="4" fillId="0" borderId="9" xfId="0" applyFont="1" applyBorder="1" applyAlignment="1">
      <alignment horizontal="left" vertical="center" wrapText="1"/>
    </xf>
    <xf numFmtId="0" fontId="4" fillId="0" borderId="12" xfId="0" applyFont="1" applyBorder="1" applyAlignment="1">
      <alignment horizontal="left" vertical="top" wrapText="1"/>
    </xf>
    <xf numFmtId="0" fontId="4" fillId="0" borderId="8" xfId="0" applyFont="1" applyBorder="1" applyAlignment="1">
      <alignment horizontal="center" vertical="center" wrapText="1"/>
    </xf>
    <xf numFmtId="0" fontId="4" fillId="0" borderId="10" xfId="0" applyFont="1" applyBorder="1" applyAlignment="1">
      <alignment horizontal="left" vertical="center" wrapText="1"/>
    </xf>
    <xf numFmtId="0" fontId="4" fillId="0" borderId="2" xfId="0" applyFont="1" applyBorder="1" applyAlignment="1">
      <alignment horizontal="left" vertical="top" wrapText="1"/>
    </xf>
    <xf numFmtId="0" fontId="4" fillId="2" borderId="2" xfId="0" applyFont="1" applyFill="1" applyBorder="1" applyAlignment="1">
      <alignment horizontal="left" vertical="top" wrapText="1"/>
    </xf>
    <xf numFmtId="164" fontId="4" fillId="0" borderId="10" xfId="0" applyNumberFormat="1" applyFont="1" applyBorder="1" applyAlignment="1">
      <alignment horizontal="center" vertical="center" wrapText="1"/>
    </xf>
    <xf numFmtId="0" fontId="15" fillId="0" borderId="12" xfId="0" applyFont="1" applyBorder="1" applyAlignment="1">
      <alignment horizontal="left" vertical="center" wrapText="1"/>
    </xf>
    <xf numFmtId="0" fontId="15" fillId="0" borderId="8" xfId="0" applyFont="1" applyBorder="1" applyAlignment="1">
      <alignment horizontal="center" vertical="center" wrapText="1"/>
    </xf>
    <xf numFmtId="0" fontId="15" fillId="0" borderId="12" xfId="0" applyFont="1" applyBorder="1" applyAlignment="1">
      <alignment horizontal="left" vertical="top" wrapText="1"/>
    </xf>
    <xf numFmtId="164" fontId="4" fillId="0" borderId="10" xfId="1" applyNumberFormat="1" applyFont="1" applyFill="1" applyBorder="1" applyAlignment="1">
      <alignment horizontal="center" vertical="center" wrapText="1"/>
    </xf>
    <xf numFmtId="164" fontId="4" fillId="0" borderId="11" xfId="1" applyNumberFormat="1" applyFont="1" applyFill="1" applyBorder="1" applyAlignment="1">
      <alignment horizontal="center" vertical="center" wrapText="1"/>
    </xf>
    <xf numFmtId="0" fontId="4" fillId="2" borderId="8" xfId="0" applyFont="1" applyFill="1" applyBorder="1" applyAlignment="1">
      <alignment horizontal="left" vertical="center" wrapText="1"/>
    </xf>
    <xf numFmtId="0" fontId="4" fillId="0" borderId="1" xfId="0" applyFont="1" applyBorder="1" applyAlignment="1">
      <alignment horizontal="center" vertical="center" wrapText="1"/>
    </xf>
    <xf numFmtId="0" fontId="9" fillId="0" borderId="6" xfId="0" applyFont="1" applyBorder="1" applyAlignment="1">
      <alignment horizontal="left" vertical="center" wrapText="1"/>
    </xf>
    <xf numFmtId="0" fontId="9" fillId="0" borderId="3" xfId="0" applyFont="1" applyBorder="1" applyAlignment="1">
      <alignment horizontal="left" vertical="center" wrapText="1"/>
    </xf>
    <xf numFmtId="0" fontId="4" fillId="0" borderId="3" xfId="0" applyFont="1" applyBorder="1" applyAlignment="1">
      <alignment horizontal="left" vertical="center" wrapText="1"/>
    </xf>
    <xf numFmtId="0" fontId="5" fillId="0" borderId="13" xfId="0" applyFont="1" applyBorder="1" applyAlignment="1">
      <alignment horizontal="left" vertical="center" wrapText="1"/>
    </xf>
    <xf numFmtId="0" fontId="5" fillId="0" borderId="13" xfId="0" applyFont="1" applyBorder="1" applyAlignment="1">
      <alignment horizontal="center" vertical="center" wrapText="1"/>
    </xf>
    <xf numFmtId="0" fontId="9" fillId="5" borderId="12" xfId="0" applyFont="1" applyFill="1" applyBorder="1" applyAlignment="1">
      <alignment horizontal="center" vertical="center" wrapText="1"/>
    </xf>
    <xf numFmtId="0" fontId="9" fillId="5" borderId="2" xfId="0" applyFont="1" applyFill="1" applyBorder="1" applyAlignment="1">
      <alignment horizontal="center" vertical="center" wrapText="1"/>
    </xf>
    <xf numFmtId="0" fontId="9" fillId="5" borderId="14" xfId="0" applyFont="1" applyFill="1" applyBorder="1" applyAlignment="1">
      <alignment horizontal="center" vertical="center" wrapText="1"/>
    </xf>
    <xf numFmtId="0" fontId="9" fillId="5" borderId="7" xfId="0" applyFont="1" applyFill="1" applyBorder="1" applyAlignment="1">
      <alignment horizontal="center" vertical="center" wrapText="1"/>
    </xf>
    <xf numFmtId="0" fontId="9" fillId="5" borderId="4" xfId="0" applyFont="1" applyFill="1" applyBorder="1" applyAlignment="1">
      <alignment horizontal="left" vertical="center" wrapText="1"/>
    </xf>
    <xf numFmtId="0" fontId="9" fillId="5" borderId="4" xfId="0" applyFont="1" applyFill="1" applyBorder="1" applyAlignment="1">
      <alignment horizontal="center" vertical="center" wrapText="1"/>
    </xf>
    <xf numFmtId="0" fontId="9" fillId="5" borderId="5" xfId="0" applyFont="1" applyFill="1" applyBorder="1" applyAlignment="1">
      <alignment horizontal="center" vertical="center" wrapText="1"/>
    </xf>
    <xf numFmtId="0" fontId="4" fillId="0" borderId="12" xfId="0" applyFont="1" applyBorder="1" applyAlignment="1">
      <alignment vertical="center" wrapText="1"/>
    </xf>
    <xf numFmtId="0" fontId="4" fillId="0" borderId="2" xfId="0" applyFont="1" applyBorder="1" applyAlignment="1">
      <alignment vertical="center" wrapText="1"/>
    </xf>
    <xf numFmtId="0" fontId="4" fillId="0" borderId="16" xfId="0" applyFont="1" applyBorder="1" applyAlignment="1">
      <alignment vertical="center" wrapText="1"/>
    </xf>
    <xf numFmtId="0" fontId="4" fillId="0" borderId="0" xfId="0" applyFont="1" applyAlignment="1">
      <alignment vertical="center" wrapText="1"/>
    </xf>
    <xf numFmtId="0" fontId="4" fillId="0" borderId="15" xfId="0" applyFont="1" applyBorder="1" applyAlignment="1">
      <alignment vertical="center" wrapText="1"/>
    </xf>
    <xf numFmtId="0" fontId="4" fillId="0" borderId="6" xfId="0" applyFont="1" applyBorder="1" applyAlignment="1">
      <alignment vertical="center" wrapText="1"/>
    </xf>
    <xf numFmtId="0" fontId="4" fillId="0" borderId="14" xfId="0" applyFont="1" applyBorder="1" applyAlignment="1">
      <alignment vertical="center" wrapText="1"/>
    </xf>
    <xf numFmtId="0" fontId="4" fillId="0" borderId="7" xfId="0" applyFont="1" applyBorder="1" applyAlignment="1">
      <alignment vertical="center" wrapText="1"/>
    </xf>
    <xf numFmtId="0" fontId="4" fillId="0" borderId="4" xfId="0" applyFont="1" applyBorder="1" applyAlignment="1">
      <alignment vertical="center" wrapText="1"/>
    </xf>
    <xf numFmtId="0" fontId="4" fillId="0" borderId="5" xfId="0" applyFont="1" applyBorder="1" applyAlignment="1">
      <alignment vertical="center" wrapText="1"/>
    </xf>
    <xf numFmtId="0" fontId="9" fillId="0" borderId="4" xfId="0" applyFont="1" applyBorder="1" applyAlignment="1">
      <alignment horizontal="center" vertical="center" wrapText="1"/>
    </xf>
    <xf numFmtId="0" fontId="4" fillId="2" borderId="10" xfId="0" applyFont="1" applyFill="1" applyBorder="1" applyAlignment="1">
      <alignment horizontal="left" vertical="center" wrapText="1"/>
    </xf>
    <xf numFmtId="0" fontId="4" fillId="2" borderId="11" xfId="0" applyFont="1" applyFill="1" applyBorder="1" applyAlignment="1">
      <alignment horizontal="left" vertical="center" wrapText="1"/>
    </xf>
    <xf numFmtId="0" fontId="4" fillId="2" borderId="10" xfId="0" applyFont="1" applyFill="1" applyBorder="1" applyAlignment="1">
      <alignment horizontal="center" vertical="center" wrapText="1"/>
    </xf>
    <xf numFmtId="0" fontId="4" fillId="2" borderId="11" xfId="0" applyFont="1" applyFill="1" applyBorder="1" applyAlignment="1">
      <alignment horizontal="center" vertical="center" wrapText="1"/>
    </xf>
    <xf numFmtId="0" fontId="4" fillId="2" borderId="10" xfId="2" applyFont="1" applyFill="1" applyBorder="1" applyAlignment="1">
      <alignment horizontal="left" vertical="center" wrapText="1"/>
    </xf>
    <xf numFmtId="0" fontId="4" fillId="2" borderId="11" xfId="2" applyFont="1" applyFill="1" applyBorder="1" applyAlignment="1">
      <alignment horizontal="left" vertical="center" wrapText="1"/>
    </xf>
    <xf numFmtId="0" fontId="4" fillId="2" borderId="10" xfId="2" applyFont="1" applyFill="1" applyBorder="1" applyAlignment="1">
      <alignment horizontal="center" vertical="center" wrapText="1"/>
    </xf>
    <xf numFmtId="0" fontId="4" fillId="2" borderId="11" xfId="2" applyFont="1" applyFill="1" applyBorder="1" applyAlignment="1">
      <alignment horizontal="center" vertical="center" wrapText="1"/>
    </xf>
    <xf numFmtId="0" fontId="4" fillId="2" borderId="15" xfId="0" applyFont="1" applyFill="1" applyBorder="1" applyAlignment="1">
      <alignment horizontal="left" vertical="center" wrapText="1"/>
    </xf>
    <xf numFmtId="0" fontId="4" fillId="2" borderId="7" xfId="0" applyFont="1" applyFill="1" applyBorder="1" applyAlignment="1">
      <alignment horizontal="left" vertical="center" wrapText="1"/>
    </xf>
    <xf numFmtId="0" fontId="4" fillId="0" borderId="10" xfId="0" applyFont="1" applyBorder="1" applyAlignment="1">
      <alignment horizontal="center" vertical="center" wrapText="1"/>
    </xf>
    <xf numFmtId="0" fontId="4" fillId="0" borderId="11" xfId="0" applyFont="1" applyBorder="1" applyAlignment="1">
      <alignment horizontal="center" vertical="center" wrapText="1"/>
    </xf>
    <xf numFmtId="0" fontId="4" fillId="0" borderId="10" xfId="0" applyFont="1" applyBorder="1" applyAlignment="1">
      <alignment vertical="center" wrapText="1"/>
    </xf>
    <xf numFmtId="0" fontId="4" fillId="0" borderId="11" xfId="0" applyFont="1" applyBorder="1" applyAlignment="1">
      <alignment vertical="center" wrapText="1"/>
    </xf>
    <xf numFmtId="0" fontId="4" fillId="0" borderId="11" xfId="0" applyFont="1" applyBorder="1" applyAlignment="1">
      <alignment horizontal="left" vertical="center" wrapText="1"/>
    </xf>
    <xf numFmtId="0" fontId="4" fillId="0" borderId="7" xfId="0" applyFont="1" applyBorder="1" applyAlignment="1">
      <alignment horizontal="left" vertical="top" wrapText="1"/>
    </xf>
    <xf numFmtId="0" fontId="4" fillId="2" borderId="7" xfId="0" applyFont="1" applyFill="1" applyBorder="1" applyAlignment="1">
      <alignment horizontal="left" vertical="top" wrapText="1"/>
    </xf>
    <xf numFmtId="0" fontId="4" fillId="0" borderId="15" xfId="0" applyFont="1" applyBorder="1" applyAlignment="1">
      <alignment horizontal="left" vertical="top" wrapText="1"/>
    </xf>
    <xf numFmtId="164" fontId="4" fillId="0" borderId="9" xfId="0" applyNumberFormat="1" applyFont="1" applyBorder="1" applyAlignment="1">
      <alignment horizontal="center" vertical="center" wrapText="1"/>
    </xf>
    <xf numFmtId="164" fontId="4" fillId="0" borderId="11" xfId="0" applyNumberFormat="1" applyFont="1" applyBorder="1" applyAlignment="1">
      <alignment horizontal="center" vertical="center" wrapText="1"/>
    </xf>
    <xf numFmtId="0" fontId="15" fillId="0" borderId="2" xfId="0" applyFont="1" applyBorder="1" applyAlignment="1">
      <alignment horizontal="left" vertical="top" wrapText="1"/>
    </xf>
    <xf numFmtId="0" fontId="15" fillId="0" borderId="15" xfId="0" applyFont="1" applyBorder="1" applyAlignment="1">
      <alignment horizontal="left" vertical="top" wrapText="1"/>
    </xf>
    <xf numFmtId="0" fontId="15" fillId="0" borderId="7" xfId="0" applyFont="1" applyBorder="1" applyAlignment="1">
      <alignment horizontal="left" vertical="top" wrapText="1"/>
    </xf>
    <xf numFmtId="0" fontId="15" fillId="0" borderId="9" xfId="0" applyFont="1" applyBorder="1" applyAlignment="1">
      <alignment horizontal="center" vertical="center" wrapText="1"/>
    </xf>
    <xf numFmtId="0" fontId="15" fillId="0" borderId="10" xfId="0" applyFont="1" applyBorder="1" applyAlignment="1">
      <alignment horizontal="center" vertical="center" wrapText="1"/>
    </xf>
    <xf numFmtId="0" fontId="15" fillId="0" borderId="11" xfId="0" applyFont="1" applyBorder="1" applyAlignment="1">
      <alignment horizontal="center" vertical="center" wrapText="1"/>
    </xf>
    <xf numFmtId="0" fontId="15" fillId="0" borderId="2" xfId="0" applyFont="1" applyBorder="1" applyAlignment="1">
      <alignment horizontal="left" vertical="center" wrapText="1"/>
    </xf>
    <xf numFmtId="0" fontId="15" fillId="0" borderId="15" xfId="0" applyFont="1" applyBorder="1" applyAlignment="1">
      <alignment horizontal="left" vertical="center" wrapText="1"/>
    </xf>
    <xf numFmtId="0" fontId="15" fillId="0" borderId="7" xfId="0" applyFont="1" applyBorder="1" applyAlignment="1">
      <alignment horizontal="left" vertical="center" wrapText="1"/>
    </xf>
    <xf numFmtId="0" fontId="4" fillId="0" borderId="11" xfId="0" applyFont="1" applyBorder="1" applyAlignment="1">
      <alignment horizontal="left" vertical="top" wrapText="1"/>
    </xf>
    <xf numFmtId="164" fontId="9" fillId="2" borderId="10" xfId="0" applyNumberFormat="1" applyFont="1" applyFill="1" applyBorder="1" applyAlignment="1">
      <alignment horizontal="center" vertical="center" wrapText="1"/>
    </xf>
    <xf numFmtId="164" fontId="9" fillId="2" borderId="11" xfId="0" applyNumberFormat="1" applyFont="1" applyFill="1" applyBorder="1" applyAlignment="1">
      <alignment horizontal="center" vertical="center" wrapText="1"/>
    </xf>
    <xf numFmtId="0" fontId="5" fillId="0" borderId="19" xfId="0" applyFont="1" applyBorder="1" applyAlignment="1">
      <alignment horizontal="left" vertical="center" wrapText="1"/>
    </xf>
    <xf numFmtId="0" fontId="5" fillId="0" borderId="20" xfId="0" applyFont="1" applyBorder="1" applyAlignment="1">
      <alignment horizontal="left" vertical="center" wrapText="1"/>
    </xf>
    <xf numFmtId="0" fontId="5" fillId="0" borderId="19" xfId="0" applyFont="1" applyBorder="1" applyAlignment="1">
      <alignment horizontal="center" vertical="center" wrapText="1"/>
    </xf>
    <xf numFmtId="0" fontId="5" fillId="0" borderId="20" xfId="0" applyFont="1" applyBorder="1" applyAlignment="1">
      <alignment horizontal="center" vertical="center" wrapText="1"/>
    </xf>
    <xf numFmtId="0" fontId="5" fillId="0" borderId="17" xfId="0" applyFont="1" applyBorder="1" applyAlignment="1">
      <alignment horizontal="center" vertical="center" wrapText="1"/>
    </xf>
    <xf numFmtId="0" fontId="5" fillId="0" borderId="18" xfId="0" applyFont="1" applyBorder="1" applyAlignment="1">
      <alignment horizontal="center" vertical="center" wrapText="1"/>
    </xf>
    <xf numFmtId="164" fontId="5" fillId="0" borderId="11" xfId="0" applyNumberFormat="1" applyFont="1" applyBorder="1" applyAlignment="1">
      <alignment horizontal="center" vertical="center" wrapText="1"/>
    </xf>
    <xf numFmtId="0" fontId="9" fillId="0" borderId="14" xfId="0" applyFont="1" applyBorder="1" applyAlignment="1">
      <alignment horizontal="left" vertical="center" wrapText="1"/>
    </xf>
    <xf numFmtId="0" fontId="9" fillId="0" borderId="7" xfId="0" applyFont="1" applyBorder="1" applyAlignment="1">
      <alignment horizontal="left" vertical="center" wrapText="1"/>
    </xf>
    <xf numFmtId="0" fontId="4" fillId="0" borderId="4" xfId="0" applyFont="1" applyBorder="1" applyAlignment="1">
      <alignment horizontal="left" vertical="center" wrapText="1"/>
    </xf>
    <xf numFmtId="0" fontId="4" fillId="0" borderId="5" xfId="0" applyFont="1" applyBorder="1" applyAlignment="1">
      <alignment horizontal="left" vertical="center" wrapText="1"/>
    </xf>
    <xf numFmtId="0" fontId="9" fillId="0" borderId="4" xfId="0" applyFont="1" applyBorder="1" applyAlignment="1">
      <alignment horizontal="left" vertical="center" wrapText="1"/>
    </xf>
    <xf numFmtId="0" fontId="9" fillId="0" borderId="5" xfId="0" applyFont="1" applyBorder="1" applyAlignment="1">
      <alignment horizontal="left" vertical="center" wrapText="1"/>
    </xf>
    <xf numFmtId="44" fontId="9" fillId="2" borderId="9" xfId="0" applyNumberFormat="1" applyFont="1" applyFill="1" applyBorder="1" applyAlignment="1">
      <alignment horizontal="center" vertical="center" wrapText="1"/>
    </xf>
    <xf numFmtId="164" fontId="5" fillId="0" borderId="9" xfId="0" applyNumberFormat="1" applyFont="1" applyBorder="1" applyAlignment="1">
      <alignment horizontal="center" wrapText="1"/>
    </xf>
    <xf numFmtId="0" fontId="5" fillId="0" borderId="11" xfId="0" applyFont="1" applyBorder="1" applyAlignment="1">
      <alignment horizontal="center" wrapText="1"/>
    </xf>
    <xf numFmtId="0" fontId="17" fillId="5" borderId="4" xfId="0" applyFont="1" applyFill="1" applyBorder="1" applyAlignment="1">
      <alignment horizontal="center" vertical="center" wrapText="1"/>
    </xf>
    <xf numFmtId="0" fontId="17" fillId="5" borderId="5" xfId="0" applyFont="1" applyFill="1" applyBorder="1" applyAlignment="1">
      <alignment horizontal="center" vertical="center" wrapText="1"/>
    </xf>
    <xf numFmtId="0" fontId="17" fillId="5" borderId="6" xfId="0" applyFont="1" applyFill="1" applyBorder="1" applyAlignment="1">
      <alignment horizontal="center" vertical="center" wrapText="1"/>
    </xf>
    <xf numFmtId="0" fontId="17" fillId="5" borderId="14" xfId="0" applyFont="1" applyFill="1" applyBorder="1" applyAlignment="1">
      <alignment horizontal="center" vertical="center" wrapText="1"/>
    </xf>
    <xf numFmtId="0" fontId="17" fillId="5" borderId="7" xfId="0" applyFont="1" applyFill="1" applyBorder="1" applyAlignment="1">
      <alignment horizontal="center" vertical="center" wrapText="1"/>
    </xf>
    <xf numFmtId="0" fontId="20" fillId="0" borderId="12" xfId="0" applyFont="1" applyBorder="1" applyAlignment="1">
      <alignment horizontal="left" vertical="center" wrapText="1"/>
    </xf>
    <xf numFmtId="0" fontId="20" fillId="0" borderId="0" xfId="0" applyFont="1" applyAlignment="1">
      <alignment horizontal="left" vertical="center" wrapText="1"/>
    </xf>
    <xf numFmtId="0" fontId="20" fillId="0" borderId="14" xfId="0" applyFont="1" applyBorder="1" applyAlignment="1">
      <alignment horizontal="left" vertical="center" wrapText="1"/>
    </xf>
    <xf numFmtId="0" fontId="20" fillId="0" borderId="8" xfId="0" applyFont="1" applyBorder="1" applyAlignment="1">
      <alignment horizontal="center" vertical="center" wrapText="1"/>
    </xf>
    <xf numFmtId="0" fontId="18" fillId="2" borderId="8" xfId="0" applyFont="1" applyFill="1" applyBorder="1" applyAlignment="1">
      <alignment horizontal="center" vertical="center" wrapText="1"/>
    </xf>
    <xf numFmtId="0" fontId="18" fillId="2" borderId="0" xfId="0" applyFont="1" applyFill="1" applyAlignment="1">
      <alignment horizontal="left" vertical="center" wrapText="1"/>
    </xf>
    <xf numFmtId="0" fontId="17" fillId="0" borderId="3" xfId="0" applyFont="1" applyBorder="1" applyAlignment="1">
      <alignment horizontal="left" vertical="center" wrapText="1"/>
    </xf>
    <xf numFmtId="0" fontId="17" fillId="0" borderId="4" xfId="0" applyFont="1" applyBorder="1" applyAlignment="1">
      <alignment horizontal="left" vertical="center" wrapText="1"/>
    </xf>
    <xf numFmtId="0" fontId="17" fillId="0" borderId="5" xfId="0" applyFont="1" applyBorder="1" applyAlignment="1">
      <alignment horizontal="left" vertical="center" wrapText="1"/>
    </xf>
    <xf numFmtId="0" fontId="18" fillId="0" borderId="3" xfId="0" applyFont="1" applyBorder="1" applyAlignment="1">
      <alignment horizontal="left" vertical="center" wrapText="1"/>
    </xf>
    <xf numFmtId="0" fontId="18" fillId="0" borderId="4" xfId="0" applyFont="1" applyBorder="1" applyAlignment="1">
      <alignment horizontal="left" vertical="center" wrapText="1"/>
    </xf>
    <xf numFmtId="0" fontId="18" fillId="0" borderId="5" xfId="0" applyFont="1" applyBorder="1" applyAlignment="1">
      <alignment horizontal="left" vertical="center" wrapText="1"/>
    </xf>
    <xf numFmtId="0" fontId="21" fillId="0" borderId="10" xfId="0" applyFont="1" applyBorder="1" applyAlignment="1">
      <alignment horizontal="left" vertical="center" wrapText="1"/>
    </xf>
    <xf numFmtId="0" fontId="21" fillId="0" borderId="11" xfId="0" applyFont="1" applyBorder="1" applyAlignment="1">
      <alignment horizontal="left" vertical="center" wrapText="1"/>
    </xf>
    <xf numFmtId="0" fontId="21" fillId="0" borderId="10" xfId="0" applyFont="1" applyBorder="1" applyAlignment="1">
      <alignment horizontal="center" vertical="center" wrapText="1"/>
    </xf>
    <xf numFmtId="0" fontId="21" fillId="0" borderId="11" xfId="0" applyFont="1" applyBorder="1" applyAlignment="1">
      <alignment horizontal="center" vertical="center" wrapText="1"/>
    </xf>
    <xf numFmtId="0" fontId="18" fillId="2" borderId="14" xfId="0" applyFont="1" applyFill="1" applyBorder="1" applyAlignment="1">
      <alignment horizontal="left" vertical="center" wrapText="1"/>
    </xf>
    <xf numFmtId="0" fontId="18" fillId="2" borderId="9" xfId="0" applyFont="1" applyFill="1" applyBorder="1" applyAlignment="1">
      <alignment horizontal="center" vertical="center" wrapText="1"/>
    </xf>
    <xf numFmtId="0" fontId="18" fillId="2" borderId="10" xfId="0" applyFont="1" applyFill="1" applyBorder="1" applyAlignment="1">
      <alignment horizontal="center" vertical="center" wrapText="1"/>
    </xf>
    <xf numFmtId="0" fontId="18" fillId="2" borderId="11" xfId="0" applyFont="1" applyFill="1" applyBorder="1" applyAlignment="1">
      <alignment horizontal="center" vertical="center" wrapText="1"/>
    </xf>
    <xf numFmtId="0" fontId="18" fillId="2" borderId="15" xfId="0" applyFont="1" applyFill="1" applyBorder="1" applyAlignment="1">
      <alignment horizontal="left" vertical="center" wrapText="1"/>
    </xf>
    <xf numFmtId="0" fontId="18" fillId="2" borderId="7" xfId="0" applyFont="1" applyFill="1" applyBorder="1" applyAlignment="1">
      <alignment horizontal="left" vertical="center" wrapText="1"/>
    </xf>
    <xf numFmtId="0" fontId="18" fillId="0" borderId="9" xfId="0" applyFont="1" applyBorder="1" applyAlignment="1">
      <alignment horizontal="center" vertical="center" wrapText="1"/>
    </xf>
    <xf numFmtId="0" fontId="18" fillId="0" borderId="11" xfId="0" applyFont="1" applyBorder="1" applyAlignment="1">
      <alignment horizontal="center" vertical="center" wrapText="1"/>
    </xf>
    <xf numFmtId="0" fontId="18" fillId="2" borderId="11" xfId="2" applyFont="1" applyFill="1" applyBorder="1" applyAlignment="1">
      <alignment horizontal="center" vertical="center" wrapText="1"/>
    </xf>
    <xf numFmtId="0" fontId="18" fillId="2" borderId="8" xfId="0" applyFont="1" applyFill="1" applyBorder="1" applyAlignment="1">
      <alignment horizontal="left" vertical="center" wrapText="1"/>
    </xf>
    <xf numFmtId="0" fontId="18" fillId="0" borderId="1" xfId="0" applyFont="1" applyBorder="1" applyAlignment="1">
      <alignment horizontal="center" vertical="center" wrapText="1"/>
    </xf>
    <xf numFmtId="0" fontId="18" fillId="0" borderId="16" xfId="0" applyFont="1" applyBorder="1" applyAlignment="1">
      <alignment horizontal="center" vertical="center" wrapText="1"/>
    </xf>
    <xf numFmtId="0" fontId="18" fillId="0" borderId="6" xfId="0" applyFont="1" applyBorder="1" applyAlignment="1">
      <alignment horizontal="center" vertical="center" wrapText="1"/>
    </xf>
    <xf numFmtId="0" fontId="18" fillId="0" borderId="10" xfId="0" applyFont="1" applyBorder="1" applyAlignment="1">
      <alignment horizontal="left" vertical="top" wrapText="1"/>
    </xf>
    <xf numFmtId="0" fontId="18" fillId="0" borderId="11" xfId="0" applyFont="1" applyBorder="1" applyAlignment="1">
      <alignment horizontal="left" vertical="center" wrapText="1"/>
    </xf>
    <xf numFmtId="0" fontId="20" fillId="0" borderId="12" xfId="0" applyFont="1" applyBorder="1" applyAlignment="1">
      <alignment horizontal="left" vertical="top" wrapText="1"/>
    </xf>
    <xf numFmtId="0" fontId="20" fillId="0" borderId="0" xfId="0" applyFont="1" applyAlignment="1">
      <alignment horizontal="left" vertical="top" wrapText="1"/>
    </xf>
    <xf numFmtId="0" fontId="17" fillId="5" borderId="3" xfId="0" applyFont="1" applyFill="1" applyBorder="1" applyAlignment="1">
      <alignment horizontal="center" vertical="center" wrapText="1"/>
    </xf>
    <xf numFmtId="0" fontId="18" fillId="0" borderId="9" xfId="0" applyFont="1" applyBorder="1" applyAlignment="1">
      <alignment horizontal="left" vertical="center" wrapText="1"/>
    </xf>
    <xf numFmtId="0" fontId="18" fillId="0" borderId="8" xfId="0" applyFont="1" applyBorder="1" applyAlignment="1">
      <alignment horizontal="center" vertical="center" wrapText="1"/>
    </xf>
    <xf numFmtId="0" fontId="18" fillId="0" borderId="10" xfId="0" applyFont="1" applyBorder="1" applyAlignment="1">
      <alignment horizontal="left" vertical="center" wrapText="1"/>
    </xf>
    <xf numFmtId="0" fontId="18" fillId="0" borderId="10" xfId="0" applyFont="1" applyBorder="1" applyAlignment="1">
      <alignment horizontal="center" vertical="center" wrapText="1"/>
    </xf>
    <xf numFmtId="0" fontId="4" fillId="0" borderId="13" xfId="0" applyFont="1" applyBorder="1" applyAlignment="1">
      <alignment horizontal="left" vertical="top" wrapText="1"/>
    </xf>
    <xf numFmtId="0" fontId="18" fillId="2" borderId="15" xfId="0" applyFont="1" applyFill="1" applyBorder="1" applyAlignment="1">
      <alignment horizontal="left" vertical="top" wrapText="1"/>
    </xf>
    <xf numFmtId="0" fontId="18" fillId="0" borderId="0" xfId="0" applyFont="1" applyAlignment="1">
      <alignment horizontal="left" vertical="top" wrapText="1"/>
    </xf>
    <xf numFmtId="0" fontId="18" fillId="2" borderId="10" xfId="0" applyFont="1" applyFill="1" applyBorder="1" applyAlignment="1">
      <alignment horizontal="left" vertical="center" wrapText="1"/>
    </xf>
    <xf numFmtId="0" fontId="18" fillId="2" borderId="11" xfId="0" applyFont="1" applyFill="1" applyBorder="1" applyAlignment="1">
      <alignment horizontal="left" vertical="center" wrapText="1"/>
    </xf>
    <xf numFmtId="0" fontId="18" fillId="0" borderId="9" xfId="0" applyFont="1" applyBorder="1" applyAlignment="1">
      <alignment vertical="center" wrapText="1"/>
    </xf>
    <xf numFmtId="0" fontId="18" fillId="0" borderId="10" xfId="0" applyFont="1" applyBorder="1" applyAlignment="1">
      <alignment vertical="center" wrapText="1"/>
    </xf>
    <xf numFmtId="0" fontId="18" fillId="0" borderId="11" xfId="0" applyFont="1" applyBorder="1" applyAlignment="1">
      <alignment vertical="center" wrapText="1"/>
    </xf>
    <xf numFmtId="0" fontId="18" fillId="2" borderId="9" xfId="0" applyFont="1" applyFill="1" applyBorder="1" applyAlignment="1">
      <alignment horizontal="left" vertical="center" wrapText="1"/>
    </xf>
    <xf numFmtId="0" fontId="18" fillId="2" borderId="9" xfId="2" applyFont="1" applyFill="1" applyBorder="1" applyAlignment="1">
      <alignment horizontal="center" vertical="center" wrapText="1"/>
    </xf>
    <xf numFmtId="0" fontId="18" fillId="2" borderId="10" xfId="2" applyFont="1" applyFill="1" applyBorder="1" applyAlignment="1">
      <alignment horizontal="center" vertical="center" wrapText="1"/>
    </xf>
    <xf numFmtId="0" fontId="17" fillId="5" borderId="8" xfId="0" applyFont="1" applyFill="1" applyBorder="1" applyAlignment="1">
      <alignment horizontal="center" vertical="center" wrapText="1"/>
    </xf>
    <xf numFmtId="0" fontId="17" fillId="0" borderId="3" xfId="0" applyFont="1" applyBorder="1" applyAlignment="1">
      <alignment horizontal="center" vertical="center" wrapText="1"/>
    </xf>
    <xf numFmtId="0" fontId="17" fillId="0" borderId="4" xfId="0" applyFont="1" applyBorder="1" applyAlignment="1">
      <alignment horizontal="center" vertical="center" wrapText="1"/>
    </xf>
    <xf numFmtId="0" fontId="17" fillId="0" borderId="5" xfId="0" applyFont="1" applyBorder="1" applyAlignment="1">
      <alignment horizontal="center" vertical="center" wrapText="1"/>
    </xf>
    <xf numFmtId="0" fontId="9" fillId="0" borderId="21" xfId="0" applyFont="1" applyBorder="1" applyAlignment="1">
      <alignment horizontal="center" vertical="center" wrapText="1"/>
    </xf>
    <xf numFmtId="0" fontId="9" fillId="0" borderId="5" xfId="0" applyFont="1" applyBorder="1" applyAlignment="1">
      <alignment horizontal="center" vertical="center" wrapText="1"/>
    </xf>
    <xf numFmtId="0" fontId="18" fillId="0" borderId="1" xfId="0" applyFont="1" applyBorder="1" applyAlignment="1">
      <alignment vertical="center" wrapText="1"/>
    </xf>
    <xf numFmtId="0" fontId="18" fillId="0" borderId="12" xfId="0" applyFont="1" applyBorder="1" applyAlignment="1">
      <alignment vertical="center" wrapText="1"/>
    </xf>
    <xf numFmtId="0" fontId="18" fillId="0" borderId="2" xfId="0" applyFont="1" applyBorder="1" applyAlignment="1">
      <alignment vertical="center" wrapText="1"/>
    </xf>
    <xf numFmtId="0" fontId="18" fillId="0" borderId="16" xfId="0" applyFont="1" applyBorder="1" applyAlignment="1">
      <alignment vertical="center" wrapText="1"/>
    </xf>
    <xf numFmtId="0" fontId="18" fillId="0" borderId="0" xfId="0" applyFont="1" applyAlignment="1">
      <alignment vertical="center" wrapText="1"/>
    </xf>
    <xf numFmtId="0" fontId="18" fillId="0" borderId="15" xfId="0" applyFont="1" applyBorder="1" applyAlignment="1">
      <alignment vertical="center" wrapText="1"/>
    </xf>
    <xf numFmtId="0" fontId="18" fillId="0" borderId="6" xfId="0" applyFont="1" applyBorder="1" applyAlignment="1">
      <alignment vertical="center" wrapText="1"/>
    </xf>
    <xf numFmtId="0" fontId="18" fillId="0" borderId="14" xfId="0" applyFont="1" applyBorder="1" applyAlignment="1">
      <alignment vertical="center" wrapText="1"/>
    </xf>
    <xf numFmtId="0" fontId="18" fillId="0" borderId="7" xfId="0" applyFont="1" applyBorder="1" applyAlignment="1">
      <alignment vertical="center" wrapText="1"/>
    </xf>
    <xf numFmtId="0" fontId="17" fillId="5" borderId="4" xfId="0" applyFont="1" applyFill="1" applyBorder="1" applyAlignment="1">
      <alignment horizontal="left" vertical="center" wrapText="1"/>
    </xf>
    <xf numFmtId="0" fontId="17" fillId="5" borderId="5" xfId="0" applyFont="1" applyFill="1" applyBorder="1" applyAlignment="1">
      <alignment horizontal="left" vertical="center" wrapText="1"/>
    </xf>
    <xf numFmtId="0" fontId="18" fillId="2" borderId="12" xfId="0" applyFont="1" applyFill="1" applyBorder="1" applyAlignment="1">
      <alignment horizontal="left" vertical="center" wrapText="1"/>
    </xf>
    <xf numFmtId="0" fontId="17" fillId="0" borderId="21" xfId="0" applyFont="1" applyBorder="1" applyAlignment="1">
      <alignment horizontal="center" vertical="center" wrapText="1"/>
    </xf>
    <xf numFmtId="0" fontId="17" fillId="5" borderId="3" xfId="0" applyFont="1" applyFill="1" applyBorder="1" applyAlignment="1">
      <alignment horizontal="left" vertical="center" wrapText="1"/>
    </xf>
    <xf numFmtId="0" fontId="4" fillId="2" borderId="0" xfId="0" applyFont="1" applyFill="1" applyAlignment="1">
      <alignment horizontal="left" vertical="center" wrapText="1"/>
    </xf>
    <xf numFmtId="0" fontId="4" fillId="2" borderId="14" xfId="0" applyFont="1" applyFill="1" applyBorder="1" applyAlignment="1">
      <alignment horizontal="left" vertical="center" wrapText="1"/>
    </xf>
    <xf numFmtId="0" fontId="4" fillId="0" borderId="16" xfId="0" applyFont="1" applyBorder="1" applyAlignment="1">
      <alignment horizontal="center" vertical="center" wrapText="1"/>
    </xf>
    <xf numFmtId="0" fontId="4" fillId="0" borderId="6" xfId="0" applyFont="1" applyBorder="1" applyAlignment="1">
      <alignment horizontal="center" vertical="center" wrapText="1"/>
    </xf>
    <xf numFmtId="0" fontId="5" fillId="0" borderId="10" xfId="0" applyFont="1" applyBorder="1" applyAlignment="1">
      <alignment horizontal="left" vertical="center" wrapText="1"/>
    </xf>
    <xf numFmtId="0" fontId="5" fillId="0" borderId="11" xfId="0" applyFont="1" applyBorder="1" applyAlignment="1">
      <alignment horizontal="left" vertical="center" wrapText="1"/>
    </xf>
    <xf numFmtId="0" fontId="5" fillId="0" borderId="10" xfId="0" applyFont="1" applyBorder="1" applyAlignment="1">
      <alignment horizontal="center" vertical="center" wrapText="1"/>
    </xf>
    <xf numFmtId="0" fontId="4" fillId="0" borderId="10" xfId="0" applyFont="1" applyBorder="1" applyAlignment="1">
      <alignment horizontal="left" vertical="top" wrapText="1"/>
    </xf>
    <xf numFmtId="0" fontId="15" fillId="0" borderId="0" xfId="0" applyFont="1" applyAlignment="1">
      <alignment horizontal="left" vertical="top" wrapText="1"/>
    </xf>
    <xf numFmtId="0" fontId="15" fillId="0" borderId="0" xfId="0" applyFont="1" applyAlignment="1">
      <alignment horizontal="left" vertical="center" wrapText="1"/>
    </xf>
    <xf numFmtId="0" fontId="15" fillId="0" borderId="14" xfId="0" applyFont="1" applyBorder="1" applyAlignment="1">
      <alignment horizontal="left" vertical="center" wrapText="1"/>
    </xf>
    <xf numFmtId="0" fontId="4" fillId="2" borderId="15" xfId="0" applyFont="1" applyFill="1" applyBorder="1" applyAlignment="1">
      <alignment horizontal="left" vertical="top" wrapText="1"/>
    </xf>
    <xf numFmtId="0" fontId="4" fillId="0" borderId="0" xfId="0" applyFont="1" applyAlignment="1">
      <alignment horizontal="left" vertical="top" wrapText="1"/>
    </xf>
    <xf numFmtId="0" fontId="9" fillId="5" borderId="5" xfId="0" applyFont="1" applyFill="1" applyBorder="1" applyAlignment="1">
      <alignment horizontal="left" vertical="center" wrapText="1"/>
    </xf>
    <xf numFmtId="0" fontId="5" fillId="0" borderId="10" xfId="0" applyFont="1" applyBorder="1" applyAlignment="1">
      <alignment wrapText="1"/>
    </xf>
    <xf numFmtId="0" fontId="4" fillId="0" borderId="12" xfId="0" applyFont="1" applyBorder="1" applyAlignment="1">
      <alignment horizontal="center" vertical="center" wrapText="1"/>
    </xf>
    <xf numFmtId="0" fontId="4" fillId="0" borderId="2" xfId="0" applyFont="1" applyBorder="1" applyAlignment="1">
      <alignment horizontal="center" vertical="center" wrapText="1"/>
    </xf>
    <xf numFmtId="0" fontId="4" fillId="0" borderId="0" xfId="0" applyFont="1" applyAlignment="1">
      <alignment horizontal="center" vertical="center" wrapText="1"/>
    </xf>
    <xf numFmtId="0" fontId="4" fillId="0" borderId="15" xfId="0" applyFont="1" applyBorder="1" applyAlignment="1">
      <alignment horizontal="center" vertical="center" wrapText="1"/>
    </xf>
    <xf numFmtId="0" fontId="4" fillId="2" borderId="13" xfId="0" applyFont="1" applyFill="1" applyBorder="1" applyAlignment="1">
      <alignment horizontal="center" vertical="center" wrapText="1"/>
    </xf>
    <xf numFmtId="44" fontId="9" fillId="2" borderId="10" xfId="0" applyNumberFormat="1" applyFont="1" applyFill="1" applyBorder="1" applyAlignment="1">
      <alignment horizontal="center" vertical="center" wrapText="1"/>
    </xf>
    <xf numFmtId="44" fontId="9" fillId="2" borderId="11" xfId="0" applyNumberFormat="1" applyFont="1" applyFill="1" applyBorder="1" applyAlignment="1">
      <alignment horizontal="center" vertical="center" wrapText="1"/>
    </xf>
    <xf numFmtId="164" fontId="5" fillId="0" borderId="11" xfId="0" applyNumberFormat="1" applyFont="1" applyBorder="1" applyAlignment="1">
      <alignment horizontal="center" wrapText="1"/>
    </xf>
    <xf numFmtId="0" fontId="0" fillId="0" borderId="4" xfId="0" applyBorder="1" applyAlignment="1">
      <alignment vertical="center" wrapText="1"/>
    </xf>
    <xf numFmtId="0" fontId="0" fillId="0" borderId="5" xfId="0" applyBorder="1" applyAlignment="1">
      <alignment vertical="center" wrapText="1"/>
    </xf>
    <xf numFmtId="0" fontId="9" fillId="5" borderId="13" xfId="0" applyFont="1" applyFill="1" applyBorder="1" applyAlignment="1">
      <alignment horizontal="center" vertical="center" wrapText="1"/>
    </xf>
    <xf numFmtId="0" fontId="4" fillId="2" borderId="1" xfId="0" applyFont="1" applyFill="1" applyBorder="1" applyAlignment="1">
      <alignment horizontal="center" vertical="center" wrapText="1"/>
    </xf>
    <xf numFmtId="0" fontId="4" fillId="2" borderId="16" xfId="0" applyFont="1" applyFill="1" applyBorder="1" applyAlignment="1">
      <alignment horizontal="center" vertical="center" wrapText="1"/>
    </xf>
    <xf numFmtId="0" fontId="4" fillId="2" borderId="6" xfId="0" applyFont="1" applyFill="1" applyBorder="1" applyAlignment="1">
      <alignment horizontal="center" vertical="center" wrapText="1"/>
    </xf>
    <xf numFmtId="0" fontId="4" fillId="2" borderId="2" xfId="0" applyFont="1" applyFill="1" applyBorder="1" applyAlignment="1">
      <alignment horizontal="center" vertical="center" wrapText="1"/>
    </xf>
    <xf numFmtId="0" fontId="4" fillId="2" borderId="15" xfId="0" applyFont="1" applyFill="1" applyBorder="1" applyAlignment="1">
      <alignment horizontal="center" vertical="center" wrapText="1"/>
    </xf>
    <xf numFmtId="0" fontId="4" fillId="2" borderId="7" xfId="0" applyFont="1" applyFill="1" applyBorder="1" applyAlignment="1">
      <alignment horizontal="center" vertical="center" wrapText="1"/>
    </xf>
    <xf numFmtId="0" fontId="4" fillId="2" borderId="22" xfId="0" applyFont="1" applyFill="1" applyBorder="1" applyAlignment="1">
      <alignment horizontal="center" vertical="center" wrapText="1"/>
    </xf>
    <xf numFmtId="0" fontId="4" fillId="2" borderId="23" xfId="0" applyFont="1" applyFill="1" applyBorder="1" applyAlignment="1">
      <alignment horizontal="center" vertical="center" wrapText="1"/>
    </xf>
    <xf numFmtId="0" fontId="5" fillId="0" borderId="11" xfId="0" applyFont="1" applyBorder="1" applyAlignment="1">
      <alignment wrapText="1"/>
    </xf>
    <xf numFmtId="0" fontId="22" fillId="2" borderId="9" xfId="0" applyFont="1" applyFill="1" applyBorder="1" applyAlignment="1">
      <alignment horizontal="left" vertical="center" wrapText="1"/>
    </xf>
    <xf numFmtId="0" fontId="30" fillId="2" borderId="8" xfId="0" applyFont="1" applyFill="1" applyBorder="1" applyAlignment="1">
      <alignment horizontal="center" vertical="center" wrapText="1"/>
    </xf>
    <xf numFmtId="0" fontId="26" fillId="2" borderId="8" xfId="0" applyFont="1" applyFill="1" applyBorder="1" applyAlignment="1">
      <alignment horizontal="center" vertical="center" wrapText="1"/>
    </xf>
    <xf numFmtId="0" fontId="30" fillId="0" borderId="8" xfId="0" applyFont="1" applyBorder="1" applyAlignment="1">
      <alignment horizontal="center" vertical="center" wrapText="1"/>
    </xf>
    <xf numFmtId="0" fontId="15" fillId="2" borderId="8" xfId="0" applyFont="1" applyFill="1" applyBorder="1" applyAlignment="1">
      <alignment horizontal="left" vertical="center" wrapText="1"/>
    </xf>
    <xf numFmtId="0" fontId="9" fillId="0" borderId="8" xfId="0" applyFont="1" applyBorder="1" applyAlignment="1">
      <alignment horizontal="center" vertical="center" wrapText="1"/>
    </xf>
    <xf numFmtId="0" fontId="9" fillId="5" borderId="8" xfId="0" applyFont="1" applyFill="1" applyBorder="1" applyAlignment="1">
      <alignment horizontal="left" vertical="center" wrapText="1"/>
    </xf>
    <xf numFmtId="0" fontId="4" fillId="0" borderId="8" xfId="0" applyFont="1" applyBorder="1" applyAlignment="1">
      <alignment vertical="center" wrapText="1"/>
    </xf>
    <xf numFmtId="44" fontId="9" fillId="0" borderId="8" xfId="0" applyNumberFormat="1" applyFont="1" applyBorder="1" applyAlignment="1">
      <alignment horizontal="center" vertical="center" wrapText="1"/>
    </xf>
    <xf numFmtId="0" fontId="11" fillId="5" borderId="6" xfId="0" applyFont="1" applyFill="1" applyBorder="1" applyAlignment="1">
      <alignment horizontal="center" vertical="center" wrapText="1"/>
    </xf>
    <xf numFmtId="0" fontId="11" fillId="5" borderId="14" xfId="0" applyFont="1" applyFill="1" applyBorder="1" applyAlignment="1">
      <alignment horizontal="center" vertical="center" wrapText="1"/>
    </xf>
    <xf numFmtId="0" fontId="11" fillId="5" borderId="7" xfId="0" applyFont="1" applyFill="1" applyBorder="1" applyAlignment="1">
      <alignment horizontal="center" vertical="center" wrapText="1"/>
    </xf>
    <xf numFmtId="0" fontId="30" fillId="2" borderId="8" xfId="0" applyFont="1" applyFill="1" applyBorder="1" applyAlignment="1">
      <alignment horizontal="left" vertical="center" wrapText="1"/>
    </xf>
    <xf numFmtId="0" fontId="11" fillId="5" borderId="1" xfId="0" applyFont="1" applyFill="1" applyBorder="1" applyAlignment="1">
      <alignment horizontal="center" vertical="center" wrapText="1"/>
    </xf>
    <xf numFmtId="0" fontId="11" fillId="5" borderId="12" xfId="0" applyFont="1" applyFill="1" applyBorder="1" applyAlignment="1">
      <alignment horizontal="center" vertical="center" wrapText="1"/>
    </xf>
    <xf numFmtId="0" fontId="11" fillId="5" borderId="2" xfId="0" applyFont="1" applyFill="1" applyBorder="1" applyAlignment="1">
      <alignment horizontal="center" vertical="center" wrapText="1"/>
    </xf>
    <xf numFmtId="0" fontId="4" fillId="0" borderId="8" xfId="0" applyFont="1" applyBorder="1" applyAlignment="1">
      <alignment horizontal="left" vertical="center" wrapText="1"/>
    </xf>
    <xf numFmtId="0" fontId="9" fillId="0" borderId="8" xfId="0" applyFont="1" applyBorder="1" applyAlignment="1">
      <alignment horizontal="left" vertical="center" wrapText="1"/>
    </xf>
    <xf numFmtId="0" fontId="9" fillId="0" borderId="9" xfId="0" applyFont="1" applyBorder="1" applyAlignment="1">
      <alignment horizontal="left" vertical="center" wrapText="1"/>
    </xf>
    <xf numFmtId="0" fontId="33" fillId="7" borderId="24" xfId="0" applyFont="1" applyFill="1" applyBorder="1" applyAlignment="1">
      <alignment horizontal="center" vertical="center" wrapText="1"/>
    </xf>
    <xf numFmtId="0" fontId="33" fillId="7" borderId="25" xfId="0" applyFont="1" applyFill="1" applyBorder="1" applyAlignment="1">
      <alignment horizontal="center" vertical="center" wrapText="1"/>
    </xf>
    <xf numFmtId="0" fontId="33" fillId="7" borderId="26" xfId="0" applyFont="1" applyFill="1" applyBorder="1" applyAlignment="1">
      <alignment horizontal="center" vertical="center" wrapText="1"/>
    </xf>
  </cellXfs>
  <cellStyles count="5">
    <cellStyle name="Moneda" xfId="1" builtinId="4"/>
    <cellStyle name="Normal" xfId="0" builtinId="0"/>
    <cellStyle name="Normal 2" xfId="2" xr:uid="{EF2F3A82-A649-4F93-8EB5-B14B38FC321B}"/>
    <cellStyle name="Normal 3" xfId="3" xr:uid="{2180956C-2CE8-4B89-A5DF-22BA645660EE}"/>
    <cellStyle name="Porcentaje" xfId="4"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1.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externalLink" Target="externalLinks/externalLink3.xml"/><Relationship Id="rId4" Type="http://schemas.openxmlformats.org/officeDocument/2006/relationships/worksheet" Target="worksheets/sheet4.xml"/><Relationship Id="rId9" Type="http://schemas.openxmlformats.org/officeDocument/2006/relationships/externalLink" Target="externalLinks/externalLink2.xml"/><Relationship Id="rId14" Type="http://schemas.openxmlformats.org/officeDocument/2006/relationships/calcChain" Target="calcChain.xml"/></Relationships>
</file>

<file path=xl/externalLinks/_rels/externalLink1.xml.rels><?xml version="1.0" encoding="UTF-8" standalone="yes"?>
<Relationships xmlns="http://schemas.openxmlformats.org/package/2006/relationships"><Relationship Id="rId2" Type="http://schemas.openxmlformats.org/officeDocument/2006/relationships/externalLinkPath" Target="file:///C:/Users/HP/Documents/PIC%20GOBER%202025/SABANA%20-%20SAHAG&#218;N,%20CHIN&#218;.xlsx" TargetMode="External"/><Relationship Id="rId1" Type="http://schemas.openxmlformats.org/officeDocument/2006/relationships/externalLinkPath" Target="file:///C:/Users/HP/Documents/PIC%20GOBER%202025/SABANA%20-%20SAHAG&#218;N,%20CHIN&#218;.xlsx" TargetMode="External"/></Relationships>
</file>

<file path=xl/externalLinks/_rels/externalLink2.xml.rels><?xml version="1.0" encoding="UTF-8" standalone="yes"?>
<Relationships xmlns="http://schemas.openxmlformats.org/package/2006/relationships"><Relationship Id="rId2" Type="http://schemas.openxmlformats.org/officeDocument/2006/relationships/externalLinkPath" Target="file:///C:/Users/HP/Documents/PIC%20GOBER%202025/ALTO%20SIN&#218;%20-%20TIERRALTA,%20VALENCIA.xlsx" TargetMode="External"/><Relationship Id="rId1" Type="http://schemas.openxmlformats.org/officeDocument/2006/relationships/externalLinkPath" Target="file:///C:/Users/HP/Documents/PIC%20GOBER%202025/ALTO%20SIN&#218;%20-%20TIERRALTA,%20VALENCIA.xlsx" TargetMode="External"/></Relationships>
</file>

<file path=xl/externalLinks/_rels/externalLink3.xml.rels><?xml version="1.0" encoding="UTF-8" standalone="yes"?>
<Relationships xmlns="http://schemas.openxmlformats.org/package/2006/relationships"><Relationship Id="rId2" Type="http://schemas.openxmlformats.org/officeDocument/2006/relationships/externalLinkPath" Target="file:///C:/Users/HP/Documents/PIC%20GOBER%202025/SIN&#218;%20MEDIO%201%20-%20CI&#201;NAGA%20DE%20ORO,%20SAN%20CARLOS.xlsx" TargetMode="External"/><Relationship Id="rId1" Type="http://schemas.openxmlformats.org/officeDocument/2006/relationships/externalLinkPath" Target="file:///C:/Users/HP/Desktop/GOBER/GOBER%202025/PIC%20GOBER%202025/SIN&#218;%20MEDIO%201%20-%20CI&#201;NAGA%20DE%20ORO,%20SAN%20CARLOS.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PPTO Bajo Sinú"/>
      <sheetName val="Sabana"/>
      <sheetName val="EST MERC INSUMOS"/>
      <sheetName val="EST MERC LITOGRAFIA"/>
      <sheetName val="EST MERC TRANSPORTE"/>
      <sheetName val="IMPLEMENTOS"/>
      <sheetName val="Papelería"/>
      <sheetName val="Hoja2"/>
    </sheetNames>
    <sheetDataSet>
      <sheetData sheetId="0"/>
      <sheetData sheetId="1"/>
      <sheetData sheetId="2"/>
      <sheetData sheetId="3">
        <row r="25">
          <cell r="G25">
            <v>508</v>
          </cell>
        </row>
        <row r="35">
          <cell r="G35">
            <v>45750</v>
          </cell>
        </row>
        <row r="40">
          <cell r="G40">
            <v>305</v>
          </cell>
        </row>
        <row r="50">
          <cell r="G50">
            <v>81333</v>
          </cell>
        </row>
      </sheetData>
      <sheetData sheetId="4"/>
      <sheetData sheetId="5"/>
      <sheetData sheetId="6"/>
      <sheetData sheetId="7"/>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PPTO Bajo Sinú"/>
      <sheetName val="Alto Sinú"/>
      <sheetName val="EST MERC INSUMOS"/>
      <sheetName val="EST MERC LITOGRAFIA"/>
      <sheetName val="EST MERC TRANSPORTE"/>
      <sheetName val="IMPLEMENTOS"/>
      <sheetName val="Papelería"/>
      <sheetName val="Hoja2"/>
    </sheetNames>
    <sheetDataSet>
      <sheetData sheetId="0" refreshError="1"/>
      <sheetData sheetId="1" refreshError="1"/>
      <sheetData sheetId="2" refreshError="1"/>
      <sheetData sheetId="3">
        <row r="10">
          <cell r="G10">
            <v>15250</v>
          </cell>
        </row>
      </sheetData>
      <sheetData sheetId="4" refreshError="1"/>
      <sheetData sheetId="5" refreshError="1"/>
      <sheetData sheetId="6" refreshError="1"/>
      <sheetData sheetId="7"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PPTO Bajo Sinú"/>
      <sheetName val="Sinú medio 1"/>
      <sheetName val="EST MERC INSUMOS"/>
      <sheetName val="EST MERC LITOGRAFIA"/>
      <sheetName val="EST MERC TRANSPORTE"/>
      <sheetName val="IMPLEMENTOS"/>
      <sheetName val="Papelería"/>
      <sheetName val="Hoja2"/>
    </sheetNames>
    <sheetDataSet>
      <sheetData sheetId="0"/>
      <sheetData sheetId="1"/>
      <sheetData sheetId="2">
        <row r="14">
          <cell r="I14">
            <v>2163</v>
          </cell>
        </row>
        <row r="18">
          <cell r="F18">
            <v>12311</v>
          </cell>
        </row>
        <row r="22">
          <cell r="F22">
            <v>12841</v>
          </cell>
        </row>
      </sheetData>
      <sheetData sheetId="3"/>
      <sheetData sheetId="4"/>
      <sheetData sheetId="5"/>
      <sheetData sheetId="6"/>
      <sheetData sheetId="7"/>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66F6E89-E6D9-4D39-AC83-58611E45DF6E}">
  <sheetPr>
    <tabColor rgb="FF00B0F0"/>
  </sheetPr>
  <dimension ref="A1:M1024"/>
  <sheetViews>
    <sheetView topLeftCell="A28" zoomScale="90" zoomScaleNormal="90" workbookViewId="0">
      <selection activeCell="G30" sqref="G30"/>
    </sheetView>
  </sheetViews>
  <sheetFormatPr baseColWidth="10" defaultColWidth="10.5" defaultRowHeight="13" x14ac:dyDescent="0.2"/>
  <cols>
    <col min="1" max="1" width="48.1640625" style="9" customWidth="1"/>
    <col min="2" max="2" width="16.5" style="9" customWidth="1"/>
    <col min="3" max="5" width="12.5" style="9" customWidth="1"/>
    <col min="6" max="6" width="40.5" style="9" customWidth="1"/>
    <col min="7" max="7" width="14.5" style="9" customWidth="1"/>
    <col min="8" max="8" width="15.33203125" style="9" bestFit="1" customWidth="1"/>
    <col min="9" max="9" width="16" style="9" customWidth="1"/>
    <col min="10" max="10" width="17.6640625" style="9" customWidth="1"/>
    <col min="11" max="11" width="13.1640625" style="9" customWidth="1"/>
    <col min="12" max="12" width="19.6640625" style="9" customWidth="1"/>
    <col min="13" max="13" width="14.5" style="9" bestFit="1" customWidth="1"/>
    <col min="14" max="14" width="10.5" style="9"/>
    <col min="15" max="15" width="14.5" style="9" bestFit="1" customWidth="1"/>
    <col min="16" max="16384" width="10.5" style="9"/>
  </cols>
  <sheetData>
    <row r="1" spans="1:10" ht="15" x14ac:dyDescent="0.2">
      <c r="A1" s="6" t="s">
        <v>84</v>
      </c>
      <c r="B1" s="7">
        <v>1250000000</v>
      </c>
      <c r="C1" s="6"/>
      <c r="D1" s="8"/>
      <c r="E1" s="8"/>
      <c r="H1" s="66"/>
    </row>
    <row r="2" spans="1:10" ht="15" x14ac:dyDescent="0.2">
      <c r="A2" s="10" t="s">
        <v>85</v>
      </c>
      <c r="B2" s="11">
        <v>450000000</v>
      </c>
      <c r="C2" s="12"/>
      <c r="D2" s="13"/>
      <c r="E2" s="13"/>
      <c r="H2" s="66"/>
    </row>
    <row r="3" spans="1:10" ht="15" x14ac:dyDescent="0.2">
      <c r="A3" s="14" t="s">
        <v>86</v>
      </c>
      <c r="B3" s="15">
        <v>250000000</v>
      </c>
      <c r="C3" s="12"/>
      <c r="D3" s="13"/>
      <c r="E3" s="13"/>
      <c r="H3" s="66"/>
    </row>
    <row r="4" spans="1:10" ht="15" x14ac:dyDescent="0.2">
      <c r="A4" s="14" t="s">
        <v>87</v>
      </c>
      <c r="B4" s="15">
        <v>300000000</v>
      </c>
      <c r="C4" s="12"/>
      <c r="D4" s="13"/>
      <c r="E4" s="13"/>
      <c r="H4" s="66"/>
    </row>
    <row r="5" spans="1:10" s="20" customFormat="1" ht="15" x14ac:dyDescent="0.2">
      <c r="A5" s="16" t="s">
        <v>88</v>
      </c>
      <c r="B5" s="17">
        <v>250000000</v>
      </c>
      <c r="C5" s="18"/>
      <c r="D5" s="19"/>
      <c r="E5" s="19"/>
      <c r="H5" s="67"/>
    </row>
    <row r="6" spans="1:10" s="22" customFormat="1" x14ac:dyDescent="0.2">
      <c r="A6" s="149" t="s">
        <v>89</v>
      </c>
      <c r="B6" s="149"/>
      <c r="C6" s="149"/>
      <c r="D6" s="149"/>
      <c r="E6" s="149"/>
      <c r="F6" s="149"/>
      <c r="G6" s="149"/>
      <c r="H6" s="149"/>
      <c r="I6" s="149"/>
      <c r="J6" s="149"/>
    </row>
    <row r="7" spans="1:10" s="22" customFormat="1" x14ac:dyDescent="0.2">
      <c r="A7" s="149"/>
      <c r="B7" s="149"/>
      <c r="C7" s="149"/>
      <c r="D7" s="149"/>
      <c r="E7" s="149"/>
      <c r="F7" s="149"/>
      <c r="G7" s="149"/>
      <c r="H7" s="149"/>
      <c r="I7" s="149"/>
      <c r="J7" s="149"/>
    </row>
    <row r="8" spans="1:10" s="22" customFormat="1" ht="14" x14ac:dyDescent="0.2">
      <c r="A8" s="150" t="s">
        <v>90</v>
      </c>
      <c r="B8" s="150"/>
      <c r="C8" s="150"/>
      <c r="D8" s="150"/>
      <c r="E8" s="150"/>
      <c r="F8" s="150"/>
      <c r="G8" s="150"/>
      <c r="H8" s="150"/>
      <c r="I8" s="150"/>
      <c r="J8" s="150"/>
    </row>
    <row r="9" spans="1:10" s="22" customFormat="1" ht="30" x14ac:dyDescent="0.2">
      <c r="A9" s="151" t="s">
        <v>71</v>
      </c>
      <c r="B9" s="151"/>
      <c r="C9" s="151"/>
      <c r="D9" s="151"/>
      <c r="E9" s="21" t="s">
        <v>91</v>
      </c>
      <c r="F9" s="23"/>
      <c r="G9" s="21" t="s">
        <v>82</v>
      </c>
      <c r="H9" s="68" t="s">
        <v>92</v>
      </c>
      <c r="I9" s="21" t="s">
        <v>93</v>
      </c>
      <c r="J9" s="21" t="s">
        <v>94</v>
      </c>
    </row>
    <row r="10" spans="1:10" ht="30" x14ac:dyDescent="0.2">
      <c r="A10" s="152" t="s">
        <v>95</v>
      </c>
      <c r="B10" s="152"/>
      <c r="C10" s="152"/>
      <c r="D10" s="152"/>
      <c r="E10" s="24">
        <v>5</v>
      </c>
      <c r="F10" s="25" t="s">
        <v>96</v>
      </c>
      <c r="G10" s="3">
        <v>1</v>
      </c>
      <c r="H10" s="26">
        <v>4510000</v>
      </c>
      <c r="I10" s="27">
        <f t="shared" ref="I10:I21" si="0">H10*G10*E10</f>
        <v>22550000</v>
      </c>
      <c r="J10" s="153">
        <f>SUM(I10:I13)</f>
        <v>110370000</v>
      </c>
    </row>
    <row r="11" spans="1:10" ht="30" x14ac:dyDescent="0.2">
      <c r="A11" s="152"/>
      <c r="B11" s="152"/>
      <c r="C11" s="152"/>
      <c r="D11" s="152"/>
      <c r="E11" s="24">
        <v>5</v>
      </c>
      <c r="F11" s="25" t="s">
        <v>97</v>
      </c>
      <c r="G11" s="3">
        <v>1</v>
      </c>
      <c r="H11" s="26">
        <v>4510000</v>
      </c>
      <c r="I11" s="27">
        <f t="shared" si="0"/>
        <v>22550000</v>
      </c>
      <c r="J11" s="153"/>
    </row>
    <row r="12" spans="1:10" ht="30" x14ac:dyDescent="0.2">
      <c r="A12" s="152"/>
      <c r="B12" s="152"/>
      <c r="C12" s="152"/>
      <c r="D12" s="152"/>
      <c r="E12" s="24">
        <v>5</v>
      </c>
      <c r="F12" s="25" t="s">
        <v>98</v>
      </c>
      <c r="G12" s="3">
        <v>1</v>
      </c>
      <c r="H12" s="26">
        <v>4510000</v>
      </c>
      <c r="I12" s="27">
        <f t="shared" si="0"/>
        <v>22550000</v>
      </c>
      <c r="J12" s="153"/>
    </row>
    <row r="13" spans="1:10" ht="30" x14ac:dyDescent="0.2">
      <c r="A13" s="152"/>
      <c r="B13" s="152"/>
      <c r="C13" s="152"/>
      <c r="D13" s="152"/>
      <c r="E13" s="24">
        <v>5</v>
      </c>
      <c r="F13" s="25" t="s">
        <v>99</v>
      </c>
      <c r="G13" s="3">
        <v>4</v>
      </c>
      <c r="H13" s="26">
        <v>2136000</v>
      </c>
      <c r="I13" s="27">
        <f t="shared" si="0"/>
        <v>42720000</v>
      </c>
      <c r="J13" s="153"/>
    </row>
    <row r="14" spans="1:10" ht="30" x14ac:dyDescent="0.2">
      <c r="A14" s="152" t="s">
        <v>100</v>
      </c>
      <c r="B14" s="152"/>
      <c r="C14" s="152"/>
      <c r="D14" s="152"/>
      <c r="E14" s="24">
        <v>5</v>
      </c>
      <c r="F14" s="25" t="s">
        <v>96</v>
      </c>
      <c r="G14" s="3">
        <v>1</v>
      </c>
      <c r="H14" s="26">
        <v>4510000</v>
      </c>
      <c r="I14" s="27">
        <f t="shared" si="0"/>
        <v>22550000</v>
      </c>
      <c r="J14" s="153">
        <f>SUM(I14:I17)</f>
        <v>110370000</v>
      </c>
    </row>
    <row r="15" spans="1:10" ht="30" x14ac:dyDescent="0.2">
      <c r="A15" s="152"/>
      <c r="B15" s="152"/>
      <c r="C15" s="152"/>
      <c r="D15" s="152"/>
      <c r="E15" s="24">
        <v>5</v>
      </c>
      <c r="F15" s="25" t="s">
        <v>97</v>
      </c>
      <c r="G15" s="3">
        <v>1</v>
      </c>
      <c r="H15" s="26">
        <v>4510000</v>
      </c>
      <c r="I15" s="27">
        <f t="shared" si="0"/>
        <v>22550000</v>
      </c>
      <c r="J15" s="153"/>
    </row>
    <row r="16" spans="1:10" ht="30" x14ac:dyDescent="0.2">
      <c r="A16" s="152"/>
      <c r="B16" s="152"/>
      <c r="C16" s="152"/>
      <c r="D16" s="152"/>
      <c r="E16" s="24">
        <v>5</v>
      </c>
      <c r="F16" s="25" t="s">
        <v>98</v>
      </c>
      <c r="G16" s="3">
        <v>1</v>
      </c>
      <c r="H16" s="26">
        <v>4510000</v>
      </c>
      <c r="I16" s="27">
        <f t="shared" si="0"/>
        <v>22550000</v>
      </c>
      <c r="J16" s="153"/>
    </row>
    <row r="17" spans="1:13" ht="30" x14ac:dyDescent="0.2">
      <c r="A17" s="152"/>
      <c r="B17" s="152"/>
      <c r="C17" s="152"/>
      <c r="D17" s="152"/>
      <c r="E17" s="24">
        <v>5</v>
      </c>
      <c r="F17" s="25" t="s">
        <v>164</v>
      </c>
      <c r="G17" s="3">
        <v>4</v>
      </c>
      <c r="H17" s="26">
        <v>2136000</v>
      </c>
      <c r="I17" s="27">
        <f t="shared" si="0"/>
        <v>42720000</v>
      </c>
      <c r="J17" s="153"/>
    </row>
    <row r="18" spans="1:13" ht="30" x14ac:dyDescent="0.2">
      <c r="A18" s="152" t="s">
        <v>101</v>
      </c>
      <c r="B18" s="152"/>
      <c r="C18" s="152"/>
      <c r="D18" s="152"/>
      <c r="E18" s="24">
        <v>2</v>
      </c>
      <c r="F18" s="25" t="s">
        <v>102</v>
      </c>
      <c r="G18" s="3">
        <v>1</v>
      </c>
      <c r="H18" s="26">
        <v>4510000</v>
      </c>
      <c r="I18" s="27">
        <f t="shared" si="0"/>
        <v>9020000</v>
      </c>
      <c r="J18" s="159">
        <f>SUM(I18:I21)</f>
        <v>40590000</v>
      </c>
    </row>
    <row r="19" spans="1:13" ht="39.75" customHeight="1" x14ac:dyDescent="0.2">
      <c r="A19" s="152"/>
      <c r="B19" s="152"/>
      <c r="C19" s="152"/>
      <c r="D19" s="152"/>
      <c r="E19" s="24">
        <v>2</v>
      </c>
      <c r="F19" s="25" t="s">
        <v>103</v>
      </c>
      <c r="G19" s="3">
        <v>1</v>
      </c>
      <c r="H19" s="26">
        <v>4510000</v>
      </c>
      <c r="I19" s="27">
        <f t="shared" si="0"/>
        <v>9020000</v>
      </c>
      <c r="J19" s="159"/>
      <c r="M19" s="29"/>
    </row>
    <row r="20" spans="1:13" ht="30" x14ac:dyDescent="0.2">
      <c r="A20" s="152"/>
      <c r="B20" s="152"/>
      <c r="C20" s="152"/>
      <c r="D20" s="152"/>
      <c r="E20" s="24">
        <v>3</v>
      </c>
      <c r="F20" s="25" t="s">
        <v>104</v>
      </c>
      <c r="G20" s="3">
        <v>1</v>
      </c>
      <c r="H20" s="26">
        <v>4510000</v>
      </c>
      <c r="I20" s="27">
        <f t="shared" si="0"/>
        <v>13530000</v>
      </c>
      <c r="J20" s="159"/>
      <c r="M20" s="29"/>
    </row>
    <row r="21" spans="1:13" ht="30" x14ac:dyDescent="0.2">
      <c r="A21" s="152"/>
      <c r="B21" s="152"/>
      <c r="C21" s="152"/>
      <c r="D21" s="152"/>
      <c r="E21" s="24">
        <v>2</v>
      </c>
      <c r="F21" s="25" t="s">
        <v>105</v>
      </c>
      <c r="G21" s="3">
        <v>1</v>
      </c>
      <c r="H21" s="26">
        <v>4510000</v>
      </c>
      <c r="I21" s="27">
        <f t="shared" si="0"/>
        <v>9020000</v>
      </c>
      <c r="J21" s="159"/>
    </row>
    <row r="22" spans="1:13" s="22" customFormat="1" ht="15" x14ac:dyDescent="0.2">
      <c r="A22" s="149"/>
      <c r="B22" s="149"/>
      <c r="C22" s="149"/>
      <c r="D22" s="149"/>
      <c r="E22" s="149"/>
      <c r="F22" s="149"/>
      <c r="G22" s="21" t="s">
        <v>82</v>
      </c>
      <c r="H22" s="68" t="s">
        <v>92</v>
      </c>
      <c r="I22" s="21" t="s">
        <v>93</v>
      </c>
      <c r="J22" s="21" t="s">
        <v>94</v>
      </c>
    </row>
    <row r="23" spans="1:13" ht="105" x14ac:dyDescent="0.2">
      <c r="A23" s="177" t="s">
        <v>106</v>
      </c>
      <c r="B23" s="177"/>
      <c r="C23" s="177"/>
      <c r="D23" s="177"/>
      <c r="E23" s="24">
        <v>5</v>
      </c>
      <c r="F23" s="31" t="s">
        <v>107</v>
      </c>
      <c r="G23" s="3">
        <v>2</v>
      </c>
      <c r="H23" s="26" t="e">
        <f>#REF!</f>
        <v>#REF!</v>
      </c>
      <c r="I23" s="26" t="e">
        <f>H23*G23*E23</f>
        <v>#REF!</v>
      </c>
      <c r="J23" s="26" t="e">
        <f>I23</f>
        <v>#REF!</v>
      </c>
      <c r="L23" s="32"/>
      <c r="M23" s="33">
        <f>L23*0.86%</f>
        <v>0</v>
      </c>
    </row>
    <row r="24" spans="1:13" ht="14" customHeight="1" x14ac:dyDescent="0.2">
      <c r="A24" s="178" t="s">
        <v>108</v>
      </c>
      <c r="B24" s="178"/>
      <c r="C24" s="178"/>
      <c r="D24" s="178"/>
      <c r="E24" s="178"/>
      <c r="F24" s="178"/>
      <c r="G24" s="178"/>
      <c r="H24" s="178"/>
      <c r="I24" s="178"/>
      <c r="J24" s="178"/>
    </row>
    <row r="25" spans="1:13" s="22" customFormat="1" ht="14" customHeight="1" x14ac:dyDescent="0.2">
      <c r="A25" s="151" t="s">
        <v>109</v>
      </c>
      <c r="B25" s="151"/>
      <c r="C25" s="151"/>
      <c r="D25" s="151"/>
      <c r="E25" s="151"/>
      <c r="F25" s="151"/>
      <c r="G25" s="151"/>
      <c r="H25" s="151"/>
      <c r="I25" s="151"/>
      <c r="J25" s="151"/>
    </row>
    <row r="26" spans="1:13" s="22" customFormat="1" ht="14" customHeight="1" x14ac:dyDescent="0.2">
      <c r="A26" s="34" t="s">
        <v>71</v>
      </c>
      <c r="B26" s="21" t="s">
        <v>110</v>
      </c>
      <c r="C26" s="21" t="s">
        <v>111</v>
      </c>
      <c r="D26" s="21" t="s">
        <v>112</v>
      </c>
      <c r="E26" s="21" t="s">
        <v>113</v>
      </c>
      <c r="F26" s="21" t="s">
        <v>114</v>
      </c>
      <c r="G26" s="21" t="s">
        <v>174</v>
      </c>
      <c r="H26" s="68" t="s">
        <v>92</v>
      </c>
      <c r="I26" s="21" t="s">
        <v>93</v>
      </c>
      <c r="J26" s="21" t="s">
        <v>94</v>
      </c>
    </row>
    <row r="27" spans="1:13" s="38" customFormat="1" ht="73.75" customHeight="1" x14ac:dyDescent="0.2">
      <c r="A27" s="35" t="s">
        <v>115</v>
      </c>
      <c r="B27" s="36"/>
      <c r="C27" s="36"/>
      <c r="D27" s="36"/>
      <c r="E27" s="36"/>
      <c r="F27" s="36"/>
      <c r="G27" s="36"/>
      <c r="H27" s="69"/>
      <c r="I27" s="36"/>
      <c r="J27" s="37"/>
    </row>
    <row r="28" spans="1:13" s="22" customFormat="1" ht="73.75" customHeight="1" x14ac:dyDescent="0.2">
      <c r="A28" s="39" t="s">
        <v>71</v>
      </c>
      <c r="B28" s="21" t="s">
        <v>110</v>
      </c>
      <c r="C28" s="21" t="s">
        <v>111</v>
      </c>
      <c r="D28" s="21" t="s">
        <v>112</v>
      </c>
      <c r="E28" s="21" t="s">
        <v>113</v>
      </c>
      <c r="F28" s="21" t="s">
        <v>174</v>
      </c>
      <c r="G28" s="21" t="s">
        <v>120</v>
      </c>
      <c r="H28" s="68" t="s">
        <v>92</v>
      </c>
      <c r="I28" s="21" t="s">
        <v>93</v>
      </c>
      <c r="J28" s="21" t="s">
        <v>94</v>
      </c>
    </row>
    <row r="29" spans="1:13" ht="76.75" customHeight="1" x14ac:dyDescent="0.2">
      <c r="A29" s="158" t="s">
        <v>116</v>
      </c>
      <c r="B29" s="157" t="s">
        <v>117</v>
      </c>
      <c r="C29" s="157" t="s">
        <v>118</v>
      </c>
      <c r="D29" s="157">
        <v>3</v>
      </c>
      <c r="E29" s="157">
        <v>20</v>
      </c>
      <c r="F29" s="2" t="s">
        <v>165</v>
      </c>
      <c r="G29" s="3">
        <v>2</v>
      </c>
      <c r="H29" s="42" t="e">
        <f>#REF!</f>
        <v>#REF!</v>
      </c>
      <c r="I29" s="26" t="e">
        <f>+H29*G29</f>
        <v>#REF!</v>
      </c>
      <c r="J29" s="159" t="e">
        <f>+I32+I29+I30+I31</f>
        <v>#REF!</v>
      </c>
    </row>
    <row r="30" spans="1:13" ht="53.5" customHeight="1" x14ac:dyDescent="0.2">
      <c r="A30" s="158"/>
      <c r="B30" s="157"/>
      <c r="C30" s="157"/>
      <c r="D30" s="157"/>
      <c r="E30" s="157"/>
      <c r="F30" s="2" t="s">
        <v>80</v>
      </c>
      <c r="G30" s="3">
        <v>3</v>
      </c>
      <c r="H30" s="42" t="e">
        <f>#REF!</f>
        <v>#REF!</v>
      </c>
      <c r="I30" s="26" t="e">
        <f>+H30*G30</f>
        <v>#REF!</v>
      </c>
      <c r="J30" s="159"/>
    </row>
    <row r="31" spans="1:13" ht="40.25" customHeight="1" x14ac:dyDescent="0.2">
      <c r="A31" s="158"/>
      <c r="B31" s="157"/>
      <c r="C31" s="157"/>
      <c r="D31" s="157"/>
      <c r="E31" s="157"/>
      <c r="F31" s="2" t="s">
        <v>78</v>
      </c>
      <c r="G31" s="3">
        <v>1</v>
      </c>
      <c r="H31" s="42" t="e">
        <f>#REF!</f>
        <v>#REF!</v>
      </c>
      <c r="I31" s="26" t="e">
        <f>+H31*G31</f>
        <v>#REF!</v>
      </c>
      <c r="J31" s="159"/>
    </row>
    <row r="32" spans="1:13" ht="66" customHeight="1" x14ac:dyDescent="0.2">
      <c r="A32" s="158"/>
      <c r="B32" s="157"/>
      <c r="C32" s="157"/>
      <c r="D32" s="157"/>
      <c r="E32" s="157"/>
      <c r="F32" s="2" t="s">
        <v>79</v>
      </c>
      <c r="G32" s="3">
        <v>3</v>
      </c>
      <c r="H32" s="42" t="e">
        <f>#REF!</f>
        <v>#REF!</v>
      </c>
      <c r="I32" s="26" t="e">
        <f>+H32*G32</f>
        <v>#REF!</v>
      </c>
      <c r="J32" s="159"/>
    </row>
    <row r="33" spans="1:10" s="22" customFormat="1" ht="45" x14ac:dyDescent="0.2">
      <c r="A33" s="21" t="s">
        <v>71</v>
      </c>
      <c r="B33" s="21" t="s">
        <v>110</v>
      </c>
      <c r="C33" s="21" t="s">
        <v>111</v>
      </c>
      <c r="D33" s="21" t="s">
        <v>112</v>
      </c>
      <c r="E33" s="21" t="s">
        <v>113</v>
      </c>
      <c r="F33" s="21" t="s">
        <v>174</v>
      </c>
      <c r="G33" s="21" t="s">
        <v>120</v>
      </c>
      <c r="H33" s="68" t="s">
        <v>92</v>
      </c>
      <c r="I33" s="21" t="s">
        <v>93</v>
      </c>
      <c r="J33" s="21" t="s">
        <v>94</v>
      </c>
    </row>
    <row r="34" spans="1:10" ht="33" customHeight="1" x14ac:dyDescent="0.2">
      <c r="A34" s="155" t="s">
        <v>119</v>
      </c>
      <c r="B34" s="156" t="s">
        <v>59</v>
      </c>
      <c r="C34" s="157" t="s">
        <v>118</v>
      </c>
      <c r="D34" s="157">
        <v>3</v>
      </c>
      <c r="E34" s="157">
        <v>15</v>
      </c>
      <c r="F34" s="2" t="s">
        <v>165</v>
      </c>
      <c r="G34" s="3">
        <v>2</v>
      </c>
      <c r="H34" s="42" t="e">
        <f>#REF!</f>
        <v>#REF!</v>
      </c>
      <c r="I34" s="26" t="e">
        <f>+H34*G34</f>
        <v>#REF!</v>
      </c>
      <c r="J34" s="153" t="e">
        <f>+I37+I34+I35+I36</f>
        <v>#REF!</v>
      </c>
    </row>
    <row r="35" spans="1:10" ht="82.25" customHeight="1" x14ac:dyDescent="0.2">
      <c r="A35" s="155"/>
      <c r="B35" s="156"/>
      <c r="C35" s="157"/>
      <c r="D35" s="157"/>
      <c r="E35" s="157"/>
      <c r="F35" s="2" t="s">
        <v>80</v>
      </c>
      <c r="G35" s="3">
        <v>3</v>
      </c>
      <c r="H35" s="42" t="e">
        <f>#REF!</f>
        <v>#REF!</v>
      </c>
      <c r="I35" s="26" t="e">
        <f>+H35*G35</f>
        <v>#REF!</v>
      </c>
      <c r="J35" s="153"/>
    </row>
    <row r="36" spans="1:10" ht="78" customHeight="1" x14ac:dyDescent="0.2">
      <c r="A36" s="155"/>
      <c r="B36" s="156"/>
      <c r="C36" s="157"/>
      <c r="D36" s="157"/>
      <c r="E36" s="157"/>
      <c r="F36" s="2" t="s">
        <v>78</v>
      </c>
      <c r="G36" s="3">
        <v>1</v>
      </c>
      <c r="H36" s="42" t="e">
        <f>#REF!</f>
        <v>#REF!</v>
      </c>
      <c r="I36" s="26" t="e">
        <f>+H36*G36</f>
        <v>#REF!</v>
      </c>
      <c r="J36" s="153"/>
    </row>
    <row r="37" spans="1:10" ht="39.5" customHeight="1" x14ac:dyDescent="0.2">
      <c r="A37" s="155"/>
      <c r="B37" s="156"/>
      <c r="C37" s="157"/>
      <c r="D37" s="157"/>
      <c r="E37" s="157"/>
      <c r="F37" s="2" t="s">
        <v>79</v>
      </c>
      <c r="G37" s="3">
        <v>3</v>
      </c>
      <c r="H37" s="42" t="e">
        <f>#REF!</f>
        <v>#REF!</v>
      </c>
      <c r="I37" s="26" t="e">
        <f>+H37*G37</f>
        <v>#REF!</v>
      </c>
      <c r="J37" s="153"/>
    </row>
    <row r="38" spans="1:10" ht="45" x14ac:dyDescent="0.2">
      <c r="A38" s="21" t="s">
        <v>71</v>
      </c>
      <c r="B38" s="21" t="s">
        <v>110</v>
      </c>
      <c r="C38" s="21" t="s">
        <v>111</v>
      </c>
      <c r="D38" s="21" t="s">
        <v>112</v>
      </c>
      <c r="E38" s="21" t="s">
        <v>113</v>
      </c>
      <c r="F38" s="21" t="s">
        <v>114</v>
      </c>
      <c r="G38" s="21" t="s">
        <v>120</v>
      </c>
      <c r="H38" s="68" t="s">
        <v>92</v>
      </c>
      <c r="I38" s="21" t="s">
        <v>93</v>
      </c>
      <c r="J38" s="21" t="s">
        <v>94</v>
      </c>
    </row>
    <row r="39" spans="1:10" ht="25.25" customHeight="1" x14ac:dyDescent="0.2">
      <c r="A39" s="155" t="s">
        <v>167</v>
      </c>
      <c r="B39" s="156" t="s">
        <v>117</v>
      </c>
      <c r="C39" s="156" t="s">
        <v>121</v>
      </c>
      <c r="D39" s="156">
        <v>3</v>
      </c>
      <c r="E39" s="156">
        <v>15</v>
      </c>
      <c r="F39" s="2" t="s">
        <v>165</v>
      </c>
      <c r="G39" s="3">
        <v>1</v>
      </c>
      <c r="H39" s="26" t="e">
        <f>#REF!</f>
        <v>#REF!</v>
      </c>
      <c r="I39" s="26" t="e">
        <f>+H39*G39</f>
        <v>#REF!</v>
      </c>
      <c r="J39" s="159" t="e">
        <f>SUM(I39:I43)</f>
        <v>#REF!</v>
      </c>
    </row>
    <row r="40" spans="1:10" ht="53.5" customHeight="1" x14ac:dyDescent="0.2">
      <c r="A40" s="155"/>
      <c r="B40" s="156"/>
      <c r="C40" s="156"/>
      <c r="D40" s="156"/>
      <c r="E40" s="156"/>
      <c r="F40" s="2" t="s">
        <v>80</v>
      </c>
      <c r="G40" s="3">
        <v>3</v>
      </c>
      <c r="H40" s="26" t="e">
        <f>#REF!</f>
        <v>#REF!</v>
      </c>
      <c r="I40" s="26" t="e">
        <f>+H40*G40</f>
        <v>#REF!</v>
      </c>
      <c r="J40" s="159"/>
    </row>
    <row r="41" spans="1:10" ht="58.25" customHeight="1" x14ac:dyDescent="0.2">
      <c r="A41" s="155"/>
      <c r="B41" s="156"/>
      <c r="C41" s="156"/>
      <c r="D41" s="156"/>
      <c r="E41" s="156"/>
      <c r="F41" s="2" t="s">
        <v>78</v>
      </c>
      <c r="G41" s="3">
        <v>1</v>
      </c>
      <c r="H41" s="26" t="e">
        <f>#REF!</f>
        <v>#REF!</v>
      </c>
      <c r="I41" s="26" t="e">
        <f>+H41*G41</f>
        <v>#REF!</v>
      </c>
      <c r="J41" s="159"/>
    </row>
    <row r="42" spans="1:10" ht="69" customHeight="1" x14ac:dyDescent="0.2">
      <c r="A42" s="155"/>
      <c r="B42" s="156"/>
      <c r="C42" s="156"/>
      <c r="D42" s="156"/>
      <c r="E42" s="156"/>
      <c r="F42" s="2" t="s">
        <v>77</v>
      </c>
      <c r="G42" s="3">
        <v>1</v>
      </c>
      <c r="H42" s="26" t="e">
        <f>#REF!</f>
        <v>#REF!</v>
      </c>
      <c r="I42" s="26" t="e">
        <f>+H42*G42</f>
        <v>#REF!</v>
      </c>
      <c r="J42" s="159"/>
    </row>
    <row r="43" spans="1:10" ht="79.75" customHeight="1" x14ac:dyDescent="0.2">
      <c r="A43" s="155"/>
      <c r="B43" s="156"/>
      <c r="C43" s="156"/>
      <c r="D43" s="156"/>
      <c r="E43" s="156"/>
      <c r="F43" s="2" t="s">
        <v>79</v>
      </c>
      <c r="G43" s="30">
        <v>1</v>
      </c>
      <c r="H43" s="27" t="e">
        <f>#REF!</f>
        <v>#REF!</v>
      </c>
      <c r="I43" s="26" t="e">
        <f>+H43*G43</f>
        <v>#REF!</v>
      </c>
      <c r="J43" s="159"/>
    </row>
    <row r="44" spans="1:10" ht="45" x14ac:dyDescent="0.2">
      <c r="A44" s="21" t="s">
        <v>71</v>
      </c>
      <c r="B44" s="21" t="s">
        <v>110</v>
      </c>
      <c r="C44" s="21" t="s">
        <v>111</v>
      </c>
      <c r="D44" s="21" t="s">
        <v>112</v>
      </c>
      <c r="E44" s="21" t="s">
        <v>113</v>
      </c>
      <c r="F44" s="21" t="s">
        <v>114</v>
      </c>
      <c r="G44" s="21" t="s">
        <v>120</v>
      </c>
      <c r="H44" s="68" t="s">
        <v>92</v>
      </c>
      <c r="I44" s="21" t="s">
        <v>93</v>
      </c>
      <c r="J44" s="21" t="s">
        <v>94</v>
      </c>
    </row>
    <row r="45" spans="1:10" ht="48" customHeight="1" x14ac:dyDescent="0.2">
      <c r="A45" s="158" t="s">
        <v>122</v>
      </c>
      <c r="B45" s="157" t="s">
        <v>59</v>
      </c>
      <c r="C45" s="156" t="s">
        <v>121</v>
      </c>
      <c r="D45" s="156">
        <v>3</v>
      </c>
      <c r="E45" s="156">
        <v>10</v>
      </c>
      <c r="F45" s="2" t="s">
        <v>165</v>
      </c>
      <c r="G45" s="3">
        <v>1</v>
      </c>
      <c r="H45" s="26" t="e">
        <f>#REF!</f>
        <v>#REF!</v>
      </c>
      <c r="I45" s="26" t="e">
        <f>+H45*G45</f>
        <v>#REF!</v>
      </c>
      <c r="J45" s="159" t="e">
        <f>SUM(I45:I49)</f>
        <v>#REF!</v>
      </c>
    </row>
    <row r="46" spans="1:10" ht="30" customHeight="1" x14ac:dyDescent="0.2">
      <c r="A46" s="158"/>
      <c r="B46" s="157"/>
      <c r="C46" s="156"/>
      <c r="D46" s="156"/>
      <c r="E46" s="156"/>
      <c r="F46" s="2" t="s">
        <v>80</v>
      </c>
      <c r="G46" s="3">
        <v>2</v>
      </c>
      <c r="H46" s="26" t="e">
        <f>#REF!</f>
        <v>#REF!</v>
      </c>
      <c r="I46" s="26" t="e">
        <f>+H46*G46</f>
        <v>#REF!</v>
      </c>
      <c r="J46" s="159"/>
    </row>
    <row r="47" spans="1:10" ht="46.25" customHeight="1" x14ac:dyDescent="0.2">
      <c r="A47" s="158"/>
      <c r="B47" s="157"/>
      <c r="C47" s="156"/>
      <c r="D47" s="156"/>
      <c r="E47" s="156"/>
      <c r="F47" s="2" t="s">
        <v>78</v>
      </c>
      <c r="G47" s="3">
        <v>1</v>
      </c>
      <c r="H47" s="26" t="e">
        <f>#REF!</f>
        <v>#REF!</v>
      </c>
      <c r="I47" s="26" t="e">
        <f>+H47*G47</f>
        <v>#REF!</v>
      </c>
      <c r="J47" s="159"/>
    </row>
    <row r="48" spans="1:10" ht="45" x14ac:dyDescent="0.2">
      <c r="A48" s="158"/>
      <c r="B48" s="157"/>
      <c r="C48" s="156"/>
      <c r="D48" s="156"/>
      <c r="E48" s="156"/>
      <c r="F48" s="2" t="s">
        <v>77</v>
      </c>
      <c r="G48" s="3">
        <v>1</v>
      </c>
      <c r="H48" s="26" t="e">
        <f>#REF!</f>
        <v>#REF!</v>
      </c>
      <c r="I48" s="26" t="e">
        <f>+H48*G48</f>
        <v>#REF!</v>
      </c>
      <c r="J48" s="159"/>
    </row>
    <row r="49" spans="1:12" ht="57.5" customHeight="1" x14ac:dyDescent="0.2">
      <c r="A49" s="158"/>
      <c r="B49" s="157"/>
      <c r="C49" s="156"/>
      <c r="D49" s="156"/>
      <c r="E49" s="156"/>
      <c r="F49" s="2" t="s">
        <v>79</v>
      </c>
      <c r="G49" s="30">
        <v>1</v>
      </c>
      <c r="H49" s="27" t="e">
        <f>#REF!</f>
        <v>#REF!</v>
      </c>
      <c r="I49" s="26" t="e">
        <f>+H49*G49</f>
        <v>#REF!</v>
      </c>
      <c r="J49" s="159"/>
    </row>
    <row r="50" spans="1:12" s="22" customFormat="1" ht="45" x14ac:dyDescent="0.2">
      <c r="A50" s="21" t="s">
        <v>71</v>
      </c>
      <c r="B50" s="21" t="s">
        <v>110</v>
      </c>
      <c r="C50" s="21" t="s">
        <v>111</v>
      </c>
      <c r="D50" s="21" t="s">
        <v>112</v>
      </c>
      <c r="E50" s="21" t="s">
        <v>113</v>
      </c>
      <c r="F50" s="21" t="s">
        <v>114</v>
      </c>
      <c r="G50" s="21" t="s">
        <v>120</v>
      </c>
      <c r="H50" s="68" t="s">
        <v>92</v>
      </c>
      <c r="I50" s="21" t="s">
        <v>93</v>
      </c>
      <c r="J50" s="21" t="s">
        <v>94</v>
      </c>
    </row>
    <row r="51" spans="1:12" ht="76.25" customHeight="1" x14ac:dyDescent="0.2">
      <c r="A51" s="158" t="s">
        <v>123</v>
      </c>
      <c r="B51" s="158" t="s">
        <v>117</v>
      </c>
      <c r="C51" s="156" t="s">
        <v>5</v>
      </c>
      <c r="D51" s="157">
        <v>1</v>
      </c>
      <c r="E51" s="157">
        <v>20</v>
      </c>
      <c r="F51" s="2" t="s">
        <v>77</v>
      </c>
      <c r="G51" s="3">
        <v>1</v>
      </c>
      <c r="H51" s="26" t="e">
        <f>#REF!</f>
        <v>#REF!</v>
      </c>
      <c r="I51" s="26" t="e">
        <f>+H51*G51</f>
        <v>#REF!</v>
      </c>
      <c r="J51" s="159" t="e">
        <f>SUM(I51:I53)</f>
        <v>#REF!</v>
      </c>
      <c r="L51" s="44"/>
    </row>
    <row r="52" spans="1:12" ht="104.25" customHeight="1" x14ac:dyDescent="0.2">
      <c r="A52" s="158"/>
      <c r="B52" s="158"/>
      <c r="C52" s="156"/>
      <c r="D52" s="157"/>
      <c r="E52" s="157"/>
      <c r="F52" s="2" t="s">
        <v>168</v>
      </c>
      <c r="G52" s="3">
        <v>1</v>
      </c>
      <c r="H52" s="26">
        <v>116655</v>
      </c>
      <c r="I52" s="26">
        <f>+H52*G52</f>
        <v>116655</v>
      </c>
      <c r="J52" s="160"/>
      <c r="L52" s="44"/>
    </row>
    <row r="53" spans="1:12" ht="182.5" customHeight="1" x14ac:dyDescent="0.2">
      <c r="A53" s="158"/>
      <c r="B53" s="158"/>
      <c r="C53" s="156"/>
      <c r="D53" s="157"/>
      <c r="E53" s="157"/>
      <c r="F53" s="2" t="s">
        <v>76</v>
      </c>
      <c r="G53" s="3">
        <v>20</v>
      </c>
      <c r="H53" s="26" t="e">
        <f>#REF!</f>
        <v>#REF!</v>
      </c>
      <c r="I53" s="26" t="e">
        <f>+H53*G53</f>
        <v>#REF!</v>
      </c>
      <c r="J53" s="161"/>
      <c r="L53" s="44"/>
    </row>
    <row r="54" spans="1:12" s="22" customFormat="1" ht="45" x14ac:dyDescent="0.2">
      <c r="A54" s="21" t="s">
        <v>71</v>
      </c>
      <c r="B54" s="21" t="s">
        <v>110</v>
      </c>
      <c r="C54" s="21" t="s">
        <v>111</v>
      </c>
      <c r="D54" s="21" t="s">
        <v>112</v>
      </c>
      <c r="E54" s="21" t="s">
        <v>113</v>
      </c>
      <c r="F54" s="21" t="s">
        <v>114</v>
      </c>
      <c r="G54" s="21" t="s">
        <v>120</v>
      </c>
      <c r="H54" s="68" t="s">
        <v>92</v>
      </c>
      <c r="I54" s="21" t="s">
        <v>93</v>
      </c>
      <c r="J54" s="21" t="s">
        <v>94</v>
      </c>
    </row>
    <row r="55" spans="1:12" ht="184.75" customHeight="1" x14ac:dyDescent="0.2">
      <c r="A55" s="35" t="s">
        <v>6</v>
      </c>
      <c r="B55" s="40" t="s">
        <v>117</v>
      </c>
      <c r="C55" s="43" t="s">
        <v>5</v>
      </c>
      <c r="D55" s="41">
        <v>3</v>
      </c>
      <c r="E55" s="41">
        <v>15</v>
      </c>
      <c r="F55" s="45" t="s">
        <v>77</v>
      </c>
      <c r="G55" s="45">
        <v>1</v>
      </c>
      <c r="H55" s="28" t="e">
        <f>#REF!</f>
        <v>#REF!</v>
      </c>
      <c r="I55" s="26" t="e">
        <f>+H55*G55</f>
        <v>#REF!</v>
      </c>
      <c r="J55" s="26" t="e">
        <f>SUM(I55)</f>
        <v>#REF!</v>
      </c>
    </row>
    <row r="56" spans="1:12" s="22" customFormat="1" ht="30" x14ac:dyDescent="0.2">
      <c r="A56" s="21" t="s">
        <v>71</v>
      </c>
      <c r="B56" s="21" t="s">
        <v>110</v>
      </c>
      <c r="C56" s="21" t="s">
        <v>111</v>
      </c>
      <c r="D56" s="21" t="s">
        <v>112</v>
      </c>
      <c r="E56" s="21" t="s">
        <v>124</v>
      </c>
      <c r="F56" s="21" t="s">
        <v>114</v>
      </c>
      <c r="G56" s="21" t="s">
        <v>120</v>
      </c>
      <c r="H56" s="68" t="s">
        <v>92</v>
      </c>
      <c r="I56" s="21" t="s">
        <v>93</v>
      </c>
      <c r="J56" s="21" t="s">
        <v>94</v>
      </c>
    </row>
    <row r="57" spans="1:12" s="47" customFormat="1" ht="168.5" customHeight="1" x14ac:dyDescent="0.2">
      <c r="A57" s="35" t="s">
        <v>6</v>
      </c>
      <c r="B57" s="35" t="s">
        <v>59</v>
      </c>
      <c r="C57" s="43" t="s">
        <v>5</v>
      </c>
      <c r="D57" s="30">
        <v>1</v>
      </c>
      <c r="E57" s="30">
        <v>8</v>
      </c>
      <c r="F57" s="45" t="s">
        <v>77</v>
      </c>
      <c r="G57" s="3">
        <v>1</v>
      </c>
      <c r="H57" s="46" t="e">
        <f>#REF!</f>
        <v>#REF!</v>
      </c>
      <c r="I57" s="26" t="e">
        <f>+H57*G57</f>
        <v>#REF!</v>
      </c>
      <c r="J57" s="26" t="e">
        <f>SUM(I57)</f>
        <v>#REF!</v>
      </c>
    </row>
    <row r="58" spans="1:12" s="22" customFormat="1" ht="45" x14ac:dyDescent="0.2">
      <c r="A58" s="21" t="s">
        <v>71</v>
      </c>
      <c r="B58" s="21" t="s">
        <v>110</v>
      </c>
      <c r="C58" s="21" t="s">
        <v>111</v>
      </c>
      <c r="D58" s="21" t="s">
        <v>112</v>
      </c>
      <c r="E58" s="21" t="s">
        <v>113</v>
      </c>
      <c r="F58" s="21" t="s">
        <v>114</v>
      </c>
      <c r="G58" s="21" t="s">
        <v>120</v>
      </c>
      <c r="H58" s="68" t="s">
        <v>92</v>
      </c>
      <c r="I58" s="21" t="s">
        <v>93</v>
      </c>
      <c r="J58" s="21" t="s">
        <v>94</v>
      </c>
    </row>
    <row r="59" spans="1:12" ht="60" x14ac:dyDescent="0.2">
      <c r="A59" s="48" t="s">
        <v>7</v>
      </c>
      <c r="B59" s="41" t="s">
        <v>117</v>
      </c>
      <c r="C59" s="43" t="s">
        <v>5</v>
      </c>
      <c r="D59" s="41">
        <v>2</v>
      </c>
      <c r="E59" s="41">
        <v>20</v>
      </c>
      <c r="F59" s="45" t="s">
        <v>77</v>
      </c>
      <c r="G59" s="3">
        <v>1</v>
      </c>
      <c r="H59" s="26" t="e">
        <f>#REF!</f>
        <v>#REF!</v>
      </c>
      <c r="I59" s="26" t="e">
        <f>+H59*G59</f>
        <v>#REF!</v>
      </c>
      <c r="J59" s="26" t="e">
        <f>SUM(I59)</f>
        <v>#REF!</v>
      </c>
    </row>
    <row r="60" spans="1:12" s="22" customFormat="1" ht="45" x14ac:dyDescent="0.2">
      <c r="A60" s="21" t="s">
        <v>71</v>
      </c>
      <c r="B60" s="21" t="s">
        <v>110</v>
      </c>
      <c r="C60" s="21" t="s">
        <v>111</v>
      </c>
      <c r="D60" s="21" t="s">
        <v>112</v>
      </c>
      <c r="E60" s="21" t="s">
        <v>113</v>
      </c>
      <c r="F60" s="21" t="s">
        <v>114</v>
      </c>
      <c r="G60" s="21" t="s">
        <v>120</v>
      </c>
      <c r="H60" s="68" t="s">
        <v>92</v>
      </c>
      <c r="I60" s="21" t="s">
        <v>93</v>
      </c>
      <c r="J60" s="21" t="s">
        <v>94</v>
      </c>
    </row>
    <row r="61" spans="1:12" ht="60" x14ac:dyDescent="0.2">
      <c r="A61" s="49" t="s">
        <v>8</v>
      </c>
      <c r="B61" s="30" t="s">
        <v>59</v>
      </c>
      <c r="C61" s="43" t="s">
        <v>5</v>
      </c>
      <c r="D61" s="30">
        <v>1</v>
      </c>
      <c r="E61" s="30">
        <v>15</v>
      </c>
      <c r="F61" s="45" t="s">
        <v>77</v>
      </c>
      <c r="G61" s="3">
        <v>1</v>
      </c>
      <c r="H61" s="26" t="e">
        <f>#REF!</f>
        <v>#REF!</v>
      </c>
      <c r="I61" s="26" t="e">
        <f>+H61*G61</f>
        <v>#REF!</v>
      </c>
      <c r="J61" s="26" t="e">
        <f>SUM(I61)</f>
        <v>#REF!</v>
      </c>
    </row>
    <row r="62" spans="1:12" s="22" customFormat="1" ht="45" x14ac:dyDescent="0.2">
      <c r="A62" s="21" t="s">
        <v>71</v>
      </c>
      <c r="B62" s="21" t="s">
        <v>110</v>
      </c>
      <c r="C62" s="21" t="s">
        <v>111</v>
      </c>
      <c r="D62" s="21" t="s">
        <v>112</v>
      </c>
      <c r="E62" s="21" t="s">
        <v>113</v>
      </c>
      <c r="F62" s="21" t="s">
        <v>114</v>
      </c>
      <c r="G62" s="21" t="s">
        <v>120</v>
      </c>
      <c r="H62" s="68" t="s">
        <v>92</v>
      </c>
      <c r="I62" s="21" t="s">
        <v>93</v>
      </c>
      <c r="J62" s="21" t="s">
        <v>94</v>
      </c>
    </row>
    <row r="63" spans="1:12" ht="22.25" customHeight="1" x14ac:dyDescent="0.2">
      <c r="A63" s="171" t="s">
        <v>9</v>
      </c>
      <c r="B63" s="157" t="s">
        <v>117</v>
      </c>
      <c r="C63" s="157" t="s">
        <v>10</v>
      </c>
      <c r="D63" s="157">
        <v>2</v>
      </c>
      <c r="E63" s="157">
        <v>30</v>
      </c>
      <c r="F63" s="2" t="s">
        <v>170</v>
      </c>
      <c r="G63" s="3">
        <v>2</v>
      </c>
      <c r="H63" s="26" t="e">
        <f>#REF!</f>
        <v>#REF!</v>
      </c>
      <c r="I63" s="26" t="e">
        <f t="shared" ref="I63:I70" si="1">+H63*G63</f>
        <v>#REF!</v>
      </c>
      <c r="J63" s="159" t="e">
        <f>SUM(I63:I74)</f>
        <v>#REF!</v>
      </c>
    </row>
    <row r="64" spans="1:12" ht="24" customHeight="1" x14ac:dyDescent="0.2">
      <c r="A64" s="171"/>
      <c r="B64" s="157"/>
      <c r="C64" s="157"/>
      <c r="D64" s="157"/>
      <c r="E64" s="157"/>
      <c r="F64" s="2" t="s">
        <v>169</v>
      </c>
      <c r="G64" s="3">
        <v>2</v>
      </c>
      <c r="H64" s="66" t="e">
        <f>#REF!</f>
        <v>#REF!</v>
      </c>
      <c r="I64" s="26" t="e">
        <f t="shared" si="1"/>
        <v>#REF!</v>
      </c>
      <c r="J64" s="159"/>
    </row>
    <row r="65" spans="1:10" ht="23.5" customHeight="1" x14ac:dyDescent="0.2">
      <c r="A65" s="171"/>
      <c r="B65" s="157"/>
      <c r="C65" s="157"/>
      <c r="D65" s="157"/>
      <c r="E65" s="157"/>
      <c r="F65" s="2" t="s">
        <v>171</v>
      </c>
      <c r="G65" s="3">
        <v>2</v>
      </c>
      <c r="H65" s="26" t="e">
        <f>#REF!</f>
        <v>#REF!</v>
      </c>
      <c r="I65" s="26" t="e">
        <f t="shared" si="1"/>
        <v>#REF!</v>
      </c>
      <c r="J65" s="159"/>
    </row>
    <row r="66" spans="1:10" ht="24" customHeight="1" x14ac:dyDescent="0.2">
      <c r="A66" s="171"/>
      <c r="B66" s="157"/>
      <c r="C66" s="157"/>
      <c r="D66" s="157"/>
      <c r="E66" s="157"/>
      <c r="F66" s="2" t="s">
        <v>165</v>
      </c>
      <c r="G66" s="3">
        <v>1</v>
      </c>
      <c r="H66" s="26" t="e">
        <f>#REF!</f>
        <v>#REF!</v>
      </c>
      <c r="I66" s="26" t="e">
        <f t="shared" si="1"/>
        <v>#REF!</v>
      </c>
      <c r="J66" s="159"/>
    </row>
    <row r="67" spans="1:10" ht="24.5" customHeight="1" x14ac:dyDescent="0.2">
      <c r="A67" s="171"/>
      <c r="B67" s="157"/>
      <c r="C67" s="157"/>
      <c r="D67" s="157"/>
      <c r="E67" s="157"/>
      <c r="F67" s="2" t="s">
        <v>173</v>
      </c>
      <c r="G67" s="3">
        <v>1</v>
      </c>
      <c r="H67" s="26" t="e">
        <f>#REF!</f>
        <v>#REF!</v>
      </c>
      <c r="I67" s="26" t="e">
        <f t="shared" si="1"/>
        <v>#REF!</v>
      </c>
      <c r="J67" s="159"/>
    </row>
    <row r="68" spans="1:10" ht="24.5" customHeight="1" x14ac:dyDescent="0.2">
      <c r="A68" s="171"/>
      <c r="B68" s="157"/>
      <c r="C68" s="157"/>
      <c r="D68" s="157"/>
      <c r="E68" s="157"/>
      <c r="F68" s="2" t="s">
        <v>175</v>
      </c>
      <c r="G68" s="3">
        <v>1</v>
      </c>
      <c r="H68" s="26" t="e">
        <f>#REF!</f>
        <v>#REF!</v>
      </c>
      <c r="I68" s="26" t="e">
        <f t="shared" si="1"/>
        <v>#REF!</v>
      </c>
      <c r="J68" s="159"/>
    </row>
    <row r="69" spans="1:10" ht="25.25" customHeight="1" x14ac:dyDescent="0.2">
      <c r="A69" s="171"/>
      <c r="B69" s="157"/>
      <c r="C69" s="157"/>
      <c r="D69" s="157"/>
      <c r="E69" s="157"/>
      <c r="F69" s="2" t="s">
        <v>179</v>
      </c>
      <c r="G69" s="3">
        <v>1</v>
      </c>
      <c r="H69" s="26" t="e">
        <f>#REF!</f>
        <v>#REF!</v>
      </c>
      <c r="I69" s="26" t="e">
        <f t="shared" si="1"/>
        <v>#REF!</v>
      </c>
      <c r="J69" s="159"/>
    </row>
    <row r="70" spans="1:10" ht="23.5" customHeight="1" x14ac:dyDescent="0.2">
      <c r="A70" s="171"/>
      <c r="B70" s="157"/>
      <c r="C70" s="157"/>
      <c r="D70" s="157"/>
      <c r="E70" s="157"/>
      <c r="F70" s="2" t="s">
        <v>178</v>
      </c>
      <c r="G70" s="3">
        <v>1</v>
      </c>
      <c r="H70" s="26" t="e">
        <f>#REF!</f>
        <v>#REF!</v>
      </c>
      <c r="I70" s="26" t="e">
        <f t="shared" si="1"/>
        <v>#REF!</v>
      </c>
      <c r="J70" s="159"/>
    </row>
    <row r="71" spans="1:10" ht="63.5" customHeight="1" x14ac:dyDescent="0.2">
      <c r="A71" s="171"/>
      <c r="B71" s="157"/>
      <c r="C71" s="157"/>
      <c r="D71" s="157"/>
      <c r="E71" s="157"/>
      <c r="F71" s="2" t="s">
        <v>176</v>
      </c>
      <c r="G71" s="3">
        <v>60</v>
      </c>
      <c r="H71" s="26" t="e">
        <f>#REF!</f>
        <v>#REF!</v>
      </c>
      <c r="I71" s="26" t="e">
        <f>+H71*G71</f>
        <v>#REF!</v>
      </c>
      <c r="J71" s="159"/>
    </row>
    <row r="72" spans="1:10" ht="45" customHeight="1" x14ac:dyDescent="0.2">
      <c r="A72" s="171"/>
      <c r="B72" s="157"/>
      <c r="C72" s="157"/>
      <c r="D72" s="157"/>
      <c r="E72" s="157"/>
      <c r="F72" s="2" t="s">
        <v>177</v>
      </c>
      <c r="G72" s="3">
        <v>60</v>
      </c>
      <c r="H72" s="26" t="e">
        <f>#REF!</f>
        <v>#REF!</v>
      </c>
      <c r="I72" s="26" t="e">
        <f>+H72*G72</f>
        <v>#REF!</v>
      </c>
      <c r="J72" s="159"/>
    </row>
    <row r="73" spans="1:10" ht="23.5" customHeight="1" x14ac:dyDescent="0.2">
      <c r="A73" s="171"/>
      <c r="B73" s="157"/>
      <c r="C73" s="157"/>
      <c r="D73" s="157"/>
      <c r="E73" s="157"/>
      <c r="F73" s="2" t="s">
        <v>125</v>
      </c>
      <c r="G73" s="3">
        <v>1</v>
      </c>
      <c r="H73" s="26" t="e">
        <f>#REF!</f>
        <v>#REF!</v>
      </c>
      <c r="I73" s="26" t="e">
        <f>H73*G73</f>
        <v>#REF!</v>
      </c>
      <c r="J73" s="159"/>
    </row>
    <row r="74" spans="1:10" ht="24.5" customHeight="1" x14ac:dyDescent="0.2">
      <c r="A74" s="171"/>
      <c r="B74" s="157"/>
      <c r="C74" s="157"/>
      <c r="D74" s="157"/>
      <c r="E74" s="157"/>
      <c r="F74" s="2" t="s">
        <v>11</v>
      </c>
      <c r="G74" s="3">
        <v>150</v>
      </c>
      <c r="H74" s="26" t="e">
        <f>#REF!</f>
        <v>#REF!</v>
      </c>
      <c r="I74" s="26" t="e">
        <f>H74*G74</f>
        <v>#REF!</v>
      </c>
      <c r="J74" s="159"/>
    </row>
    <row r="75" spans="1:10" s="22" customFormat="1" ht="45" x14ac:dyDescent="0.2">
      <c r="A75" s="21" t="s">
        <v>71</v>
      </c>
      <c r="B75" s="21" t="s">
        <v>110</v>
      </c>
      <c r="C75" s="21" t="s">
        <v>111</v>
      </c>
      <c r="D75" s="21" t="s">
        <v>112</v>
      </c>
      <c r="E75" s="21" t="s">
        <v>113</v>
      </c>
      <c r="F75" s="21" t="s">
        <v>114</v>
      </c>
      <c r="G75" s="21" t="s">
        <v>174</v>
      </c>
      <c r="H75" s="68" t="s">
        <v>92</v>
      </c>
      <c r="I75" s="21" t="s">
        <v>93</v>
      </c>
      <c r="J75" s="21" t="s">
        <v>94</v>
      </c>
    </row>
    <row r="76" spans="1:10" ht="15" x14ac:dyDescent="0.2">
      <c r="A76" s="171" t="s">
        <v>12</v>
      </c>
      <c r="B76" s="157" t="s">
        <v>59</v>
      </c>
      <c r="C76" s="157" t="s">
        <v>10</v>
      </c>
      <c r="D76" s="157">
        <v>1</v>
      </c>
      <c r="E76" s="157">
        <v>20</v>
      </c>
      <c r="F76" s="2" t="s">
        <v>170</v>
      </c>
      <c r="G76" s="3">
        <v>1</v>
      </c>
      <c r="H76" s="26" t="e">
        <f>#REF!</f>
        <v>#REF!</v>
      </c>
      <c r="I76" s="26" t="e">
        <f t="shared" ref="I76:I85" si="2">+H76*G76</f>
        <v>#REF!</v>
      </c>
      <c r="J76" s="159" t="e">
        <f>SUM(I76:I87)</f>
        <v>#REF!</v>
      </c>
    </row>
    <row r="77" spans="1:10" ht="15" x14ac:dyDescent="0.2">
      <c r="A77" s="171"/>
      <c r="B77" s="157"/>
      <c r="C77" s="157"/>
      <c r="D77" s="157"/>
      <c r="E77" s="157"/>
      <c r="F77" s="2" t="s">
        <v>169</v>
      </c>
      <c r="G77" s="3">
        <v>1</v>
      </c>
      <c r="H77" s="26" t="e">
        <f>#REF!</f>
        <v>#REF!</v>
      </c>
      <c r="I77" s="26" t="e">
        <f t="shared" si="2"/>
        <v>#REF!</v>
      </c>
      <c r="J77" s="159"/>
    </row>
    <row r="78" spans="1:10" ht="15" x14ac:dyDescent="0.2">
      <c r="A78" s="171"/>
      <c r="B78" s="157"/>
      <c r="C78" s="157"/>
      <c r="D78" s="157"/>
      <c r="E78" s="157"/>
      <c r="F78" s="2" t="s">
        <v>171</v>
      </c>
      <c r="G78" s="3">
        <v>1</v>
      </c>
      <c r="H78" s="26" t="e">
        <f>#REF!</f>
        <v>#REF!</v>
      </c>
      <c r="I78" s="26" t="e">
        <f t="shared" si="2"/>
        <v>#REF!</v>
      </c>
      <c r="J78" s="159"/>
    </row>
    <row r="79" spans="1:10" ht="15" x14ac:dyDescent="0.2">
      <c r="A79" s="171"/>
      <c r="B79" s="157"/>
      <c r="C79" s="157"/>
      <c r="D79" s="157"/>
      <c r="E79" s="157"/>
      <c r="F79" s="2" t="s">
        <v>165</v>
      </c>
      <c r="G79" s="3">
        <v>1</v>
      </c>
      <c r="H79" s="26" t="e">
        <f>#REF!</f>
        <v>#REF!</v>
      </c>
      <c r="I79" s="26" t="e">
        <f t="shared" si="2"/>
        <v>#REF!</v>
      </c>
      <c r="J79" s="159"/>
    </row>
    <row r="80" spans="1:10" ht="15" x14ac:dyDescent="0.2">
      <c r="A80" s="171"/>
      <c r="B80" s="157"/>
      <c r="C80" s="157"/>
      <c r="D80" s="157"/>
      <c r="E80" s="157"/>
      <c r="F80" s="2" t="s">
        <v>173</v>
      </c>
      <c r="G80" s="3">
        <v>1</v>
      </c>
      <c r="H80" s="26" t="e">
        <f>#REF!</f>
        <v>#REF!</v>
      </c>
      <c r="I80" s="26" t="e">
        <f t="shared" si="2"/>
        <v>#REF!</v>
      </c>
      <c r="J80" s="159"/>
    </row>
    <row r="81" spans="1:10" ht="15" x14ac:dyDescent="0.2">
      <c r="A81" s="171"/>
      <c r="B81" s="157"/>
      <c r="C81" s="157"/>
      <c r="D81" s="157"/>
      <c r="E81" s="157"/>
      <c r="F81" s="2" t="s">
        <v>175</v>
      </c>
      <c r="G81" s="3">
        <v>1</v>
      </c>
      <c r="H81" s="26" t="e">
        <f>#REF!</f>
        <v>#REF!</v>
      </c>
      <c r="I81" s="26" t="e">
        <f t="shared" si="2"/>
        <v>#REF!</v>
      </c>
      <c r="J81" s="159"/>
    </row>
    <row r="82" spans="1:10" ht="15" x14ac:dyDescent="0.2">
      <c r="A82" s="171"/>
      <c r="B82" s="157"/>
      <c r="C82" s="157"/>
      <c r="D82" s="157"/>
      <c r="E82" s="157"/>
      <c r="F82" s="2" t="s">
        <v>179</v>
      </c>
      <c r="G82" s="3">
        <v>1</v>
      </c>
      <c r="H82" s="26" t="e">
        <f>#REF!</f>
        <v>#REF!</v>
      </c>
      <c r="I82" s="26" t="e">
        <f t="shared" si="2"/>
        <v>#REF!</v>
      </c>
      <c r="J82" s="159"/>
    </row>
    <row r="83" spans="1:10" ht="15" x14ac:dyDescent="0.2">
      <c r="A83" s="171"/>
      <c r="B83" s="157"/>
      <c r="C83" s="157"/>
      <c r="D83" s="157"/>
      <c r="E83" s="157"/>
      <c r="F83" s="2" t="s">
        <v>178</v>
      </c>
      <c r="G83" s="3">
        <v>1</v>
      </c>
      <c r="H83" s="26" t="e">
        <f>#REF!</f>
        <v>#REF!</v>
      </c>
      <c r="I83" s="26" t="e">
        <f t="shared" si="2"/>
        <v>#REF!</v>
      </c>
      <c r="J83" s="159"/>
    </row>
    <row r="84" spans="1:10" ht="45" x14ac:dyDescent="0.2">
      <c r="A84" s="171"/>
      <c r="B84" s="157"/>
      <c r="C84" s="157"/>
      <c r="D84" s="157"/>
      <c r="E84" s="157"/>
      <c r="F84" s="2" t="s">
        <v>176</v>
      </c>
      <c r="G84" s="3">
        <v>20</v>
      </c>
      <c r="H84" s="26" t="e">
        <f>#REF!</f>
        <v>#REF!</v>
      </c>
      <c r="I84" s="26" t="e">
        <f t="shared" si="2"/>
        <v>#REF!</v>
      </c>
      <c r="J84" s="159"/>
    </row>
    <row r="85" spans="1:10" ht="45" x14ac:dyDescent="0.2">
      <c r="A85" s="171"/>
      <c r="B85" s="157"/>
      <c r="C85" s="157"/>
      <c r="D85" s="157"/>
      <c r="E85" s="157"/>
      <c r="F85" s="2" t="s">
        <v>177</v>
      </c>
      <c r="G85" s="3">
        <v>20</v>
      </c>
      <c r="H85" s="26" t="e">
        <f>#REF!</f>
        <v>#REF!</v>
      </c>
      <c r="I85" s="26" t="e">
        <f t="shared" si="2"/>
        <v>#REF!</v>
      </c>
      <c r="J85" s="159"/>
    </row>
    <row r="86" spans="1:10" ht="15" x14ac:dyDescent="0.2">
      <c r="A86" s="171"/>
      <c r="B86" s="157"/>
      <c r="C86" s="157"/>
      <c r="D86" s="157"/>
      <c r="E86" s="157"/>
      <c r="F86" s="2" t="s">
        <v>125</v>
      </c>
      <c r="G86" s="3">
        <v>1</v>
      </c>
      <c r="H86" s="26" t="e">
        <f>#REF!</f>
        <v>#REF!</v>
      </c>
      <c r="I86" s="26" t="e">
        <f>H86*G86</f>
        <v>#REF!</v>
      </c>
      <c r="J86" s="159"/>
    </row>
    <row r="87" spans="1:10" ht="15" x14ac:dyDescent="0.2">
      <c r="A87" s="171"/>
      <c r="B87" s="157"/>
      <c r="C87" s="157"/>
      <c r="D87" s="157"/>
      <c r="E87" s="157"/>
      <c r="F87" s="2" t="s">
        <v>11</v>
      </c>
      <c r="G87" s="3">
        <v>100</v>
      </c>
      <c r="H87" s="26" t="e">
        <f>#REF!</f>
        <v>#REF!</v>
      </c>
      <c r="I87" s="26" t="e">
        <f>H87*G87</f>
        <v>#REF!</v>
      </c>
      <c r="J87" s="159"/>
    </row>
    <row r="88" spans="1:10" s="22" customFormat="1" ht="45" x14ac:dyDescent="0.2">
      <c r="A88" s="21" t="s">
        <v>71</v>
      </c>
      <c r="B88" s="21" t="s">
        <v>110</v>
      </c>
      <c r="C88" s="21" t="s">
        <v>111</v>
      </c>
      <c r="D88" s="21" t="s">
        <v>112</v>
      </c>
      <c r="E88" s="21" t="s">
        <v>113</v>
      </c>
      <c r="F88" s="21" t="s">
        <v>114</v>
      </c>
      <c r="G88" s="21" t="s">
        <v>174</v>
      </c>
      <c r="H88" s="68" t="s">
        <v>92</v>
      </c>
      <c r="I88" s="21" t="s">
        <v>93</v>
      </c>
      <c r="J88" s="21" t="s">
        <v>94</v>
      </c>
    </row>
    <row r="89" spans="1:10" ht="60" x14ac:dyDescent="0.2">
      <c r="A89" s="180" t="s">
        <v>15</v>
      </c>
      <c r="B89" s="176" t="s">
        <v>117</v>
      </c>
      <c r="C89" s="176" t="s">
        <v>126</v>
      </c>
      <c r="D89" s="176">
        <v>2</v>
      </c>
      <c r="E89" s="176">
        <v>20</v>
      </c>
      <c r="F89" s="2" t="s">
        <v>172</v>
      </c>
      <c r="G89" s="3">
        <v>1</v>
      </c>
      <c r="H89" s="26" t="e">
        <f>#REF!</f>
        <v>#REF!</v>
      </c>
      <c r="I89" s="26" t="e">
        <f>H89*G89</f>
        <v>#REF!</v>
      </c>
      <c r="J89" s="153" t="e">
        <f>SUM(I89:I93)</f>
        <v>#REF!</v>
      </c>
    </row>
    <row r="90" spans="1:10" ht="26" customHeight="1" x14ac:dyDescent="0.2">
      <c r="A90" s="180"/>
      <c r="B90" s="176"/>
      <c r="C90" s="176"/>
      <c r="D90" s="176"/>
      <c r="E90" s="176"/>
      <c r="F90" s="51" t="s">
        <v>16</v>
      </c>
      <c r="G90" s="3">
        <v>2</v>
      </c>
      <c r="H90" s="26" t="e">
        <f>#REF!</f>
        <v>#REF!</v>
      </c>
      <c r="I90" s="26" t="e">
        <f>H90*G90</f>
        <v>#REF!</v>
      </c>
      <c r="J90" s="153"/>
    </row>
    <row r="91" spans="1:10" ht="30" customHeight="1" x14ac:dyDescent="0.2">
      <c r="A91" s="180"/>
      <c r="B91" s="176"/>
      <c r="C91" s="176"/>
      <c r="D91" s="176"/>
      <c r="E91" s="176"/>
      <c r="F91" s="51" t="s">
        <v>17</v>
      </c>
      <c r="G91" s="3">
        <v>18</v>
      </c>
      <c r="H91" s="26">
        <v>567</v>
      </c>
      <c r="I91" s="26">
        <f>H91*G91</f>
        <v>10206</v>
      </c>
      <c r="J91" s="153"/>
    </row>
    <row r="92" spans="1:10" ht="27.5" customHeight="1" x14ac:dyDescent="0.2">
      <c r="A92" s="180"/>
      <c r="B92" s="176"/>
      <c r="C92" s="176"/>
      <c r="D92" s="176"/>
      <c r="E92" s="176"/>
      <c r="F92" s="51" t="s">
        <v>18</v>
      </c>
      <c r="G92" s="3">
        <v>4</v>
      </c>
      <c r="H92" s="26">
        <f>3480*(1+5.2%)</f>
        <v>3660.96</v>
      </c>
      <c r="I92" s="26">
        <f>H92*G92</f>
        <v>14643.84</v>
      </c>
      <c r="J92" s="153"/>
    </row>
    <row r="93" spans="1:10" ht="75" x14ac:dyDescent="0.2">
      <c r="A93" s="180"/>
      <c r="B93" s="176"/>
      <c r="C93" s="176"/>
      <c r="D93" s="176"/>
      <c r="E93" s="176"/>
      <c r="F93" s="51" t="s">
        <v>166</v>
      </c>
      <c r="G93" s="3">
        <f>D89*E89</f>
        <v>40</v>
      </c>
      <c r="H93" s="26" t="e">
        <f>#REF!</f>
        <v>#REF!</v>
      </c>
      <c r="I93" s="26" t="e">
        <f>H93*G93</f>
        <v>#REF!</v>
      </c>
      <c r="J93" s="153"/>
    </row>
    <row r="94" spans="1:10" s="22" customFormat="1" ht="45" x14ac:dyDescent="0.2">
      <c r="A94" s="21" t="s">
        <v>71</v>
      </c>
      <c r="B94" s="21" t="s">
        <v>110</v>
      </c>
      <c r="C94" s="21" t="s">
        <v>111</v>
      </c>
      <c r="D94" s="21" t="s">
        <v>112</v>
      </c>
      <c r="E94" s="21" t="s">
        <v>113</v>
      </c>
      <c r="F94" s="21" t="s">
        <v>114</v>
      </c>
      <c r="G94" s="21" t="s">
        <v>174</v>
      </c>
      <c r="H94" s="68" t="s">
        <v>92</v>
      </c>
      <c r="I94" s="21" t="s">
        <v>93</v>
      </c>
      <c r="J94" s="21" t="s">
        <v>94</v>
      </c>
    </row>
    <row r="95" spans="1:10" ht="62.5" customHeight="1" x14ac:dyDescent="0.2">
      <c r="A95" s="179" t="s">
        <v>15</v>
      </c>
      <c r="B95" s="176" t="s">
        <v>59</v>
      </c>
      <c r="C95" s="176" t="s">
        <v>126</v>
      </c>
      <c r="D95" s="176">
        <v>1</v>
      </c>
      <c r="E95" s="176">
        <v>20</v>
      </c>
      <c r="F95" s="2" t="s">
        <v>172</v>
      </c>
      <c r="G95" s="3">
        <v>1</v>
      </c>
      <c r="H95" s="26" t="e">
        <f>#REF!</f>
        <v>#REF!</v>
      </c>
      <c r="I95" s="26" t="e">
        <f>H95*G95</f>
        <v>#REF!</v>
      </c>
      <c r="J95" s="153" t="e">
        <f>SUM(I95:I99)</f>
        <v>#REF!</v>
      </c>
    </row>
    <row r="96" spans="1:10" ht="25.25" customHeight="1" x14ac:dyDescent="0.2">
      <c r="A96" s="179"/>
      <c r="B96" s="176"/>
      <c r="C96" s="176"/>
      <c r="D96" s="176"/>
      <c r="E96" s="176"/>
      <c r="F96" s="51" t="s">
        <v>16</v>
      </c>
      <c r="G96" s="3">
        <v>1</v>
      </c>
      <c r="H96" s="26" t="e">
        <f>#REF!</f>
        <v>#REF!</v>
      </c>
      <c r="I96" s="26" t="e">
        <f>H96*G96</f>
        <v>#REF!</v>
      </c>
      <c r="J96" s="153"/>
    </row>
    <row r="97" spans="1:10" ht="25.25" customHeight="1" x14ac:dyDescent="0.2">
      <c r="A97" s="179"/>
      <c r="B97" s="176"/>
      <c r="C97" s="176"/>
      <c r="D97" s="176"/>
      <c r="E97" s="176"/>
      <c r="F97" s="51" t="s">
        <v>17</v>
      </c>
      <c r="G97" s="3">
        <v>18</v>
      </c>
      <c r="H97" s="26">
        <v>567</v>
      </c>
      <c r="I97" s="26">
        <f>H97*G97</f>
        <v>10206</v>
      </c>
      <c r="J97" s="153"/>
    </row>
    <row r="98" spans="1:10" ht="25.25" customHeight="1" x14ac:dyDescent="0.2">
      <c r="A98" s="179"/>
      <c r="B98" s="176"/>
      <c r="C98" s="176"/>
      <c r="D98" s="176"/>
      <c r="E98" s="176"/>
      <c r="F98" s="51" t="s">
        <v>18</v>
      </c>
      <c r="G98" s="3">
        <v>4</v>
      </c>
      <c r="H98" s="26">
        <f>3480*(1+5.2%)</f>
        <v>3660.96</v>
      </c>
      <c r="I98" s="26">
        <f>H98*G98</f>
        <v>14643.84</v>
      </c>
      <c r="J98" s="153"/>
    </row>
    <row r="99" spans="1:10" ht="75" x14ac:dyDescent="0.2">
      <c r="A99" s="179"/>
      <c r="B99" s="176"/>
      <c r="C99" s="176"/>
      <c r="D99" s="176"/>
      <c r="E99" s="176"/>
      <c r="F99" s="51" t="s">
        <v>166</v>
      </c>
      <c r="G99" s="3">
        <f>D95*E95</f>
        <v>20</v>
      </c>
      <c r="H99" s="26" t="e">
        <f>#REF!</f>
        <v>#REF!</v>
      </c>
      <c r="I99" s="26" t="e">
        <f>H99*G99</f>
        <v>#REF!</v>
      </c>
      <c r="J99" s="153"/>
    </row>
    <row r="100" spans="1:10" s="22" customFormat="1" ht="45" x14ac:dyDescent="0.2">
      <c r="A100" s="21" t="s">
        <v>71</v>
      </c>
      <c r="B100" s="21" t="s">
        <v>110</v>
      </c>
      <c r="C100" s="21" t="s">
        <v>111</v>
      </c>
      <c r="D100" s="21" t="s">
        <v>112</v>
      </c>
      <c r="E100" s="21" t="s">
        <v>113</v>
      </c>
      <c r="F100" s="21" t="s">
        <v>114</v>
      </c>
      <c r="G100" s="21" t="s">
        <v>174</v>
      </c>
      <c r="H100" s="68" t="s">
        <v>92</v>
      </c>
      <c r="I100" s="21" t="s">
        <v>93</v>
      </c>
      <c r="J100" s="21" t="s">
        <v>94</v>
      </c>
    </row>
    <row r="101" spans="1:10" s="38" customFormat="1" ht="75.5" customHeight="1" x14ac:dyDescent="0.2">
      <c r="A101" s="158" t="s">
        <v>19</v>
      </c>
      <c r="B101" s="157" t="s">
        <v>117</v>
      </c>
      <c r="C101" s="157" t="s">
        <v>47</v>
      </c>
      <c r="D101" s="157">
        <v>2</v>
      </c>
      <c r="E101" s="157">
        <v>20</v>
      </c>
      <c r="F101" s="79" t="s">
        <v>201</v>
      </c>
      <c r="G101" s="30">
        <f>D101*E101</f>
        <v>40</v>
      </c>
      <c r="H101" s="70" t="e">
        <f>#REF!</f>
        <v>#REF!</v>
      </c>
      <c r="I101" s="26" t="e">
        <f>+H101*G101</f>
        <v>#REF!</v>
      </c>
      <c r="J101" s="167" t="e">
        <f>SUM(I101:I104)</f>
        <v>#REF!</v>
      </c>
    </row>
    <row r="102" spans="1:10" s="38" customFormat="1" ht="181.75" customHeight="1" x14ac:dyDescent="0.2">
      <c r="A102" s="158"/>
      <c r="B102" s="157"/>
      <c r="C102" s="157"/>
      <c r="D102" s="157"/>
      <c r="E102" s="157"/>
      <c r="F102" s="2" t="s">
        <v>168</v>
      </c>
      <c r="G102" s="3">
        <f>D101</f>
        <v>2</v>
      </c>
      <c r="H102" s="26">
        <v>116655</v>
      </c>
      <c r="I102" s="26">
        <f>+H102*G102</f>
        <v>233310</v>
      </c>
      <c r="J102" s="168"/>
    </row>
    <row r="103" spans="1:10" s="38" customFormat="1" ht="107.5" customHeight="1" x14ac:dyDescent="0.2">
      <c r="A103" s="158"/>
      <c r="B103" s="157"/>
      <c r="C103" s="157"/>
      <c r="D103" s="157"/>
      <c r="E103" s="157"/>
      <c r="F103" s="51" t="s">
        <v>75</v>
      </c>
      <c r="G103" s="30">
        <f>D101*E101</f>
        <v>40</v>
      </c>
      <c r="H103" s="70" t="e">
        <f>#REF!</f>
        <v>#REF!</v>
      </c>
      <c r="I103" s="26" t="e">
        <f>H103*G103</f>
        <v>#REF!</v>
      </c>
      <c r="J103" s="168"/>
    </row>
    <row r="104" spans="1:10" s="38" customFormat="1" ht="48.5" customHeight="1" x14ac:dyDescent="0.2">
      <c r="A104" s="158"/>
      <c r="B104" s="157"/>
      <c r="C104" s="157"/>
      <c r="D104" s="157"/>
      <c r="E104" s="157"/>
      <c r="F104" s="51" t="s">
        <v>22</v>
      </c>
      <c r="G104" s="30">
        <f>D101</f>
        <v>2</v>
      </c>
      <c r="H104" s="70">
        <v>50000</v>
      </c>
      <c r="I104" s="26">
        <f>H104*G104</f>
        <v>100000</v>
      </c>
      <c r="J104" s="169"/>
    </row>
    <row r="105" spans="1:10" s="22" customFormat="1" ht="45" x14ac:dyDescent="0.2">
      <c r="A105" s="21" t="s">
        <v>71</v>
      </c>
      <c r="B105" s="21" t="s">
        <v>110</v>
      </c>
      <c r="C105" s="21" t="s">
        <v>111</v>
      </c>
      <c r="D105" s="21" t="s">
        <v>112</v>
      </c>
      <c r="E105" s="21" t="s">
        <v>113</v>
      </c>
      <c r="F105" s="21" t="s">
        <v>114</v>
      </c>
      <c r="G105" s="21" t="s">
        <v>174</v>
      </c>
      <c r="H105" s="68" t="s">
        <v>92</v>
      </c>
      <c r="I105" s="21" t="s">
        <v>93</v>
      </c>
      <c r="J105" s="21" t="s">
        <v>94</v>
      </c>
    </row>
    <row r="106" spans="1:10" ht="30" x14ac:dyDescent="0.2">
      <c r="A106" s="180" t="s">
        <v>30</v>
      </c>
      <c r="B106" s="176" t="s">
        <v>59</v>
      </c>
      <c r="C106" s="176" t="s">
        <v>31</v>
      </c>
      <c r="D106" s="176">
        <v>1</v>
      </c>
      <c r="E106" s="176">
        <v>30</v>
      </c>
      <c r="F106" s="51" t="s">
        <v>32</v>
      </c>
      <c r="G106" s="3">
        <f>D106*E106</f>
        <v>30</v>
      </c>
      <c r="H106" s="27">
        <v>1225</v>
      </c>
      <c r="I106" s="26">
        <f>H106*G106</f>
        <v>36750</v>
      </c>
      <c r="J106" s="153" t="e">
        <f>SUM(I106:I109)</f>
        <v>#REF!</v>
      </c>
    </row>
    <row r="107" spans="1:10" ht="15" x14ac:dyDescent="0.2">
      <c r="A107" s="180"/>
      <c r="B107" s="176"/>
      <c r="C107" s="176"/>
      <c r="D107" s="176"/>
      <c r="E107" s="176"/>
      <c r="F107" s="51" t="s">
        <v>33</v>
      </c>
      <c r="G107" s="3">
        <v>30</v>
      </c>
      <c r="H107" s="27" t="e">
        <f>#REF!</f>
        <v>#REF!</v>
      </c>
      <c r="I107" s="26" t="e">
        <f>H107*G107</f>
        <v>#REF!</v>
      </c>
      <c r="J107" s="153"/>
    </row>
    <row r="108" spans="1:10" ht="15" x14ac:dyDescent="0.2">
      <c r="A108" s="180"/>
      <c r="B108" s="176"/>
      <c r="C108" s="176"/>
      <c r="D108" s="176"/>
      <c r="E108" s="176"/>
      <c r="F108" s="51" t="s">
        <v>34</v>
      </c>
      <c r="G108" s="3">
        <v>1</v>
      </c>
      <c r="H108" s="27">
        <v>111512</v>
      </c>
      <c r="I108" s="26">
        <f>H108*G108</f>
        <v>111512</v>
      </c>
      <c r="J108" s="153"/>
    </row>
    <row r="109" spans="1:10" ht="15" x14ac:dyDescent="0.2">
      <c r="A109" s="180"/>
      <c r="B109" s="176"/>
      <c r="C109" s="176"/>
      <c r="D109" s="176"/>
      <c r="E109" s="176"/>
      <c r="F109" s="51" t="s">
        <v>35</v>
      </c>
      <c r="G109" s="3">
        <v>4</v>
      </c>
      <c r="H109" s="27">
        <v>4000</v>
      </c>
      <c r="I109" s="26">
        <f>H109*G109</f>
        <v>16000</v>
      </c>
      <c r="J109" s="153"/>
    </row>
    <row r="110" spans="1:10" s="22" customFormat="1" ht="45" x14ac:dyDescent="0.2">
      <c r="A110" s="21" t="s">
        <v>71</v>
      </c>
      <c r="B110" s="21" t="s">
        <v>110</v>
      </c>
      <c r="C110" s="21" t="s">
        <v>111</v>
      </c>
      <c r="D110" s="21" t="s">
        <v>112</v>
      </c>
      <c r="E110" s="21" t="s">
        <v>113</v>
      </c>
      <c r="F110" s="21" t="s">
        <v>114</v>
      </c>
      <c r="G110" s="21" t="s">
        <v>174</v>
      </c>
      <c r="H110" s="68" t="s">
        <v>92</v>
      </c>
      <c r="I110" s="21" t="s">
        <v>93</v>
      </c>
      <c r="J110" s="21" t="s">
        <v>94</v>
      </c>
    </row>
    <row r="111" spans="1:10" ht="47.5" customHeight="1" x14ac:dyDescent="0.2">
      <c r="A111" s="181" t="s">
        <v>127</v>
      </c>
      <c r="B111" s="182" t="s">
        <v>117</v>
      </c>
      <c r="C111" s="182" t="s">
        <v>128</v>
      </c>
      <c r="D111" s="182">
        <v>5</v>
      </c>
      <c r="E111" s="182">
        <v>20</v>
      </c>
      <c r="F111" s="2" t="s">
        <v>172</v>
      </c>
      <c r="G111" s="3">
        <v>1</v>
      </c>
      <c r="H111" s="27" t="e">
        <f>#REF!</f>
        <v>#REF!</v>
      </c>
      <c r="I111" s="26" t="e">
        <f>H111*G111</f>
        <v>#REF!</v>
      </c>
      <c r="J111" s="154" t="e">
        <f>SUM(I111:I112)</f>
        <v>#REF!</v>
      </c>
    </row>
    <row r="112" spans="1:10" ht="180.5" customHeight="1" x14ac:dyDescent="0.2">
      <c r="A112" s="181"/>
      <c r="B112" s="182"/>
      <c r="C112" s="182"/>
      <c r="D112" s="182"/>
      <c r="E112" s="182"/>
      <c r="F112" s="53" t="s">
        <v>181</v>
      </c>
      <c r="G112" s="3">
        <f>D111*E111</f>
        <v>100</v>
      </c>
      <c r="H112" s="26">
        <v>4287</v>
      </c>
      <c r="I112" s="26">
        <f>H112*G112</f>
        <v>428700</v>
      </c>
      <c r="J112" s="154"/>
    </row>
    <row r="113" spans="1:10" s="22" customFormat="1" ht="45" x14ac:dyDescent="0.2">
      <c r="A113" s="21" t="s">
        <v>71</v>
      </c>
      <c r="B113" s="21" t="s">
        <v>110</v>
      </c>
      <c r="C113" s="21" t="s">
        <v>111</v>
      </c>
      <c r="D113" s="21" t="s">
        <v>112</v>
      </c>
      <c r="E113" s="21" t="s">
        <v>113</v>
      </c>
      <c r="F113" s="21" t="s">
        <v>114</v>
      </c>
      <c r="G113" s="21" t="s">
        <v>174</v>
      </c>
      <c r="H113" s="68" t="s">
        <v>92</v>
      </c>
      <c r="I113" s="21" t="s">
        <v>93</v>
      </c>
      <c r="J113" s="21" t="s">
        <v>94</v>
      </c>
    </row>
    <row r="114" spans="1:10" ht="47.5" customHeight="1" x14ac:dyDescent="0.2">
      <c r="A114" s="185" t="s">
        <v>129</v>
      </c>
      <c r="B114" s="182" t="s">
        <v>59</v>
      </c>
      <c r="C114" s="182" t="s">
        <v>128</v>
      </c>
      <c r="D114" s="182">
        <v>3</v>
      </c>
      <c r="E114" s="182">
        <v>20</v>
      </c>
      <c r="F114" s="2" t="s">
        <v>172</v>
      </c>
      <c r="G114" s="3">
        <v>1</v>
      </c>
      <c r="H114" s="27" t="e">
        <f>#REF!</f>
        <v>#REF!</v>
      </c>
      <c r="I114" s="26" t="e">
        <f>H114*G114</f>
        <v>#REF!</v>
      </c>
      <c r="J114" s="154" t="e">
        <f>SUM(I114:I115)</f>
        <v>#REF!</v>
      </c>
    </row>
    <row r="115" spans="1:10" ht="54" customHeight="1" x14ac:dyDescent="0.2">
      <c r="A115" s="185"/>
      <c r="B115" s="182"/>
      <c r="C115" s="182"/>
      <c r="D115" s="182"/>
      <c r="E115" s="182"/>
      <c r="F115" s="53" t="s">
        <v>181</v>
      </c>
      <c r="G115" s="3">
        <v>60</v>
      </c>
      <c r="H115" s="26">
        <v>4287</v>
      </c>
      <c r="I115" s="26">
        <f>H115*G115</f>
        <v>257220</v>
      </c>
      <c r="J115" s="154"/>
    </row>
    <row r="116" spans="1:10" s="22" customFormat="1" ht="45" x14ac:dyDescent="0.2">
      <c r="A116" s="21" t="s">
        <v>71</v>
      </c>
      <c r="B116" s="21" t="s">
        <v>110</v>
      </c>
      <c r="C116" s="21" t="s">
        <v>111</v>
      </c>
      <c r="D116" s="21" t="s">
        <v>112</v>
      </c>
      <c r="E116" s="21" t="s">
        <v>113</v>
      </c>
      <c r="F116" s="21" t="s">
        <v>114</v>
      </c>
      <c r="G116" s="21" t="s">
        <v>174</v>
      </c>
      <c r="H116" s="68" t="s">
        <v>92</v>
      </c>
      <c r="I116" s="21" t="s">
        <v>93</v>
      </c>
      <c r="J116" s="21" t="s">
        <v>94</v>
      </c>
    </row>
    <row r="117" spans="1:10" ht="36" customHeight="1" x14ac:dyDescent="0.2">
      <c r="A117" s="184" t="s">
        <v>190</v>
      </c>
      <c r="B117" s="176" t="s">
        <v>59</v>
      </c>
      <c r="C117" s="176" t="s">
        <v>128</v>
      </c>
      <c r="D117" s="176">
        <v>5</v>
      </c>
      <c r="E117" s="176">
        <v>20</v>
      </c>
      <c r="F117" s="53" t="s">
        <v>181</v>
      </c>
      <c r="G117" s="3">
        <f>D117*E117</f>
        <v>100</v>
      </c>
      <c r="H117" s="26">
        <v>4287</v>
      </c>
      <c r="I117" s="26">
        <f>H117*G117</f>
        <v>428700</v>
      </c>
      <c r="J117" s="154">
        <f>SUM(I117:I119)</f>
        <v>890700</v>
      </c>
    </row>
    <row r="118" spans="1:10" ht="183" customHeight="1" x14ac:dyDescent="0.2">
      <c r="A118" s="184"/>
      <c r="B118" s="176"/>
      <c r="C118" s="176"/>
      <c r="D118" s="176"/>
      <c r="E118" s="176"/>
      <c r="F118" s="53" t="s">
        <v>37</v>
      </c>
      <c r="G118" s="3">
        <f>E117</f>
        <v>20</v>
      </c>
      <c r="H118" s="26">
        <v>7150</v>
      </c>
      <c r="I118" s="26">
        <f>H118*G118</f>
        <v>143000</v>
      </c>
      <c r="J118" s="154"/>
    </row>
    <row r="119" spans="1:10" ht="26.5" customHeight="1" x14ac:dyDescent="0.2">
      <c r="A119" s="184"/>
      <c r="B119" s="176"/>
      <c r="C119" s="176"/>
      <c r="D119" s="176"/>
      <c r="E119" s="176"/>
      <c r="F119" s="53" t="s">
        <v>38</v>
      </c>
      <c r="G119" s="3">
        <f>E117</f>
        <v>20</v>
      </c>
      <c r="H119" s="27">
        <v>15950</v>
      </c>
      <c r="I119" s="26">
        <f>H119*G119</f>
        <v>319000</v>
      </c>
      <c r="J119" s="154"/>
    </row>
    <row r="120" spans="1:10" s="22" customFormat="1" ht="45" x14ac:dyDescent="0.2">
      <c r="A120" s="21" t="s">
        <v>71</v>
      </c>
      <c r="B120" s="21" t="s">
        <v>110</v>
      </c>
      <c r="C120" s="21" t="s">
        <v>111</v>
      </c>
      <c r="D120" s="21" t="s">
        <v>112</v>
      </c>
      <c r="E120" s="21" t="s">
        <v>113</v>
      </c>
      <c r="F120" s="21" t="s">
        <v>114</v>
      </c>
      <c r="G120" s="21" t="s">
        <v>174</v>
      </c>
      <c r="H120" s="68" t="s">
        <v>92</v>
      </c>
      <c r="I120" s="21" t="s">
        <v>93</v>
      </c>
      <c r="J120" s="21" t="s">
        <v>94</v>
      </c>
    </row>
    <row r="121" spans="1:10" ht="46.25" customHeight="1" x14ac:dyDescent="0.2">
      <c r="A121" s="183" t="s">
        <v>191</v>
      </c>
      <c r="B121" s="176" t="s">
        <v>117</v>
      </c>
      <c r="C121" s="176" t="s">
        <v>128</v>
      </c>
      <c r="D121" s="176">
        <v>5</v>
      </c>
      <c r="E121" s="176">
        <v>20</v>
      </c>
      <c r="F121" s="53" t="s">
        <v>181</v>
      </c>
      <c r="G121" s="3">
        <v>100</v>
      </c>
      <c r="H121" s="26">
        <v>4287</v>
      </c>
      <c r="I121" s="26">
        <f>H121*G121</f>
        <v>428700</v>
      </c>
      <c r="J121" s="154">
        <f>SUM(I121:I123)</f>
        <v>890700</v>
      </c>
    </row>
    <row r="122" spans="1:10" ht="111.5" customHeight="1" x14ac:dyDescent="0.2">
      <c r="A122" s="183"/>
      <c r="B122" s="176"/>
      <c r="C122" s="176"/>
      <c r="D122" s="176"/>
      <c r="E122" s="176"/>
      <c r="F122" s="53" t="s">
        <v>37</v>
      </c>
      <c r="G122" s="3">
        <v>20</v>
      </c>
      <c r="H122" s="26">
        <v>7150</v>
      </c>
      <c r="I122" s="26">
        <f>H122*G122</f>
        <v>143000</v>
      </c>
      <c r="J122" s="154"/>
    </row>
    <row r="123" spans="1:10" ht="44" customHeight="1" x14ac:dyDescent="0.2">
      <c r="A123" s="183"/>
      <c r="B123" s="176"/>
      <c r="C123" s="176"/>
      <c r="D123" s="176"/>
      <c r="E123" s="176"/>
      <c r="F123" s="53" t="s">
        <v>38</v>
      </c>
      <c r="G123" s="3">
        <v>20</v>
      </c>
      <c r="H123" s="27">
        <v>15950</v>
      </c>
      <c r="I123" s="26">
        <f>H123*G123</f>
        <v>319000</v>
      </c>
      <c r="J123" s="154"/>
    </row>
    <row r="124" spans="1:10" s="22" customFormat="1" ht="45" x14ac:dyDescent="0.2">
      <c r="A124" s="21" t="s">
        <v>71</v>
      </c>
      <c r="B124" s="21" t="s">
        <v>110</v>
      </c>
      <c r="C124" s="21" t="s">
        <v>111</v>
      </c>
      <c r="D124" s="21" t="s">
        <v>112</v>
      </c>
      <c r="E124" s="21" t="s">
        <v>113</v>
      </c>
      <c r="F124" s="21" t="s">
        <v>114</v>
      </c>
      <c r="G124" s="21" t="s">
        <v>174</v>
      </c>
      <c r="H124" s="68" t="s">
        <v>92</v>
      </c>
      <c r="I124" s="21" t="s">
        <v>93</v>
      </c>
      <c r="J124" s="21" t="s">
        <v>94</v>
      </c>
    </row>
    <row r="125" spans="1:10" ht="15" x14ac:dyDescent="0.2">
      <c r="A125" s="183" t="s">
        <v>130</v>
      </c>
      <c r="B125" s="176" t="s">
        <v>117</v>
      </c>
      <c r="C125" s="176" t="s">
        <v>131</v>
      </c>
      <c r="D125" s="176">
        <v>3</v>
      </c>
      <c r="E125" s="176">
        <v>20</v>
      </c>
      <c r="F125" s="2" t="s">
        <v>39</v>
      </c>
      <c r="G125" s="3">
        <v>1</v>
      </c>
      <c r="H125" s="27">
        <f>135767.5*(1+5.2%)</f>
        <v>142827.41</v>
      </c>
      <c r="I125" s="26">
        <f t="shared" ref="I125:I136" si="3">H125*G125</f>
        <v>142827.41</v>
      </c>
      <c r="J125" s="186" t="e">
        <f>SUM(I125:I136)</f>
        <v>#REF!</v>
      </c>
    </row>
    <row r="126" spans="1:10" ht="15" x14ac:dyDescent="0.2">
      <c r="A126" s="183"/>
      <c r="B126" s="176"/>
      <c r="C126" s="176"/>
      <c r="D126" s="176"/>
      <c r="E126" s="176"/>
      <c r="F126" s="2" t="s">
        <v>40</v>
      </c>
      <c r="G126" s="3">
        <v>1</v>
      </c>
      <c r="H126" s="27">
        <f>77150*(1+5.2%)</f>
        <v>81161.8</v>
      </c>
      <c r="I126" s="26">
        <f t="shared" si="3"/>
        <v>81161.8</v>
      </c>
      <c r="J126" s="186"/>
    </row>
    <row r="127" spans="1:10" ht="15" x14ac:dyDescent="0.2">
      <c r="A127" s="183"/>
      <c r="B127" s="176"/>
      <c r="C127" s="176"/>
      <c r="D127" s="176"/>
      <c r="E127" s="176"/>
      <c r="F127" s="2" t="s">
        <v>132</v>
      </c>
      <c r="G127" s="3">
        <v>1</v>
      </c>
      <c r="H127" s="27">
        <f>62540*(1+5.2%)</f>
        <v>65792.08</v>
      </c>
      <c r="I127" s="26">
        <f t="shared" si="3"/>
        <v>65792.08</v>
      </c>
      <c r="J127" s="186"/>
    </row>
    <row r="128" spans="1:10" ht="15" x14ac:dyDescent="0.2">
      <c r="A128" s="183"/>
      <c r="B128" s="176"/>
      <c r="C128" s="176"/>
      <c r="D128" s="176"/>
      <c r="E128" s="176"/>
      <c r="F128" s="2" t="s">
        <v>41</v>
      </c>
      <c r="G128" s="3">
        <v>1</v>
      </c>
      <c r="H128" s="27">
        <v>76262</v>
      </c>
      <c r="I128" s="26">
        <f t="shared" si="3"/>
        <v>76262</v>
      </c>
      <c r="J128" s="186"/>
    </row>
    <row r="129" spans="1:10" ht="15" x14ac:dyDescent="0.2">
      <c r="A129" s="183"/>
      <c r="B129" s="176"/>
      <c r="C129" s="176"/>
      <c r="D129" s="176"/>
      <c r="E129" s="176"/>
      <c r="F129" s="2" t="s">
        <v>42</v>
      </c>
      <c r="G129" s="3">
        <v>1</v>
      </c>
      <c r="H129" s="27" t="e">
        <f>H78</f>
        <v>#REF!</v>
      </c>
      <c r="I129" s="26" t="e">
        <f t="shared" si="3"/>
        <v>#REF!</v>
      </c>
      <c r="J129" s="186"/>
    </row>
    <row r="130" spans="1:10" ht="15" x14ac:dyDescent="0.2">
      <c r="A130" s="183"/>
      <c r="B130" s="176"/>
      <c r="C130" s="176"/>
      <c r="D130" s="176"/>
      <c r="E130" s="176"/>
      <c r="F130" s="2" t="s">
        <v>125</v>
      </c>
      <c r="G130" s="30">
        <v>1</v>
      </c>
      <c r="H130" s="27" t="e">
        <f>H143</f>
        <v>#REF!</v>
      </c>
      <c r="I130" s="26" t="e">
        <f t="shared" si="3"/>
        <v>#REF!</v>
      </c>
      <c r="J130" s="186"/>
    </row>
    <row r="131" spans="1:10" ht="15" x14ac:dyDescent="0.2">
      <c r="A131" s="183"/>
      <c r="B131" s="176"/>
      <c r="C131" s="176"/>
      <c r="D131" s="176"/>
      <c r="E131" s="176"/>
      <c r="F131" s="2" t="s">
        <v>133</v>
      </c>
      <c r="G131" s="30">
        <v>1</v>
      </c>
      <c r="H131" s="27">
        <v>24563</v>
      </c>
      <c r="I131" s="26">
        <f t="shared" si="3"/>
        <v>24563</v>
      </c>
      <c r="J131" s="186"/>
    </row>
    <row r="132" spans="1:10" ht="15" x14ac:dyDescent="0.2">
      <c r="A132" s="183"/>
      <c r="B132" s="176"/>
      <c r="C132" s="176"/>
      <c r="D132" s="176"/>
      <c r="E132" s="176"/>
      <c r="F132" s="2" t="s">
        <v>184</v>
      </c>
      <c r="G132" s="30">
        <v>1</v>
      </c>
      <c r="H132" s="27" t="e">
        <f>#REF!</f>
        <v>#REF!</v>
      </c>
      <c r="I132" s="26" t="e">
        <f t="shared" si="3"/>
        <v>#REF!</v>
      </c>
      <c r="J132" s="186"/>
    </row>
    <row r="133" spans="1:10" ht="15" x14ac:dyDescent="0.2">
      <c r="A133" s="183"/>
      <c r="B133" s="176"/>
      <c r="C133" s="176"/>
      <c r="D133" s="176"/>
      <c r="E133" s="176"/>
      <c r="F133" s="2" t="s">
        <v>183</v>
      </c>
      <c r="G133" s="30">
        <v>2</v>
      </c>
      <c r="H133" s="27" t="e">
        <f>H146</f>
        <v>#REF!</v>
      </c>
      <c r="I133" s="26" t="e">
        <f t="shared" si="3"/>
        <v>#REF!</v>
      </c>
      <c r="J133" s="186"/>
    </row>
    <row r="134" spans="1:10" ht="15" x14ac:dyDescent="0.2">
      <c r="A134" s="183"/>
      <c r="B134" s="176"/>
      <c r="C134" s="176"/>
      <c r="D134" s="176"/>
      <c r="E134" s="176"/>
      <c r="F134" s="2" t="s">
        <v>187</v>
      </c>
      <c r="G134" s="30">
        <v>1</v>
      </c>
      <c r="H134" s="27">
        <v>34467</v>
      </c>
      <c r="I134" s="26">
        <f t="shared" si="3"/>
        <v>34467</v>
      </c>
      <c r="J134" s="186"/>
    </row>
    <row r="135" spans="1:10" ht="15" x14ac:dyDescent="0.2">
      <c r="A135" s="183"/>
      <c r="B135" s="176"/>
      <c r="C135" s="176"/>
      <c r="D135" s="176"/>
      <c r="E135" s="176"/>
      <c r="F135" s="2" t="s">
        <v>45</v>
      </c>
      <c r="G135" s="30">
        <v>1</v>
      </c>
      <c r="H135" s="27" t="e">
        <f>H148</f>
        <v>#REF!</v>
      </c>
      <c r="I135" s="26" t="e">
        <f t="shared" si="3"/>
        <v>#REF!</v>
      </c>
      <c r="J135" s="186"/>
    </row>
    <row r="136" spans="1:10" ht="15" x14ac:dyDescent="0.2">
      <c r="A136" s="183"/>
      <c r="B136" s="176"/>
      <c r="C136" s="176"/>
      <c r="D136" s="176"/>
      <c r="E136" s="176"/>
      <c r="F136" s="2" t="s">
        <v>36</v>
      </c>
      <c r="G136" s="3">
        <v>1</v>
      </c>
      <c r="H136" s="27" t="e">
        <f>H111</f>
        <v>#REF!</v>
      </c>
      <c r="I136" s="26" t="e">
        <f t="shared" si="3"/>
        <v>#REF!</v>
      </c>
      <c r="J136" s="186"/>
    </row>
    <row r="137" spans="1:10" s="22" customFormat="1" ht="45" x14ac:dyDescent="0.2">
      <c r="A137" s="21" t="s">
        <v>71</v>
      </c>
      <c r="B137" s="21" t="s">
        <v>110</v>
      </c>
      <c r="C137" s="21" t="s">
        <v>111</v>
      </c>
      <c r="D137" s="21" t="s">
        <v>112</v>
      </c>
      <c r="E137" s="21" t="s">
        <v>113</v>
      </c>
      <c r="F137" s="21" t="s">
        <v>114</v>
      </c>
      <c r="G137" s="21" t="s">
        <v>174</v>
      </c>
      <c r="H137" s="68" t="s">
        <v>92</v>
      </c>
      <c r="I137" s="21" t="s">
        <v>93</v>
      </c>
      <c r="J137" s="21" t="s">
        <v>94</v>
      </c>
    </row>
    <row r="138" spans="1:10" ht="15" x14ac:dyDescent="0.2">
      <c r="A138" s="183" t="s">
        <v>130</v>
      </c>
      <c r="B138" s="176" t="s">
        <v>59</v>
      </c>
      <c r="C138" s="176" t="s">
        <v>131</v>
      </c>
      <c r="D138" s="176">
        <v>3</v>
      </c>
      <c r="E138" s="176">
        <v>15</v>
      </c>
      <c r="F138" s="2" t="s">
        <v>39</v>
      </c>
      <c r="G138" s="3">
        <v>1</v>
      </c>
      <c r="H138" s="27">
        <f>135767.5*(1+5.2%)</f>
        <v>142827.41</v>
      </c>
      <c r="I138" s="26">
        <f t="shared" ref="I138:I149" si="4">H138*G138</f>
        <v>142827.41</v>
      </c>
      <c r="J138" s="186" t="e">
        <f>SUM(I138:I149)</f>
        <v>#REF!</v>
      </c>
    </row>
    <row r="139" spans="1:10" ht="15" x14ac:dyDescent="0.2">
      <c r="A139" s="183"/>
      <c r="B139" s="176"/>
      <c r="C139" s="176"/>
      <c r="D139" s="176"/>
      <c r="E139" s="176"/>
      <c r="F139" s="2" t="s">
        <v>40</v>
      </c>
      <c r="G139" s="3">
        <v>1</v>
      </c>
      <c r="H139" s="27">
        <f>77150*(1+5.2%)</f>
        <v>81161.8</v>
      </c>
      <c r="I139" s="26">
        <f t="shared" si="4"/>
        <v>81161.8</v>
      </c>
      <c r="J139" s="186"/>
    </row>
    <row r="140" spans="1:10" ht="15" x14ac:dyDescent="0.2">
      <c r="A140" s="183"/>
      <c r="B140" s="176"/>
      <c r="C140" s="176"/>
      <c r="D140" s="176"/>
      <c r="E140" s="176"/>
      <c r="F140" s="2" t="s">
        <v>132</v>
      </c>
      <c r="G140" s="3">
        <v>1</v>
      </c>
      <c r="H140" s="27">
        <f>62540*(1+5.2%)</f>
        <v>65792.08</v>
      </c>
      <c r="I140" s="26">
        <f t="shared" si="4"/>
        <v>65792.08</v>
      </c>
      <c r="J140" s="186"/>
    </row>
    <row r="141" spans="1:10" ht="15" x14ac:dyDescent="0.2">
      <c r="A141" s="183"/>
      <c r="B141" s="176"/>
      <c r="C141" s="176"/>
      <c r="D141" s="176"/>
      <c r="E141" s="176"/>
      <c r="F141" s="2" t="s">
        <v>41</v>
      </c>
      <c r="G141" s="3">
        <v>1</v>
      </c>
      <c r="H141" s="27">
        <v>76262</v>
      </c>
      <c r="I141" s="26">
        <f t="shared" si="4"/>
        <v>76262</v>
      </c>
      <c r="J141" s="186"/>
    </row>
    <row r="142" spans="1:10" ht="15" x14ac:dyDescent="0.2">
      <c r="A142" s="183"/>
      <c r="B142" s="176"/>
      <c r="C142" s="176"/>
      <c r="D142" s="176"/>
      <c r="E142" s="176"/>
      <c r="F142" s="2" t="s">
        <v>42</v>
      </c>
      <c r="G142" s="3">
        <v>1</v>
      </c>
      <c r="H142" s="27" t="e">
        <f>H129</f>
        <v>#REF!</v>
      </c>
      <c r="I142" s="26" t="e">
        <f t="shared" si="4"/>
        <v>#REF!</v>
      </c>
      <c r="J142" s="186"/>
    </row>
    <row r="143" spans="1:10" ht="15" x14ac:dyDescent="0.2">
      <c r="A143" s="183"/>
      <c r="B143" s="176"/>
      <c r="C143" s="176"/>
      <c r="D143" s="176"/>
      <c r="E143" s="176"/>
      <c r="F143" s="2" t="s">
        <v>125</v>
      </c>
      <c r="G143" s="30">
        <v>1</v>
      </c>
      <c r="H143" s="42" t="e">
        <f>H86</f>
        <v>#REF!</v>
      </c>
      <c r="I143" s="26" t="e">
        <f t="shared" si="4"/>
        <v>#REF!</v>
      </c>
      <c r="J143" s="186"/>
    </row>
    <row r="144" spans="1:10" ht="15" x14ac:dyDescent="0.2">
      <c r="A144" s="183"/>
      <c r="B144" s="176"/>
      <c r="C144" s="176"/>
      <c r="D144" s="176"/>
      <c r="E144" s="176"/>
      <c r="F144" s="2" t="s">
        <v>133</v>
      </c>
      <c r="G144" s="30">
        <v>1</v>
      </c>
      <c r="H144" s="27">
        <v>24563</v>
      </c>
      <c r="I144" s="26">
        <f t="shared" si="4"/>
        <v>24563</v>
      </c>
      <c r="J144" s="186"/>
    </row>
    <row r="145" spans="1:10" ht="15" x14ac:dyDescent="0.2">
      <c r="A145" s="183"/>
      <c r="B145" s="176"/>
      <c r="C145" s="176"/>
      <c r="D145" s="176"/>
      <c r="E145" s="176"/>
      <c r="F145" s="2" t="s">
        <v>184</v>
      </c>
      <c r="G145" s="30">
        <v>1</v>
      </c>
      <c r="H145" s="42" t="e">
        <f>#REF!</f>
        <v>#REF!</v>
      </c>
      <c r="I145" s="26" t="e">
        <f t="shared" si="4"/>
        <v>#REF!</v>
      </c>
      <c r="J145" s="186"/>
    </row>
    <row r="146" spans="1:10" ht="15" x14ac:dyDescent="0.2">
      <c r="A146" s="183"/>
      <c r="B146" s="176"/>
      <c r="C146" s="176"/>
      <c r="D146" s="176"/>
      <c r="E146" s="176"/>
      <c r="F146" s="2" t="s">
        <v>183</v>
      </c>
      <c r="G146" s="30">
        <v>1</v>
      </c>
      <c r="H146" s="42" t="e">
        <f>H81</f>
        <v>#REF!</v>
      </c>
      <c r="I146" s="26" t="e">
        <f t="shared" si="4"/>
        <v>#REF!</v>
      </c>
      <c r="J146" s="186"/>
    </row>
    <row r="147" spans="1:10" ht="15" x14ac:dyDescent="0.2">
      <c r="A147" s="183"/>
      <c r="B147" s="176"/>
      <c r="C147" s="176"/>
      <c r="D147" s="176"/>
      <c r="E147" s="176"/>
      <c r="F147" s="2" t="s">
        <v>187</v>
      </c>
      <c r="G147" s="30">
        <v>1</v>
      </c>
      <c r="H147" s="27">
        <v>34467</v>
      </c>
      <c r="I147" s="26">
        <f t="shared" si="4"/>
        <v>34467</v>
      </c>
      <c r="J147" s="186"/>
    </row>
    <row r="148" spans="1:10" ht="15" x14ac:dyDescent="0.2">
      <c r="A148" s="183"/>
      <c r="B148" s="176"/>
      <c r="C148" s="176"/>
      <c r="D148" s="176"/>
      <c r="E148" s="176"/>
      <c r="F148" s="2" t="s">
        <v>45</v>
      </c>
      <c r="G148" s="30">
        <v>1</v>
      </c>
      <c r="H148" s="42" t="e">
        <f>H80</f>
        <v>#REF!</v>
      </c>
      <c r="I148" s="26" t="e">
        <f t="shared" si="4"/>
        <v>#REF!</v>
      </c>
      <c r="J148" s="186"/>
    </row>
    <row r="149" spans="1:10" ht="15" x14ac:dyDescent="0.2">
      <c r="A149" s="183"/>
      <c r="B149" s="176"/>
      <c r="C149" s="176"/>
      <c r="D149" s="176"/>
      <c r="E149" s="176"/>
      <c r="F149" s="2" t="s">
        <v>36</v>
      </c>
      <c r="G149" s="3">
        <v>1</v>
      </c>
      <c r="H149" s="42" t="e">
        <f>H136</f>
        <v>#REF!</v>
      </c>
      <c r="I149" s="26" t="e">
        <f t="shared" si="4"/>
        <v>#REF!</v>
      </c>
      <c r="J149" s="186"/>
    </row>
    <row r="150" spans="1:10" s="22" customFormat="1" ht="45" x14ac:dyDescent="0.2">
      <c r="A150" s="21" t="s">
        <v>71</v>
      </c>
      <c r="B150" s="21" t="s">
        <v>110</v>
      </c>
      <c r="C150" s="21" t="s">
        <v>111</v>
      </c>
      <c r="D150" s="21" t="s">
        <v>112</v>
      </c>
      <c r="E150" s="21" t="s">
        <v>113</v>
      </c>
      <c r="F150" s="21" t="s">
        <v>114</v>
      </c>
      <c r="G150" s="21" t="s">
        <v>174</v>
      </c>
      <c r="H150" s="68" t="s">
        <v>92</v>
      </c>
      <c r="I150" s="21" t="s">
        <v>93</v>
      </c>
      <c r="J150" s="21" t="s">
        <v>94</v>
      </c>
    </row>
    <row r="151" spans="1:10" ht="70.25" customHeight="1" x14ac:dyDescent="0.2">
      <c r="A151" s="180" t="s">
        <v>46</v>
      </c>
      <c r="B151" s="182" t="s">
        <v>117</v>
      </c>
      <c r="C151" s="182" t="s">
        <v>134</v>
      </c>
      <c r="D151" s="182">
        <v>3</v>
      </c>
      <c r="E151" s="182" t="s">
        <v>135</v>
      </c>
      <c r="F151" s="3" t="s">
        <v>36</v>
      </c>
      <c r="G151" s="3">
        <v>1</v>
      </c>
      <c r="H151" s="26" t="e">
        <f>#REF!</f>
        <v>#REF!</v>
      </c>
      <c r="I151" s="26" t="e">
        <f>H151*G151</f>
        <v>#REF!</v>
      </c>
      <c r="J151" s="154" t="e">
        <f>SUM(I151:I152)</f>
        <v>#REF!</v>
      </c>
    </row>
    <row r="152" spans="1:10" ht="39" customHeight="1" x14ac:dyDescent="0.2">
      <c r="A152" s="180"/>
      <c r="B152" s="182"/>
      <c r="C152" s="182"/>
      <c r="D152" s="182"/>
      <c r="E152" s="182"/>
      <c r="F152" s="55" t="s">
        <v>48</v>
      </c>
      <c r="G152" s="3">
        <v>1</v>
      </c>
      <c r="H152" s="26">
        <v>50000</v>
      </c>
      <c r="I152" s="26">
        <f>H152*G152</f>
        <v>50000</v>
      </c>
      <c r="J152" s="154"/>
    </row>
    <row r="153" spans="1:10" s="22" customFormat="1" ht="45" x14ac:dyDescent="0.2">
      <c r="A153" s="21" t="s">
        <v>71</v>
      </c>
      <c r="B153" s="21" t="s">
        <v>110</v>
      </c>
      <c r="C153" s="21" t="s">
        <v>111</v>
      </c>
      <c r="D153" s="21" t="s">
        <v>112</v>
      </c>
      <c r="E153" s="21" t="s">
        <v>113</v>
      </c>
      <c r="F153" s="21" t="s">
        <v>114</v>
      </c>
      <c r="G153" s="21" t="s">
        <v>174</v>
      </c>
      <c r="H153" s="68" t="s">
        <v>92</v>
      </c>
      <c r="I153" s="21" t="s">
        <v>93</v>
      </c>
      <c r="J153" s="21" t="s">
        <v>94</v>
      </c>
    </row>
    <row r="154" spans="1:10" ht="78.5" customHeight="1" x14ac:dyDescent="0.2">
      <c r="A154" s="180" t="s">
        <v>46</v>
      </c>
      <c r="B154" s="182" t="s">
        <v>59</v>
      </c>
      <c r="C154" s="182" t="s">
        <v>134</v>
      </c>
      <c r="D154" s="182">
        <v>3</v>
      </c>
      <c r="E154" s="182" t="s">
        <v>136</v>
      </c>
      <c r="F154" s="3" t="s">
        <v>36</v>
      </c>
      <c r="G154" s="3">
        <v>1</v>
      </c>
      <c r="H154" s="26" t="e">
        <f>#REF!</f>
        <v>#REF!</v>
      </c>
      <c r="I154" s="26" t="e">
        <f>H154*G154</f>
        <v>#REF!</v>
      </c>
      <c r="J154" s="154" t="e">
        <f>SUM(I154:I155)</f>
        <v>#REF!</v>
      </c>
    </row>
    <row r="155" spans="1:10" ht="41.5" customHeight="1" x14ac:dyDescent="0.2">
      <c r="A155" s="180"/>
      <c r="B155" s="182"/>
      <c r="C155" s="182"/>
      <c r="D155" s="182"/>
      <c r="E155" s="182"/>
      <c r="F155" s="55" t="s">
        <v>48</v>
      </c>
      <c r="G155" s="3">
        <v>1</v>
      </c>
      <c r="H155" s="26">
        <v>50000</v>
      </c>
      <c r="I155" s="26">
        <f>H155*G155</f>
        <v>50000</v>
      </c>
      <c r="J155" s="154"/>
    </row>
    <row r="156" spans="1:10" s="22" customFormat="1" ht="45" x14ac:dyDescent="0.2">
      <c r="A156" s="21" t="s">
        <v>71</v>
      </c>
      <c r="B156" s="21" t="s">
        <v>110</v>
      </c>
      <c r="C156" s="21" t="s">
        <v>111</v>
      </c>
      <c r="D156" s="21" t="s">
        <v>112</v>
      </c>
      <c r="E156" s="21" t="s">
        <v>113</v>
      </c>
      <c r="F156" s="21" t="s">
        <v>114</v>
      </c>
      <c r="G156" s="21" t="s">
        <v>174</v>
      </c>
      <c r="H156" s="68" t="s">
        <v>92</v>
      </c>
      <c r="I156" s="21" t="s">
        <v>93</v>
      </c>
      <c r="J156" s="21" t="s">
        <v>94</v>
      </c>
    </row>
    <row r="157" spans="1:10" ht="90" x14ac:dyDescent="0.2">
      <c r="A157" s="50" t="s">
        <v>49</v>
      </c>
      <c r="B157" s="3" t="s">
        <v>117</v>
      </c>
      <c r="C157" s="3" t="s">
        <v>134</v>
      </c>
      <c r="D157" s="3">
        <v>2</v>
      </c>
      <c r="E157" s="3" t="s">
        <v>137</v>
      </c>
      <c r="F157" s="2" t="s">
        <v>168</v>
      </c>
      <c r="G157" s="3">
        <v>2</v>
      </c>
      <c r="H157" s="26">
        <v>116655</v>
      </c>
      <c r="I157" s="26">
        <f>+H157*G157</f>
        <v>233310</v>
      </c>
      <c r="J157" s="54">
        <f>SUM(I157:I157)</f>
        <v>233310</v>
      </c>
    </row>
    <row r="158" spans="1:10" s="22" customFormat="1" ht="45" x14ac:dyDescent="0.2">
      <c r="A158" s="21" t="s">
        <v>71</v>
      </c>
      <c r="B158" s="21" t="s">
        <v>110</v>
      </c>
      <c r="C158" s="21" t="s">
        <v>111</v>
      </c>
      <c r="D158" s="21" t="s">
        <v>112</v>
      </c>
      <c r="E158" s="21" t="s">
        <v>113</v>
      </c>
      <c r="F158" s="21" t="s">
        <v>114</v>
      </c>
      <c r="G158" s="21" t="s">
        <v>174</v>
      </c>
      <c r="H158" s="68" t="s">
        <v>92</v>
      </c>
      <c r="I158" s="21" t="s">
        <v>93</v>
      </c>
      <c r="J158" s="21" t="s">
        <v>94</v>
      </c>
    </row>
    <row r="159" spans="1:10" ht="99.5" customHeight="1" x14ac:dyDescent="0.2">
      <c r="A159" s="50" t="s">
        <v>49</v>
      </c>
      <c r="B159" s="3" t="s">
        <v>59</v>
      </c>
      <c r="C159" s="3" t="s">
        <v>134</v>
      </c>
      <c r="D159" s="3">
        <v>2</v>
      </c>
      <c r="E159" s="3" t="s">
        <v>138</v>
      </c>
      <c r="F159" s="2" t="s">
        <v>168</v>
      </c>
      <c r="G159" s="3">
        <v>2</v>
      </c>
      <c r="H159" s="26">
        <v>116655</v>
      </c>
      <c r="I159" s="26">
        <f>+H159*G159</f>
        <v>233310</v>
      </c>
      <c r="J159" s="54">
        <f>SUM(I159:I159)</f>
        <v>233310</v>
      </c>
    </row>
    <row r="160" spans="1:10" ht="45" x14ac:dyDescent="0.2">
      <c r="A160" s="21" t="s">
        <v>71</v>
      </c>
      <c r="B160" s="21" t="s">
        <v>110</v>
      </c>
      <c r="C160" s="21" t="s">
        <v>111</v>
      </c>
      <c r="D160" s="21" t="s">
        <v>112</v>
      </c>
      <c r="E160" s="21" t="s">
        <v>113</v>
      </c>
      <c r="F160" s="21" t="s">
        <v>114</v>
      </c>
      <c r="G160" s="21" t="s">
        <v>174</v>
      </c>
      <c r="H160" s="68" t="s">
        <v>92</v>
      </c>
      <c r="I160" s="21" t="s">
        <v>93</v>
      </c>
      <c r="J160" s="21" t="s">
        <v>94</v>
      </c>
    </row>
    <row r="161" spans="1:10" ht="26.75" customHeight="1" x14ac:dyDescent="0.2">
      <c r="A161" s="180" t="s">
        <v>0</v>
      </c>
      <c r="B161" s="176" t="s">
        <v>117</v>
      </c>
      <c r="C161" s="176" t="s">
        <v>139</v>
      </c>
      <c r="D161" s="176">
        <v>4</v>
      </c>
      <c r="E161" s="176">
        <v>15</v>
      </c>
      <c r="F161" s="5" t="s">
        <v>83</v>
      </c>
      <c r="G161" s="3">
        <v>60</v>
      </c>
      <c r="H161" s="26">
        <v>1525</v>
      </c>
      <c r="I161" s="26">
        <f>+H161*G161</f>
        <v>91500</v>
      </c>
      <c r="J161" s="154">
        <f>SUM(I161:I162)</f>
        <v>558120</v>
      </c>
    </row>
    <row r="162" spans="1:10" ht="120" customHeight="1" x14ac:dyDescent="0.2">
      <c r="A162" s="180"/>
      <c r="B162" s="176"/>
      <c r="C162" s="176"/>
      <c r="D162" s="176"/>
      <c r="E162" s="176"/>
      <c r="F162" s="2" t="s">
        <v>168</v>
      </c>
      <c r="G162" s="3">
        <v>4</v>
      </c>
      <c r="H162" s="26">
        <v>116655</v>
      </c>
      <c r="I162" s="26">
        <f>+H162*G162</f>
        <v>466620</v>
      </c>
      <c r="J162" s="154"/>
    </row>
    <row r="163" spans="1:10" s="22" customFormat="1" ht="45" x14ac:dyDescent="0.2">
      <c r="A163" s="21" t="s">
        <v>71</v>
      </c>
      <c r="B163" s="21" t="s">
        <v>110</v>
      </c>
      <c r="C163" s="21" t="s">
        <v>111</v>
      </c>
      <c r="D163" s="21" t="s">
        <v>112</v>
      </c>
      <c r="E163" s="21" t="s">
        <v>113</v>
      </c>
      <c r="F163" s="21" t="s">
        <v>114</v>
      </c>
      <c r="G163" s="21" t="s">
        <v>174</v>
      </c>
      <c r="H163" s="68" t="s">
        <v>92</v>
      </c>
      <c r="I163" s="21" t="s">
        <v>93</v>
      </c>
      <c r="J163" s="21" t="s">
        <v>94</v>
      </c>
    </row>
    <row r="164" spans="1:10" ht="72" customHeight="1" x14ac:dyDescent="0.2">
      <c r="A164" s="180" t="s">
        <v>2</v>
      </c>
      <c r="B164" s="176" t="s">
        <v>59</v>
      </c>
      <c r="C164" s="176" t="s">
        <v>139</v>
      </c>
      <c r="D164" s="176">
        <v>4</v>
      </c>
      <c r="E164" s="176">
        <v>15</v>
      </c>
      <c r="F164" s="5" t="s">
        <v>83</v>
      </c>
      <c r="G164" s="3">
        <v>60</v>
      </c>
      <c r="H164" s="26">
        <v>1525</v>
      </c>
      <c r="I164" s="26">
        <f>+H164*G164</f>
        <v>91500</v>
      </c>
      <c r="J164" s="154">
        <f>SUM(I164:I165)</f>
        <v>558120</v>
      </c>
    </row>
    <row r="165" spans="1:10" ht="81.5" customHeight="1" x14ac:dyDescent="0.2">
      <c r="A165" s="180"/>
      <c r="B165" s="176"/>
      <c r="C165" s="176"/>
      <c r="D165" s="176"/>
      <c r="E165" s="176"/>
      <c r="F165" s="2" t="s">
        <v>168</v>
      </c>
      <c r="G165" s="3">
        <v>4</v>
      </c>
      <c r="H165" s="26">
        <v>116655</v>
      </c>
      <c r="I165" s="26">
        <f>+H165*G165</f>
        <v>466620</v>
      </c>
      <c r="J165" s="154"/>
    </row>
    <row r="166" spans="1:10" s="22" customFormat="1" ht="45" x14ac:dyDescent="0.2">
      <c r="A166" s="21" t="s">
        <v>71</v>
      </c>
      <c r="B166" s="21" t="s">
        <v>110</v>
      </c>
      <c r="C166" s="21" t="s">
        <v>111</v>
      </c>
      <c r="D166" s="21" t="s">
        <v>112</v>
      </c>
      <c r="E166" s="21" t="s">
        <v>113</v>
      </c>
      <c r="F166" s="21" t="s">
        <v>114</v>
      </c>
      <c r="G166" s="21" t="s">
        <v>174</v>
      </c>
      <c r="H166" s="68" t="s">
        <v>92</v>
      </c>
      <c r="I166" s="21" t="s">
        <v>93</v>
      </c>
      <c r="J166" s="21" t="s">
        <v>94</v>
      </c>
    </row>
    <row r="167" spans="1:10" s="38" customFormat="1" ht="122.5" customHeight="1" x14ac:dyDescent="0.2">
      <c r="A167" s="180" t="s">
        <v>3</v>
      </c>
      <c r="B167" s="176" t="s">
        <v>117</v>
      </c>
      <c r="C167" s="176" t="s">
        <v>139</v>
      </c>
      <c r="D167" s="176">
        <v>6</v>
      </c>
      <c r="E167" s="176">
        <v>30</v>
      </c>
      <c r="F167" s="5" t="s">
        <v>83</v>
      </c>
      <c r="G167" s="30">
        <f>E167*D167</f>
        <v>180</v>
      </c>
      <c r="H167" s="26">
        <v>1525</v>
      </c>
      <c r="I167" s="26">
        <f>+H167*G167</f>
        <v>274500</v>
      </c>
      <c r="J167" s="154">
        <f>SUM(I167:I168)</f>
        <v>974430</v>
      </c>
    </row>
    <row r="168" spans="1:10" ht="62" customHeight="1" x14ac:dyDescent="0.2">
      <c r="A168" s="180"/>
      <c r="B168" s="176"/>
      <c r="C168" s="176"/>
      <c r="D168" s="176"/>
      <c r="E168" s="176"/>
      <c r="F168" s="2" t="s">
        <v>168</v>
      </c>
      <c r="G168" s="3">
        <v>6</v>
      </c>
      <c r="H168" s="26">
        <v>116655</v>
      </c>
      <c r="I168" s="26">
        <f>+H168*G168</f>
        <v>699930</v>
      </c>
      <c r="J168" s="154"/>
    </row>
    <row r="169" spans="1:10" s="22" customFormat="1" ht="45" x14ac:dyDescent="0.2">
      <c r="A169" s="21" t="s">
        <v>71</v>
      </c>
      <c r="B169" s="21" t="s">
        <v>110</v>
      </c>
      <c r="C169" s="21" t="s">
        <v>111</v>
      </c>
      <c r="D169" s="21" t="s">
        <v>112</v>
      </c>
      <c r="E169" s="21" t="s">
        <v>113</v>
      </c>
      <c r="F169" s="21" t="s">
        <v>114</v>
      </c>
      <c r="G169" s="21" t="s">
        <v>174</v>
      </c>
      <c r="H169" s="68" t="s">
        <v>92</v>
      </c>
      <c r="I169" s="21" t="s">
        <v>93</v>
      </c>
      <c r="J169" s="21" t="s">
        <v>94</v>
      </c>
    </row>
    <row r="170" spans="1:10" s="38" customFormat="1" ht="63.5" customHeight="1" x14ac:dyDescent="0.2">
      <c r="A170" s="180" t="s">
        <v>4</v>
      </c>
      <c r="B170" s="176" t="s">
        <v>59</v>
      </c>
      <c r="C170" s="176" t="s">
        <v>139</v>
      </c>
      <c r="D170" s="176">
        <v>6</v>
      </c>
      <c r="E170" s="176">
        <v>20</v>
      </c>
      <c r="F170" s="43" t="s">
        <v>1</v>
      </c>
      <c r="G170" s="30">
        <f>E170*D170</f>
        <v>120</v>
      </c>
      <c r="H170" s="26">
        <v>1525</v>
      </c>
      <c r="I170" s="26">
        <f>+H170*G170</f>
        <v>183000</v>
      </c>
      <c r="J170" s="154">
        <f>SUM(I170:I171)</f>
        <v>882930</v>
      </c>
    </row>
    <row r="171" spans="1:10" ht="59.5" customHeight="1" x14ac:dyDescent="0.2">
      <c r="A171" s="180"/>
      <c r="B171" s="176"/>
      <c r="C171" s="176"/>
      <c r="D171" s="176"/>
      <c r="E171" s="176"/>
      <c r="F171" s="2" t="s">
        <v>168</v>
      </c>
      <c r="G171" s="3">
        <v>6</v>
      </c>
      <c r="H171" s="26">
        <v>116655</v>
      </c>
      <c r="I171" s="26">
        <f>+H171*G171</f>
        <v>699930</v>
      </c>
      <c r="J171" s="154"/>
    </row>
    <row r="172" spans="1:10" ht="22.25" customHeight="1" x14ac:dyDescent="0.2">
      <c r="A172" s="151" t="s">
        <v>140</v>
      </c>
      <c r="B172" s="151"/>
      <c r="C172" s="151"/>
      <c r="D172" s="151"/>
      <c r="E172" s="151"/>
      <c r="F172" s="151"/>
      <c r="G172" s="151"/>
      <c r="H172" s="151"/>
      <c r="I172" s="151"/>
      <c r="J172" s="151"/>
    </row>
    <row r="173" spans="1:10" s="22" customFormat="1" ht="45" x14ac:dyDescent="0.2">
      <c r="A173" s="21" t="s">
        <v>71</v>
      </c>
      <c r="B173" s="21" t="s">
        <v>110</v>
      </c>
      <c r="C173" s="21" t="s">
        <v>111</v>
      </c>
      <c r="D173" s="21" t="s">
        <v>112</v>
      </c>
      <c r="E173" s="21" t="s">
        <v>113</v>
      </c>
      <c r="F173" s="21" t="s">
        <v>114</v>
      </c>
      <c r="G173" s="21" t="s">
        <v>174</v>
      </c>
      <c r="H173" s="68" t="s">
        <v>92</v>
      </c>
      <c r="I173" s="21" t="s">
        <v>93</v>
      </c>
      <c r="J173" s="21" t="s">
        <v>94</v>
      </c>
    </row>
    <row r="174" spans="1:10" ht="120" x14ac:dyDescent="0.2">
      <c r="A174" s="50" t="s">
        <v>13</v>
      </c>
      <c r="B174" s="45" t="s">
        <v>117</v>
      </c>
      <c r="C174" s="45" t="s">
        <v>141</v>
      </c>
      <c r="D174" s="45">
        <v>5</v>
      </c>
      <c r="E174" s="45">
        <v>15</v>
      </c>
      <c r="F174" s="43" t="s">
        <v>142</v>
      </c>
      <c r="G174" s="45">
        <v>1</v>
      </c>
      <c r="H174" s="28" t="e">
        <f>#REF!</f>
        <v>#REF!</v>
      </c>
      <c r="I174" s="26" t="e">
        <f>+H174*G174</f>
        <v>#REF!</v>
      </c>
      <c r="J174" s="54" t="e">
        <f>SUM(I174:I174)</f>
        <v>#REF!</v>
      </c>
    </row>
    <row r="175" spans="1:10" s="22" customFormat="1" ht="45" x14ac:dyDescent="0.2">
      <c r="A175" s="21" t="s">
        <v>71</v>
      </c>
      <c r="B175" s="21" t="s">
        <v>110</v>
      </c>
      <c r="C175" s="21" t="s">
        <v>111</v>
      </c>
      <c r="D175" s="21" t="s">
        <v>112</v>
      </c>
      <c r="E175" s="21" t="s">
        <v>113</v>
      </c>
      <c r="F175" s="21" t="s">
        <v>114</v>
      </c>
      <c r="G175" s="21" t="s">
        <v>174</v>
      </c>
      <c r="H175" s="68" t="s">
        <v>92</v>
      </c>
      <c r="I175" s="21" t="s">
        <v>93</v>
      </c>
      <c r="J175" s="21" t="s">
        <v>94</v>
      </c>
    </row>
    <row r="176" spans="1:10" ht="105" x14ac:dyDescent="0.2">
      <c r="A176" s="50" t="s">
        <v>14</v>
      </c>
      <c r="B176" s="45" t="s">
        <v>59</v>
      </c>
      <c r="C176" s="45" t="s">
        <v>141</v>
      </c>
      <c r="D176" s="45">
        <v>5</v>
      </c>
      <c r="E176" s="45">
        <v>15</v>
      </c>
      <c r="F176" s="43" t="s">
        <v>142</v>
      </c>
      <c r="G176" s="45">
        <v>1</v>
      </c>
      <c r="H176" s="28" t="e">
        <f>#REF!</f>
        <v>#REF!</v>
      </c>
      <c r="I176" s="26" t="e">
        <f>+H176*G176</f>
        <v>#REF!</v>
      </c>
      <c r="J176" s="54" t="e">
        <f>SUM(I176:I176)</f>
        <v>#REF!</v>
      </c>
    </row>
    <row r="177" spans="1:10" s="22" customFormat="1" ht="45" x14ac:dyDescent="0.2">
      <c r="A177" s="21" t="s">
        <v>71</v>
      </c>
      <c r="B177" s="21" t="s">
        <v>110</v>
      </c>
      <c r="C177" s="21" t="s">
        <v>111</v>
      </c>
      <c r="D177" s="21" t="s">
        <v>112</v>
      </c>
      <c r="E177" s="21" t="s">
        <v>113</v>
      </c>
      <c r="F177" s="21" t="s">
        <v>114</v>
      </c>
      <c r="G177" s="21" t="s">
        <v>174</v>
      </c>
      <c r="H177" s="68" t="s">
        <v>92</v>
      </c>
      <c r="I177" s="21" t="s">
        <v>93</v>
      </c>
      <c r="J177" s="21" t="s">
        <v>94</v>
      </c>
    </row>
    <row r="178" spans="1:10" ht="64.75" customHeight="1" x14ac:dyDescent="0.2">
      <c r="A178" s="189" t="s">
        <v>143</v>
      </c>
      <c r="B178" s="188" t="s">
        <v>117</v>
      </c>
      <c r="C178" s="188" t="s">
        <v>144</v>
      </c>
      <c r="D178" s="188">
        <v>1</v>
      </c>
      <c r="E178" s="188">
        <v>20</v>
      </c>
      <c r="F178" s="2" t="s">
        <v>60</v>
      </c>
      <c r="G178" s="3">
        <v>1</v>
      </c>
      <c r="H178" s="27" t="e">
        <f>#REF!</f>
        <v>#REF!</v>
      </c>
      <c r="I178" s="26" t="e">
        <f>+H178*G178</f>
        <v>#REF!</v>
      </c>
      <c r="J178" s="154" t="e">
        <f>SUM(I178:I182)</f>
        <v>#REF!</v>
      </c>
    </row>
    <row r="179" spans="1:10" ht="73.75" customHeight="1" x14ac:dyDescent="0.2">
      <c r="A179" s="189"/>
      <c r="B179" s="188"/>
      <c r="C179" s="188"/>
      <c r="D179" s="188"/>
      <c r="E179" s="188"/>
      <c r="F179" s="56" t="s">
        <v>61</v>
      </c>
      <c r="G179" s="3">
        <v>1</v>
      </c>
      <c r="H179" s="27" t="e">
        <f>#REF!</f>
        <v>#REF!</v>
      </c>
      <c r="I179" s="26" t="e">
        <f>+H179*G179</f>
        <v>#REF!</v>
      </c>
      <c r="J179" s="190"/>
    </row>
    <row r="180" spans="1:10" ht="82.75" customHeight="1" x14ac:dyDescent="0.2">
      <c r="A180" s="189"/>
      <c r="B180" s="188"/>
      <c r="C180" s="188"/>
      <c r="D180" s="188"/>
      <c r="E180" s="188"/>
      <c r="F180" s="56" t="s">
        <v>62</v>
      </c>
      <c r="G180" s="3">
        <v>3</v>
      </c>
      <c r="H180" s="27" t="e">
        <f>#REF!</f>
        <v>#REF!</v>
      </c>
      <c r="I180" s="26" t="e">
        <f>+H180*G180</f>
        <v>#REF!</v>
      </c>
      <c r="J180" s="190"/>
    </row>
    <row r="181" spans="1:10" ht="15" x14ac:dyDescent="0.2">
      <c r="A181" s="189"/>
      <c r="B181" s="188"/>
      <c r="C181" s="188"/>
      <c r="D181" s="188"/>
      <c r="E181" s="188"/>
      <c r="F181" s="56" t="s">
        <v>63</v>
      </c>
      <c r="G181" s="3">
        <v>20</v>
      </c>
      <c r="H181" s="27" t="e">
        <f>#REF!</f>
        <v>#REF!</v>
      </c>
      <c r="I181" s="26" t="e">
        <f>+H181*G181</f>
        <v>#REF!</v>
      </c>
      <c r="J181" s="190"/>
    </row>
    <row r="182" spans="1:10" ht="60" customHeight="1" x14ac:dyDescent="0.2">
      <c r="A182" s="189"/>
      <c r="B182" s="188"/>
      <c r="C182" s="188"/>
      <c r="D182" s="188"/>
      <c r="E182" s="188"/>
      <c r="F182" s="56" t="s">
        <v>64</v>
      </c>
      <c r="G182" s="3">
        <v>20</v>
      </c>
      <c r="H182" s="26">
        <f>3480*(1+5.2%)</f>
        <v>3660.96</v>
      </c>
      <c r="I182" s="26">
        <f>+H182*G182</f>
        <v>73219.199999999997</v>
      </c>
      <c r="J182" s="191"/>
    </row>
    <row r="183" spans="1:10" s="22" customFormat="1" ht="45" x14ac:dyDescent="0.2">
      <c r="A183" s="21" t="s">
        <v>71</v>
      </c>
      <c r="B183" s="21" t="s">
        <v>110</v>
      </c>
      <c r="C183" s="21" t="s">
        <v>111</v>
      </c>
      <c r="D183" s="21" t="s">
        <v>112</v>
      </c>
      <c r="E183" s="21" t="s">
        <v>113</v>
      </c>
      <c r="F183" s="21" t="s">
        <v>114</v>
      </c>
      <c r="G183" s="21" t="s">
        <v>174</v>
      </c>
      <c r="H183" s="68" t="s">
        <v>92</v>
      </c>
      <c r="I183" s="21" t="s">
        <v>93</v>
      </c>
      <c r="J183" s="21" t="s">
        <v>94</v>
      </c>
    </row>
    <row r="184" spans="1:10" ht="42" customHeight="1" x14ac:dyDescent="0.2">
      <c r="A184" s="189" t="s">
        <v>143</v>
      </c>
      <c r="B184" s="188" t="s">
        <v>59</v>
      </c>
      <c r="C184" s="188" t="s">
        <v>144</v>
      </c>
      <c r="D184" s="188">
        <v>1</v>
      </c>
      <c r="E184" s="188">
        <v>20</v>
      </c>
      <c r="F184" s="2" t="s">
        <v>60</v>
      </c>
      <c r="G184" s="3">
        <v>1</v>
      </c>
      <c r="H184" s="27" t="e">
        <f>#REF!</f>
        <v>#REF!</v>
      </c>
      <c r="I184" s="26" t="e">
        <f>+H184*G184</f>
        <v>#REF!</v>
      </c>
      <c r="J184" s="154" t="e">
        <f>SUM(I184:I188)</f>
        <v>#REF!</v>
      </c>
    </row>
    <row r="185" spans="1:10" ht="42.5" customHeight="1" x14ac:dyDescent="0.2">
      <c r="A185" s="189"/>
      <c r="B185" s="188"/>
      <c r="C185" s="188"/>
      <c r="D185" s="188"/>
      <c r="E185" s="188"/>
      <c r="F185" s="56" t="s">
        <v>61</v>
      </c>
      <c r="G185" s="3">
        <v>1</v>
      </c>
      <c r="H185" s="27" t="e">
        <f>#REF!</f>
        <v>#REF!</v>
      </c>
      <c r="I185" s="26" t="e">
        <f>+H185*G185</f>
        <v>#REF!</v>
      </c>
      <c r="J185" s="190"/>
    </row>
    <row r="186" spans="1:10" ht="29.5" customHeight="1" x14ac:dyDescent="0.2">
      <c r="A186" s="189"/>
      <c r="B186" s="188"/>
      <c r="C186" s="188"/>
      <c r="D186" s="188"/>
      <c r="E186" s="188"/>
      <c r="F186" s="56" t="s">
        <v>62</v>
      </c>
      <c r="G186" s="3">
        <v>3</v>
      </c>
      <c r="H186" s="27" t="e">
        <f>#REF!</f>
        <v>#REF!</v>
      </c>
      <c r="I186" s="26" t="e">
        <f>+H186*G186</f>
        <v>#REF!</v>
      </c>
      <c r="J186" s="190"/>
    </row>
    <row r="187" spans="1:10" ht="15" x14ac:dyDescent="0.2">
      <c r="A187" s="189"/>
      <c r="B187" s="188"/>
      <c r="C187" s="188"/>
      <c r="D187" s="188"/>
      <c r="E187" s="188"/>
      <c r="F187" s="56" t="s">
        <v>63</v>
      </c>
      <c r="G187" s="3">
        <v>20</v>
      </c>
      <c r="H187" s="27" t="e">
        <f>#REF!</f>
        <v>#REF!</v>
      </c>
      <c r="I187" s="26" t="e">
        <f>+H187*G187</f>
        <v>#REF!</v>
      </c>
      <c r="J187" s="190"/>
    </row>
    <row r="188" spans="1:10" ht="15" x14ac:dyDescent="0.2">
      <c r="A188" s="189"/>
      <c r="B188" s="188"/>
      <c r="C188" s="188"/>
      <c r="D188" s="188"/>
      <c r="E188" s="188"/>
      <c r="F188" s="56" t="s">
        <v>64</v>
      </c>
      <c r="G188" s="3">
        <v>20</v>
      </c>
      <c r="H188" s="26">
        <f>3480*(1+5.2%)</f>
        <v>3660.96</v>
      </c>
      <c r="I188" s="26">
        <f>+H188*G188</f>
        <v>73219.199999999997</v>
      </c>
      <c r="J188" s="191"/>
    </row>
    <row r="189" spans="1:10" s="22" customFormat="1" ht="45" x14ac:dyDescent="0.2">
      <c r="A189" s="21" t="s">
        <v>71</v>
      </c>
      <c r="B189" s="21" t="s">
        <v>110</v>
      </c>
      <c r="C189" s="21" t="s">
        <v>111</v>
      </c>
      <c r="D189" s="21" t="s">
        <v>112</v>
      </c>
      <c r="E189" s="21" t="s">
        <v>113</v>
      </c>
      <c r="F189" s="21" t="s">
        <v>114</v>
      </c>
      <c r="G189" s="21" t="s">
        <v>174</v>
      </c>
      <c r="H189" s="68" t="s">
        <v>92</v>
      </c>
      <c r="I189" s="21" t="s">
        <v>93</v>
      </c>
      <c r="J189" s="21" t="s">
        <v>94</v>
      </c>
    </row>
    <row r="190" spans="1:10" ht="15" x14ac:dyDescent="0.2">
      <c r="A190" s="187" t="s">
        <v>145</v>
      </c>
      <c r="B190" s="188" t="s">
        <v>117</v>
      </c>
      <c r="C190" s="188" t="s">
        <v>144</v>
      </c>
      <c r="D190" s="188">
        <v>1</v>
      </c>
      <c r="E190" s="188">
        <v>20</v>
      </c>
      <c r="F190" s="56" t="s">
        <v>65</v>
      </c>
      <c r="G190" s="3">
        <v>20</v>
      </c>
      <c r="H190" s="27" t="e">
        <f>#REF!</f>
        <v>#REF!</v>
      </c>
      <c r="I190" s="26" t="e">
        <f>+H190*G190</f>
        <v>#REF!</v>
      </c>
      <c r="J190" s="159" t="e">
        <f>SUM(I190:I194)</f>
        <v>#REF!</v>
      </c>
    </row>
    <row r="191" spans="1:10" ht="15" x14ac:dyDescent="0.2">
      <c r="A191" s="187"/>
      <c r="B191" s="188"/>
      <c r="C191" s="188"/>
      <c r="D191" s="188"/>
      <c r="E191" s="188"/>
      <c r="F191" s="56" t="s">
        <v>66</v>
      </c>
      <c r="G191" s="3">
        <v>20</v>
      </c>
      <c r="H191" s="27">
        <v>1108</v>
      </c>
      <c r="I191" s="26">
        <f>+H191*G191</f>
        <v>22160</v>
      </c>
      <c r="J191" s="160"/>
    </row>
    <row r="192" spans="1:10" ht="15" x14ac:dyDescent="0.2">
      <c r="A192" s="187"/>
      <c r="B192" s="188"/>
      <c r="C192" s="188"/>
      <c r="D192" s="188"/>
      <c r="E192" s="188"/>
      <c r="F192" s="56" t="s">
        <v>67</v>
      </c>
      <c r="G192" s="3">
        <v>20</v>
      </c>
      <c r="H192" s="27">
        <v>28028</v>
      </c>
      <c r="I192" s="26">
        <f>+H192*G192</f>
        <v>560560</v>
      </c>
      <c r="J192" s="160"/>
    </row>
    <row r="193" spans="1:10" ht="45" x14ac:dyDescent="0.2">
      <c r="A193" s="187"/>
      <c r="B193" s="188"/>
      <c r="C193" s="188"/>
      <c r="D193" s="188"/>
      <c r="E193" s="188"/>
      <c r="F193" s="56" t="s">
        <v>68</v>
      </c>
      <c r="G193" s="3">
        <v>20</v>
      </c>
      <c r="H193" s="27" t="e">
        <f>#REF!</f>
        <v>#REF!</v>
      </c>
      <c r="I193" s="26" t="e">
        <f>+H193*G193</f>
        <v>#REF!</v>
      </c>
      <c r="J193" s="160"/>
    </row>
    <row r="194" spans="1:10" ht="30" x14ac:dyDescent="0.2">
      <c r="A194" s="187"/>
      <c r="B194" s="188"/>
      <c r="C194" s="188"/>
      <c r="D194" s="188"/>
      <c r="E194" s="188"/>
      <c r="F194" s="56" t="s">
        <v>69</v>
      </c>
      <c r="G194" s="3">
        <v>1</v>
      </c>
      <c r="H194" s="27" t="e">
        <f>#REF!</f>
        <v>#REF!</v>
      </c>
      <c r="I194" s="26" t="e">
        <f>+H194*G194</f>
        <v>#REF!</v>
      </c>
      <c r="J194" s="161"/>
    </row>
    <row r="195" spans="1:10" s="22" customFormat="1" ht="45" x14ac:dyDescent="0.2">
      <c r="A195" s="21" t="s">
        <v>71</v>
      </c>
      <c r="B195" s="21" t="s">
        <v>110</v>
      </c>
      <c r="C195" s="21" t="s">
        <v>111</v>
      </c>
      <c r="D195" s="21" t="s">
        <v>112</v>
      </c>
      <c r="E195" s="21" t="s">
        <v>113</v>
      </c>
      <c r="F195" s="21" t="s">
        <v>114</v>
      </c>
      <c r="G195" s="21" t="s">
        <v>174</v>
      </c>
      <c r="H195" s="68" t="s">
        <v>92</v>
      </c>
      <c r="I195" s="21" t="s">
        <v>93</v>
      </c>
      <c r="J195" s="21" t="s">
        <v>94</v>
      </c>
    </row>
    <row r="196" spans="1:10" s="38" customFormat="1" ht="15" x14ac:dyDescent="0.2">
      <c r="A196" s="187" t="s">
        <v>145</v>
      </c>
      <c r="B196" s="188" t="s">
        <v>59</v>
      </c>
      <c r="C196" s="188" t="s">
        <v>144</v>
      </c>
      <c r="D196" s="188">
        <v>1</v>
      </c>
      <c r="E196" s="188">
        <v>20</v>
      </c>
      <c r="F196" s="56" t="s">
        <v>65</v>
      </c>
      <c r="G196" s="3">
        <v>20</v>
      </c>
      <c r="H196" s="70" t="e">
        <f>#REF!</f>
        <v>#REF!</v>
      </c>
      <c r="I196" s="26" t="e">
        <f>+H196*G196</f>
        <v>#REF!</v>
      </c>
      <c r="J196" s="159" t="e">
        <f>SUM(I196:I200)</f>
        <v>#REF!</v>
      </c>
    </row>
    <row r="197" spans="1:10" s="38" customFormat="1" ht="15" x14ac:dyDescent="0.2">
      <c r="A197" s="187"/>
      <c r="B197" s="188"/>
      <c r="C197" s="188"/>
      <c r="D197" s="188"/>
      <c r="E197" s="188"/>
      <c r="F197" s="56" t="s">
        <v>66</v>
      </c>
      <c r="G197" s="3">
        <v>20</v>
      </c>
      <c r="H197" s="27">
        <v>1108</v>
      </c>
      <c r="I197" s="26">
        <f>+H197*G197</f>
        <v>22160</v>
      </c>
      <c r="J197" s="160"/>
    </row>
    <row r="198" spans="1:10" s="38" customFormat="1" ht="15" x14ac:dyDescent="0.2">
      <c r="A198" s="187"/>
      <c r="B198" s="188"/>
      <c r="C198" s="188"/>
      <c r="D198" s="188"/>
      <c r="E198" s="188"/>
      <c r="F198" s="56" t="s">
        <v>67</v>
      </c>
      <c r="G198" s="3">
        <v>20</v>
      </c>
      <c r="H198" s="70">
        <v>28028</v>
      </c>
      <c r="I198" s="26">
        <f>+H198*G198</f>
        <v>560560</v>
      </c>
      <c r="J198" s="160"/>
    </row>
    <row r="199" spans="1:10" ht="45" x14ac:dyDescent="0.2">
      <c r="A199" s="187"/>
      <c r="B199" s="188"/>
      <c r="C199" s="188"/>
      <c r="D199" s="188"/>
      <c r="E199" s="188"/>
      <c r="F199" s="56" t="s">
        <v>68</v>
      </c>
      <c r="G199" s="3">
        <v>20</v>
      </c>
      <c r="H199" s="27" t="e">
        <f>#REF!</f>
        <v>#REF!</v>
      </c>
      <c r="I199" s="26" t="e">
        <f>+H199*G199</f>
        <v>#REF!</v>
      </c>
      <c r="J199" s="160"/>
    </row>
    <row r="200" spans="1:10" ht="30" x14ac:dyDescent="0.2">
      <c r="A200" s="187"/>
      <c r="B200" s="188"/>
      <c r="C200" s="188"/>
      <c r="D200" s="188"/>
      <c r="E200" s="188"/>
      <c r="F200" s="56" t="s">
        <v>69</v>
      </c>
      <c r="G200" s="3">
        <v>1</v>
      </c>
      <c r="H200" s="27" t="e">
        <f>#REF!</f>
        <v>#REF!</v>
      </c>
      <c r="I200" s="26" t="e">
        <f>+H200*G200</f>
        <v>#REF!</v>
      </c>
      <c r="J200" s="161"/>
    </row>
    <row r="201" spans="1:10" ht="22.25" customHeight="1" x14ac:dyDescent="0.2">
      <c r="A201" s="151" t="s">
        <v>146</v>
      </c>
      <c r="B201" s="151"/>
      <c r="C201" s="151"/>
      <c r="D201" s="151"/>
      <c r="E201" s="151"/>
      <c r="F201" s="151"/>
      <c r="G201" s="151"/>
      <c r="H201" s="151"/>
      <c r="I201" s="151"/>
      <c r="J201" s="151"/>
    </row>
    <row r="202" spans="1:10" s="22" customFormat="1" ht="45" x14ac:dyDescent="0.2">
      <c r="A202" s="21" t="s">
        <v>71</v>
      </c>
      <c r="B202" s="21" t="s">
        <v>110</v>
      </c>
      <c r="C202" s="21" t="s">
        <v>111</v>
      </c>
      <c r="D202" s="21" t="s">
        <v>112</v>
      </c>
      <c r="E202" s="21" t="s">
        <v>113</v>
      </c>
      <c r="F202" s="21" t="s">
        <v>114</v>
      </c>
      <c r="G202" s="21" t="s">
        <v>174</v>
      </c>
      <c r="H202" s="68" t="s">
        <v>92</v>
      </c>
      <c r="I202" s="21" t="s">
        <v>93</v>
      </c>
      <c r="J202" s="21" t="s">
        <v>94</v>
      </c>
    </row>
    <row r="203" spans="1:10" ht="165" x14ac:dyDescent="0.2">
      <c r="A203" s="52" t="s">
        <v>189</v>
      </c>
      <c r="B203" s="45" t="s">
        <v>59</v>
      </c>
      <c r="C203" s="45" t="s">
        <v>147</v>
      </c>
      <c r="D203" s="45">
        <v>40</v>
      </c>
      <c r="E203" s="45">
        <v>20</v>
      </c>
      <c r="F203" s="45" t="s">
        <v>70</v>
      </c>
      <c r="G203" s="45">
        <f>E203*D203</f>
        <v>800</v>
      </c>
      <c r="H203" s="28" t="e">
        <f>#REF!</f>
        <v>#REF!</v>
      </c>
      <c r="I203" s="65" t="e">
        <f>+H203*G203</f>
        <v>#REF!</v>
      </c>
      <c r="J203" s="28" t="e">
        <f>SUM(I203)</f>
        <v>#REF!</v>
      </c>
    </row>
    <row r="204" spans="1:10" ht="22.25" customHeight="1" x14ac:dyDescent="0.2">
      <c r="A204" s="151" t="s">
        <v>148</v>
      </c>
      <c r="B204" s="151"/>
      <c r="C204" s="151"/>
      <c r="D204" s="151"/>
      <c r="E204" s="151"/>
      <c r="F204" s="151"/>
      <c r="G204" s="151"/>
      <c r="H204" s="151"/>
      <c r="I204" s="151"/>
      <c r="J204" s="151"/>
    </row>
    <row r="205" spans="1:10" s="22" customFormat="1" ht="45" x14ac:dyDescent="0.2">
      <c r="A205" s="21" t="s">
        <v>71</v>
      </c>
      <c r="B205" s="21" t="s">
        <v>110</v>
      </c>
      <c r="C205" s="21" t="s">
        <v>111</v>
      </c>
      <c r="D205" s="21" t="s">
        <v>112</v>
      </c>
      <c r="E205" s="21" t="s">
        <v>113</v>
      </c>
      <c r="F205" s="21" t="s">
        <v>114</v>
      </c>
      <c r="G205" s="21" t="s">
        <v>174</v>
      </c>
      <c r="H205" s="68" t="s">
        <v>92</v>
      </c>
      <c r="I205" s="21" t="s">
        <v>93</v>
      </c>
      <c r="J205" s="21" t="s">
        <v>94</v>
      </c>
    </row>
    <row r="206" spans="1:10" ht="97.25" customHeight="1" x14ac:dyDescent="0.2">
      <c r="A206" s="52" t="s">
        <v>23</v>
      </c>
      <c r="B206" s="45" t="s">
        <v>117</v>
      </c>
      <c r="C206" s="45" t="s">
        <v>149</v>
      </c>
      <c r="D206" s="45">
        <v>5</v>
      </c>
      <c r="E206" s="45">
        <v>20</v>
      </c>
      <c r="F206" s="3" t="s">
        <v>182</v>
      </c>
      <c r="G206" s="3">
        <f>E206*D206</f>
        <v>100</v>
      </c>
      <c r="H206" s="26" t="e">
        <f>#REF!</f>
        <v>#REF!</v>
      </c>
      <c r="I206" s="65" t="e">
        <f>+H206*G206</f>
        <v>#REF!</v>
      </c>
      <c r="J206" s="28" t="e">
        <f>SUM(I206)</f>
        <v>#REF!</v>
      </c>
    </row>
    <row r="207" spans="1:10" s="22" customFormat="1" ht="45" x14ac:dyDescent="0.2">
      <c r="A207" s="21" t="s">
        <v>71</v>
      </c>
      <c r="B207" s="21" t="s">
        <v>110</v>
      </c>
      <c r="C207" s="21" t="s">
        <v>111</v>
      </c>
      <c r="D207" s="21" t="s">
        <v>112</v>
      </c>
      <c r="E207" s="21" t="s">
        <v>113</v>
      </c>
      <c r="F207" s="21" t="s">
        <v>114</v>
      </c>
      <c r="G207" s="21" t="s">
        <v>174</v>
      </c>
      <c r="H207" s="68" t="s">
        <v>92</v>
      </c>
      <c r="I207" s="21" t="s">
        <v>93</v>
      </c>
      <c r="J207" s="21" t="s">
        <v>94</v>
      </c>
    </row>
    <row r="208" spans="1:10" ht="102" customHeight="1" x14ac:dyDescent="0.2">
      <c r="A208" s="1" t="s">
        <v>23</v>
      </c>
      <c r="B208" s="3" t="s">
        <v>59</v>
      </c>
      <c r="C208" s="3" t="s">
        <v>150</v>
      </c>
      <c r="D208" s="3">
        <v>5</v>
      </c>
      <c r="E208" s="3">
        <v>20</v>
      </c>
      <c r="F208" s="3" t="s">
        <v>182</v>
      </c>
      <c r="G208" s="3">
        <f>E208*D208</f>
        <v>100</v>
      </c>
      <c r="H208" s="26" t="e">
        <f>#REF!</f>
        <v>#REF!</v>
      </c>
      <c r="I208" s="65" t="e">
        <f>+H208*G208</f>
        <v>#REF!</v>
      </c>
      <c r="J208" s="28" t="e">
        <f>SUM(I208)</f>
        <v>#REF!</v>
      </c>
    </row>
    <row r="209" spans="1:10" s="22" customFormat="1" ht="45" x14ac:dyDescent="0.2">
      <c r="A209" s="21" t="s">
        <v>71</v>
      </c>
      <c r="B209" s="21" t="s">
        <v>110</v>
      </c>
      <c r="C209" s="21" t="s">
        <v>111</v>
      </c>
      <c r="D209" s="21" t="s">
        <v>112</v>
      </c>
      <c r="E209" s="21" t="s">
        <v>113</v>
      </c>
      <c r="F209" s="21" t="s">
        <v>114</v>
      </c>
      <c r="G209" s="21" t="s">
        <v>174</v>
      </c>
      <c r="H209" s="68" t="s">
        <v>92</v>
      </c>
      <c r="I209" s="21" t="s">
        <v>93</v>
      </c>
      <c r="J209" s="21" t="s">
        <v>94</v>
      </c>
    </row>
    <row r="210" spans="1:10" ht="195" customHeight="1" x14ac:dyDescent="0.2">
      <c r="A210" s="50" t="s">
        <v>151</v>
      </c>
      <c r="B210" s="45" t="s">
        <v>117</v>
      </c>
      <c r="C210" s="45" t="s">
        <v>150</v>
      </c>
      <c r="D210" s="45">
        <v>5</v>
      </c>
      <c r="E210" s="45">
        <v>20</v>
      </c>
      <c r="F210" s="3" t="s">
        <v>182</v>
      </c>
      <c r="G210" s="3">
        <f>E210*D210</f>
        <v>100</v>
      </c>
      <c r="H210" s="26" t="e">
        <f>#REF!</f>
        <v>#REF!</v>
      </c>
      <c r="I210" s="65" t="e">
        <f>+H210*G210</f>
        <v>#REF!</v>
      </c>
      <c r="J210" s="28" t="e">
        <f>SUM(I210)</f>
        <v>#REF!</v>
      </c>
    </row>
    <row r="211" spans="1:10" s="22" customFormat="1" ht="45" x14ac:dyDescent="0.2">
      <c r="A211" s="21" t="s">
        <v>71</v>
      </c>
      <c r="B211" s="21" t="s">
        <v>110</v>
      </c>
      <c r="C211" s="21" t="s">
        <v>111</v>
      </c>
      <c r="D211" s="21" t="s">
        <v>112</v>
      </c>
      <c r="E211" s="21" t="s">
        <v>113</v>
      </c>
      <c r="F211" s="21" t="s">
        <v>114</v>
      </c>
      <c r="G211" s="21" t="s">
        <v>174</v>
      </c>
      <c r="H211" s="68" t="s">
        <v>92</v>
      </c>
      <c r="I211" s="21" t="s">
        <v>93</v>
      </c>
      <c r="J211" s="21" t="s">
        <v>94</v>
      </c>
    </row>
    <row r="212" spans="1:10" ht="135" customHeight="1" x14ac:dyDescent="0.2">
      <c r="A212" s="57" t="s">
        <v>151</v>
      </c>
      <c r="B212" s="3" t="s">
        <v>59</v>
      </c>
      <c r="C212" s="3" t="s">
        <v>150</v>
      </c>
      <c r="D212" s="3">
        <v>5</v>
      </c>
      <c r="E212" s="3">
        <v>20</v>
      </c>
      <c r="F212" s="3" t="s">
        <v>182</v>
      </c>
      <c r="G212" s="3">
        <f>E212*D212</f>
        <v>100</v>
      </c>
      <c r="H212" s="26" t="e">
        <f>#REF!</f>
        <v>#REF!</v>
      </c>
      <c r="I212" s="65" t="e">
        <f>+H212*G212</f>
        <v>#REF!</v>
      </c>
      <c r="J212" s="28" t="e">
        <f>SUM(I212)</f>
        <v>#REF!</v>
      </c>
    </row>
    <row r="213" spans="1:10" s="22" customFormat="1" ht="23" customHeight="1" x14ac:dyDescent="0.2">
      <c r="A213" s="170" t="s">
        <v>152</v>
      </c>
      <c r="B213" s="170"/>
      <c r="C213" s="170"/>
      <c r="D213" s="170"/>
      <c r="E213" s="170"/>
      <c r="F213" s="170"/>
      <c r="G213" s="170"/>
      <c r="H213" s="170"/>
      <c r="I213" s="170"/>
      <c r="J213" s="170"/>
    </row>
    <row r="214" spans="1:10" s="22" customFormat="1" ht="45" x14ac:dyDescent="0.2">
      <c r="A214" s="21" t="s">
        <v>71</v>
      </c>
      <c r="B214" s="21" t="s">
        <v>110</v>
      </c>
      <c r="C214" s="21" t="s">
        <v>111</v>
      </c>
      <c r="D214" s="21" t="s">
        <v>112</v>
      </c>
      <c r="E214" s="21" t="s">
        <v>113</v>
      </c>
      <c r="F214" s="21" t="s">
        <v>114</v>
      </c>
      <c r="G214" s="21" t="s">
        <v>174</v>
      </c>
      <c r="H214" s="68" t="s">
        <v>92</v>
      </c>
      <c r="I214" s="21" t="s">
        <v>93</v>
      </c>
      <c r="J214" s="21" t="s">
        <v>94</v>
      </c>
    </row>
    <row r="215" spans="1:10" ht="44.5" customHeight="1" x14ac:dyDescent="0.2">
      <c r="A215" s="180" t="s">
        <v>50</v>
      </c>
      <c r="B215" s="176" t="s">
        <v>59</v>
      </c>
      <c r="C215" s="156" t="s">
        <v>51</v>
      </c>
      <c r="D215" s="176">
        <v>10</v>
      </c>
      <c r="E215" s="176">
        <v>20</v>
      </c>
      <c r="F215" s="58" t="s">
        <v>52</v>
      </c>
      <c r="G215" s="3">
        <f>E215*D215</f>
        <v>200</v>
      </c>
      <c r="H215" s="26" t="e">
        <f>#REF!</f>
        <v>#REF!</v>
      </c>
      <c r="I215" s="65" t="e">
        <f>+H215*G215</f>
        <v>#REF!</v>
      </c>
      <c r="J215" s="154" t="e">
        <f>SUM(I215:I216)</f>
        <v>#REF!</v>
      </c>
    </row>
    <row r="216" spans="1:10" ht="39" customHeight="1" x14ac:dyDescent="0.2">
      <c r="A216" s="180"/>
      <c r="B216" s="176"/>
      <c r="C216" s="156"/>
      <c r="D216" s="176"/>
      <c r="E216" s="176"/>
      <c r="F216" s="51" t="s">
        <v>275</v>
      </c>
      <c r="G216" s="3">
        <f>4*D215</f>
        <v>40</v>
      </c>
      <c r="H216" s="27">
        <v>1500</v>
      </c>
      <c r="I216" s="65">
        <f>+H216*G216</f>
        <v>60000</v>
      </c>
      <c r="J216" s="154"/>
    </row>
    <row r="217" spans="1:10" s="22" customFormat="1" ht="45" x14ac:dyDescent="0.2">
      <c r="A217" s="21" t="s">
        <v>71</v>
      </c>
      <c r="B217" s="21" t="s">
        <v>110</v>
      </c>
      <c r="C217" s="21" t="s">
        <v>111</v>
      </c>
      <c r="D217" s="21" t="s">
        <v>112</v>
      </c>
      <c r="E217" s="21" t="s">
        <v>113</v>
      </c>
      <c r="F217" s="21" t="s">
        <v>114</v>
      </c>
      <c r="G217" s="21" t="s">
        <v>174</v>
      </c>
      <c r="H217" s="68" t="s">
        <v>92</v>
      </c>
      <c r="I217" s="21" t="s">
        <v>93</v>
      </c>
      <c r="J217" s="21" t="s">
        <v>94</v>
      </c>
    </row>
    <row r="218" spans="1:10" ht="48.5" customHeight="1" x14ac:dyDescent="0.2">
      <c r="A218" s="175" t="s">
        <v>53</v>
      </c>
      <c r="B218" s="176" t="s">
        <v>117</v>
      </c>
      <c r="C218" s="156" t="s">
        <v>51</v>
      </c>
      <c r="D218" s="176">
        <v>6</v>
      </c>
      <c r="E218" s="176">
        <v>15</v>
      </c>
      <c r="F218" s="58" t="s">
        <v>52</v>
      </c>
      <c r="G218" s="3">
        <f>E218*D218</f>
        <v>90</v>
      </c>
      <c r="H218" s="26" t="e">
        <f>#REF!</f>
        <v>#REF!</v>
      </c>
      <c r="I218" s="65" t="e">
        <f>+H218*G218</f>
        <v>#REF!</v>
      </c>
      <c r="J218" s="154" t="e">
        <f>SUM(I218:I219)</f>
        <v>#REF!</v>
      </c>
    </row>
    <row r="219" spans="1:10" ht="53" customHeight="1" x14ac:dyDescent="0.2">
      <c r="A219" s="175"/>
      <c r="B219" s="176"/>
      <c r="C219" s="156"/>
      <c r="D219" s="176"/>
      <c r="E219" s="176"/>
      <c r="F219" s="51" t="s">
        <v>275</v>
      </c>
      <c r="G219" s="3">
        <f>4*D218</f>
        <v>24</v>
      </c>
      <c r="H219" s="27">
        <v>1500</v>
      </c>
      <c r="I219" s="65">
        <f>+H219*G219</f>
        <v>36000</v>
      </c>
      <c r="J219" s="154"/>
    </row>
    <row r="220" spans="1:10" s="22" customFormat="1" ht="45" x14ac:dyDescent="0.2">
      <c r="A220" s="21" t="s">
        <v>71</v>
      </c>
      <c r="B220" s="21" t="s">
        <v>110</v>
      </c>
      <c r="C220" s="21" t="s">
        <v>111</v>
      </c>
      <c r="D220" s="21" t="s">
        <v>112</v>
      </c>
      <c r="E220" s="21" t="s">
        <v>113</v>
      </c>
      <c r="F220" s="21" t="s">
        <v>114</v>
      </c>
      <c r="G220" s="21" t="s">
        <v>174</v>
      </c>
      <c r="H220" s="68" t="s">
        <v>92</v>
      </c>
      <c r="I220" s="21" t="s">
        <v>93</v>
      </c>
      <c r="J220" s="21" t="s">
        <v>94</v>
      </c>
    </row>
    <row r="221" spans="1:10" s="38" customFormat="1" ht="38" customHeight="1" x14ac:dyDescent="0.2">
      <c r="A221" s="171" t="s">
        <v>54</v>
      </c>
      <c r="B221" s="176" t="s">
        <v>117</v>
      </c>
      <c r="C221" s="156" t="s">
        <v>51</v>
      </c>
      <c r="D221" s="176">
        <v>6</v>
      </c>
      <c r="E221" s="176">
        <v>15</v>
      </c>
      <c r="F221" s="58" t="s">
        <v>52</v>
      </c>
      <c r="G221" s="3">
        <f>E221*D221</f>
        <v>90</v>
      </c>
      <c r="H221" s="70" t="e">
        <f>#REF!</f>
        <v>#REF!</v>
      </c>
      <c r="I221" s="65" t="e">
        <f>+H221*G221</f>
        <v>#REF!</v>
      </c>
      <c r="J221" s="167" t="e">
        <f>SUM(I221:I222)</f>
        <v>#REF!</v>
      </c>
    </row>
    <row r="222" spans="1:10" s="38" customFormat="1" ht="53" customHeight="1" x14ac:dyDescent="0.2">
      <c r="A222" s="171"/>
      <c r="B222" s="176"/>
      <c r="C222" s="156"/>
      <c r="D222" s="176"/>
      <c r="E222" s="176"/>
      <c r="F222" s="51" t="s">
        <v>275</v>
      </c>
      <c r="G222" s="3">
        <f>4*D221</f>
        <v>24</v>
      </c>
      <c r="H222" s="27">
        <v>1500</v>
      </c>
      <c r="I222" s="65">
        <f>+H222*G222</f>
        <v>36000</v>
      </c>
      <c r="J222" s="169"/>
    </row>
    <row r="223" spans="1:10" s="22" customFormat="1" ht="45" x14ac:dyDescent="0.2">
      <c r="A223" s="21" t="s">
        <v>71</v>
      </c>
      <c r="B223" s="21" t="s">
        <v>110</v>
      </c>
      <c r="C223" s="21" t="s">
        <v>111</v>
      </c>
      <c r="D223" s="21" t="s">
        <v>112</v>
      </c>
      <c r="E223" s="21" t="s">
        <v>113</v>
      </c>
      <c r="F223" s="21" t="s">
        <v>114</v>
      </c>
      <c r="G223" s="21" t="s">
        <v>174</v>
      </c>
      <c r="H223" s="68" t="s">
        <v>92</v>
      </c>
      <c r="I223" s="21" t="s">
        <v>93</v>
      </c>
      <c r="J223" s="21" t="s">
        <v>94</v>
      </c>
    </row>
    <row r="224" spans="1:10" s="38" customFormat="1" ht="15" x14ac:dyDescent="0.2">
      <c r="A224" s="192" t="s">
        <v>55</v>
      </c>
      <c r="B224" s="193" t="s">
        <v>117</v>
      </c>
      <c r="C224" s="193" t="s">
        <v>51</v>
      </c>
      <c r="D224" s="193">
        <v>1</v>
      </c>
      <c r="E224" s="193">
        <v>30</v>
      </c>
      <c r="F224" s="51" t="s">
        <v>188</v>
      </c>
      <c r="G224" s="30">
        <v>1</v>
      </c>
      <c r="H224" s="70">
        <v>29052</v>
      </c>
      <c r="I224" s="26">
        <f>+H224*G224</f>
        <v>29052</v>
      </c>
      <c r="J224" s="164" t="e">
        <f>SUM(I224:I227)</f>
        <v>#REF!</v>
      </c>
    </row>
    <row r="225" spans="1:10" s="38" customFormat="1" ht="15" x14ac:dyDescent="0.2">
      <c r="A225" s="192"/>
      <c r="B225" s="193"/>
      <c r="C225" s="193"/>
      <c r="D225" s="193"/>
      <c r="E225" s="193"/>
      <c r="F225" s="53" t="s">
        <v>181</v>
      </c>
      <c r="G225" s="3">
        <v>30</v>
      </c>
      <c r="H225" s="26">
        <v>4287</v>
      </c>
      <c r="I225" s="26">
        <f>H225*G225</f>
        <v>128610</v>
      </c>
      <c r="J225" s="165"/>
    </row>
    <row r="226" spans="1:10" s="38" customFormat="1" ht="26" customHeight="1" x14ac:dyDescent="0.2">
      <c r="A226" s="192"/>
      <c r="B226" s="193"/>
      <c r="C226" s="193"/>
      <c r="D226" s="193"/>
      <c r="E226" s="193"/>
      <c r="F226" s="51" t="s">
        <v>153</v>
      </c>
      <c r="G226" s="30">
        <v>30</v>
      </c>
      <c r="H226" s="70" t="e">
        <f>#REF!</f>
        <v>#REF!</v>
      </c>
      <c r="I226" s="26" t="e">
        <f>H226*G226</f>
        <v>#REF!</v>
      </c>
      <c r="J226" s="165"/>
    </row>
    <row r="227" spans="1:10" s="38" customFormat="1" ht="57" customHeight="1" x14ac:dyDescent="0.2">
      <c r="A227" s="192"/>
      <c r="B227" s="193"/>
      <c r="C227" s="193"/>
      <c r="D227" s="193"/>
      <c r="E227" s="193"/>
      <c r="F227" s="51" t="s">
        <v>154</v>
      </c>
      <c r="G227" s="30">
        <v>30</v>
      </c>
      <c r="H227" s="70" t="e">
        <f>#REF!</f>
        <v>#REF!</v>
      </c>
      <c r="I227" s="26" t="e">
        <f>H227*G227</f>
        <v>#REF!</v>
      </c>
      <c r="J227" s="166"/>
    </row>
    <row r="228" spans="1:10" s="22" customFormat="1" ht="45" x14ac:dyDescent="0.2">
      <c r="A228" s="21" t="s">
        <v>71</v>
      </c>
      <c r="B228" s="21" t="s">
        <v>110</v>
      </c>
      <c r="C228" s="34" t="s">
        <v>111</v>
      </c>
      <c r="D228" s="34" t="s">
        <v>112</v>
      </c>
      <c r="E228" s="34" t="s">
        <v>113</v>
      </c>
      <c r="F228" s="21" t="s">
        <v>114</v>
      </c>
      <c r="G228" s="21" t="s">
        <v>174</v>
      </c>
      <c r="H228" s="68" t="s">
        <v>92</v>
      </c>
      <c r="I228" s="21" t="s">
        <v>93</v>
      </c>
      <c r="J228" s="21" t="s">
        <v>94</v>
      </c>
    </row>
    <row r="229" spans="1:10" s="38" customFormat="1" ht="28.25" customHeight="1" x14ac:dyDescent="0.2">
      <c r="A229" s="171" t="s">
        <v>56</v>
      </c>
      <c r="B229" s="172" t="s">
        <v>59</v>
      </c>
      <c r="C229" s="173" t="s">
        <v>51</v>
      </c>
      <c r="D229" s="173">
        <v>1</v>
      </c>
      <c r="E229" s="173">
        <v>30</v>
      </c>
      <c r="F229" s="51" t="s">
        <v>188</v>
      </c>
      <c r="G229" s="30">
        <v>1</v>
      </c>
      <c r="H229" s="70">
        <v>29052</v>
      </c>
      <c r="I229" s="26">
        <f>+H229*G229</f>
        <v>29052</v>
      </c>
      <c r="J229" s="164" t="e">
        <f>SUM(I229:I233)</f>
        <v>#REF!</v>
      </c>
    </row>
    <row r="230" spans="1:10" s="38" customFormat="1" ht="86.5" customHeight="1" x14ac:dyDescent="0.2">
      <c r="A230" s="171"/>
      <c r="B230" s="172"/>
      <c r="C230" s="173"/>
      <c r="D230" s="173"/>
      <c r="E230" s="173"/>
      <c r="F230" s="53" t="s">
        <v>181</v>
      </c>
      <c r="G230" s="3">
        <v>30</v>
      </c>
      <c r="H230" s="26">
        <v>4287</v>
      </c>
      <c r="I230" s="26">
        <f>H230*G230</f>
        <v>128610</v>
      </c>
      <c r="J230" s="165"/>
    </row>
    <row r="231" spans="1:10" s="38" customFormat="1" ht="94.25" customHeight="1" x14ac:dyDescent="0.2">
      <c r="A231" s="171"/>
      <c r="B231" s="172"/>
      <c r="C231" s="173"/>
      <c r="D231" s="173"/>
      <c r="E231" s="173"/>
      <c r="F231" s="59" t="s">
        <v>153</v>
      </c>
      <c r="G231" s="30">
        <v>30</v>
      </c>
      <c r="H231" s="70" t="e">
        <f>#REF!</f>
        <v>#REF!</v>
      </c>
      <c r="I231" s="26" t="e">
        <f>H231*G231</f>
        <v>#REF!</v>
      </c>
      <c r="J231" s="165"/>
    </row>
    <row r="232" spans="1:10" s="38" customFormat="1" ht="32.5" customHeight="1" x14ac:dyDescent="0.2">
      <c r="A232" s="171"/>
      <c r="B232" s="172"/>
      <c r="C232" s="173"/>
      <c r="D232" s="173"/>
      <c r="E232" s="173"/>
      <c r="F232" s="59" t="s">
        <v>154</v>
      </c>
      <c r="G232" s="30">
        <v>30</v>
      </c>
      <c r="H232" s="70" t="e">
        <f>#REF!</f>
        <v>#REF!</v>
      </c>
      <c r="I232" s="26" t="e">
        <f>H232*G232</f>
        <v>#REF!</v>
      </c>
      <c r="J232" s="166"/>
    </row>
    <row r="233" spans="1:10" s="22" customFormat="1" ht="45" x14ac:dyDescent="0.2">
      <c r="A233" s="21" t="s">
        <v>71</v>
      </c>
      <c r="B233" s="21" t="s">
        <v>110</v>
      </c>
      <c r="C233" s="39" t="s">
        <v>111</v>
      </c>
      <c r="D233" s="39" t="s">
        <v>112</v>
      </c>
      <c r="E233" s="39" t="s">
        <v>113</v>
      </c>
      <c r="F233" s="21" t="s">
        <v>114</v>
      </c>
      <c r="G233" s="21" t="s">
        <v>174</v>
      </c>
      <c r="H233" s="68" t="s">
        <v>92</v>
      </c>
      <c r="I233" s="21" t="s">
        <v>93</v>
      </c>
      <c r="J233" s="21" t="s">
        <v>94</v>
      </c>
    </row>
    <row r="234" spans="1:10" s="38" customFormat="1" ht="51.5" customHeight="1" x14ac:dyDescent="0.2">
      <c r="A234" s="174" t="s">
        <v>57</v>
      </c>
      <c r="B234" s="157" t="s">
        <v>117</v>
      </c>
      <c r="C234" s="157" t="s">
        <v>51</v>
      </c>
      <c r="D234" s="157">
        <v>6</v>
      </c>
      <c r="E234" s="157">
        <v>15</v>
      </c>
      <c r="F234" s="51" t="s">
        <v>155</v>
      </c>
      <c r="G234" s="30">
        <f>E234*D234</f>
        <v>90</v>
      </c>
      <c r="H234" s="70" t="e">
        <f>#REF!</f>
        <v>#REF!</v>
      </c>
      <c r="I234" s="26" t="e">
        <f>+H234*G234</f>
        <v>#REF!</v>
      </c>
      <c r="J234" s="167" t="e">
        <f>SUM(I234:I236)</f>
        <v>#REF!</v>
      </c>
    </row>
    <row r="235" spans="1:10" s="38" customFormat="1" ht="47.5" customHeight="1" x14ac:dyDescent="0.2">
      <c r="A235" s="174"/>
      <c r="B235" s="157"/>
      <c r="C235" s="157"/>
      <c r="D235" s="157"/>
      <c r="E235" s="157"/>
      <c r="F235" s="51" t="s">
        <v>156</v>
      </c>
      <c r="G235" s="30">
        <f>E234*D234</f>
        <v>90</v>
      </c>
      <c r="H235" s="70" t="e">
        <f>#REF!</f>
        <v>#REF!</v>
      </c>
      <c r="I235" s="26" t="e">
        <f>+H235*G235</f>
        <v>#REF!</v>
      </c>
      <c r="J235" s="168"/>
    </row>
    <row r="236" spans="1:10" s="38" customFormat="1" ht="48" customHeight="1" x14ac:dyDescent="0.2">
      <c r="A236" s="174"/>
      <c r="B236" s="157"/>
      <c r="C236" s="157"/>
      <c r="D236" s="157"/>
      <c r="E236" s="157"/>
      <c r="F236" s="51" t="s">
        <v>157</v>
      </c>
      <c r="G236" s="30">
        <v>1</v>
      </c>
      <c r="H236" s="70" t="e">
        <f>#REF!</f>
        <v>#REF!</v>
      </c>
      <c r="I236" s="26" t="e">
        <f>+H236*G236</f>
        <v>#REF!</v>
      </c>
      <c r="J236" s="169"/>
    </row>
    <row r="237" spans="1:10" s="22" customFormat="1" ht="45" x14ac:dyDescent="0.2">
      <c r="A237" s="21" t="s">
        <v>71</v>
      </c>
      <c r="B237" s="21" t="s">
        <v>110</v>
      </c>
      <c r="C237" s="21" t="s">
        <v>111</v>
      </c>
      <c r="D237" s="21" t="s">
        <v>112</v>
      </c>
      <c r="E237" s="21" t="s">
        <v>113</v>
      </c>
      <c r="F237" s="21" t="s">
        <v>114</v>
      </c>
      <c r="G237" s="21" t="s">
        <v>174</v>
      </c>
      <c r="H237" s="68" t="s">
        <v>92</v>
      </c>
      <c r="I237" s="21" t="s">
        <v>93</v>
      </c>
      <c r="J237" s="21" t="s">
        <v>94</v>
      </c>
    </row>
    <row r="238" spans="1:10" s="38" customFormat="1" ht="54.5" customHeight="1" x14ac:dyDescent="0.2">
      <c r="A238" s="171" t="s">
        <v>58</v>
      </c>
      <c r="B238" s="157" t="s">
        <v>59</v>
      </c>
      <c r="C238" s="173" t="s">
        <v>51</v>
      </c>
      <c r="D238" s="173">
        <v>6</v>
      </c>
      <c r="E238" s="173">
        <v>15</v>
      </c>
      <c r="F238" s="51" t="s">
        <v>155</v>
      </c>
      <c r="G238" s="30">
        <f>E238*D238</f>
        <v>90</v>
      </c>
      <c r="H238" s="70" t="e">
        <f>#REF!</f>
        <v>#REF!</v>
      </c>
      <c r="I238" s="26" t="e">
        <f>+H238*G238</f>
        <v>#REF!</v>
      </c>
      <c r="J238" s="167" t="e">
        <f>SUM(I238:I240)</f>
        <v>#REF!</v>
      </c>
    </row>
    <row r="239" spans="1:10" s="38" customFormat="1" ht="41.5" customHeight="1" x14ac:dyDescent="0.2">
      <c r="A239" s="171"/>
      <c r="B239" s="157"/>
      <c r="C239" s="173"/>
      <c r="D239" s="173"/>
      <c r="E239" s="173"/>
      <c r="F239" s="51" t="s">
        <v>156</v>
      </c>
      <c r="G239" s="30">
        <f>E238*D238</f>
        <v>90</v>
      </c>
      <c r="H239" s="70" t="e">
        <f>#REF!</f>
        <v>#REF!</v>
      </c>
      <c r="I239" s="26" t="e">
        <f>+H239*G239</f>
        <v>#REF!</v>
      </c>
      <c r="J239" s="168"/>
    </row>
    <row r="240" spans="1:10" s="38" customFormat="1" ht="44.5" customHeight="1" x14ac:dyDescent="0.2">
      <c r="A240" s="171"/>
      <c r="B240" s="157"/>
      <c r="C240" s="173"/>
      <c r="D240" s="173"/>
      <c r="E240" s="173"/>
      <c r="F240" s="51" t="s">
        <v>157</v>
      </c>
      <c r="G240" s="30">
        <v>1</v>
      </c>
      <c r="H240" s="70" t="e">
        <f>#REF!</f>
        <v>#REF!</v>
      </c>
      <c r="I240" s="26" t="e">
        <f>+H240*G240</f>
        <v>#REF!</v>
      </c>
      <c r="J240" s="169"/>
    </row>
    <row r="241" spans="1:12" s="22" customFormat="1" ht="45" x14ac:dyDescent="0.2">
      <c r="A241" s="21" t="s">
        <v>71</v>
      </c>
      <c r="B241" s="21" t="s">
        <v>110</v>
      </c>
      <c r="C241" s="21" t="s">
        <v>111</v>
      </c>
      <c r="D241" s="21" t="s">
        <v>112</v>
      </c>
      <c r="E241" s="21" t="s">
        <v>113</v>
      </c>
      <c r="F241" s="21" t="s">
        <v>114</v>
      </c>
      <c r="G241" s="21" t="s">
        <v>174</v>
      </c>
      <c r="H241" s="68" t="s">
        <v>92</v>
      </c>
      <c r="I241" s="21" t="s">
        <v>93</v>
      </c>
      <c r="J241" s="21" t="s">
        <v>94</v>
      </c>
    </row>
    <row r="242" spans="1:12" s="38" customFormat="1" ht="45" x14ac:dyDescent="0.2">
      <c r="A242" s="171" t="s">
        <v>24</v>
      </c>
      <c r="B242" s="173" t="s">
        <v>117</v>
      </c>
      <c r="C242" s="173" t="s">
        <v>158</v>
      </c>
      <c r="D242" s="173">
        <v>4</v>
      </c>
      <c r="E242" s="173">
        <v>25</v>
      </c>
      <c r="F242" s="51" t="s">
        <v>25</v>
      </c>
      <c r="G242" s="30">
        <f>E242*D242</f>
        <v>100</v>
      </c>
      <c r="H242" s="70" t="e">
        <f>#REF!</f>
        <v>#REF!</v>
      </c>
      <c r="I242" s="26" t="e">
        <f>+H242*G242</f>
        <v>#REF!</v>
      </c>
      <c r="J242" s="164" t="e">
        <f>SUM(I242:I246)</f>
        <v>#REF!</v>
      </c>
    </row>
    <row r="243" spans="1:12" s="38" customFormat="1" ht="30" x14ac:dyDescent="0.2">
      <c r="A243" s="171"/>
      <c r="B243" s="173"/>
      <c r="C243" s="173"/>
      <c r="D243" s="173"/>
      <c r="E243" s="173"/>
      <c r="F243" s="2" t="s">
        <v>168</v>
      </c>
      <c r="G243" s="3">
        <v>4</v>
      </c>
      <c r="H243" s="26">
        <v>116655</v>
      </c>
      <c r="I243" s="26">
        <f>+H243*G243</f>
        <v>466620</v>
      </c>
      <c r="J243" s="165"/>
    </row>
    <row r="244" spans="1:12" s="38" customFormat="1" ht="15" x14ac:dyDescent="0.2">
      <c r="A244" s="171"/>
      <c r="B244" s="173"/>
      <c r="C244" s="173"/>
      <c r="D244" s="173"/>
      <c r="E244" s="173"/>
      <c r="F244" s="51" t="s">
        <v>26</v>
      </c>
      <c r="G244" s="30">
        <v>5</v>
      </c>
      <c r="H244" s="70">
        <v>817</v>
      </c>
      <c r="I244" s="26">
        <f>+H244*G244</f>
        <v>4085</v>
      </c>
      <c r="J244" s="165"/>
    </row>
    <row r="245" spans="1:12" s="38" customFormat="1" ht="15" x14ac:dyDescent="0.2">
      <c r="A245" s="171"/>
      <c r="B245" s="173"/>
      <c r="C245" s="173"/>
      <c r="D245" s="173"/>
      <c r="E245" s="173"/>
      <c r="F245" s="51" t="s">
        <v>27</v>
      </c>
      <c r="G245" s="30">
        <v>5</v>
      </c>
      <c r="H245" s="26">
        <f>3480*(1+5.2%)</f>
        <v>3660.96</v>
      </c>
      <c r="I245" s="26">
        <f>+H245*G245</f>
        <v>18304.8</v>
      </c>
      <c r="J245" s="165"/>
    </row>
    <row r="246" spans="1:12" s="38" customFormat="1" ht="71.5" customHeight="1" x14ac:dyDescent="0.2">
      <c r="A246" s="171"/>
      <c r="B246" s="173"/>
      <c r="C246" s="173"/>
      <c r="D246" s="173"/>
      <c r="E246" s="173"/>
      <c r="F246" s="51" t="s">
        <v>28</v>
      </c>
      <c r="G246" s="30">
        <v>1</v>
      </c>
      <c r="H246" s="70" t="e">
        <f>#REF!</f>
        <v>#REF!</v>
      </c>
      <c r="I246" s="26" t="e">
        <f>+H246*G246</f>
        <v>#REF!</v>
      </c>
      <c r="J246" s="166"/>
    </row>
    <row r="247" spans="1:12" s="22" customFormat="1" ht="45" x14ac:dyDescent="0.2">
      <c r="A247" s="21" t="s">
        <v>71</v>
      </c>
      <c r="B247" s="21" t="s">
        <v>110</v>
      </c>
      <c r="C247" s="21" t="s">
        <v>111</v>
      </c>
      <c r="D247" s="21" t="s">
        <v>112</v>
      </c>
      <c r="E247" s="21" t="s">
        <v>113</v>
      </c>
      <c r="F247" s="21" t="s">
        <v>114</v>
      </c>
      <c r="G247" s="21" t="s">
        <v>174</v>
      </c>
      <c r="H247" s="68" t="s">
        <v>92</v>
      </c>
      <c r="I247" s="21" t="s">
        <v>93</v>
      </c>
      <c r="J247" s="21" t="s">
        <v>94</v>
      </c>
    </row>
    <row r="248" spans="1:12" s="38" customFormat="1" ht="41.5" customHeight="1" x14ac:dyDescent="0.2">
      <c r="A248" s="171" t="s">
        <v>29</v>
      </c>
      <c r="B248" s="173" t="s">
        <v>59</v>
      </c>
      <c r="C248" s="173" t="s">
        <v>158</v>
      </c>
      <c r="D248" s="173">
        <v>4</v>
      </c>
      <c r="E248" s="173">
        <v>25</v>
      </c>
      <c r="F248" s="51" t="s">
        <v>25</v>
      </c>
      <c r="G248" s="30">
        <f>E248*D248</f>
        <v>100</v>
      </c>
      <c r="H248" s="70" t="e">
        <f>#REF!</f>
        <v>#REF!</v>
      </c>
      <c r="I248" s="26" t="e">
        <f>+H248*G248</f>
        <v>#REF!</v>
      </c>
      <c r="J248" s="164" t="e">
        <f>SUM(I248:I252)</f>
        <v>#REF!</v>
      </c>
    </row>
    <row r="249" spans="1:12" s="38" customFormat="1" ht="30" x14ac:dyDescent="0.2">
      <c r="A249" s="171"/>
      <c r="B249" s="173"/>
      <c r="C249" s="173"/>
      <c r="D249" s="173"/>
      <c r="E249" s="173"/>
      <c r="F249" s="2" t="s">
        <v>168</v>
      </c>
      <c r="G249" s="3">
        <v>4</v>
      </c>
      <c r="H249" s="26">
        <v>116655</v>
      </c>
      <c r="I249" s="26">
        <f>+H249*G249</f>
        <v>466620</v>
      </c>
      <c r="J249" s="165"/>
    </row>
    <row r="250" spans="1:12" s="38" customFormat="1" ht="15" x14ac:dyDescent="0.2">
      <c r="A250" s="171"/>
      <c r="B250" s="173"/>
      <c r="C250" s="173"/>
      <c r="D250" s="173"/>
      <c r="E250" s="173"/>
      <c r="F250" s="51" t="s">
        <v>26</v>
      </c>
      <c r="G250" s="30">
        <v>5</v>
      </c>
      <c r="H250" s="70">
        <v>817</v>
      </c>
      <c r="I250" s="26">
        <f>+H250*G250</f>
        <v>4085</v>
      </c>
      <c r="J250" s="165"/>
    </row>
    <row r="251" spans="1:12" s="38" customFormat="1" ht="15" x14ac:dyDescent="0.2">
      <c r="A251" s="171"/>
      <c r="B251" s="173"/>
      <c r="C251" s="173"/>
      <c r="D251" s="173"/>
      <c r="E251" s="173"/>
      <c r="F251" s="51" t="s">
        <v>27</v>
      </c>
      <c r="G251" s="30">
        <v>5</v>
      </c>
      <c r="H251" s="26">
        <f>3480*(1+5.2%)</f>
        <v>3660.96</v>
      </c>
      <c r="I251" s="26">
        <f>+H251*G251</f>
        <v>18304.8</v>
      </c>
      <c r="J251" s="165"/>
    </row>
    <row r="252" spans="1:12" s="38" customFormat="1" ht="56.5" customHeight="1" x14ac:dyDescent="0.2">
      <c r="A252" s="171"/>
      <c r="B252" s="173"/>
      <c r="C252" s="173"/>
      <c r="D252" s="173"/>
      <c r="E252" s="173"/>
      <c r="F252" s="51" t="s">
        <v>28</v>
      </c>
      <c r="G252" s="30">
        <v>1</v>
      </c>
      <c r="H252" s="70" t="e">
        <f>#REF!</f>
        <v>#REF!</v>
      </c>
      <c r="I252" s="26" t="e">
        <f>+H252*G252</f>
        <v>#REF!</v>
      </c>
      <c r="J252" s="166"/>
    </row>
    <row r="253" spans="1:12" ht="51" customHeight="1" x14ac:dyDescent="0.2">
      <c r="A253" s="60" t="s">
        <v>71</v>
      </c>
      <c r="B253" s="61" t="s">
        <v>110</v>
      </c>
      <c r="C253" s="61" t="s">
        <v>111</v>
      </c>
      <c r="D253" s="61" t="s">
        <v>112</v>
      </c>
      <c r="E253" s="61" t="s">
        <v>113</v>
      </c>
      <c r="F253" s="62" t="s">
        <v>114</v>
      </c>
      <c r="G253" s="62" t="s">
        <v>174</v>
      </c>
      <c r="H253" s="71" t="s">
        <v>92</v>
      </c>
      <c r="I253" s="62" t="s">
        <v>93</v>
      </c>
      <c r="J253" s="62" t="s">
        <v>94</v>
      </c>
    </row>
    <row r="254" spans="1:12" ht="66" customHeight="1" x14ac:dyDescent="0.2">
      <c r="A254" s="197" t="s">
        <v>159</v>
      </c>
      <c r="B254" s="198" t="s">
        <v>117</v>
      </c>
      <c r="C254" s="198" t="s">
        <v>160</v>
      </c>
      <c r="D254" s="198">
        <v>2</v>
      </c>
      <c r="E254" s="198">
        <v>20</v>
      </c>
      <c r="F254" s="63" t="s">
        <v>161</v>
      </c>
      <c r="G254" s="63">
        <f>E254*D254</f>
        <v>40</v>
      </c>
      <c r="H254" s="72" t="e">
        <f>#REF!</f>
        <v>#REF!</v>
      </c>
      <c r="I254" s="26" t="e">
        <f>+H254*G254</f>
        <v>#REF!</v>
      </c>
      <c r="J254" s="162" t="e">
        <f>SUM(I254:I255)</f>
        <v>#REF!</v>
      </c>
    </row>
    <row r="255" spans="1:12" ht="57" customHeight="1" x14ac:dyDescent="0.2">
      <c r="A255" s="197"/>
      <c r="B255" s="198"/>
      <c r="C255" s="198"/>
      <c r="D255" s="198"/>
      <c r="E255" s="198"/>
      <c r="F255" s="2" t="s">
        <v>168</v>
      </c>
      <c r="G255" s="3">
        <v>2</v>
      </c>
      <c r="H255" s="26">
        <v>116655</v>
      </c>
      <c r="I255" s="26">
        <f>+H255*G255</f>
        <v>233310</v>
      </c>
      <c r="J255" s="163"/>
    </row>
    <row r="256" spans="1:12" ht="19.25" customHeight="1" x14ac:dyDescent="0.2">
      <c r="A256" s="194" t="s">
        <v>162</v>
      </c>
      <c r="B256" s="194"/>
      <c r="C256" s="194"/>
      <c r="D256" s="194"/>
      <c r="E256" s="194"/>
      <c r="F256" s="195"/>
      <c r="G256" s="195"/>
      <c r="H256" s="195"/>
      <c r="I256" s="195"/>
      <c r="J256" s="46" t="e">
        <f>SUM(J10:J255)</f>
        <v>#REF!</v>
      </c>
      <c r="K256" s="29" t="e">
        <f>B2-J256</f>
        <v>#REF!</v>
      </c>
      <c r="L256" s="74" t="e">
        <f>K256/J256</f>
        <v>#REF!</v>
      </c>
    </row>
    <row r="257" spans="1:12" ht="94.5" customHeight="1" x14ac:dyDescent="0.2">
      <c r="A257" s="196" t="s">
        <v>185</v>
      </c>
      <c r="B257" s="196"/>
      <c r="C257" s="196"/>
      <c r="D257" s="196"/>
      <c r="E257" s="196"/>
      <c r="F257" s="196"/>
      <c r="G257" s="196"/>
      <c r="H257" s="196"/>
      <c r="I257" s="196"/>
      <c r="J257" s="64" t="e">
        <f>J256*L256</f>
        <v>#REF!</v>
      </c>
      <c r="L257" s="29"/>
    </row>
    <row r="258" spans="1:12" ht="32.25" customHeight="1" x14ac:dyDescent="0.2">
      <c r="A258" s="195" t="s">
        <v>163</v>
      </c>
      <c r="B258" s="195"/>
      <c r="C258" s="195"/>
      <c r="D258" s="195"/>
      <c r="E258" s="195"/>
      <c r="F258" s="195"/>
      <c r="G258" s="195"/>
      <c r="H258" s="195"/>
      <c r="I258" s="195"/>
      <c r="J258" s="64" t="e">
        <f>SUM(J256+J257)</f>
        <v>#REF!</v>
      </c>
      <c r="K258" s="29" t="e">
        <f>B2-J258</f>
        <v>#REF!</v>
      </c>
    </row>
    <row r="259" spans="1:12" ht="14" x14ac:dyDescent="0.2">
      <c r="A259" s="4"/>
      <c r="B259" s="4"/>
      <c r="C259" s="4"/>
      <c r="D259" s="4"/>
      <c r="E259" s="4"/>
      <c r="F259" s="4"/>
      <c r="G259" s="4"/>
      <c r="H259" s="73"/>
      <c r="I259" s="4"/>
      <c r="J259" s="4"/>
    </row>
    <row r="261" spans="1:12" x14ac:dyDescent="0.2">
      <c r="A261" s="149" t="s">
        <v>186</v>
      </c>
      <c r="B261" s="149"/>
      <c r="C261" s="149"/>
      <c r="D261" s="149"/>
      <c r="E261" s="149"/>
      <c r="F261" s="149"/>
      <c r="G261" s="149"/>
      <c r="H261" s="149"/>
      <c r="I261" s="149"/>
      <c r="J261" s="149"/>
      <c r="K261" s="22"/>
      <c r="L261" s="22"/>
    </row>
    <row r="262" spans="1:12" x14ac:dyDescent="0.2">
      <c r="A262" s="149"/>
      <c r="B262" s="149"/>
      <c r="C262" s="149"/>
      <c r="D262" s="149"/>
      <c r="E262" s="149"/>
      <c r="F262" s="149"/>
      <c r="G262" s="149"/>
      <c r="H262" s="149"/>
      <c r="I262" s="149"/>
      <c r="J262" s="149"/>
      <c r="K262" s="22"/>
      <c r="L262" s="22"/>
    </row>
    <row r="263" spans="1:12" ht="14" x14ac:dyDescent="0.2">
      <c r="A263" s="150" t="s">
        <v>90</v>
      </c>
      <c r="B263" s="150"/>
      <c r="C263" s="150"/>
      <c r="D263" s="150"/>
      <c r="E263" s="150"/>
      <c r="F263" s="150"/>
      <c r="G263" s="150"/>
      <c r="H263" s="150"/>
      <c r="I263" s="150"/>
      <c r="J263" s="150"/>
      <c r="K263" s="22"/>
      <c r="L263" s="22"/>
    </row>
    <row r="264" spans="1:12" ht="30" x14ac:dyDescent="0.2">
      <c r="A264" s="151" t="s">
        <v>71</v>
      </c>
      <c r="B264" s="151"/>
      <c r="C264" s="151"/>
      <c r="D264" s="151"/>
      <c r="E264" s="21" t="s">
        <v>91</v>
      </c>
      <c r="F264" s="23"/>
      <c r="G264" s="21" t="s">
        <v>82</v>
      </c>
      <c r="H264" s="68" t="s">
        <v>92</v>
      </c>
      <c r="I264" s="21" t="s">
        <v>93</v>
      </c>
      <c r="J264" s="21" t="s">
        <v>94</v>
      </c>
      <c r="K264" s="22"/>
      <c r="L264" s="22"/>
    </row>
    <row r="265" spans="1:12" ht="30" x14ac:dyDescent="0.2">
      <c r="A265" s="152" t="s">
        <v>95</v>
      </c>
      <c r="B265" s="152"/>
      <c r="C265" s="152"/>
      <c r="D265" s="152"/>
      <c r="E265" s="24">
        <v>3</v>
      </c>
      <c r="F265" s="25" t="s">
        <v>96</v>
      </c>
      <c r="G265" s="3">
        <v>1</v>
      </c>
      <c r="H265" s="26">
        <v>4510000</v>
      </c>
      <c r="I265" s="27">
        <f t="shared" ref="I265:I276" si="5">H265*G265*E265</f>
        <v>13530000</v>
      </c>
      <c r="J265" s="153">
        <f>SUM(I265:I268)</f>
        <v>66222000</v>
      </c>
    </row>
    <row r="266" spans="1:12" ht="30" x14ac:dyDescent="0.2">
      <c r="A266" s="152"/>
      <c r="B266" s="152"/>
      <c r="C266" s="152"/>
      <c r="D266" s="152"/>
      <c r="E266" s="24">
        <v>3</v>
      </c>
      <c r="F266" s="25" t="s">
        <v>97</v>
      </c>
      <c r="G266" s="3">
        <v>1</v>
      </c>
      <c r="H266" s="26">
        <v>4510000</v>
      </c>
      <c r="I266" s="27">
        <f t="shared" si="5"/>
        <v>13530000</v>
      </c>
      <c r="J266" s="153"/>
    </row>
    <row r="267" spans="1:12" ht="30" x14ac:dyDescent="0.2">
      <c r="A267" s="152"/>
      <c r="B267" s="152"/>
      <c r="C267" s="152"/>
      <c r="D267" s="152"/>
      <c r="E267" s="24">
        <v>3</v>
      </c>
      <c r="F267" s="25" t="s">
        <v>98</v>
      </c>
      <c r="G267" s="3">
        <v>1</v>
      </c>
      <c r="H267" s="26">
        <v>4510000</v>
      </c>
      <c r="I267" s="27">
        <f t="shared" si="5"/>
        <v>13530000</v>
      </c>
      <c r="J267" s="153"/>
    </row>
    <row r="268" spans="1:12" ht="30" x14ac:dyDescent="0.2">
      <c r="A268" s="152"/>
      <c r="B268" s="152"/>
      <c r="C268" s="152"/>
      <c r="D268" s="152"/>
      <c r="E268" s="24">
        <v>3</v>
      </c>
      <c r="F268" s="25" t="s">
        <v>99</v>
      </c>
      <c r="G268" s="3">
        <v>4</v>
      </c>
      <c r="H268" s="26">
        <v>2136000</v>
      </c>
      <c r="I268" s="27">
        <f t="shared" si="5"/>
        <v>25632000</v>
      </c>
      <c r="J268" s="153"/>
    </row>
    <row r="269" spans="1:12" ht="30" x14ac:dyDescent="0.2">
      <c r="A269" s="152" t="s">
        <v>100</v>
      </c>
      <c r="B269" s="152"/>
      <c r="C269" s="152"/>
      <c r="D269" s="152"/>
      <c r="E269" s="24">
        <v>3</v>
      </c>
      <c r="F269" s="25" t="s">
        <v>96</v>
      </c>
      <c r="G269" s="3">
        <v>1</v>
      </c>
      <c r="H269" s="26">
        <v>4510000</v>
      </c>
      <c r="I269" s="27">
        <f t="shared" si="5"/>
        <v>13530000</v>
      </c>
      <c r="J269" s="153">
        <f>SUM(I269:I272)</f>
        <v>66222000</v>
      </c>
    </row>
    <row r="270" spans="1:12" ht="30" x14ac:dyDescent="0.2">
      <c r="A270" s="152"/>
      <c r="B270" s="152"/>
      <c r="C270" s="152"/>
      <c r="D270" s="152"/>
      <c r="E270" s="24">
        <v>3</v>
      </c>
      <c r="F270" s="25" t="s">
        <v>97</v>
      </c>
      <c r="G270" s="3">
        <v>1</v>
      </c>
      <c r="H270" s="26">
        <v>4510000</v>
      </c>
      <c r="I270" s="27">
        <f t="shared" si="5"/>
        <v>13530000</v>
      </c>
      <c r="J270" s="153"/>
    </row>
    <row r="271" spans="1:12" ht="13.75" customHeight="1" x14ac:dyDescent="0.2">
      <c r="A271" s="152"/>
      <c r="B271" s="152"/>
      <c r="C271" s="152"/>
      <c r="D271" s="152"/>
      <c r="E271" s="24">
        <v>3</v>
      </c>
      <c r="F271" s="25" t="s">
        <v>98</v>
      </c>
      <c r="G271" s="3">
        <v>1</v>
      </c>
      <c r="H271" s="26">
        <v>4510000</v>
      </c>
      <c r="I271" s="27">
        <f t="shared" si="5"/>
        <v>13530000</v>
      </c>
      <c r="J271" s="153"/>
    </row>
    <row r="272" spans="1:12" ht="30" x14ac:dyDescent="0.2">
      <c r="A272" s="152"/>
      <c r="B272" s="152"/>
      <c r="C272" s="152"/>
      <c r="D272" s="152"/>
      <c r="E272" s="24">
        <v>3</v>
      </c>
      <c r="F272" s="25" t="s">
        <v>164</v>
      </c>
      <c r="G272" s="3">
        <v>4</v>
      </c>
      <c r="H272" s="26">
        <v>2136000</v>
      </c>
      <c r="I272" s="27">
        <f t="shared" si="5"/>
        <v>25632000</v>
      </c>
      <c r="J272" s="153"/>
    </row>
    <row r="273" spans="1:12" ht="30" x14ac:dyDescent="0.2">
      <c r="A273" s="152" t="s">
        <v>101</v>
      </c>
      <c r="B273" s="152"/>
      <c r="C273" s="152"/>
      <c r="D273" s="152"/>
      <c r="E273" s="24">
        <v>1.5</v>
      </c>
      <c r="F273" s="25" t="s">
        <v>102</v>
      </c>
      <c r="G273" s="3">
        <v>1</v>
      </c>
      <c r="H273" s="26">
        <v>4510000</v>
      </c>
      <c r="I273" s="27">
        <f t="shared" si="5"/>
        <v>6765000</v>
      </c>
      <c r="J273" s="159">
        <f>SUM(I273:I276)</f>
        <v>33825000</v>
      </c>
    </row>
    <row r="274" spans="1:12" ht="30" x14ac:dyDescent="0.2">
      <c r="A274" s="152"/>
      <c r="B274" s="152"/>
      <c r="C274" s="152"/>
      <c r="D274" s="152"/>
      <c r="E274" s="24">
        <v>1.5</v>
      </c>
      <c r="F274" s="25" t="s">
        <v>103</v>
      </c>
      <c r="G274" s="3">
        <v>1</v>
      </c>
      <c r="H274" s="26">
        <v>4510000</v>
      </c>
      <c r="I274" s="27">
        <f t="shared" si="5"/>
        <v>6765000</v>
      </c>
      <c r="J274" s="159"/>
    </row>
    <row r="275" spans="1:12" ht="30" x14ac:dyDescent="0.2">
      <c r="A275" s="152"/>
      <c r="B275" s="152"/>
      <c r="C275" s="152"/>
      <c r="D275" s="152"/>
      <c r="E275" s="24">
        <v>2.5</v>
      </c>
      <c r="F275" s="25" t="s">
        <v>104</v>
      </c>
      <c r="G275" s="3">
        <v>1</v>
      </c>
      <c r="H275" s="26">
        <v>4510000</v>
      </c>
      <c r="I275" s="27">
        <f t="shared" si="5"/>
        <v>11275000</v>
      </c>
      <c r="J275" s="159"/>
    </row>
    <row r="276" spans="1:12" ht="13.75" customHeight="1" x14ac:dyDescent="0.2">
      <c r="A276" s="152"/>
      <c r="B276" s="152"/>
      <c r="C276" s="152"/>
      <c r="D276" s="152"/>
      <c r="E276" s="24">
        <v>2</v>
      </c>
      <c r="F276" s="25" t="s">
        <v>105</v>
      </c>
      <c r="G276" s="3">
        <v>1</v>
      </c>
      <c r="H276" s="26">
        <v>4510000</v>
      </c>
      <c r="I276" s="27">
        <f t="shared" si="5"/>
        <v>9020000</v>
      </c>
      <c r="J276" s="159"/>
    </row>
    <row r="277" spans="1:12" ht="15" x14ac:dyDescent="0.2">
      <c r="A277" s="149"/>
      <c r="B277" s="149"/>
      <c r="C277" s="149"/>
      <c r="D277" s="149"/>
      <c r="E277" s="149"/>
      <c r="F277" s="149"/>
      <c r="G277" s="21" t="s">
        <v>82</v>
      </c>
      <c r="H277" s="68" t="s">
        <v>92</v>
      </c>
      <c r="I277" s="21" t="s">
        <v>93</v>
      </c>
      <c r="J277" s="21" t="s">
        <v>94</v>
      </c>
      <c r="K277" s="22"/>
      <c r="L277" s="22"/>
    </row>
    <row r="278" spans="1:12" ht="105" x14ac:dyDescent="0.2">
      <c r="A278" s="177" t="s">
        <v>106</v>
      </c>
      <c r="B278" s="177"/>
      <c r="C278" s="177"/>
      <c r="D278" s="177"/>
      <c r="E278" s="24">
        <v>3</v>
      </c>
      <c r="F278" s="31" t="s">
        <v>107</v>
      </c>
      <c r="G278" s="3">
        <v>1</v>
      </c>
      <c r="H278" s="26" t="e">
        <f>#REF!</f>
        <v>#REF!</v>
      </c>
      <c r="I278" s="26" t="e">
        <f>H278*G278*E278</f>
        <v>#REF!</v>
      </c>
      <c r="J278" s="26" t="e">
        <f>I278</f>
        <v>#REF!</v>
      </c>
      <c r="L278" s="32"/>
    </row>
    <row r="279" spans="1:12" ht="14" x14ac:dyDescent="0.2">
      <c r="A279" s="178" t="s">
        <v>108</v>
      </c>
      <c r="B279" s="178"/>
      <c r="C279" s="178"/>
      <c r="D279" s="178"/>
      <c r="E279" s="178"/>
      <c r="F279" s="178"/>
      <c r="G279" s="178"/>
      <c r="H279" s="178"/>
      <c r="I279" s="178"/>
      <c r="J279" s="178"/>
    </row>
    <row r="280" spans="1:12" ht="14" x14ac:dyDescent="0.2">
      <c r="A280" s="151" t="s">
        <v>109</v>
      </c>
      <c r="B280" s="151"/>
      <c r="C280" s="151"/>
      <c r="D280" s="151"/>
      <c r="E280" s="151"/>
      <c r="F280" s="151"/>
      <c r="G280" s="151"/>
      <c r="H280" s="151"/>
      <c r="I280" s="151"/>
      <c r="J280" s="151"/>
      <c r="K280" s="22"/>
      <c r="L280" s="22"/>
    </row>
    <row r="281" spans="1:12" ht="13.75" customHeight="1" x14ac:dyDescent="0.2">
      <c r="A281" s="34" t="s">
        <v>71</v>
      </c>
      <c r="B281" s="21" t="s">
        <v>110</v>
      </c>
      <c r="C281" s="21" t="s">
        <v>111</v>
      </c>
      <c r="D281" s="21" t="s">
        <v>112</v>
      </c>
      <c r="E281" s="21" t="s">
        <v>113</v>
      </c>
      <c r="F281" s="21" t="s">
        <v>114</v>
      </c>
      <c r="G281" s="21" t="s">
        <v>174</v>
      </c>
      <c r="H281" s="68" t="s">
        <v>92</v>
      </c>
      <c r="I281" s="21" t="s">
        <v>93</v>
      </c>
      <c r="J281" s="21" t="s">
        <v>94</v>
      </c>
      <c r="K281" s="22"/>
      <c r="L281" s="22"/>
    </row>
    <row r="282" spans="1:12" ht="45" x14ac:dyDescent="0.2">
      <c r="A282" s="35" t="s">
        <v>115</v>
      </c>
      <c r="B282" s="36"/>
      <c r="C282" s="36"/>
      <c r="D282" s="36"/>
      <c r="E282" s="36"/>
      <c r="F282" s="36"/>
      <c r="G282" s="36"/>
      <c r="H282" s="69"/>
      <c r="I282" s="36"/>
      <c r="J282" s="37"/>
      <c r="K282" s="38"/>
      <c r="L282" s="38"/>
    </row>
    <row r="283" spans="1:12" ht="45" x14ac:dyDescent="0.2">
      <c r="A283" s="39" t="s">
        <v>71</v>
      </c>
      <c r="B283" s="21" t="s">
        <v>110</v>
      </c>
      <c r="C283" s="21" t="s">
        <v>111</v>
      </c>
      <c r="D283" s="21" t="s">
        <v>112</v>
      </c>
      <c r="E283" s="21" t="s">
        <v>113</v>
      </c>
      <c r="F283" s="21" t="s">
        <v>174</v>
      </c>
      <c r="G283" s="21" t="s">
        <v>120</v>
      </c>
      <c r="H283" s="68" t="s">
        <v>92</v>
      </c>
      <c r="I283" s="21" t="s">
        <v>93</v>
      </c>
      <c r="J283" s="21" t="s">
        <v>94</v>
      </c>
      <c r="K283" s="22"/>
      <c r="L283" s="22"/>
    </row>
    <row r="284" spans="1:12" ht="15" x14ac:dyDescent="0.2">
      <c r="A284" s="158" t="s">
        <v>116</v>
      </c>
      <c r="B284" s="157" t="s">
        <v>117</v>
      </c>
      <c r="C284" s="157" t="s">
        <v>118</v>
      </c>
      <c r="D284" s="157">
        <v>3</v>
      </c>
      <c r="E284" s="157">
        <v>20</v>
      </c>
      <c r="F284" s="2" t="s">
        <v>165</v>
      </c>
      <c r="G284" s="3">
        <v>2</v>
      </c>
      <c r="H284" s="42" t="e">
        <f>#REF!</f>
        <v>#REF!</v>
      </c>
      <c r="I284" s="26" t="e">
        <f>+H284*G284</f>
        <v>#REF!</v>
      </c>
      <c r="J284" s="159" t="e">
        <f>+I287+I284+I285+I286</f>
        <v>#REF!</v>
      </c>
    </row>
    <row r="285" spans="1:12" ht="15" x14ac:dyDescent="0.2">
      <c r="A285" s="158"/>
      <c r="B285" s="157"/>
      <c r="C285" s="157"/>
      <c r="D285" s="157"/>
      <c r="E285" s="157"/>
      <c r="F285" s="2" t="s">
        <v>80</v>
      </c>
      <c r="G285" s="3">
        <v>3</v>
      </c>
      <c r="H285" s="42" t="e">
        <f>#REF!</f>
        <v>#REF!</v>
      </c>
      <c r="I285" s="26" t="e">
        <f>+H285*G285</f>
        <v>#REF!</v>
      </c>
      <c r="J285" s="159"/>
    </row>
    <row r="286" spans="1:12" ht="15" x14ac:dyDescent="0.2">
      <c r="A286" s="158"/>
      <c r="B286" s="157"/>
      <c r="C286" s="157"/>
      <c r="D286" s="157"/>
      <c r="E286" s="157"/>
      <c r="F286" s="2" t="s">
        <v>78</v>
      </c>
      <c r="G286" s="3">
        <v>1</v>
      </c>
      <c r="H286" s="42" t="e">
        <f>#REF!</f>
        <v>#REF!</v>
      </c>
      <c r="I286" s="26" t="e">
        <f>+H286*G286</f>
        <v>#REF!</v>
      </c>
      <c r="J286" s="159"/>
    </row>
    <row r="287" spans="1:12" ht="13.75" customHeight="1" x14ac:dyDescent="0.2">
      <c r="A287" s="158"/>
      <c r="B287" s="157"/>
      <c r="C287" s="157"/>
      <c r="D287" s="157"/>
      <c r="E287" s="157"/>
      <c r="F287" s="2" t="s">
        <v>79</v>
      </c>
      <c r="G287" s="3">
        <v>3</v>
      </c>
      <c r="H287" s="42" t="e">
        <f>#REF!</f>
        <v>#REF!</v>
      </c>
      <c r="I287" s="26" t="e">
        <f>+H287*G287</f>
        <v>#REF!</v>
      </c>
      <c r="J287" s="159"/>
    </row>
    <row r="288" spans="1:12" ht="45" x14ac:dyDescent="0.2">
      <c r="A288" s="21" t="s">
        <v>71</v>
      </c>
      <c r="B288" s="21" t="s">
        <v>110</v>
      </c>
      <c r="C288" s="21" t="s">
        <v>111</v>
      </c>
      <c r="D288" s="21" t="s">
        <v>112</v>
      </c>
      <c r="E288" s="21" t="s">
        <v>113</v>
      </c>
      <c r="F288" s="21" t="s">
        <v>174</v>
      </c>
      <c r="G288" s="21" t="s">
        <v>120</v>
      </c>
      <c r="H288" s="68" t="s">
        <v>92</v>
      </c>
      <c r="I288" s="21" t="s">
        <v>93</v>
      </c>
      <c r="J288" s="21" t="s">
        <v>94</v>
      </c>
      <c r="K288" s="22"/>
      <c r="L288" s="22"/>
    </row>
    <row r="289" spans="1:10" ht="15" x14ac:dyDescent="0.2">
      <c r="A289" s="155" t="s">
        <v>119</v>
      </c>
      <c r="B289" s="156" t="s">
        <v>59</v>
      </c>
      <c r="C289" s="157" t="s">
        <v>118</v>
      </c>
      <c r="D289" s="157">
        <v>3</v>
      </c>
      <c r="E289" s="157">
        <v>15</v>
      </c>
      <c r="F289" s="2" t="s">
        <v>165</v>
      </c>
      <c r="G289" s="3">
        <v>2</v>
      </c>
      <c r="H289" s="42" t="e">
        <f>#REF!</f>
        <v>#REF!</v>
      </c>
      <c r="I289" s="26" t="e">
        <f>+H289*G289</f>
        <v>#REF!</v>
      </c>
      <c r="J289" s="153" t="e">
        <f>+I292+I289+I290+I291</f>
        <v>#REF!</v>
      </c>
    </row>
    <row r="290" spans="1:10" ht="15" x14ac:dyDescent="0.2">
      <c r="A290" s="155"/>
      <c r="B290" s="156"/>
      <c r="C290" s="157"/>
      <c r="D290" s="157"/>
      <c r="E290" s="157"/>
      <c r="F290" s="2" t="s">
        <v>80</v>
      </c>
      <c r="G290" s="3">
        <v>3</v>
      </c>
      <c r="H290" s="42" t="e">
        <f>#REF!</f>
        <v>#REF!</v>
      </c>
      <c r="I290" s="26" t="e">
        <f>+H290*G290</f>
        <v>#REF!</v>
      </c>
      <c r="J290" s="153"/>
    </row>
    <row r="291" spans="1:10" ht="15" x14ac:dyDescent="0.2">
      <c r="A291" s="155"/>
      <c r="B291" s="156"/>
      <c r="C291" s="157"/>
      <c r="D291" s="157"/>
      <c r="E291" s="157"/>
      <c r="F291" s="2" t="s">
        <v>78</v>
      </c>
      <c r="G291" s="3">
        <v>1</v>
      </c>
      <c r="H291" s="42" t="e">
        <f>#REF!</f>
        <v>#REF!</v>
      </c>
      <c r="I291" s="26" t="e">
        <f>+H291*G291</f>
        <v>#REF!</v>
      </c>
      <c r="J291" s="153"/>
    </row>
    <row r="292" spans="1:10" ht="15" x14ac:dyDescent="0.2">
      <c r="A292" s="155"/>
      <c r="B292" s="156"/>
      <c r="C292" s="157"/>
      <c r="D292" s="157"/>
      <c r="E292" s="157"/>
      <c r="F292" s="2" t="s">
        <v>79</v>
      </c>
      <c r="G292" s="3">
        <v>3</v>
      </c>
      <c r="H292" s="42" t="e">
        <f>#REF!</f>
        <v>#REF!</v>
      </c>
      <c r="I292" s="26" t="e">
        <f>+H292*G292</f>
        <v>#REF!</v>
      </c>
      <c r="J292" s="153"/>
    </row>
    <row r="293" spans="1:10" ht="55.25" customHeight="1" x14ac:dyDescent="0.2">
      <c r="A293" s="21" t="s">
        <v>71</v>
      </c>
      <c r="B293" s="21" t="s">
        <v>110</v>
      </c>
      <c r="C293" s="21" t="s">
        <v>111</v>
      </c>
      <c r="D293" s="21" t="s">
        <v>112</v>
      </c>
      <c r="E293" s="21" t="s">
        <v>113</v>
      </c>
      <c r="F293" s="21" t="s">
        <v>114</v>
      </c>
      <c r="G293" s="21" t="s">
        <v>120</v>
      </c>
      <c r="H293" s="68" t="s">
        <v>92</v>
      </c>
      <c r="I293" s="21" t="s">
        <v>93</v>
      </c>
      <c r="J293" s="21" t="s">
        <v>94</v>
      </c>
    </row>
    <row r="294" spans="1:10" ht="15" x14ac:dyDescent="0.2">
      <c r="A294" s="155" t="s">
        <v>167</v>
      </c>
      <c r="B294" s="156" t="s">
        <v>117</v>
      </c>
      <c r="C294" s="156" t="s">
        <v>121</v>
      </c>
      <c r="D294" s="156">
        <v>3</v>
      </c>
      <c r="E294" s="156">
        <v>15</v>
      </c>
      <c r="F294" s="2" t="s">
        <v>165</v>
      </c>
      <c r="G294" s="3">
        <v>1</v>
      </c>
      <c r="H294" s="26" t="e">
        <f>#REF!</f>
        <v>#REF!</v>
      </c>
      <c r="I294" s="26" t="e">
        <f>+H294*G294</f>
        <v>#REF!</v>
      </c>
      <c r="J294" s="159" t="e">
        <f>SUM(I294:I298)</f>
        <v>#REF!</v>
      </c>
    </row>
    <row r="295" spans="1:10" ht="15" x14ac:dyDescent="0.2">
      <c r="A295" s="155"/>
      <c r="B295" s="156"/>
      <c r="C295" s="156"/>
      <c r="D295" s="156"/>
      <c r="E295" s="156"/>
      <c r="F295" s="2" t="s">
        <v>80</v>
      </c>
      <c r="G295" s="3">
        <v>3</v>
      </c>
      <c r="H295" s="26" t="e">
        <f>#REF!</f>
        <v>#REF!</v>
      </c>
      <c r="I295" s="26" t="e">
        <f>+H295*G295</f>
        <v>#REF!</v>
      </c>
      <c r="J295" s="159"/>
    </row>
    <row r="296" spans="1:10" ht="15" x14ac:dyDescent="0.2">
      <c r="A296" s="155"/>
      <c r="B296" s="156"/>
      <c r="C296" s="156"/>
      <c r="D296" s="156"/>
      <c r="E296" s="156"/>
      <c r="F296" s="2" t="s">
        <v>78</v>
      </c>
      <c r="G296" s="3">
        <v>1</v>
      </c>
      <c r="H296" s="26" t="e">
        <f>#REF!</f>
        <v>#REF!</v>
      </c>
      <c r="I296" s="26" t="e">
        <f>+H296*G296</f>
        <v>#REF!</v>
      </c>
      <c r="J296" s="159"/>
    </row>
    <row r="297" spans="1:10" ht="45" x14ac:dyDescent="0.2">
      <c r="A297" s="155"/>
      <c r="B297" s="156"/>
      <c r="C297" s="156"/>
      <c r="D297" s="156"/>
      <c r="E297" s="156"/>
      <c r="F297" s="2" t="s">
        <v>77</v>
      </c>
      <c r="G297" s="3">
        <v>1</v>
      </c>
      <c r="H297" s="26" t="e">
        <f>#REF!</f>
        <v>#REF!</v>
      </c>
      <c r="I297" s="26" t="e">
        <f>+H297*G297</f>
        <v>#REF!</v>
      </c>
      <c r="J297" s="159"/>
    </row>
    <row r="298" spans="1:10" ht="15" x14ac:dyDescent="0.2">
      <c r="A298" s="155"/>
      <c r="B298" s="156"/>
      <c r="C298" s="156"/>
      <c r="D298" s="156"/>
      <c r="E298" s="156"/>
      <c r="F298" s="2" t="s">
        <v>79</v>
      </c>
      <c r="G298" s="30">
        <v>1</v>
      </c>
      <c r="H298" s="27" t="e">
        <f>#REF!</f>
        <v>#REF!</v>
      </c>
      <c r="I298" s="26" t="e">
        <f>+H298*G298</f>
        <v>#REF!</v>
      </c>
      <c r="J298" s="159"/>
    </row>
    <row r="299" spans="1:10" ht="45" x14ac:dyDescent="0.2">
      <c r="A299" s="21" t="s">
        <v>71</v>
      </c>
      <c r="B299" s="21" t="s">
        <v>110</v>
      </c>
      <c r="C299" s="21" t="s">
        <v>111</v>
      </c>
      <c r="D299" s="21" t="s">
        <v>112</v>
      </c>
      <c r="E299" s="21" t="s">
        <v>113</v>
      </c>
      <c r="F299" s="21" t="s">
        <v>114</v>
      </c>
      <c r="G299" s="21" t="s">
        <v>120</v>
      </c>
      <c r="H299" s="68" t="s">
        <v>92</v>
      </c>
      <c r="I299" s="21" t="s">
        <v>93</v>
      </c>
      <c r="J299" s="21" t="s">
        <v>94</v>
      </c>
    </row>
    <row r="300" spans="1:10" ht="15" x14ac:dyDescent="0.2">
      <c r="A300" s="158" t="s">
        <v>122</v>
      </c>
      <c r="B300" s="157" t="s">
        <v>59</v>
      </c>
      <c r="C300" s="156" t="s">
        <v>121</v>
      </c>
      <c r="D300" s="156">
        <v>3</v>
      </c>
      <c r="E300" s="156">
        <v>10</v>
      </c>
      <c r="F300" s="2" t="s">
        <v>165</v>
      </c>
      <c r="G300" s="3">
        <v>1</v>
      </c>
      <c r="H300" s="26" t="e">
        <f>#REF!</f>
        <v>#REF!</v>
      </c>
      <c r="I300" s="26" t="e">
        <f>+H300*G300</f>
        <v>#REF!</v>
      </c>
      <c r="J300" s="159" t="e">
        <f>SUM(I300:I304)</f>
        <v>#REF!</v>
      </c>
    </row>
    <row r="301" spans="1:10" ht="15" x14ac:dyDescent="0.2">
      <c r="A301" s="158"/>
      <c r="B301" s="157"/>
      <c r="C301" s="156"/>
      <c r="D301" s="156"/>
      <c r="E301" s="156"/>
      <c r="F301" s="2" t="s">
        <v>80</v>
      </c>
      <c r="G301" s="3">
        <v>2</v>
      </c>
      <c r="H301" s="26" t="e">
        <f>#REF!</f>
        <v>#REF!</v>
      </c>
      <c r="I301" s="26" t="e">
        <f>+H301*G301</f>
        <v>#REF!</v>
      </c>
      <c r="J301" s="159"/>
    </row>
    <row r="302" spans="1:10" ht="15" x14ac:dyDescent="0.2">
      <c r="A302" s="158"/>
      <c r="B302" s="157"/>
      <c r="C302" s="156"/>
      <c r="D302" s="156"/>
      <c r="E302" s="156"/>
      <c r="F302" s="2" t="s">
        <v>78</v>
      </c>
      <c r="G302" s="3">
        <v>1</v>
      </c>
      <c r="H302" s="26" t="e">
        <f>#REF!</f>
        <v>#REF!</v>
      </c>
      <c r="I302" s="26" t="e">
        <f>+H302*G302</f>
        <v>#REF!</v>
      </c>
      <c r="J302" s="159"/>
    </row>
    <row r="303" spans="1:10" ht="45" x14ac:dyDescent="0.2">
      <c r="A303" s="158"/>
      <c r="B303" s="157"/>
      <c r="C303" s="156"/>
      <c r="D303" s="156"/>
      <c r="E303" s="156"/>
      <c r="F303" s="2" t="s">
        <v>77</v>
      </c>
      <c r="G303" s="3">
        <v>1</v>
      </c>
      <c r="H303" s="26" t="e">
        <f>#REF!</f>
        <v>#REF!</v>
      </c>
      <c r="I303" s="26" t="e">
        <f>+H303*G303</f>
        <v>#REF!</v>
      </c>
      <c r="J303" s="159"/>
    </row>
    <row r="304" spans="1:10" ht="15" x14ac:dyDescent="0.2">
      <c r="A304" s="158"/>
      <c r="B304" s="157"/>
      <c r="C304" s="156"/>
      <c r="D304" s="156"/>
      <c r="E304" s="156"/>
      <c r="F304" s="2" t="s">
        <v>79</v>
      </c>
      <c r="G304" s="30">
        <v>1</v>
      </c>
      <c r="H304" s="27" t="e">
        <f>#REF!</f>
        <v>#REF!</v>
      </c>
      <c r="I304" s="26" t="e">
        <f>+H304*G304</f>
        <v>#REF!</v>
      </c>
      <c r="J304" s="159"/>
    </row>
    <row r="305" spans="1:12" ht="13.75" customHeight="1" x14ac:dyDescent="0.2">
      <c r="A305" s="21" t="s">
        <v>71</v>
      </c>
      <c r="B305" s="21" t="s">
        <v>110</v>
      </c>
      <c r="C305" s="21" t="s">
        <v>111</v>
      </c>
      <c r="D305" s="21" t="s">
        <v>112</v>
      </c>
      <c r="E305" s="21" t="s">
        <v>113</v>
      </c>
      <c r="F305" s="21" t="s">
        <v>114</v>
      </c>
      <c r="G305" s="21" t="s">
        <v>120</v>
      </c>
      <c r="H305" s="68" t="s">
        <v>92</v>
      </c>
      <c r="I305" s="21" t="s">
        <v>93</v>
      </c>
      <c r="J305" s="21" t="s">
        <v>94</v>
      </c>
      <c r="K305" s="22"/>
      <c r="L305" s="22"/>
    </row>
    <row r="306" spans="1:12" ht="45" x14ac:dyDescent="0.2">
      <c r="A306" s="158" t="s">
        <v>123</v>
      </c>
      <c r="B306" s="158" t="s">
        <v>117</v>
      </c>
      <c r="C306" s="156" t="s">
        <v>5</v>
      </c>
      <c r="D306" s="157">
        <v>1</v>
      </c>
      <c r="E306" s="157">
        <v>20</v>
      </c>
      <c r="F306" s="2" t="s">
        <v>77</v>
      </c>
      <c r="G306" s="3">
        <v>1</v>
      </c>
      <c r="H306" s="26" t="e">
        <f>#REF!</f>
        <v>#REF!</v>
      </c>
      <c r="I306" s="26" t="e">
        <f>+H306*G306</f>
        <v>#REF!</v>
      </c>
      <c r="J306" s="159" t="e">
        <f>SUM(I306:I308)</f>
        <v>#REF!</v>
      </c>
      <c r="L306" s="44"/>
    </row>
    <row r="307" spans="1:12" ht="30" x14ac:dyDescent="0.2">
      <c r="A307" s="158"/>
      <c r="B307" s="158"/>
      <c r="C307" s="156"/>
      <c r="D307" s="157"/>
      <c r="E307" s="157"/>
      <c r="F307" s="2" t="s">
        <v>168</v>
      </c>
      <c r="G307" s="3">
        <v>1</v>
      </c>
      <c r="H307" s="26">
        <v>116655</v>
      </c>
      <c r="I307" s="26">
        <f>+H307*G307</f>
        <v>116655</v>
      </c>
      <c r="J307" s="160"/>
      <c r="L307" s="44"/>
    </row>
    <row r="308" spans="1:12" ht="30" x14ac:dyDescent="0.2">
      <c r="A308" s="158"/>
      <c r="B308" s="158"/>
      <c r="C308" s="156"/>
      <c r="D308" s="157"/>
      <c r="E308" s="157"/>
      <c r="F308" s="2" t="s">
        <v>76</v>
      </c>
      <c r="G308" s="3">
        <v>20</v>
      </c>
      <c r="H308" s="26" t="e">
        <f>#REF!</f>
        <v>#REF!</v>
      </c>
      <c r="I308" s="26" t="e">
        <f>+H308*G308</f>
        <v>#REF!</v>
      </c>
      <c r="J308" s="161"/>
      <c r="L308" s="44"/>
    </row>
    <row r="309" spans="1:12" ht="45" x14ac:dyDescent="0.2">
      <c r="A309" s="21" t="s">
        <v>71</v>
      </c>
      <c r="B309" s="21" t="s">
        <v>110</v>
      </c>
      <c r="C309" s="21" t="s">
        <v>111</v>
      </c>
      <c r="D309" s="21" t="s">
        <v>112</v>
      </c>
      <c r="E309" s="21" t="s">
        <v>113</v>
      </c>
      <c r="F309" s="21" t="s">
        <v>114</v>
      </c>
      <c r="G309" s="21" t="s">
        <v>120</v>
      </c>
      <c r="H309" s="68" t="s">
        <v>92</v>
      </c>
      <c r="I309" s="21" t="s">
        <v>93</v>
      </c>
      <c r="J309" s="21" t="s">
        <v>94</v>
      </c>
      <c r="K309" s="22"/>
      <c r="L309" s="22"/>
    </row>
    <row r="310" spans="1:12" ht="120" x14ac:dyDescent="0.2">
      <c r="A310" s="35" t="s">
        <v>6</v>
      </c>
      <c r="B310" s="40" t="s">
        <v>117</v>
      </c>
      <c r="C310" s="43" t="s">
        <v>5</v>
      </c>
      <c r="D310" s="41">
        <v>3</v>
      </c>
      <c r="E310" s="41">
        <v>15</v>
      </c>
      <c r="F310" s="45" t="s">
        <v>77</v>
      </c>
      <c r="G310" s="45">
        <v>1</v>
      </c>
      <c r="H310" s="28" t="e">
        <f>#REF!</f>
        <v>#REF!</v>
      </c>
      <c r="I310" s="26" t="e">
        <f>+H310*G310</f>
        <v>#REF!</v>
      </c>
      <c r="J310" s="26" t="e">
        <f>SUM(I310)</f>
        <v>#REF!</v>
      </c>
    </row>
    <row r="311" spans="1:12" ht="30" x14ac:dyDescent="0.2">
      <c r="A311" s="21" t="s">
        <v>71</v>
      </c>
      <c r="B311" s="21" t="s">
        <v>110</v>
      </c>
      <c r="C311" s="21" t="s">
        <v>111</v>
      </c>
      <c r="D311" s="21" t="s">
        <v>112</v>
      </c>
      <c r="E311" s="21" t="s">
        <v>124</v>
      </c>
      <c r="F311" s="21" t="s">
        <v>114</v>
      </c>
      <c r="G311" s="21" t="s">
        <v>120</v>
      </c>
      <c r="H311" s="68" t="s">
        <v>92</v>
      </c>
      <c r="I311" s="21" t="s">
        <v>93</v>
      </c>
      <c r="J311" s="21" t="s">
        <v>94</v>
      </c>
      <c r="K311" s="22"/>
      <c r="L311" s="22"/>
    </row>
    <row r="312" spans="1:12" ht="120" x14ac:dyDescent="0.2">
      <c r="A312" s="35" t="s">
        <v>6</v>
      </c>
      <c r="B312" s="35" t="s">
        <v>59</v>
      </c>
      <c r="C312" s="43" t="s">
        <v>5</v>
      </c>
      <c r="D312" s="30">
        <v>1</v>
      </c>
      <c r="E312" s="30">
        <v>8</v>
      </c>
      <c r="F312" s="45" t="s">
        <v>77</v>
      </c>
      <c r="G312" s="3">
        <v>1</v>
      </c>
      <c r="H312" s="46" t="e">
        <f>#REF!</f>
        <v>#REF!</v>
      </c>
      <c r="I312" s="26" t="e">
        <f>+H312*G312</f>
        <v>#REF!</v>
      </c>
      <c r="J312" s="26" t="e">
        <f>SUM(I312)</f>
        <v>#REF!</v>
      </c>
      <c r="K312" s="47"/>
      <c r="L312" s="47"/>
    </row>
    <row r="313" spans="1:12" ht="45" x14ac:dyDescent="0.2">
      <c r="A313" s="21" t="s">
        <v>71</v>
      </c>
      <c r="B313" s="21" t="s">
        <v>110</v>
      </c>
      <c r="C313" s="21" t="s">
        <v>111</v>
      </c>
      <c r="D313" s="21" t="s">
        <v>112</v>
      </c>
      <c r="E313" s="21" t="s">
        <v>113</v>
      </c>
      <c r="F313" s="21" t="s">
        <v>114</v>
      </c>
      <c r="G313" s="21" t="s">
        <v>120</v>
      </c>
      <c r="H313" s="68" t="s">
        <v>92</v>
      </c>
      <c r="I313" s="21" t="s">
        <v>93</v>
      </c>
      <c r="J313" s="21" t="s">
        <v>94</v>
      </c>
      <c r="K313" s="22"/>
      <c r="L313" s="22"/>
    </row>
    <row r="314" spans="1:12" ht="60" x14ac:dyDescent="0.2">
      <c r="A314" s="48" t="s">
        <v>7</v>
      </c>
      <c r="B314" s="41" t="s">
        <v>117</v>
      </c>
      <c r="C314" s="43" t="s">
        <v>5</v>
      </c>
      <c r="D314" s="41">
        <v>2</v>
      </c>
      <c r="E314" s="41">
        <v>20</v>
      </c>
      <c r="F314" s="45" t="s">
        <v>77</v>
      </c>
      <c r="G314" s="3">
        <v>1</v>
      </c>
      <c r="H314" s="26" t="e">
        <f>#REF!</f>
        <v>#REF!</v>
      </c>
      <c r="I314" s="26" t="e">
        <f>+H314*G314</f>
        <v>#REF!</v>
      </c>
      <c r="J314" s="26" t="e">
        <f>SUM(I314)</f>
        <v>#REF!</v>
      </c>
    </row>
    <row r="315" spans="1:12" ht="45" x14ac:dyDescent="0.2">
      <c r="A315" s="21" t="s">
        <v>71</v>
      </c>
      <c r="B315" s="21" t="s">
        <v>110</v>
      </c>
      <c r="C315" s="21" t="s">
        <v>111</v>
      </c>
      <c r="D315" s="21" t="s">
        <v>112</v>
      </c>
      <c r="E315" s="21" t="s">
        <v>113</v>
      </c>
      <c r="F315" s="21" t="s">
        <v>114</v>
      </c>
      <c r="G315" s="21" t="s">
        <v>120</v>
      </c>
      <c r="H315" s="68" t="s">
        <v>92</v>
      </c>
      <c r="I315" s="21" t="s">
        <v>93</v>
      </c>
      <c r="J315" s="21" t="s">
        <v>94</v>
      </c>
      <c r="K315" s="22"/>
      <c r="L315" s="22"/>
    </row>
    <row r="316" spans="1:12" ht="60" x14ac:dyDescent="0.2">
      <c r="A316" s="49" t="s">
        <v>8</v>
      </c>
      <c r="B316" s="30" t="s">
        <v>59</v>
      </c>
      <c r="C316" s="43" t="s">
        <v>5</v>
      </c>
      <c r="D316" s="30">
        <v>1</v>
      </c>
      <c r="E316" s="30">
        <v>15</v>
      </c>
      <c r="F316" s="45" t="s">
        <v>77</v>
      </c>
      <c r="G316" s="3">
        <v>1</v>
      </c>
      <c r="H316" s="26" t="e">
        <f>#REF!</f>
        <v>#REF!</v>
      </c>
      <c r="I316" s="26" t="e">
        <f>+H316*G316</f>
        <v>#REF!</v>
      </c>
      <c r="J316" s="26" t="e">
        <f>SUM(I316)</f>
        <v>#REF!</v>
      </c>
    </row>
    <row r="317" spans="1:12" ht="45" x14ac:dyDescent="0.2">
      <c r="A317" s="21" t="s">
        <v>71</v>
      </c>
      <c r="B317" s="21" t="s">
        <v>110</v>
      </c>
      <c r="C317" s="21" t="s">
        <v>111</v>
      </c>
      <c r="D317" s="21" t="s">
        <v>112</v>
      </c>
      <c r="E317" s="21" t="s">
        <v>113</v>
      </c>
      <c r="F317" s="21" t="s">
        <v>114</v>
      </c>
      <c r="G317" s="21" t="s">
        <v>120</v>
      </c>
      <c r="H317" s="68" t="s">
        <v>92</v>
      </c>
      <c r="I317" s="21" t="s">
        <v>93</v>
      </c>
      <c r="J317" s="21" t="s">
        <v>94</v>
      </c>
      <c r="K317" s="22"/>
      <c r="L317" s="22"/>
    </row>
    <row r="318" spans="1:12" ht="13.75" customHeight="1" x14ac:dyDescent="0.2">
      <c r="A318" s="171" t="s">
        <v>9</v>
      </c>
      <c r="B318" s="157" t="s">
        <v>117</v>
      </c>
      <c r="C318" s="157" t="s">
        <v>10</v>
      </c>
      <c r="D318" s="157">
        <v>2</v>
      </c>
      <c r="E318" s="157">
        <v>30</v>
      </c>
      <c r="F318" s="2" t="s">
        <v>170</v>
      </c>
      <c r="G318" s="3">
        <v>2</v>
      </c>
      <c r="H318" s="26" t="e">
        <f>#REF!</f>
        <v>#REF!</v>
      </c>
      <c r="I318" s="26" t="e">
        <f t="shared" ref="I318:I325" si="6">+H318*G318</f>
        <v>#REF!</v>
      </c>
      <c r="J318" s="159" t="e">
        <f>SUM(I318:I329)</f>
        <v>#REF!</v>
      </c>
    </row>
    <row r="319" spans="1:12" ht="15" x14ac:dyDescent="0.2">
      <c r="A319" s="171"/>
      <c r="B319" s="157"/>
      <c r="C319" s="157"/>
      <c r="D319" s="157"/>
      <c r="E319" s="157"/>
      <c r="F319" s="2" t="s">
        <v>169</v>
      </c>
      <c r="G319" s="3">
        <v>2</v>
      </c>
      <c r="H319" s="66" t="e">
        <f>#REF!</f>
        <v>#REF!</v>
      </c>
      <c r="I319" s="26" t="e">
        <f t="shared" si="6"/>
        <v>#REF!</v>
      </c>
      <c r="J319" s="159"/>
    </row>
    <row r="320" spans="1:12" ht="15" x14ac:dyDescent="0.2">
      <c r="A320" s="171"/>
      <c r="B320" s="157"/>
      <c r="C320" s="157"/>
      <c r="D320" s="157"/>
      <c r="E320" s="157"/>
      <c r="F320" s="2" t="s">
        <v>171</v>
      </c>
      <c r="G320" s="3">
        <v>2</v>
      </c>
      <c r="H320" s="26" t="e">
        <f>#REF!</f>
        <v>#REF!</v>
      </c>
      <c r="I320" s="26" t="e">
        <f t="shared" si="6"/>
        <v>#REF!</v>
      </c>
      <c r="J320" s="159"/>
    </row>
    <row r="321" spans="1:12" ht="15" x14ac:dyDescent="0.2">
      <c r="A321" s="171"/>
      <c r="B321" s="157"/>
      <c r="C321" s="157"/>
      <c r="D321" s="157"/>
      <c r="E321" s="157"/>
      <c r="F321" s="2" t="s">
        <v>165</v>
      </c>
      <c r="G321" s="3">
        <v>1</v>
      </c>
      <c r="H321" s="26" t="e">
        <f>#REF!</f>
        <v>#REF!</v>
      </c>
      <c r="I321" s="26" t="e">
        <f t="shared" si="6"/>
        <v>#REF!</v>
      </c>
      <c r="J321" s="159"/>
    </row>
    <row r="322" spans="1:12" ht="15" x14ac:dyDescent="0.2">
      <c r="A322" s="171"/>
      <c r="B322" s="157"/>
      <c r="C322" s="157"/>
      <c r="D322" s="157"/>
      <c r="E322" s="157"/>
      <c r="F322" s="2" t="s">
        <v>173</v>
      </c>
      <c r="G322" s="3">
        <v>1</v>
      </c>
      <c r="H322" s="26" t="e">
        <f>#REF!</f>
        <v>#REF!</v>
      </c>
      <c r="I322" s="26" t="e">
        <f t="shared" si="6"/>
        <v>#REF!</v>
      </c>
      <c r="J322" s="159"/>
    </row>
    <row r="323" spans="1:12" ht="15" x14ac:dyDescent="0.2">
      <c r="A323" s="171"/>
      <c r="B323" s="157"/>
      <c r="C323" s="157"/>
      <c r="D323" s="157"/>
      <c r="E323" s="157"/>
      <c r="F323" s="2" t="s">
        <v>175</v>
      </c>
      <c r="G323" s="3">
        <v>1</v>
      </c>
      <c r="H323" s="26" t="e">
        <f>#REF!</f>
        <v>#REF!</v>
      </c>
      <c r="I323" s="26" t="e">
        <f t="shared" si="6"/>
        <v>#REF!</v>
      </c>
      <c r="J323" s="159"/>
    </row>
    <row r="324" spans="1:12" ht="15" x14ac:dyDescent="0.2">
      <c r="A324" s="171"/>
      <c r="B324" s="157"/>
      <c r="C324" s="157"/>
      <c r="D324" s="157"/>
      <c r="E324" s="157"/>
      <c r="F324" s="2" t="s">
        <v>179</v>
      </c>
      <c r="G324" s="3">
        <v>1</v>
      </c>
      <c r="H324" s="26" t="e">
        <f>#REF!</f>
        <v>#REF!</v>
      </c>
      <c r="I324" s="26" t="e">
        <f t="shared" si="6"/>
        <v>#REF!</v>
      </c>
      <c r="J324" s="159"/>
    </row>
    <row r="325" spans="1:12" ht="15" x14ac:dyDescent="0.2">
      <c r="A325" s="171"/>
      <c r="B325" s="157"/>
      <c r="C325" s="157"/>
      <c r="D325" s="157"/>
      <c r="E325" s="157"/>
      <c r="F325" s="2" t="s">
        <v>178</v>
      </c>
      <c r="G325" s="3">
        <v>1</v>
      </c>
      <c r="H325" s="26" t="e">
        <f>#REF!</f>
        <v>#REF!</v>
      </c>
      <c r="I325" s="26" t="e">
        <f t="shared" si="6"/>
        <v>#REF!</v>
      </c>
      <c r="J325" s="159"/>
    </row>
    <row r="326" spans="1:12" ht="45" x14ac:dyDescent="0.2">
      <c r="A326" s="171"/>
      <c r="B326" s="157"/>
      <c r="C326" s="157"/>
      <c r="D326" s="157"/>
      <c r="E326" s="157"/>
      <c r="F326" s="2" t="s">
        <v>176</v>
      </c>
      <c r="G326" s="3">
        <v>60</v>
      </c>
      <c r="H326" s="26" t="e">
        <f>#REF!</f>
        <v>#REF!</v>
      </c>
      <c r="I326" s="26" t="e">
        <f>+H326*G326</f>
        <v>#REF!</v>
      </c>
      <c r="J326" s="159"/>
    </row>
    <row r="327" spans="1:12" ht="45" x14ac:dyDescent="0.2">
      <c r="A327" s="171"/>
      <c r="B327" s="157"/>
      <c r="C327" s="157"/>
      <c r="D327" s="157"/>
      <c r="E327" s="157"/>
      <c r="F327" s="2" t="s">
        <v>177</v>
      </c>
      <c r="G327" s="3">
        <v>60</v>
      </c>
      <c r="H327" s="26" t="e">
        <f>#REF!</f>
        <v>#REF!</v>
      </c>
      <c r="I327" s="26" t="e">
        <f>+H327*G327</f>
        <v>#REF!</v>
      </c>
      <c r="J327" s="159"/>
    </row>
    <row r="328" spans="1:12" ht="15" x14ac:dyDescent="0.2">
      <c r="A328" s="171"/>
      <c r="B328" s="157"/>
      <c r="C328" s="157"/>
      <c r="D328" s="157"/>
      <c r="E328" s="157"/>
      <c r="F328" s="2" t="s">
        <v>125</v>
      </c>
      <c r="G328" s="3">
        <v>1</v>
      </c>
      <c r="H328" s="26" t="e">
        <f>#REF!</f>
        <v>#REF!</v>
      </c>
      <c r="I328" s="26" t="e">
        <f>H328*G328</f>
        <v>#REF!</v>
      </c>
      <c r="J328" s="159"/>
    </row>
    <row r="329" spans="1:12" ht="15" x14ac:dyDescent="0.2">
      <c r="A329" s="171"/>
      <c r="B329" s="157"/>
      <c r="C329" s="157"/>
      <c r="D329" s="157"/>
      <c r="E329" s="157"/>
      <c r="F329" s="2" t="s">
        <v>11</v>
      </c>
      <c r="G329" s="3">
        <v>150</v>
      </c>
      <c r="H329" s="26" t="e">
        <f>#REF!</f>
        <v>#REF!</v>
      </c>
      <c r="I329" s="26" t="e">
        <f>H329*G329</f>
        <v>#REF!</v>
      </c>
      <c r="J329" s="159"/>
    </row>
    <row r="330" spans="1:12" ht="45" x14ac:dyDescent="0.2">
      <c r="A330" s="21" t="s">
        <v>71</v>
      </c>
      <c r="B330" s="21" t="s">
        <v>110</v>
      </c>
      <c r="C330" s="21" t="s">
        <v>111</v>
      </c>
      <c r="D330" s="21" t="s">
        <v>112</v>
      </c>
      <c r="E330" s="21" t="s">
        <v>113</v>
      </c>
      <c r="F330" s="21" t="s">
        <v>114</v>
      </c>
      <c r="G330" s="21" t="s">
        <v>174</v>
      </c>
      <c r="H330" s="68" t="s">
        <v>92</v>
      </c>
      <c r="I330" s="21" t="s">
        <v>93</v>
      </c>
      <c r="J330" s="21" t="s">
        <v>94</v>
      </c>
      <c r="K330" s="22"/>
      <c r="L330" s="22"/>
    </row>
    <row r="331" spans="1:12" ht="69" customHeight="1" x14ac:dyDescent="0.2">
      <c r="A331" s="171" t="s">
        <v>12</v>
      </c>
      <c r="B331" s="157" t="s">
        <v>59</v>
      </c>
      <c r="C331" s="157" t="s">
        <v>10</v>
      </c>
      <c r="D331" s="157">
        <v>1</v>
      </c>
      <c r="E331" s="157">
        <v>20</v>
      </c>
      <c r="F331" s="2" t="s">
        <v>170</v>
      </c>
      <c r="G331" s="3">
        <v>1</v>
      </c>
      <c r="H331" s="26" t="e">
        <f>#REF!</f>
        <v>#REF!</v>
      </c>
      <c r="I331" s="26" t="e">
        <f t="shared" ref="I331:I340" si="7">+H331*G331</f>
        <v>#REF!</v>
      </c>
      <c r="J331" s="159" t="e">
        <f>SUM(I331:I342)</f>
        <v>#REF!</v>
      </c>
    </row>
    <row r="332" spans="1:12" ht="15" x14ac:dyDescent="0.2">
      <c r="A332" s="171"/>
      <c r="B332" s="157"/>
      <c r="C332" s="157"/>
      <c r="D332" s="157"/>
      <c r="E332" s="157"/>
      <c r="F332" s="2" t="s">
        <v>169</v>
      </c>
      <c r="G332" s="3">
        <v>1</v>
      </c>
      <c r="H332" s="26" t="e">
        <f>#REF!</f>
        <v>#REF!</v>
      </c>
      <c r="I332" s="26" t="e">
        <f t="shared" si="7"/>
        <v>#REF!</v>
      </c>
      <c r="J332" s="159"/>
    </row>
    <row r="333" spans="1:12" ht="15" x14ac:dyDescent="0.2">
      <c r="A333" s="171"/>
      <c r="B333" s="157"/>
      <c r="C333" s="157"/>
      <c r="D333" s="157"/>
      <c r="E333" s="157"/>
      <c r="F333" s="2" t="s">
        <v>171</v>
      </c>
      <c r="G333" s="3">
        <v>1</v>
      </c>
      <c r="H333" s="26" t="e">
        <f>#REF!</f>
        <v>#REF!</v>
      </c>
      <c r="I333" s="26" t="e">
        <f t="shared" si="7"/>
        <v>#REF!</v>
      </c>
      <c r="J333" s="159"/>
    </row>
    <row r="334" spans="1:12" ht="15" x14ac:dyDescent="0.2">
      <c r="A334" s="171"/>
      <c r="B334" s="157"/>
      <c r="C334" s="157"/>
      <c r="D334" s="157"/>
      <c r="E334" s="157"/>
      <c r="F334" s="2" t="s">
        <v>165</v>
      </c>
      <c r="G334" s="3">
        <v>1</v>
      </c>
      <c r="H334" s="26" t="e">
        <f>#REF!</f>
        <v>#REF!</v>
      </c>
      <c r="I334" s="26" t="e">
        <f t="shared" si="7"/>
        <v>#REF!</v>
      </c>
      <c r="J334" s="159"/>
    </row>
    <row r="335" spans="1:12" ht="15" x14ac:dyDescent="0.2">
      <c r="A335" s="171"/>
      <c r="B335" s="157"/>
      <c r="C335" s="157"/>
      <c r="D335" s="157"/>
      <c r="E335" s="157"/>
      <c r="F335" s="2" t="s">
        <v>173</v>
      </c>
      <c r="G335" s="3">
        <v>1</v>
      </c>
      <c r="H335" s="26" t="e">
        <f>#REF!</f>
        <v>#REF!</v>
      </c>
      <c r="I335" s="26" t="e">
        <f t="shared" si="7"/>
        <v>#REF!</v>
      </c>
      <c r="J335" s="159"/>
    </row>
    <row r="336" spans="1:12" ht="15" x14ac:dyDescent="0.2">
      <c r="A336" s="171"/>
      <c r="B336" s="157"/>
      <c r="C336" s="157"/>
      <c r="D336" s="157"/>
      <c r="E336" s="157"/>
      <c r="F336" s="2" t="s">
        <v>175</v>
      </c>
      <c r="G336" s="3">
        <v>1</v>
      </c>
      <c r="H336" s="26" t="e">
        <f>#REF!</f>
        <v>#REF!</v>
      </c>
      <c r="I336" s="26" t="e">
        <f t="shared" si="7"/>
        <v>#REF!</v>
      </c>
      <c r="J336" s="159"/>
    </row>
    <row r="337" spans="1:12" ht="69" customHeight="1" x14ac:dyDescent="0.2">
      <c r="A337" s="171"/>
      <c r="B337" s="157"/>
      <c r="C337" s="157"/>
      <c r="D337" s="157"/>
      <c r="E337" s="157"/>
      <c r="F337" s="2" t="s">
        <v>179</v>
      </c>
      <c r="G337" s="3">
        <v>1</v>
      </c>
      <c r="H337" s="26" t="e">
        <f>#REF!</f>
        <v>#REF!</v>
      </c>
      <c r="I337" s="26" t="e">
        <f t="shared" si="7"/>
        <v>#REF!</v>
      </c>
      <c r="J337" s="159"/>
    </row>
    <row r="338" spans="1:12" ht="15" x14ac:dyDescent="0.2">
      <c r="A338" s="171"/>
      <c r="B338" s="157"/>
      <c r="C338" s="157"/>
      <c r="D338" s="157"/>
      <c r="E338" s="157"/>
      <c r="F338" s="2" t="s">
        <v>178</v>
      </c>
      <c r="G338" s="3">
        <v>1</v>
      </c>
      <c r="H338" s="26" t="e">
        <f>#REF!</f>
        <v>#REF!</v>
      </c>
      <c r="I338" s="26" t="e">
        <f t="shared" si="7"/>
        <v>#REF!</v>
      </c>
      <c r="J338" s="159"/>
    </row>
    <row r="339" spans="1:12" ht="45" x14ac:dyDescent="0.2">
      <c r="A339" s="171"/>
      <c r="B339" s="157"/>
      <c r="C339" s="157"/>
      <c r="D339" s="157"/>
      <c r="E339" s="157"/>
      <c r="F339" s="2" t="s">
        <v>176</v>
      </c>
      <c r="G339" s="3">
        <v>20</v>
      </c>
      <c r="H339" s="26" t="e">
        <f>#REF!</f>
        <v>#REF!</v>
      </c>
      <c r="I339" s="26" t="e">
        <f t="shared" si="7"/>
        <v>#REF!</v>
      </c>
      <c r="J339" s="159"/>
    </row>
    <row r="340" spans="1:12" ht="45" x14ac:dyDescent="0.2">
      <c r="A340" s="171"/>
      <c r="B340" s="157"/>
      <c r="C340" s="157"/>
      <c r="D340" s="157"/>
      <c r="E340" s="157"/>
      <c r="F340" s="2" t="s">
        <v>177</v>
      </c>
      <c r="G340" s="3">
        <v>20</v>
      </c>
      <c r="H340" s="26" t="e">
        <f>#REF!</f>
        <v>#REF!</v>
      </c>
      <c r="I340" s="26" t="e">
        <f t="shared" si="7"/>
        <v>#REF!</v>
      </c>
      <c r="J340" s="159"/>
    </row>
    <row r="341" spans="1:12" ht="15" x14ac:dyDescent="0.2">
      <c r="A341" s="171"/>
      <c r="B341" s="157"/>
      <c r="C341" s="157"/>
      <c r="D341" s="157"/>
      <c r="E341" s="157"/>
      <c r="F341" s="2" t="s">
        <v>125</v>
      </c>
      <c r="G341" s="3">
        <v>1</v>
      </c>
      <c r="H341" s="26" t="e">
        <f>#REF!</f>
        <v>#REF!</v>
      </c>
      <c r="I341" s="26" t="e">
        <f>H341*G341</f>
        <v>#REF!</v>
      </c>
      <c r="J341" s="159"/>
    </row>
    <row r="342" spans="1:12" ht="15" x14ac:dyDescent="0.2">
      <c r="A342" s="171"/>
      <c r="B342" s="157"/>
      <c r="C342" s="157"/>
      <c r="D342" s="157"/>
      <c r="E342" s="157"/>
      <c r="F342" s="2" t="s">
        <v>11</v>
      </c>
      <c r="G342" s="3">
        <v>100</v>
      </c>
      <c r="H342" s="26" t="e">
        <f>#REF!</f>
        <v>#REF!</v>
      </c>
      <c r="I342" s="26" t="e">
        <f>H342*G342</f>
        <v>#REF!</v>
      </c>
      <c r="J342" s="159"/>
    </row>
    <row r="343" spans="1:12" ht="13.75" customHeight="1" x14ac:dyDescent="0.2">
      <c r="A343" s="21" t="s">
        <v>71</v>
      </c>
      <c r="B343" s="21" t="s">
        <v>110</v>
      </c>
      <c r="C343" s="21" t="s">
        <v>111</v>
      </c>
      <c r="D343" s="21" t="s">
        <v>112</v>
      </c>
      <c r="E343" s="21" t="s">
        <v>113</v>
      </c>
      <c r="F343" s="21" t="s">
        <v>114</v>
      </c>
      <c r="G343" s="21" t="s">
        <v>174</v>
      </c>
      <c r="H343" s="68" t="s">
        <v>92</v>
      </c>
      <c r="I343" s="21" t="s">
        <v>93</v>
      </c>
      <c r="J343" s="21" t="s">
        <v>94</v>
      </c>
      <c r="K343" s="22"/>
      <c r="L343" s="22"/>
    </row>
    <row r="344" spans="1:12" ht="60" x14ac:dyDescent="0.2">
      <c r="A344" s="180" t="s">
        <v>15</v>
      </c>
      <c r="B344" s="176" t="s">
        <v>117</v>
      </c>
      <c r="C344" s="176" t="s">
        <v>126</v>
      </c>
      <c r="D344" s="176">
        <v>2</v>
      </c>
      <c r="E344" s="176">
        <v>20</v>
      </c>
      <c r="F344" s="2" t="s">
        <v>172</v>
      </c>
      <c r="G344" s="3">
        <v>1</v>
      </c>
      <c r="H344" s="26" t="e">
        <f>#REF!</f>
        <v>#REF!</v>
      </c>
      <c r="I344" s="26" t="e">
        <f>H344*G344</f>
        <v>#REF!</v>
      </c>
      <c r="J344" s="153" t="e">
        <f>SUM(I344:I348)</f>
        <v>#REF!</v>
      </c>
    </row>
    <row r="345" spans="1:12" ht="15" x14ac:dyDescent="0.2">
      <c r="A345" s="180"/>
      <c r="B345" s="176"/>
      <c r="C345" s="176"/>
      <c r="D345" s="176"/>
      <c r="E345" s="176"/>
      <c r="F345" s="51" t="s">
        <v>16</v>
      </c>
      <c r="G345" s="3">
        <v>2</v>
      </c>
      <c r="H345" s="26" t="e">
        <f>#REF!</f>
        <v>#REF!</v>
      </c>
      <c r="I345" s="26" t="e">
        <f>H345*G345</f>
        <v>#REF!</v>
      </c>
      <c r="J345" s="153"/>
    </row>
    <row r="346" spans="1:12" ht="15" x14ac:dyDescent="0.2">
      <c r="A346" s="180"/>
      <c r="B346" s="176"/>
      <c r="C346" s="176"/>
      <c r="D346" s="176"/>
      <c r="E346" s="176"/>
      <c r="F346" s="51" t="s">
        <v>17</v>
      </c>
      <c r="G346" s="3">
        <v>18</v>
      </c>
      <c r="H346" s="26">
        <v>567</v>
      </c>
      <c r="I346" s="26">
        <f>H346*G346</f>
        <v>10206</v>
      </c>
      <c r="J346" s="153"/>
    </row>
    <row r="347" spans="1:12" ht="15" x14ac:dyDescent="0.2">
      <c r="A347" s="180"/>
      <c r="B347" s="176"/>
      <c r="C347" s="176"/>
      <c r="D347" s="176"/>
      <c r="E347" s="176"/>
      <c r="F347" s="51" t="s">
        <v>18</v>
      </c>
      <c r="G347" s="3">
        <v>4</v>
      </c>
      <c r="H347" s="26">
        <f>3480*(1+5.2%)</f>
        <v>3660.96</v>
      </c>
      <c r="I347" s="26">
        <f>H347*G347</f>
        <v>14643.84</v>
      </c>
      <c r="J347" s="153"/>
    </row>
    <row r="348" spans="1:12" ht="27.5" customHeight="1" x14ac:dyDescent="0.2">
      <c r="A348" s="180"/>
      <c r="B348" s="176"/>
      <c r="C348" s="176"/>
      <c r="D348" s="176"/>
      <c r="E348" s="176"/>
      <c r="F348" s="51" t="s">
        <v>166</v>
      </c>
      <c r="G348" s="3">
        <v>40</v>
      </c>
      <c r="H348" s="26" t="e">
        <f>#REF!</f>
        <v>#REF!</v>
      </c>
      <c r="I348" s="26" t="e">
        <f>H348*G348</f>
        <v>#REF!</v>
      </c>
      <c r="J348" s="153"/>
    </row>
    <row r="349" spans="1:12" ht="45" x14ac:dyDescent="0.2">
      <c r="A349" s="21" t="s">
        <v>71</v>
      </c>
      <c r="B349" s="21" t="s">
        <v>110</v>
      </c>
      <c r="C349" s="21" t="s">
        <v>111</v>
      </c>
      <c r="D349" s="21" t="s">
        <v>112</v>
      </c>
      <c r="E349" s="21" t="s">
        <v>113</v>
      </c>
      <c r="F349" s="21" t="s">
        <v>114</v>
      </c>
      <c r="G349" s="21" t="s">
        <v>174</v>
      </c>
      <c r="H349" s="68" t="s">
        <v>92</v>
      </c>
      <c r="I349" s="21" t="s">
        <v>93</v>
      </c>
      <c r="J349" s="21" t="s">
        <v>94</v>
      </c>
      <c r="K349" s="22"/>
      <c r="L349" s="22"/>
    </row>
    <row r="350" spans="1:12" ht="60" x14ac:dyDescent="0.2">
      <c r="A350" s="179" t="s">
        <v>15</v>
      </c>
      <c r="B350" s="176" t="s">
        <v>59</v>
      </c>
      <c r="C350" s="176" t="s">
        <v>126</v>
      </c>
      <c r="D350" s="176">
        <v>1</v>
      </c>
      <c r="E350" s="176">
        <v>20</v>
      </c>
      <c r="F350" s="2" t="s">
        <v>172</v>
      </c>
      <c r="G350" s="3">
        <v>1</v>
      </c>
      <c r="H350" s="26" t="e">
        <f>#REF!</f>
        <v>#REF!</v>
      </c>
      <c r="I350" s="26" t="e">
        <f>H350*G350</f>
        <v>#REF!</v>
      </c>
      <c r="J350" s="153" t="e">
        <f>SUM(I350:I354)</f>
        <v>#REF!</v>
      </c>
    </row>
    <row r="351" spans="1:12" ht="15" x14ac:dyDescent="0.2">
      <c r="A351" s="179"/>
      <c r="B351" s="176"/>
      <c r="C351" s="176"/>
      <c r="D351" s="176"/>
      <c r="E351" s="176"/>
      <c r="F351" s="51" t="s">
        <v>16</v>
      </c>
      <c r="G351" s="3">
        <v>1</v>
      </c>
      <c r="H351" s="26" t="e">
        <f>#REF!</f>
        <v>#REF!</v>
      </c>
      <c r="I351" s="26" t="e">
        <f>H351*G351</f>
        <v>#REF!</v>
      </c>
      <c r="J351" s="153"/>
    </row>
    <row r="352" spans="1:12" ht="15" x14ac:dyDescent="0.2">
      <c r="A352" s="179"/>
      <c r="B352" s="176"/>
      <c r="C352" s="176"/>
      <c r="D352" s="176"/>
      <c r="E352" s="176"/>
      <c r="F352" s="51" t="s">
        <v>17</v>
      </c>
      <c r="G352" s="3">
        <v>18</v>
      </c>
      <c r="H352" s="26">
        <v>567</v>
      </c>
      <c r="I352" s="26">
        <f>H352*G352</f>
        <v>10206</v>
      </c>
      <c r="J352" s="153"/>
    </row>
    <row r="353" spans="1:12" ht="13.75" customHeight="1" x14ac:dyDescent="0.2">
      <c r="A353" s="179"/>
      <c r="B353" s="176"/>
      <c r="C353" s="176"/>
      <c r="D353" s="176"/>
      <c r="E353" s="176"/>
      <c r="F353" s="51" t="s">
        <v>18</v>
      </c>
      <c r="G353" s="3">
        <v>4</v>
      </c>
      <c r="H353" s="26">
        <f>3480*(1+5.2%)</f>
        <v>3660.96</v>
      </c>
      <c r="I353" s="26">
        <f>H353*G353</f>
        <v>14643.84</v>
      </c>
      <c r="J353" s="153"/>
    </row>
    <row r="354" spans="1:12" ht="75" x14ac:dyDescent="0.2">
      <c r="A354" s="179"/>
      <c r="B354" s="176"/>
      <c r="C354" s="176"/>
      <c r="D354" s="176"/>
      <c r="E354" s="176"/>
      <c r="F354" s="51" t="s">
        <v>166</v>
      </c>
      <c r="G354" s="3">
        <v>20</v>
      </c>
      <c r="H354" s="26" t="e">
        <f>#REF!</f>
        <v>#REF!</v>
      </c>
      <c r="I354" s="26" t="e">
        <f>H354*G354</f>
        <v>#REF!</v>
      </c>
      <c r="J354" s="153"/>
    </row>
    <row r="355" spans="1:12" ht="45" x14ac:dyDescent="0.2">
      <c r="A355" s="21" t="s">
        <v>71</v>
      </c>
      <c r="B355" s="21" t="s">
        <v>110</v>
      </c>
      <c r="C355" s="21" t="s">
        <v>111</v>
      </c>
      <c r="D355" s="21" t="s">
        <v>112</v>
      </c>
      <c r="E355" s="21" t="s">
        <v>113</v>
      </c>
      <c r="F355" s="21" t="s">
        <v>114</v>
      </c>
      <c r="G355" s="21" t="s">
        <v>174</v>
      </c>
      <c r="H355" s="68" t="s">
        <v>92</v>
      </c>
      <c r="I355" s="21" t="s">
        <v>93</v>
      </c>
      <c r="J355" s="21" t="s">
        <v>94</v>
      </c>
      <c r="K355" s="22"/>
      <c r="L355" s="22"/>
    </row>
    <row r="356" spans="1:12" ht="13.75" customHeight="1" x14ac:dyDescent="0.2">
      <c r="A356" s="158" t="s">
        <v>19</v>
      </c>
      <c r="B356" s="157" t="s">
        <v>117</v>
      </c>
      <c r="C356" s="157" t="s">
        <v>47</v>
      </c>
      <c r="D356" s="157">
        <v>2</v>
      </c>
      <c r="E356" s="157">
        <v>20</v>
      </c>
      <c r="F356" s="51" t="s">
        <v>20</v>
      </c>
      <c r="G356" s="30">
        <v>40</v>
      </c>
      <c r="H356" s="70" t="e">
        <f>#REF!</f>
        <v>#REF!</v>
      </c>
      <c r="I356" s="26" t="e">
        <f>+H356*G356</f>
        <v>#REF!</v>
      </c>
      <c r="J356" s="167" t="e">
        <f>SUM(I356:I359)</f>
        <v>#REF!</v>
      </c>
      <c r="K356" s="38"/>
      <c r="L356" s="38"/>
    </row>
    <row r="357" spans="1:12" ht="30" x14ac:dyDescent="0.2">
      <c r="A357" s="158"/>
      <c r="B357" s="157"/>
      <c r="C357" s="157"/>
      <c r="D357" s="157"/>
      <c r="E357" s="157"/>
      <c r="F357" s="2" t="s">
        <v>168</v>
      </c>
      <c r="G357" s="3">
        <v>2</v>
      </c>
      <c r="H357" s="26">
        <v>116655</v>
      </c>
      <c r="I357" s="26">
        <f>+H357*G357</f>
        <v>233310</v>
      </c>
      <c r="J357" s="168"/>
      <c r="K357" s="38"/>
      <c r="L357" s="38"/>
    </row>
    <row r="358" spans="1:12" ht="15" x14ac:dyDescent="0.2">
      <c r="A358" s="158"/>
      <c r="B358" s="157"/>
      <c r="C358" s="157"/>
      <c r="D358" s="157"/>
      <c r="E358" s="157"/>
      <c r="F358" s="51" t="s">
        <v>21</v>
      </c>
      <c r="G358" s="30">
        <v>40</v>
      </c>
      <c r="H358" s="70" t="e">
        <f>#REF!</f>
        <v>#REF!</v>
      </c>
      <c r="I358" s="26" t="e">
        <f>H358*G358</f>
        <v>#REF!</v>
      </c>
      <c r="J358" s="168"/>
      <c r="K358" s="38"/>
      <c r="L358" s="38"/>
    </row>
    <row r="359" spans="1:12" ht="13.75" customHeight="1" x14ac:dyDescent="0.2">
      <c r="A359" s="158"/>
      <c r="B359" s="157"/>
      <c r="C359" s="157"/>
      <c r="D359" s="157"/>
      <c r="E359" s="157"/>
      <c r="F359" s="51" t="s">
        <v>22</v>
      </c>
      <c r="G359" s="30">
        <v>2</v>
      </c>
      <c r="H359" s="70">
        <v>50000</v>
      </c>
      <c r="I359" s="26">
        <f>H359*G359</f>
        <v>100000</v>
      </c>
      <c r="J359" s="169"/>
      <c r="K359" s="38"/>
      <c r="L359" s="38"/>
    </row>
    <row r="360" spans="1:12" ht="45" x14ac:dyDescent="0.2">
      <c r="A360" s="21" t="s">
        <v>71</v>
      </c>
      <c r="B360" s="21" t="s">
        <v>110</v>
      </c>
      <c r="C360" s="21" t="s">
        <v>111</v>
      </c>
      <c r="D360" s="21" t="s">
        <v>112</v>
      </c>
      <c r="E360" s="21" t="s">
        <v>113</v>
      </c>
      <c r="F360" s="21" t="s">
        <v>114</v>
      </c>
      <c r="G360" s="21" t="s">
        <v>174</v>
      </c>
      <c r="H360" s="68" t="s">
        <v>92</v>
      </c>
      <c r="I360" s="21" t="s">
        <v>93</v>
      </c>
      <c r="J360" s="21" t="s">
        <v>94</v>
      </c>
      <c r="K360" s="22"/>
      <c r="L360" s="22"/>
    </row>
    <row r="361" spans="1:12" ht="30" x14ac:dyDescent="0.2">
      <c r="A361" s="180" t="s">
        <v>30</v>
      </c>
      <c r="B361" s="176" t="s">
        <v>59</v>
      </c>
      <c r="C361" s="176" t="s">
        <v>31</v>
      </c>
      <c r="D361" s="176">
        <v>1</v>
      </c>
      <c r="E361" s="176">
        <v>30</v>
      </c>
      <c r="F361" s="51" t="s">
        <v>32</v>
      </c>
      <c r="G361" s="3">
        <v>30</v>
      </c>
      <c r="H361" s="27">
        <v>1225</v>
      </c>
      <c r="I361" s="26">
        <f>H361*G361</f>
        <v>36750</v>
      </c>
      <c r="J361" s="153" t="e">
        <f>SUM(I361:I364)</f>
        <v>#REF!</v>
      </c>
    </row>
    <row r="362" spans="1:12" ht="15" x14ac:dyDescent="0.2">
      <c r="A362" s="180"/>
      <c r="B362" s="176"/>
      <c r="C362" s="176"/>
      <c r="D362" s="176"/>
      <c r="E362" s="176"/>
      <c r="F362" s="51" t="s">
        <v>33</v>
      </c>
      <c r="G362" s="3">
        <v>30</v>
      </c>
      <c r="H362" s="27" t="e">
        <f>#REF!</f>
        <v>#REF!</v>
      </c>
      <c r="I362" s="26" t="e">
        <f>H362*G362</f>
        <v>#REF!</v>
      </c>
      <c r="J362" s="153"/>
    </row>
    <row r="363" spans="1:12" ht="13.75" customHeight="1" x14ac:dyDescent="0.2">
      <c r="A363" s="180"/>
      <c r="B363" s="176"/>
      <c r="C363" s="176"/>
      <c r="D363" s="176"/>
      <c r="E363" s="176"/>
      <c r="F363" s="51" t="s">
        <v>34</v>
      </c>
      <c r="G363" s="3">
        <v>1</v>
      </c>
      <c r="H363" s="27">
        <v>111512</v>
      </c>
      <c r="I363" s="26">
        <f>H363*G363</f>
        <v>111512</v>
      </c>
      <c r="J363" s="153"/>
    </row>
    <row r="364" spans="1:12" ht="15" x14ac:dyDescent="0.2">
      <c r="A364" s="180"/>
      <c r="B364" s="176"/>
      <c r="C364" s="176"/>
      <c r="D364" s="176"/>
      <c r="E364" s="176"/>
      <c r="F364" s="51" t="s">
        <v>35</v>
      </c>
      <c r="G364" s="3">
        <v>4</v>
      </c>
      <c r="H364" s="27">
        <v>4000</v>
      </c>
      <c r="I364" s="26">
        <f>H364*G364</f>
        <v>16000</v>
      </c>
      <c r="J364" s="153"/>
    </row>
    <row r="365" spans="1:12" ht="45" x14ac:dyDescent="0.2">
      <c r="A365" s="21" t="s">
        <v>71</v>
      </c>
      <c r="B365" s="21" t="s">
        <v>110</v>
      </c>
      <c r="C365" s="21" t="s">
        <v>111</v>
      </c>
      <c r="D365" s="21" t="s">
        <v>112</v>
      </c>
      <c r="E365" s="21" t="s">
        <v>113</v>
      </c>
      <c r="F365" s="21" t="s">
        <v>114</v>
      </c>
      <c r="G365" s="21" t="s">
        <v>174</v>
      </c>
      <c r="H365" s="68" t="s">
        <v>92</v>
      </c>
      <c r="I365" s="21" t="s">
        <v>93</v>
      </c>
      <c r="J365" s="21" t="s">
        <v>94</v>
      </c>
      <c r="K365" s="22"/>
      <c r="L365" s="22"/>
    </row>
    <row r="366" spans="1:12" ht="15" x14ac:dyDescent="0.2">
      <c r="A366" s="181" t="s">
        <v>127</v>
      </c>
      <c r="B366" s="182" t="s">
        <v>117</v>
      </c>
      <c r="C366" s="182" t="s">
        <v>128</v>
      </c>
      <c r="D366" s="182">
        <v>5</v>
      </c>
      <c r="E366" s="182">
        <v>20</v>
      </c>
      <c r="F366" s="53" t="s">
        <v>36</v>
      </c>
      <c r="G366" s="3">
        <v>1</v>
      </c>
      <c r="H366" s="27" t="e">
        <f>#REF!</f>
        <v>#REF!</v>
      </c>
      <c r="I366" s="26" t="e">
        <f>H366*G366</f>
        <v>#REF!</v>
      </c>
      <c r="J366" s="154" t="e">
        <f>SUM(I366:I367)</f>
        <v>#REF!</v>
      </c>
    </row>
    <row r="367" spans="1:12" ht="13.75" customHeight="1" x14ac:dyDescent="0.2">
      <c r="A367" s="181"/>
      <c r="B367" s="182"/>
      <c r="C367" s="182"/>
      <c r="D367" s="182"/>
      <c r="E367" s="182"/>
      <c r="F367" s="53" t="s">
        <v>181</v>
      </c>
      <c r="G367" s="3">
        <v>100</v>
      </c>
      <c r="H367" s="26">
        <v>4287</v>
      </c>
      <c r="I367" s="26">
        <f>H367*G367</f>
        <v>428700</v>
      </c>
      <c r="J367" s="154"/>
    </row>
    <row r="368" spans="1:12" ht="45" x14ac:dyDescent="0.2">
      <c r="A368" s="21" t="s">
        <v>71</v>
      </c>
      <c r="B368" s="21" t="s">
        <v>110</v>
      </c>
      <c r="C368" s="21" t="s">
        <v>111</v>
      </c>
      <c r="D368" s="21" t="s">
        <v>112</v>
      </c>
      <c r="E368" s="21" t="s">
        <v>113</v>
      </c>
      <c r="F368" s="21" t="s">
        <v>114</v>
      </c>
      <c r="G368" s="21" t="s">
        <v>174</v>
      </c>
      <c r="H368" s="68" t="s">
        <v>92</v>
      </c>
      <c r="I368" s="21" t="s">
        <v>93</v>
      </c>
      <c r="J368" s="21" t="s">
        <v>94</v>
      </c>
      <c r="K368" s="22"/>
      <c r="L368" s="22"/>
    </row>
    <row r="369" spans="1:12" ht="15" x14ac:dyDescent="0.2">
      <c r="A369" s="185" t="s">
        <v>129</v>
      </c>
      <c r="B369" s="182" t="s">
        <v>59</v>
      </c>
      <c r="C369" s="182" t="s">
        <v>128</v>
      </c>
      <c r="D369" s="182">
        <v>3</v>
      </c>
      <c r="E369" s="182">
        <v>20</v>
      </c>
      <c r="F369" s="53" t="s">
        <v>36</v>
      </c>
      <c r="G369" s="3">
        <v>1</v>
      </c>
      <c r="H369" s="27" t="e">
        <f>#REF!</f>
        <v>#REF!</v>
      </c>
      <c r="I369" s="26" t="e">
        <f>H369*G369</f>
        <v>#REF!</v>
      </c>
      <c r="J369" s="154" t="e">
        <f>SUM(I369:I370)</f>
        <v>#REF!</v>
      </c>
    </row>
    <row r="370" spans="1:12" ht="15" x14ac:dyDescent="0.2">
      <c r="A370" s="185"/>
      <c r="B370" s="182"/>
      <c r="C370" s="182"/>
      <c r="D370" s="182"/>
      <c r="E370" s="182"/>
      <c r="F370" s="53" t="s">
        <v>181</v>
      </c>
      <c r="G370" s="3">
        <v>60</v>
      </c>
      <c r="H370" s="26">
        <v>4287</v>
      </c>
      <c r="I370" s="26">
        <f>H370*G370</f>
        <v>257220</v>
      </c>
      <c r="J370" s="154"/>
    </row>
    <row r="371" spans="1:12" ht="45" x14ac:dyDescent="0.2">
      <c r="A371" s="21" t="s">
        <v>71</v>
      </c>
      <c r="B371" s="21" t="s">
        <v>110</v>
      </c>
      <c r="C371" s="21" t="s">
        <v>111</v>
      </c>
      <c r="D371" s="21" t="s">
        <v>112</v>
      </c>
      <c r="E371" s="21" t="s">
        <v>113</v>
      </c>
      <c r="F371" s="21" t="s">
        <v>114</v>
      </c>
      <c r="G371" s="21" t="s">
        <v>174</v>
      </c>
      <c r="H371" s="68" t="s">
        <v>92</v>
      </c>
      <c r="I371" s="21" t="s">
        <v>93</v>
      </c>
      <c r="J371" s="21" t="s">
        <v>94</v>
      </c>
      <c r="K371" s="22"/>
      <c r="L371" s="22"/>
    </row>
    <row r="372" spans="1:12" ht="15" x14ac:dyDescent="0.2">
      <c r="A372" s="184" t="s">
        <v>190</v>
      </c>
      <c r="B372" s="176" t="s">
        <v>59</v>
      </c>
      <c r="C372" s="176" t="s">
        <v>128</v>
      </c>
      <c r="D372" s="176">
        <v>5</v>
      </c>
      <c r="E372" s="176">
        <v>20</v>
      </c>
      <c r="F372" s="53" t="s">
        <v>181</v>
      </c>
      <c r="G372" s="3">
        <v>100</v>
      </c>
      <c r="H372" s="26">
        <v>4287</v>
      </c>
      <c r="I372" s="26">
        <f>H372*G372</f>
        <v>428700</v>
      </c>
      <c r="J372" s="154">
        <f>SUM(I372:I374)</f>
        <v>890700</v>
      </c>
    </row>
    <row r="373" spans="1:12" ht="15" x14ac:dyDescent="0.2">
      <c r="A373" s="184"/>
      <c r="B373" s="176"/>
      <c r="C373" s="176"/>
      <c r="D373" s="176"/>
      <c r="E373" s="176"/>
      <c r="F373" s="53" t="s">
        <v>37</v>
      </c>
      <c r="G373" s="3">
        <v>20</v>
      </c>
      <c r="H373" s="26">
        <v>7150</v>
      </c>
      <c r="I373" s="26">
        <f>H373*G373</f>
        <v>143000</v>
      </c>
      <c r="J373" s="154"/>
    </row>
    <row r="374" spans="1:12" ht="15" x14ac:dyDescent="0.2">
      <c r="A374" s="184"/>
      <c r="B374" s="176"/>
      <c r="C374" s="176"/>
      <c r="D374" s="176"/>
      <c r="E374" s="176"/>
      <c r="F374" s="53" t="s">
        <v>38</v>
      </c>
      <c r="G374" s="3">
        <v>20</v>
      </c>
      <c r="H374" s="27">
        <v>15950</v>
      </c>
      <c r="I374" s="26">
        <f>H374*G374</f>
        <v>319000</v>
      </c>
      <c r="J374" s="154"/>
    </row>
    <row r="375" spans="1:12" ht="45" x14ac:dyDescent="0.2">
      <c r="A375" s="21" t="s">
        <v>71</v>
      </c>
      <c r="B375" s="21" t="s">
        <v>110</v>
      </c>
      <c r="C375" s="21" t="s">
        <v>111</v>
      </c>
      <c r="D375" s="21" t="s">
        <v>112</v>
      </c>
      <c r="E375" s="21" t="s">
        <v>113</v>
      </c>
      <c r="F375" s="21" t="s">
        <v>114</v>
      </c>
      <c r="G375" s="21" t="s">
        <v>174</v>
      </c>
      <c r="H375" s="68" t="s">
        <v>92</v>
      </c>
      <c r="I375" s="21" t="s">
        <v>93</v>
      </c>
      <c r="J375" s="21" t="s">
        <v>94</v>
      </c>
      <c r="K375" s="22"/>
      <c r="L375" s="22"/>
    </row>
    <row r="376" spans="1:12" ht="15" x14ac:dyDescent="0.2">
      <c r="A376" s="183" t="s">
        <v>191</v>
      </c>
      <c r="B376" s="176" t="s">
        <v>117</v>
      </c>
      <c r="C376" s="176" t="s">
        <v>128</v>
      </c>
      <c r="D376" s="176">
        <v>5</v>
      </c>
      <c r="E376" s="176">
        <v>20</v>
      </c>
      <c r="F376" s="53" t="s">
        <v>181</v>
      </c>
      <c r="G376" s="3">
        <v>100</v>
      </c>
      <c r="H376" s="26">
        <v>4287</v>
      </c>
      <c r="I376" s="26">
        <f>H376*G376</f>
        <v>428700</v>
      </c>
      <c r="J376" s="154">
        <f>SUM(I376:I378)</f>
        <v>890700</v>
      </c>
    </row>
    <row r="377" spans="1:12" ht="15" x14ac:dyDescent="0.2">
      <c r="A377" s="183"/>
      <c r="B377" s="176"/>
      <c r="C377" s="176"/>
      <c r="D377" s="176"/>
      <c r="E377" s="176"/>
      <c r="F377" s="53" t="s">
        <v>37</v>
      </c>
      <c r="G377" s="3">
        <v>20</v>
      </c>
      <c r="H377" s="26">
        <v>7150</v>
      </c>
      <c r="I377" s="26">
        <f>H377*G377</f>
        <v>143000</v>
      </c>
      <c r="J377" s="154"/>
    </row>
    <row r="378" spans="1:12" ht="15" x14ac:dyDescent="0.2">
      <c r="A378" s="183"/>
      <c r="B378" s="176"/>
      <c r="C378" s="176"/>
      <c r="D378" s="176"/>
      <c r="E378" s="176"/>
      <c r="F378" s="53" t="s">
        <v>38</v>
      </c>
      <c r="G378" s="3">
        <v>20</v>
      </c>
      <c r="H378" s="27">
        <v>15950</v>
      </c>
      <c r="I378" s="26">
        <f>H378*G378</f>
        <v>319000</v>
      </c>
      <c r="J378" s="154"/>
    </row>
    <row r="379" spans="1:12" ht="45" x14ac:dyDescent="0.2">
      <c r="A379" s="21" t="s">
        <v>71</v>
      </c>
      <c r="B379" s="21" t="s">
        <v>110</v>
      </c>
      <c r="C379" s="21" t="s">
        <v>111</v>
      </c>
      <c r="D379" s="21" t="s">
        <v>112</v>
      </c>
      <c r="E379" s="21" t="s">
        <v>113</v>
      </c>
      <c r="F379" s="21" t="s">
        <v>114</v>
      </c>
      <c r="G379" s="21" t="s">
        <v>174</v>
      </c>
      <c r="H379" s="68" t="s">
        <v>92</v>
      </c>
      <c r="I379" s="21" t="s">
        <v>93</v>
      </c>
      <c r="J379" s="21" t="s">
        <v>94</v>
      </c>
      <c r="K379" s="22"/>
      <c r="L379" s="22"/>
    </row>
    <row r="380" spans="1:12" ht="13.75" customHeight="1" x14ac:dyDescent="0.2">
      <c r="A380" s="183" t="s">
        <v>130</v>
      </c>
      <c r="B380" s="176" t="s">
        <v>117</v>
      </c>
      <c r="C380" s="176" t="s">
        <v>131</v>
      </c>
      <c r="D380" s="176">
        <v>3</v>
      </c>
      <c r="E380" s="176">
        <v>20</v>
      </c>
      <c r="F380" s="2" t="s">
        <v>39</v>
      </c>
      <c r="G380" s="3">
        <v>1</v>
      </c>
      <c r="H380" s="27">
        <f>135767.5*(1+5.2%)</f>
        <v>142827.41</v>
      </c>
      <c r="I380" s="26">
        <f t="shared" ref="I380:I391" si="8">H380*G380</f>
        <v>142827.41</v>
      </c>
      <c r="J380" s="186" t="e">
        <f>SUM(I380:I391)</f>
        <v>#REF!</v>
      </c>
    </row>
    <row r="381" spans="1:12" ht="15" x14ac:dyDescent="0.2">
      <c r="A381" s="183"/>
      <c r="B381" s="176"/>
      <c r="C381" s="176"/>
      <c r="D381" s="176"/>
      <c r="E381" s="176"/>
      <c r="F381" s="2" t="s">
        <v>40</v>
      </c>
      <c r="G381" s="3">
        <v>1</v>
      </c>
      <c r="H381" s="27">
        <f>77150*(1+5.2%)</f>
        <v>81161.8</v>
      </c>
      <c r="I381" s="26">
        <f t="shared" si="8"/>
        <v>81161.8</v>
      </c>
      <c r="J381" s="186"/>
    </row>
    <row r="382" spans="1:12" ht="15" x14ac:dyDescent="0.2">
      <c r="A382" s="183"/>
      <c r="B382" s="176"/>
      <c r="C382" s="176"/>
      <c r="D382" s="176"/>
      <c r="E382" s="176"/>
      <c r="F382" s="2" t="s">
        <v>132</v>
      </c>
      <c r="G382" s="3">
        <v>1</v>
      </c>
      <c r="H382" s="27">
        <f>62540*(1+5.2%)</f>
        <v>65792.08</v>
      </c>
      <c r="I382" s="26">
        <f t="shared" si="8"/>
        <v>65792.08</v>
      </c>
      <c r="J382" s="186"/>
    </row>
    <row r="383" spans="1:12" ht="15" x14ac:dyDescent="0.2">
      <c r="A383" s="183"/>
      <c r="B383" s="176"/>
      <c r="C383" s="176"/>
      <c r="D383" s="176"/>
      <c r="E383" s="176"/>
      <c r="F383" s="2" t="s">
        <v>41</v>
      </c>
      <c r="G383" s="3">
        <v>1</v>
      </c>
      <c r="H383" s="27">
        <v>76262</v>
      </c>
      <c r="I383" s="26">
        <f t="shared" si="8"/>
        <v>76262</v>
      </c>
      <c r="J383" s="186"/>
    </row>
    <row r="384" spans="1:12" ht="15" x14ac:dyDescent="0.2">
      <c r="A384" s="183"/>
      <c r="B384" s="176"/>
      <c r="C384" s="176"/>
      <c r="D384" s="176"/>
      <c r="E384" s="176"/>
      <c r="F384" s="2" t="s">
        <v>42</v>
      </c>
      <c r="G384" s="3">
        <v>1</v>
      </c>
      <c r="H384" s="27" t="e">
        <f>H333</f>
        <v>#REF!</v>
      </c>
      <c r="I384" s="26" t="e">
        <f t="shared" si="8"/>
        <v>#REF!</v>
      </c>
      <c r="J384" s="186"/>
    </row>
    <row r="385" spans="1:12" ht="15" x14ac:dyDescent="0.2">
      <c r="A385" s="183"/>
      <c r="B385" s="176"/>
      <c r="C385" s="176"/>
      <c r="D385" s="176"/>
      <c r="E385" s="176"/>
      <c r="F385" s="2" t="s">
        <v>125</v>
      </c>
      <c r="G385" s="30">
        <v>1</v>
      </c>
      <c r="H385" s="27" t="e">
        <f>H398</f>
        <v>#REF!</v>
      </c>
      <c r="I385" s="26" t="e">
        <f t="shared" si="8"/>
        <v>#REF!</v>
      </c>
      <c r="J385" s="186"/>
    </row>
    <row r="386" spans="1:12" ht="15" x14ac:dyDescent="0.2">
      <c r="A386" s="183"/>
      <c r="B386" s="176"/>
      <c r="C386" s="176"/>
      <c r="D386" s="176"/>
      <c r="E386" s="176"/>
      <c r="F386" s="2" t="s">
        <v>133</v>
      </c>
      <c r="G386" s="30">
        <v>1</v>
      </c>
      <c r="H386" s="27">
        <v>24563</v>
      </c>
      <c r="I386" s="26">
        <f t="shared" si="8"/>
        <v>24563</v>
      </c>
      <c r="J386" s="186"/>
    </row>
    <row r="387" spans="1:12" ht="15" x14ac:dyDescent="0.2">
      <c r="A387" s="183"/>
      <c r="B387" s="176"/>
      <c r="C387" s="176"/>
      <c r="D387" s="176"/>
      <c r="E387" s="176"/>
      <c r="F387" s="2" t="s">
        <v>184</v>
      </c>
      <c r="G387" s="30">
        <v>1</v>
      </c>
      <c r="H387" s="27" t="e">
        <f>#REF!</f>
        <v>#REF!</v>
      </c>
      <c r="I387" s="26" t="e">
        <f t="shared" si="8"/>
        <v>#REF!</v>
      </c>
      <c r="J387" s="186"/>
    </row>
    <row r="388" spans="1:12" ht="15" x14ac:dyDescent="0.2">
      <c r="A388" s="183"/>
      <c r="B388" s="176"/>
      <c r="C388" s="176"/>
      <c r="D388" s="176"/>
      <c r="E388" s="176"/>
      <c r="F388" s="2" t="s">
        <v>183</v>
      </c>
      <c r="G388" s="30">
        <v>2</v>
      </c>
      <c r="H388" s="27" t="e">
        <f>H401</f>
        <v>#REF!</v>
      </c>
      <c r="I388" s="26" t="e">
        <f t="shared" si="8"/>
        <v>#REF!</v>
      </c>
      <c r="J388" s="186"/>
    </row>
    <row r="389" spans="1:12" ht="15" x14ac:dyDescent="0.2">
      <c r="A389" s="183"/>
      <c r="B389" s="176"/>
      <c r="C389" s="176"/>
      <c r="D389" s="176"/>
      <c r="E389" s="176"/>
      <c r="F389" s="2" t="s">
        <v>187</v>
      </c>
      <c r="G389" s="30">
        <v>1</v>
      </c>
      <c r="H389" s="27">
        <v>34467</v>
      </c>
      <c r="I389" s="26">
        <f t="shared" si="8"/>
        <v>34467</v>
      </c>
      <c r="J389" s="186"/>
    </row>
    <row r="390" spans="1:12" ht="15" x14ac:dyDescent="0.2">
      <c r="A390" s="183"/>
      <c r="B390" s="176"/>
      <c r="C390" s="176"/>
      <c r="D390" s="176"/>
      <c r="E390" s="176"/>
      <c r="F390" s="2" t="s">
        <v>45</v>
      </c>
      <c r="G390" s="30">
        <v>1</v>
      </c>
      <c r="H390" s="27" t="e">
        <f>H403</f>
        <v>#REF!</v>
      </c>
      <c r="I390" s="26" t="e">
        <f t="shared" si="8"/>
        <v>#REF!</v>
      </c>
      <c r="J390" s="186"/>
    </row>
    <row r="391" spans="1:12" ht="15" x14ac:dyDescent="0.2">
      <c r="A391" s="183"/>
      <c r="B391" s="176"/>
      <c r="C391" s="176"/>
      <c r="D391" s="176"/>
      <c r="E391" s="176"/>
      <c r="F391" s="2" t="s">
        <v>36</v>
      </c>
      <c r="G391" s="3">
        <v>1</v>
      </c>
      <c r="H391" s="27" t="e">
        <f>H366</f>
        <v>#REF!</v>
      </c>
      <c r="I391" s="26" t="e">
        <f t="shared" si="8"/>
        <v>#REF!</v>
      </c>
      <c r="J391" s="186"/>
    </row>
    <row r="392" spans="1:12" ht="45" x14ac:dyDescent="0.2">
      <c r="A392" s="21" t="s">
        <v>71</v>
      </c>
      <c r="B392" s="21" t="s">
        <v>110</v>
      </c>
      <c r="C392" s="21" t="s">
        <v>111</v>
      </c>
      <c r="D392" s="21" t="s">
        <v>112</v>
      </c>
      <c r="E392" s="21" t="s">
        <v>113</v>
      </c>
      <c r="F392" s="21" t="s">
        <v>114</v>
      </c>
      <c r="G392" s="21" t="s">
        <v>174</v>
      </c>
      <c r="H392" s="68" t="s">
        <v>92</v>
      </c>
      <c r="I392" s="21" t="s">
        <v>93</v>
      </c>
      <c r="J392" s="21" t="s">
        <v>94</v>
      </c>
      <c r="K392" s="22"/>
      <c r="L392" s="22"/>
    </row>
    <row r="393" spans="1:12" ht="13.75" customHeight="1" x14ac:dyDescent="0.2">
      <c r="A393" s="183" t="s">
        <v>130</v>
      </c>
      <c r="B393" s="176" t="s">
        <v>59</v>
      </c>
      <c r="C393" s="176" t="s">
        <v>131</v>
      </c>
      <c r="D393" s="176">
        <v>3</v>
      </c>
      <c r="E393" s="176">
        <v>15</v>
      </c>
      <c r="F393" s="2" t="s">
        <v>39</v>
      </c>
      <c r="G393" s="3">
        <v>1</v>
      </c>
      <c r="H393" s="27">
        <f>135767.5*(1+5.2%)</f>
        <v>142827.41</v>
      </c>
      <c r="I393" s="26">
        <f t="shared" ref="I393:I404" si="9">H393*G393</f>
        <v>142827.41</v>
      </c>
      <c r="J393" s="186" t="e">
        <f>SUM(I393:I404)</f>
        <v>#REF!</v>
      </c>
    </row>
    <row r="394" spans="1:12" ht="15" x14ac:dyDescent="0.2">
      <c r="A394" s="183"/>
      <c r="B394" s="176"/>
      <c r="C394" s="176"/>
      <c r="D394" s="176"/>
      <c r="E394" s="176"/>
      <c r="F394" s="2" t="s">
        <v>40</v>
      </c>
      <c r="G394" s="3">
        <v>1</v>
      </c>
      <c r="H394" s="27">
        <f>77150*(1+5.2%)</f>
        <v>81161.8</v>
      </c>
      <c r="I394" s="26">
        <f t="shared" si="9"/>
        <v>81161.8</v>
      </c>
      <c r="J394" s="186"/>
    </row>
    <row r="395" spans="1:12" ht="15" x14ac:dyDescent="0.2">
      <c r="A395" s="183"/>
      <c r="B395" s="176"/>
      <c r="C395" s="176"/>
      <c r="D395" s="176"/>
      <c r="E395" s="176"/>
      <c r="F395" s="2" t="s">
        <v>132</v>
      </c>
      <c r="G395" s="3">
        <v>1</v>
      </c>
      <c r="H395" s="27">
        <f>62540*(1+5.2%)</f>
        <v>65792.08</v>
      </c>
      <c r="I395" s="26">
        <f t="shared" si="9"/>
        <v>65792.08</v>
      </c>
      <c r="J395" s="186"/>
    </row>
    <row r="396" spans="1:12" ht="13.75" customHeight="1" x14ac:dyDescent="0.2">
      <c r="A396" s="183"/>
      <c r="B396" s="176"/>
      <c r="C396" s="176"/>
      <c r="D396" s="176"/>
      <c r="E396" s="176"/>
      <c r="F396" s="2" t="s">
        <v>41</v>
      </c>
      <c r="G396" s="3">
        <v>1</v>
      </c>
      <c r="H396" s="27">
        <v>76262</v>
      </c>
      <c r="I396" s="26">
        <f t="shared" si="9"/>
        <v>76262</v>
      </c>
      <c r="J396" s="186"/>
    </row>
    <row r="397" spans="1:12" ht="15" x14ac:dyDescent="0.2">
      <c r="A397" s="183"/>
      <c r="B397" s="176"/>
      <c r="C397" s="176"/>
      <c r="D397" s="176"/>
      <c r="E397" s="176"/>
      <c r="F397" s="2" t="s">
        <v>42</v>
      </c>
      <c r="G397" s="3">
        <v>1</v>
      </c>
      <c r="H397" s="27" t="e">
        <f>H384</f>
        <v>#REF!</v>
      </c>
      <c r="I397" s="26" t="e">
        <f t="shared" si="9"/>
        <v>#REF!</v>
      </c>
      <c r="J397" s="186"/>
    </row>
    <row r="398" spans="1:12" ht="15" x14ac:dyDescent="0.2">
      <c r="A398" s="183"/>
      <c r="B398" s="176"/>
      <c r="C398" s="176"/>
      <c r="D398" s="176"/>
      <c r="E398" s="176"/>
      <c r="F398" s="2" t="s">
        <v>125</v>
      </c>
      <c r="G398" s="30">
        <v>1</v>
      </c>
      <c r="H398" s="42" t="e">
        <f>H341</f>
        <v>#REF!</v>
      </c>
      <c r="I398" s="26" t="e">
        <f t="shared" si="9"/>
        <v>#REF!</v>
      </c>
      <c r="J398" s="186"/>
    </row>
    <row r="399" spans="1:12" ht="15" x14ac:dyDescent="0.2">
      <c r="A399" s="183"/>
      <c r="B399" s="176"/>
      <c r="C399" s="176"/>
      <c r="D399" s="176"/>
      <c r="E399" s="176"/>
      <c r="F399" s="2" t="s">
        <v>133</v>
      </c>
      <c r="G399" s="30">
        <v>1</v>
      </c>
      <c r="H399" s="27">
        <v>24563</v>
      </c>
      <c r="I399" s="26">
        <f t="shared" si="9"/>
        <v>24563</v>
      </c>
      <c r="J399" s="186"/>
    </row>
    <row r="400" spans="1:12" ht="15" x14ac:dyDescent="0.2">
      <c r="A400" s="183"/>
      <c r="B400" s="176"/>
      <c r="C400" s="176"/>
      <c r="D400" s="176"/>
      <c r="E400" s="176"/>
      <c r="F400" s="2" t="s">
        <v>184</v>
      </c>
      <c r="G400" s="30">
        <v>1</v>
      </c>
      <c r="H400" s="42" t="e">
        <f>#REF!</f>
        <v>#REF!</v>
      </c>
      <c r="I400" s="26" t="e">
        <f t="shared" si="9"/>
        <v>#REF!</v>
      </c>
      <c r="J400" s="186"/>
    </row>
    <row r="401" spans="1:12" ht="15" x14ac:dyDescent="0.2">
      <c r="A401" s="183"/>
      <c r="B401" s="176"/>
      <c r="C401" s="176"/>
      <c r="D401" s="176"/>
      <c r="E401" s="176"/>
      <c r="F401" s="2" t="s">
        <v>183</v>
      </c>
      <c r="G401" s="30">
        <v>1</v>
      </c>
      <c r="H401" s="42" t="e">
        <f>H336</f>
        <v>#REF!</v>
      </c>
      <c r="I401" s="26" t="e">
        <f t="shared" si="9"/>
        <v>#REF!</v>
      </c>
      <c r="J401" s="186"/>
    </row>
    <row r="402" spans="1:12" ht="15" x14ac:dyDescent="0.2">
      <c r="A402" s="183"/>
      <c r="B402" s="176"/>
      <c r="C402" s="176"/>
      <c r="D402" s="176"/>
      <c r="E402" s="176"/>
      <c r="F402" s="2" t="s">
        <v>187</v>
      </c>
      <c r="G402" s="30">
        <v>1</v>
      </c>
      <c r="H402" s="27">
        <v>34467</v>
      </c>
      <c r="I402" s="26">
        <f t="shared" si="9"/>
        <v>34467</v>
      </c>
      <c r="J402" s="186"/>
    </row>
    <row r="403" spans="1:12" ht="41.5" customHeight="1" x14ac:dyDescent="0.2">
      <c r="A403" s="183"/>
      <c r="B403" s="176"/>
      <c r="C403" s="176"/>
      <c r="D403" s="176"/>
      <c r="E403" s="176"/>
      <c r="F403" s="2" t="s">
        <v>45</v>
      </c>
      <c r="G403" s="30">
        <v>1</v>
      </c>
      <c r="H403" s="42" t="e">
        <f>H335</f>
        <v>#REF!</v>
      </c>
      <c r="I403" s="26" t="e">
        <f t="shared" si="9"/>
        <v>#REF!</v>
      </c>
      <c r="J403" s="186"/>
    </row>
    <row r="404" spans="1:12" ht="15" x14ac:dyDescent="0.2">
      <c r="A404" s="183"/>
      <c r="B404" s="176"/>
      <c r="C404" s="176"/>
      <c r="D404" s="176"/>
      <c r="E404" s="176"/>
      <c r="F404" s="2" t="s">
        <v>36</v>
      </c>
      <c r="G404" s="3">
        <v>1</v>
      </c>
      <c r="H404" s="42" t="e">
        <f>H391</f>
        <v>#REF!</v>
      </c>
      <c r="I404" s="26" t="e">
        <f t="shared" si="9"/>
        <v>#REF!</v>
      </c>
      <c r="J404" s="186"/>
    </row>
    <row r="405" spans="1:12" ht="45" x14ac:dyDescent="0.2">
      <c r="A405" s="21" t="s">
        <v>71</v>
      </c>
      <c r="B405" s="21" t="s">
        <v>110</v>
      </c>
      <c r="C405" s="21" t="s">
        <v>111</v>
      </c>
      <c r="D405" s="21" t="s">
        <v>112</v>
      </c>
      <c r="E405" s="21" t="s">
        <v>113</v>
      </c>
      <c r="F405" s="21" t="s">
        <v>114</v>
      </c>
      <c r="G405" s="21" t="s">
        <v>174</v>
      </c>
      <c r="H405" s="68" t="s">
        <v>92</v>
      </c>
      <c r="I405" s="21" t="s">
        <v>93</v>
      </c>
      <c r="J405" s="21" t="s">
        <v>94</v>
      </c>
      <c r="K405" s="22"/>
      <c r="L405" s="22"/>
    </row>
    <row r="406" spans="1:12" ht="41.5" customHeight="1" x14ac:dyDescent="0.2">
      <c r="A406" s="180" t="s">
        <v>46</v>
      </c>
      <c r="B406" s="182" t="s">
        <v>117</v>
      </c>
      <c r="C406" s="182" t="s">
        <v>134</v>
      </c>
      <c r="D406" s="182">
        <v>3</v>
      </c>
      <c r="E406" s="182" t="s">
        <v>135</v>
      </c>
      <c r="F406" s="3" t="s">
        <v>36</v>
      </c>
      <c r="G406" s="3">
        <v>1</v>
      </c>
      <c r="H406" s="26" t="e">
        <f>#REF!</f>
        <v>#REF!</v>
      </c>
      <c r="I406" s="26" t="e">
        <f>H406*G406</f>
        <v>#REF!</v>
      </c>
      <c r="J406" s="154" t="e">
        <f>SUM(I406:I407)</f>
        <v>#REF!</v>
      </c>
    </row>
    <row r="407" spans="1:12" ht="15" x14ac:dyDescent="0.2">
      <c r="A407" s="180"/>
      <c r="B407" s="182"/>
      <c r="C407" s="182"/>
      <c r="D407" s="182"/>
      <c r="E407" s="182"/>
      <c r="F407" s="55" t="s">
        <v>48</v>
      </c>
      <c r="G407" s="3">
        <v>1</v>
      </c>
      <c r="H407" s="26">
        <v>50000</v>
      </c>
      <c r="I407" s="26">
        <f>H407*G407</f>
        <v>50000</v>
      </c>
      <c r="J407" s="154"/>
    </row>
    <row r="408" spans="1:12" ht="45" x14ac:dyDescent="0.2">
      <c r="A408" s="21" t="s">
        <v>71</v>
      </c>
      <c r="B408" s="21" t="s">
        <v>110</v>
      </c>
      <c r="C408" s="21" t="s">
        <v>111</v>
      </c>
      <c r="D408" s="21" t="s">
        <v>112</v>
      </c>
      <c r="E408" s="21" t="s">
        <v>113</v>
      </c>
      <c r="F408" s="21" t="s">
        <v>114</v>
      </c>
      <c r="G408" s="21" t="s">
        <v>174</v>
      </c>
      <c r="H408" s="68" t="s">
        <v>92</v>
      </c>
      <c r="I408" s="21" t="s">
        <v>93</v>
      </c>
      <c r="J408" s="21" t="s">
        <v>94</v>
      </c>
      <c r="K408" s="22"/>
      <c r="L408" s="22"/>
    </row>
    <row r="409" spans="1:12" ht="41.5" customHeight="1" x14ac:dyDescent="0.2">
      <c r="A409" s="180" t="s">
        <v>46</v>
      </c>
      <c r="B409" s="182" t="s">
        <v>59</v>
      </c>
      <c r="C409" s="182" t="s">
        <v>134</v>
      </c>
      <c r="D409" s="182">
        <v>3</v>
      </c>
      <c r="E409" s="182" t="s">
        <v>136</v>
      </c>
      <c r="F409" s="3" t="s">
        <v>36</v>
      </c>
      <c r="G409" s="3">
        <v>1</v>
      </c>
      <c r="H409" s="26" t="e">
        <f>#REF!</f>
        <v>#REF!</v>
      </c>
      <c r="I409" s="26" t="e">
        <f>H409*G409</f>
        <v>#REF!</v>
      </c>
      <c r="J409" s="154" t="e">
        <f>SUM(I409:I410)</f>
        <v>#REF!</v>
      </c>
    </row>
    <row r="410" spans="1:12" ht="15" x14ac:dyDescent="0.2">
      <c r="A410" s="180"/>
      <c r="B410" s="182"/>
      <c r="C410" s="182"/>
      <c r="D410" s="182"/>
      <c r="E410" s="182"/>
      <c r="F410" s="55" t="s">
        <v>48</v>
      </c>
      <c r="G410" s="3">
        <v>1</v>
      </c>
      <c r="H410" s="26">
        <v>50000</v>
      </c>
      <c r="I410" s="26">
        <f>H410*G410</f>
        <v>50000</v>
      </c>
      <c r="J410" s="154"/>
    </row>
    <row r="411" spans="1:12" ht="45" x14ac:dyDescent="0.2">
      <c r="A411" s="21" t="s">
        <v>71</v>
      </c>
      <c r="B411" s="21" t="s">
        <v>110</v>
      </c>
      <c r="C411" s="21" t="s">
        <v>111</v>
      </c>
      <c r="D411" s="21" t="s">
        <v>112</v>
      </c>
      <c r="E411" s="21" t="s">
        <v>113</v>
      </c>
      <c r="F411" s="21" t="s">
        <v>114</v>
      </c>
      <c r="G411" s="21" t="s">
        <v>174</v>
      </c>
      <c r="H411" s="68" t="s">
        <v>92</v>
      </c>
      <c r="I411" s="21" t="s">
        <v>93</v>
      </c>
      <c r="J411" s="21" t="s">
        <v>94</v>
      </c>
      <c r="K411" s="22"/>
      <c r="L411" s="22"/>
    </row>
    <row r="412" spans="1:12" ht="13.75" customHeight="1" x14ac:dyDescent="0.2">
      <c r="A412" s="50" t="s">
        <v>49</v>
      </c>
      <c r="B412" s="3" t="s">
        <v>117</v>
      </c>
      <c r="C412" s="3" t="s">
        <v>134</v>
      </c>
      <c r="D412" s="3">
        <v>2</v>
      </c>
      <c r="E412" s="3" t="s">
        <v>137</v>
      </c>
      <c r="F412" s="2" t="s">
        <v>168</v>
      </c>
      <c r="G412" s="3">
        <v>2</v>
      </c>
      <c r="H412" s="26">
        <v>116655</v>
      </c>
      <c r="I412" s="26">
        <f>+H412*G412</f>
        <v>233310</v>
      </c>
      <c r="J412" s="54">
        <f>SUM(I412:I412)</f>
        <v>233310</v>
      </c>
    </row>
    <row r="413" spans="1:12" ht="45" x14ac:dyDescent="0.2">
      <c r="A413" s="21" t="s">
        <v>71</v>
      </c>
      <c r="B413" s="21" t="s">
        <v>110</v>
      </c>
      <c r="C413" s="21" t="s">
        <v>111</v>
      </c>
      <c r="D413" s="21" t="s">
        <v>112</v>
      </c>
      <c r="E413" s="21" t="s">
        <v>113</v>
      </c>
      <c r="F413" s="21" t="s">
        <v>114</v>
      </c>
      <c r="G413" s="21" t="s">
        <v>174</v>
      </c>
      <c r="H413" s="68" t="s">
        <v>92</v>
      </c>
      <c r="I413" s="21" t="s">
        <v>93</v>
      </c>
      <c r="J413" s="21" t="s">
        <v>94</v>
      </c>
      <c r="K413" s="22"/>
      <c r="L413" s="22"/>
    </row>
    <row r="414" spans="1:12" ht="13.75" customHeight="1" x14ac:dyDescent="0.2">
      <c r="A414" s="50" t="s">
        <v>49</v>
      </c>
      <c r="B414" s="3" t="s">
        <v>59</v>
      </c>
      <c r="C414" s="3" t="s">
        <v>134</v>
      </c>
      <c r="D414" s="3">
        <v>2</v>
      </c>
      <c r="E414" s="3" t="s">
        <v>138</v>
      </c>
      <c r="F414" s="2" t="s">
        <v>168</v>
      </c>
      <c r="G414" s="3">
        <v>2</v>
      </c>
      <c r="H414" s="26">
        <v>116655</v>
      </c>
      <c r="I414" s="26">
        <f>+H414*G414</f>
        <v>233310</v>
      </c>
      <c r="J414" s="54">
        <f>SUM(I414:I414)</f>
        <v>233310</v>
      </c>
    </row>
    <row r="415" spans="1:12" ht="45" x14ac:dyDescent="0.2">
      <c r="A415" s="21" t="s">
        <v>71</v>
      </c>
      <c r="B415" s="21" t="s">
        <v>110</v>
      </c>
      <c r="C415" s="21" t="s">
        <v>111</v>
      </c>
      <c r="D415" s="21" t="s">
        <v>112</v>
      </c>
      <c r="E415" s="21" t="s">
        <v>113</v>
      </c>
      <c r="F415" s="21" t="s">
        <v>114</v>
      </c>
      <c r="G415" s="21" t="s">
        <v>174</v>
      </c>
      <c r="H415" s="68" t="s">
        <v>92</v>
      </c>
      <c r="I415" s="21" t="s">
        <v>93</v>
      </c>
      <c r="J415" s="21" t="s">
        <v>94</v>
      </c>
    </row>
    <row r="416" spans="1:12" ht="45" x14ac:dyDescent="0.2">
      <c r="A416" s="180" t="s">
        <v>0</v>
      </c>
      <c r="B416" s="176" t="s">
        <v>117</v>
      </c>
      <c r="C416" s="176" t="s">
        <v>139</v>
      </c>
      <c r="D416" s="176">
        <v>4</v>
      </c>
      <c r="E416" s="176">
        <v>15</v>
      </c>
      <c r="F416" s="5" t="s">
        <v>83</v>
      </c>
      <c r="G416" s="3">
        <v>60</v>
      </c>
      <c r="H416" s="26">
        <v>1525</v>
      </c>
      <c r="I416" s="26">
        <f>+H416*G416</f>
        <v>91500</v>
      </c>
      <c r="J416" s="154">
        <f>SUM(I416:I417)</f>
        <v>558120</v>
      </c>
    </row>
    <row r="417" spans="1:12" ht="30" x14ac:dyDescent="0.2">
      <c r="A417" s="180"/>
      <c r="B417" s="176"/>
      <c r="C417" s="176"/>
      <c r="D417" s="176"/>
      <c r="E417" s="176"/>
      <c r="F417" s="2" t="s">
        <v>168</v>
      </c>
      <c r="G417" s="3">
        <v>4</v>
      </c>
      <c r="H417" s="26">
        <v>116655</v>
      </c>
      <c r="I417" s="26">
        <f>+H417*G417</f>
        <v>466620</v>
      </c>
      <c r="J417" s="154"/>
    </row>
    <row r="418" spans="1:12" ht="45" x14ac:dyDescent="0.2">
      <c r="A418" s="21" t="s">
        <v>71</v>
      </c>
      <c r="B418" s="21" t="s">
        <v>110</v>
      </c>
      <c r="C418" s="21" t="s">
        <v>111</v>
      </c>
      <c r="D418" s="21" t="s">
        <v>112</v>
      </c>
      <c r="E418" s="21" t="s">
        <v>113</v>
      </c>
      <c r="F418" s="21" t="s">
        <v>114</v>
      </c>
      <c r="G418" s="21" t="s">
        <v>174</v>
      </c>
      <c r="H418" s="68" t="s">
        <v>92</v>
      </c>
      <c r="I418" s="21" t="s">
        <v>93</v>
      </c>
      <c r="J418" s="21" t="s">
        <v>94</v>
      </c>
      <c r="K418" s="22"/>
      <c r="L418" s="22"/>
    </row>
    <row r="419" spans="1:12" ht="45" x14ac:dyDescent="0.2">
      <c r="A419" s="180" t="s">
        <v>2</v>
      </c>
      <c r="B419" s="176" t="s">
        <v>59</v>
      </c>
      <c r="C419" s="176" t="s">
        <v>139</v>
      </c>
      <c r="D419" s="176">
        <v>4</v>
      </c>
      <c r="E419" s="176">
        <v>15</v>
      </c>
      <c r="F419" s="5" t="s">
        <v>83</v>
      </c>
      <c r="G419" s="3">
        <v>60</v>
      </c>
      <c r="H419" s="26">
        <v>1525</v>
      </c>
      <c r="I419" s="26">
        <f>+H419*G419</f>
        <v>91500</v>
      </c>
      <c r="J419" s="154">
        <f>SUM(I419:I420)</f>
        <v>558120</v>
      </c>
    </row>
    <row r="420" spans="1:12" ht="41.5" customHeight="1" x14ac:dyDescent="0.2">
      <c r="A420" s="180"/>
      <c r="B420" s="176"/>
      <c r="C420" s="176"/>
      <c r="D420" s="176"/>
      <c r="E420" s="176"/>
      <c r="F420" s="2" t="s">
        <v>168</v>
      </c>
      <c r="G420" s="3">
        <v>4</v>
      </c>
      <c r="H420" s="26">
        <v>116655</v>
      </c>
      <c r="I420" s="26">
        <f>+H420*G420</f>
        <v>466620</v>
      </c>
      <c r="J420" s="154"/>
    </row>
    <row r="421" spans="1:12" ht="45" x14ac:dyDescent="0.2">
      <c r="A421" s="21" t="s">
        <v>71</v>
      </c>
      <c r="B421" s="21" t="s">
        <v>110</v>
      </c>
      <c r="C421" s="21" t="s">
        <v>111</v>
      </c>
      <c r="D421" s="21" t="s">
        <v>112</v>
      </c>
      <c r="E421" s="21" t="s">
        <v>113</v>
      </c>
      <c r="F421" s="21" t="s">
        <v>114</v>
      </c>
      <c r="G421" s="21" t="s">
        <v>174</v>
      </c>
      <c r="H421" s="68" t="s">
        <v>92</v>
      </c>
      <c r="I421" s="21" t="s">
        <v>93</v>
      </c>
      <c r="J421" s="21" t="s">
        <v>94</v>
      </c>
      <c r="K421" s="22"/>
      <c r="L421" s="22"/>
    </row>
    <row r="422" spans="1:12" ht="45" x14ac:dyDescent="0.2">
      <c r="A422" s="180" t="s">
        <v>3</v>
      </c>
      <c r="B422" s="176" t="s">
        <v>117</v>
      </c>
      <c r="C422" s="176" t="s">
        <v>139</v>
      </c>
      <c r="D422" s="176">
        <v>6</v>
      </c>
      <c r="E422" s="176">
        <v>30</v>
      </c>
      <c r="F422" s="5" t="s">
        <v>83</v>
      </c>
      <c r="G422" s="30">
        <f>E422*D422</f>
        <v>180</v>
      </c>
      <c r="H422" s="26">
        <v>1525</v>
      </c>
      <c r="I422" s="26">
        <f>+H422*G422</f>
        <v>274500</v>
      </c>
      <c r="J422" s="154">
        <f>SUM(I422:I423)</f>
        <v>974430</v>
      </c>
      <c r="K422" s="38"/>
      <c r="L422" s="38"/>
    </row>
    <row r="423" spans="1:12" ht="30" x14ac:dyDescent="0.2">
      <c r="A423" s="180"/>
      <c r="B423" s="176"/>
      <c r="C423" s="176"/>
      <c r="D423" s="176"/>
      <c r="E423" s="176"/>
      <c r="F423" s="2" t="s">
        <v>168</v>
      </c>
      <c r="G423" s="3">
        <v>6</v>
      </c>
      <c r="H423" s="26">
        <v>116655</v>
      </c>
      <c r="I423" s="26">
        <f>+H423*G423</f>
        <v>699930</v>
      </c>
      <c r="J423" s="154"/>
    </row>
    <row r="424" spans="1:12" ht="45" x14ac:dyDescent="0.2">
      <c r="A424" s="21" t="s">
        <v>71</v>
      </c>
      <c r="B424" s="21" t="s">
        <v>110</v>
      </c>
      <c r="C424" s="21" t="s">
        <v>111</v>
      </c>
      <c r="D424" s="21" t="s">
        <v>112</v>
      </c>
      <c r="E424" s="21" t="s">
        <v>113</v>
      </c>
      <c r="F424" s="21" t="s">
        <v>114</v>
      </c>
      <c r="G424" s="21" t="s">
        <v>174</v>
      </c>
      <c r="H424" s="68" t="s">
        <v>92</v>
      </c>
      <c r="I424" s="21" t="s">
        <v>93</v>
      </c>
      <c r="J424" s="21" t="s">
        <v>94</v>
      </c>
      <c r="K424" s="22"/>
      <c r="L424" s="22"/>
    </row>
    <row r="425" spans="1:12" ht="15" x14ac:dyDescent="0.2">
      <c r="A425" s="180" t="s">
        <v>4</v>
      </c>
      <c r="B425" s="176" t="s">
        <v>59</v>
      </c>
      <c r="C425" s="176" t="s">
        <v>139</v>
      </c>
      <c r="D425" s="176">
        <v>6</v>
      </c>
      <c r="E425" s="176">
        <v>20</v>
      </c>
      <c r="F425" s="43" t="s">
        <v>1</v>
      </c>
      <c r="G425" s="30">
        <f>E425*D425</f>
        <v>120</v>
      </c>
      <c r="H425" s="26">
        <v>1525</v>
      </c>
      <c r="I425" s="26">
        <f>+H425*G425</f>
        <v>183000</v>
      </c>
      <c r="J425" s="154">
        <f>SUM(I425:I426)</f>
        <v>882930</v>
      </c>
      <c r="K425" s="38"/>
      <c r="L425" s="38"/>
    </row>
    <row r="426" spans="1:12" ht="41.5" customHeight="1" x14ac:dyDescent="0.2">
      <c r="A426" s="180"/>
      <c r="B426" s="176"/>
      <c r="C426" s="176"/>
      <c r="D426" s="176"/>
      <c r="E426" s="176"/>
      <c r="F426" s="2" t="s">
        <v>168</v>
      </c>
      <c r="G426" s="3">
        <v>6</v>
      </c>
      <c r="H426" s="26">
        <v>116655</v>
      </c>
      <c r="I426" s="26">
        <f>+H426*G426</f>
        <v>699930</v>
      </c>
      <c r="J426" s="154"/>
    </row>
    <row r="427" spans="1:12" ht="14" x14ac:dyDescent="0.2">
      <c r="A427" s="151" t="s">
        <v>140</v>
      </c>
      <c r="B427" s="151"/>
      <c r="C427" s="151"/>
      <c r="D427" s="151"/>
      <c r="E427" s="151"/>
      <c r="F427" s="151"/>
      <c r="G427" s="151"/>
      <c r="H427" s="151"/>
      <c r="I427" s="151"/>
      <c r="J427" s="151"/>
    </row>
    <row r="428" spans="1:12" ht="45" x14ac:dyDescent="0.2">
      <c r="A428" s="21" t="s">
        <v>71</v>
      </c>
      <c r="B428" s="21" t="s">
        <v>110</v>
      </c>
      <c r="C428" s="21" t="s">
        <v>111</v>
      </c>
      <c r="D428" s="21" t="s">
        <v>112</v>
      </c>
      <c r="E428" s="21" t="s">
        <v>113</v>
      </c>
      <c r="F428" s="21" t="s">
        <v>114</v>
      </c>
      <c r="G428" s="21" t="s">
        <v>174</v>
      </c>
      <c r="H428" s="68" t="s">
        <v>92</v>
      </c>
      <c r="I428" s="21" t="s">
        <v>93</v>
      </c>
      <c r="J428" s="21" t="s">
        <v>94</v>
      </c>
      <c r="K428" s="22"/>
      <c r="L428" s="22"/>
    </row>
    <row r="429" spans="1:12" ht="120" x14ac:dyDescent="0.2">
      <c r="A429" s="50" t="s">
        <v>13</v>
      </c>
      <c r="B429" s="45" t="s">
        <v>117</v>
      </c>
      <c r="C429" s="45" t="s">
        <v>141</v>
      </c>
      <c r="D429" s="45">
        <v>5</v>
      </c>
      <c r="E429" s="45">
        <v>15</v>
      </c>
      <c r="F429" s="43" t="s">
        <v>142</v>
      </c>
      <c r="G429" s="45">
        <v>1</v>
      </c>
      <c r="H429" s="28" t="e">
        <f>#REF!</f>
        <v>#REF!</v>
      </c>
      <c r="I429" s="26" t="e">
        <f>+H429*G429</f>
        <v>#REF!</v>
      </c>
      <c r="J429" s="54" t="e">
        <f>SUM(I429:I429)</f>
        <v>#REF!</v>
      </c>
    </row>
    <row r="430" spans="1:12" ht="45" x14ac:dyDescent="0.2">
      <c r="A430" s="21" t="s">
        <v>71</v>
      </c>
      <c r="B430" s="21" t="s">
        <v>110</v>
      </c>
      <c r="C430" s="21" t="s">
        <v>111</v>
      </c>
      <c r="D430" s="21" t="s">
        <v>112</v>
      </c>
      <c r="E430" s="21" t="s">
        <v>113</v>
      </c>
      <c r="F430" s="21" t="s">
        <v>114</v>
      </c>
      <c r="G430" s="21" t="s">
        <v>174</v>
      </c>
      <c r="H430" s="68" t="s">
        <v>92</v>
      </c>
      <c r="I430" s="21" t="s">
        <v>93</v>
      </c>
      <c r="J430" s="21" t="s">
        <v>94</v>
      </c>
      <c r="K430" s="22"/>
      <c r="L430" s="22"/>
    </row>
    <row r="431" spans="1:12" ht="105" x14ac:dyDescent="0.2">
      <c r="A431" s="50" t="s">
        <v>14</v>
      </c>
      <c r="B431" s="45" t="s">
        <v>59</v>
      </c>
      <c r="C431" s="45" t="s">
        <v>141</v>
      </c>
      <c r="D431" s="45">
        <v>5</v>
      </c>
      <c r="E431" s="45">
        <v>15</v>
      </c>
      <c r="F431" s="43" t="s">
        <v>142</v>
      </c>
      <c r="G431" s="45">
        <v>1</v>
      </c>
      <c r="H431" s="28" t="e">
        <f>#REF!</f>
        <v>#REF!</v>
      </c>
      <c r="I431" s="26" t="e">
        <f>+H431*G431</f>
        <v>#REF!</v>
      </c>
      <c r="J431" s="54" t="e">
        <f>SUM(I431:I431)</f>
        <v>#REF!</v>
      </c>
    </row>
    <row r="432" spans="1:12" ht="27.5" customHeight="1" x14ac:dyDescent="0.2">
      <c r="A432" s="21" t="s">
        <v>71</v>
      </c>
      <c r="B432" s="21" t="s">
        <v>110</v>
      </c>
      <c r="C432" s="21" t="s">
        <v>111</v>
      </c>
      <c r="D432" s="21" t="s">
        <v>112</v>
      </c>
      <c r="E432" s="21" t="s">
        <v>113</v>
      </c>
      <c r="F432" s="21" t="s">
        <v>114</v>
      </c>
      <c r="G432" s="21" t="s">
        <v>174</v>
      </c>
      <c r="H432" s="68" t="s">
        <v>92</v>
      </c>
      <c r="I432" s="21" t="s">
        <v>93</v>
      </c>
      <c r="J432" s="21" t="s">
        <v>94</v>
      </c>
      <c r="K432" s="22"/>
      <c r="L432" s="22"/>
    </row>
    <row r="433" spans="1:12" ht="30" x14ac:dyDescent="0.2">
      <c r="A433" s="189" t="s">
        <v>143</v>
      </c>
      <c r="B433" s="188" t="s">
        <v>117</v>
      </c>
      <c r="C433" s="188" t="s">
        <v>144</v>
      </c>
      <c r="D433" s="188">
        <v>1</v>
      </c>
      <c r="E433" s="188">
        <v>20</v>
      </c>
      <c r="F433" s="2" t="s">
        <v>60</v>
      </c>
      <c r="G433" s="3">
        <v>1</v>
      </c>
      <c r="H433" s="27" t="e">
        <f>#REF!</f>
        <v>#REF!</v>
      </c>
      <c r="I433" s="26" t="e">
        <f>+H433*G433</f>
        <v>#REF!</v>
      </c>
      <c r="J433" s="154" t="e">
        <f>SUM(I433:I437)</f>
        <v>#REF!</v>
      </c>
    </row>
    <row r="434" spans="1:12" ht="30" x14ac:dyDescent="0.2">
      <c r="A434" s="189"/>
      <c r="B434" s="188"/>
      <c r="C434" s="188"/>
      <c r="D434" s="188"/>
      <c r="E434" s="188"/>
      <c r="F434" s="56" t="s">
        <v>61</v>
      </c>
      <c r="G434" s="3">
        <v>1</v>
      </c>
      <c r="H434" s="27" t="e">
        <f>#REF!</f>
        <v>#REF!</v>
      </c>
      <c r="I434" s="26" t="e">
        <f>+H434*G434</f>
        <v>#REF!</v>
      </c>
      <c r="J434" s="190"/>
    </row>
    <row r="435" spans="1:12" ht="15" x14ac:dyDescent="0.2">
      <c r="A435" s="189"/>
      <c r="B435" s="188"/>
      <c r="C435" s="188"/>
      <c r="D435" s="188"/>
      <c r="E435" s="188"/>
      <c r="F435" s="56" t="s">
        <v>62</v>
      </c>
      <c r="G435" s="3">
        <v>3</v>
      </c>
      <c r="H435" s="27" t="e">
        <f>#REF!</f>
        <v>#REF!</v>
      </c>
      <c r="I435" s="26" t="e">
        <f>+H435*G435</f>
        <v>#REF!</v>
      </c>
      <c r="J435" s="190"/>
    </row>
    <row r="436" spans="1:12" ht="15" x14ac:dyDescent="0.2">
      <c r="A436" s="189"/>
      <c r="B436" s="188"/>
      <c r="C436" s="188"/>
      <c r="D436" s="188"/>
      <c r="E436" s="188"/>
      <c r="F436" s="56" t="s">
        <v>63</v>
      </c>
      <c r="G436" s="3">
        <v>20</v>
      </c>
      <c r="H436" s="27" t="e">
        <f>#REF!</f>
        <v>#REF!</v>
      </c>
      <c r="I436" s="26" t="e">
        <f>+H436*G436</f>
        <v>#REF!</v>
      </c>
      <c r="J436" s="190"/>
    </row>
    <row r="437" spans="1:12" ht="15" x14ac:dyDescent="0.2">
      <c r="A437" s="189"/>
      <c r="B437" s="188"/>
      <c r="C437" s="188"/>
      <c r="D437" s="188"/>
      <c r="E437" s="188"/>
      <c r="F437" s="56" t="s">
        <v>64</v>
      </c>
      <c r="G437" s="3">
        <v>20</v>
      </c>
      <c r="H437" s="26">
        <f>3480*(1+5.2%)</f>
        <v>3660.96</v>
      </c>
      <c r="I437" s="26">
        <f>+H437*G437</f>
        <v>73219.199999999997</v>
      </c>
      <c r="J437" s="191"/>
    </row>
    <row r="438" spans="1:12" ht="27.5" customHeight="1" x14ac:dyDescent="0.2">
      <c r="A438" s="21" t="s">
        <v>71</v>
      </c>
      <c r="B438" s="21" t="s">
        <v>110</v>
      </c>
      <c r="C438" s="21" t="s">
        <v>111</v>
      </c>
      <c r="D438" s="21" t="s">
        <v>112</v>
      </c>
      <c r="E438" s="21" t="s">
        <v>113</v>
      </c>
      <c r="F438" s="21" t="s">
        <v>114</v>
      </c>
      <c r="G438" s="21" t="s">
        <v>174</v>
      </c>
      <c r="H438" s="68" t="s">
        <v>92</v>
      </c>
      <c r="I438" s="21" t="s">
        <v>93</v>
      </c>
      <c r="J438" s="21" t="s">
        <v>94</v>
      </c>
      <c r="K438" s="22"/>
      <c r="L438" s="22"/>
    </row>
    <row r="439" spans="1:12" ht="30" x14ac:dyDescent="0.2">
      <c r="A439" s="189" t="s">
        <v>143</v>
      </c>
      <c r="B439" s="188" t="s">
        <v>59</v>
      </c>
      <c r="C439" s="188" t="s">
        <v>144</v>
      </c>
      <c r="D439" s="188">
        <v>1</v>
      </c>
      <c r="E439" s="188">
        <v>20</v>
      </c>
      <c r="F439" s="2" t="s">
        <v>60</v>
      </c>
      <c r="G439" s="3">
        <v>1</v>
      </c>
      <c r="H439" s="27" t="e">
        <f>#REF!</f>
        <v>#REF!</v>
      </c>
      <c r="I439" s="26" t="e">
        <f>+H439*G439</f>
        <v>#REF!</v>
      </c>
      <c r="J439" s="154" t="e">
        <f>SUM(I439:I443)</f>
        <v>#REF!</v>
      </c>
    </row>
    <row r="440" spans="1:12" ht="30" x14ac:dyDescent="0.2">
      <c r="A440" s="189"/>
      <c r="B440" s="188"/>
      <c r="C440" s="188"/>
      <c r="D440" s="188"/>
      <c r="E440" s="188"/>
      <c r="F440" s="56" t="s">
        <v>61</v>
      </c>
      <c r="G440" s="3">
        <v>1</v>
      </c>
      <c r="H440" s="27" t="e">
        <f>#REF!</f>
        <v>#REF!</v>
      </c>
      <c r="I440" s="26" t="e">
        <f>+H440*G440</f>
        <v>#REF!</v>
      </c>
      <c r="J440" s="190"/>
    </row>
    <row r="441" spans="1:12" ht="15" x14ac:dyDescent="0.2">
      <c r="A441" s="189"/>
      <c r="B441" s="188"/>
      <c r="C441" s="188"/>
      <c r="D441" s="188"/>
      <c r="E441" s="188"/>
      <c r="F441" s="56" t="s">
        <v>62</v>
      </c>
      <c r="G441" s="3">
        <v>3</v>
      </c>
      <c r="H441" s="27" t="e">
        <f>#REF!</f>
        <v>#REF!</v>
      </c>
      <c r="I441" s="26" t="e">
        <f>+H441*G441</f>
        <v>#REF!</v>
      </c>
      <c r="J441" s="190"/>
    </row>
    <row r="442" spans="1:12" ht="15" x14ac:dyDescent="0.2">
      <c r="A442" s="189"/>
      <c r="B442" s="188"/>
      <c r="C442" s="188"/>
      <c r="D442" s="188"/>
      <c r="E442" s="188"/>
      <c r="F442" s="56" t="s">
        <v>63</v>
      </c>
      <c r="G442" s="3">
        <v>20</v>
      </c>
      <c r="H442" s="27" t="e">
        <f>#REF!</f>
        <v>#REF!</v>
      </c>
      <c r="I442" s="26" t="e">
        <f>+H442*G442</f>
        <v>#REF!</v>
      </c>
      <c r="J442" s="190"/>
    </row>
    <row r="443" spans="1:12" ht="13.75" customHeight="1" x14ac:dyDescent="0.2">
      <c r="A443" s="189"/>
      <c r="B443" s="188"/>
      <c r="C443" s="188"/>
      <c r="D443" s="188"/>
      <c r="E443" s="188"/>
      <c r="F443" s="56" t="s">
        <v>64</v>
      </c>
      <c r="G443" s="3">
        <v>20</v>
      </c>
      <c r="H443" s="26">
        <f>3480*(1+5.2%)</f>
        <v>3660.96</v>
      </c>
      <c r="I443" s="26">
        <f>+H443*G443</f>
        <v>73219.199999999997</v>
      </c>
      <c r="J443" s="191"/>
    </row>
    <row r="444" spans="1:12" ht="45" x14ac:dyDescent="0.2">
      <c r="A444" s="21" t="s">
        <v>71</v>
      </c>
      <c r="B444" s="21" t="s">
        <v>110</v>
      </c>
      <c r="C444" s="21" t="s">
        <v>111</v>
      </c>
      <c r="D444" s="21" t="s">
        <v>112</v>
      </c>
      <c r="E444" s="21" t="s">
        <v>113</v>
      </c>
      <c r="F444" s="21" t="s">
        <v>114</v>
      </c>
      <c r="G444" s="21" t="s">
        <v>174</v>
      </c>
      <c r="H444" s="68" t="s">
        <v>92</v>
      </c>
      <c r="I444" s="21" t="s">
        <v>93</v>
      </c>
      <c r="J444" s="21" t="s">
        <v>94</v>
      </c>
      <c r="K444" s="22"/>
      <c r="L444" s="22"/>
    </row>
    <row r="445" spans="1:12" ht="15" x14ac:dyDescent="0.2">
      <c r="A445" s="187" t="s">
        <v>145</v>
      </c>
      <c r="B445" s="188" t="s">
        <v>117</v>
      </c>
      <c r="C445" s="188" t="s">
        <v>144</v>
      </c>
      <c r="D445" s="188">
        <v>1</v>
      </c>
      <c r="E445" s="188">
        <v>20</v>
      </c>
      <c r="F445" s="56" t="s">
        <v>65</v>
      </c>
      <c r="G445" s="3">
        <v>20</v>
      </c>
      <c r="H445" s="27" t="e">
        <f>#REF!</f>
        <v>#REF!</v>
      </c>
      <c r="I445" s="26" t="e">
        <f>+H445*G445</f>
        <v>#REF!</v>
      </c>
      <c r="J445" s="159" t="e">
        <f>SUM(I445:I449)</f>
        <v>#REF!</v>
      </c>
    </row>
    <row r="446" spans="1:12" ht="13.75" customHeight="1" x14ac:dyDescent="0.2">
      <c r="A446" s="187"/>
      <c r="B446" s="188"/>
      <c r="C446" s="188"/>
      <c r="D446" s="188"/>
      <c r="E446" s="188"/>
      <c r="F446" s="56" t="s">
        <v>66</v>
      </c>
      <c r="G446" s="3">
        <v>20</v>
      </c>
      <c r="H446" s="27">
        <v>1108</v>
      </c>
      <c r="I446" s="26">
        <f>+H446*G446</f>
        <v>22160</v>
      </c>
      <c r="J446" s="160"/>
    </row>
    <row r="447" spans="1:12" ht="15" x14ac:dyDescent="0.2">
      <c r="A447" s="187"/>
      <c r="B447" s="188"/>
      <c r="C447" s="188"/>
      <c r="D447" s="188"/>
      <c r="E447" s="188"/>
      <c r="F447" s="56" t="s">
        <v>67</v>
      </c>
      <c r="G447" s="3">
        <v>20</v>
      </c>
      <c r="H447" s="27">
        <v>28028</v>
      </c>
      <c r="I447" s="26">
        <f>+H447*G447</f>
        <v>560560</v>
      </c>
      <c r="J447" s="160"/>
    </row>
    <row r="448" spans="1:12" ht="45" x14ac:dyDescent="0.2">
      <c r="A448" s="187"/>
      <c r="B448" s="188"/>
      <c r="C448" s="188"/>
      <c r="D448" s="188"/>
      <c r="E448" s="188"/>
      <c r="F448" s="56" t="s">
        <v>68</v>
      </c>
      <c r="G448" s="3">
        <v>20</v>
      </c>
      <c r="H448" s="27" t="e">
        <f>#REF!</f>
        <v>#REF!</v>
      </c>
      <c r="I448" s="26" t="e">
        <f>+H448*G448</f>
        <v>#REF!</v>
      </c>
      <c r="J448" s="160"/>
    </row>
    <row r="449" spans="1:12" ht="30" x14ac:dyDescent="0.2">
      <c r="A449" s="187"/>
      <c r="B449" s="188"/>
      <c r="C449" s="188"/>
      <c r="D449" s="188"/>
      <c r="E449" s="188"/>
      <c r="F449" s="56" t="s">
        <v>69</v>
      </c>
      <c r="G449" s="3">
        <v>1</v>
      </c>
      <c r="H449" s="27" t="e">
        <f>#REF!</f>
        <v>#REF!</v>
      </c>
      <c r="I449" s="26" t="e">
        <f>+H449*G449</f>
        <v>#REF!</v>
      </c>
      <c r="J449" s="161"/>
    </row>
    <row r="450" spans="1:12" ht="45" x14ac:dyDescent="0.2">
      <c r="A450" s="21" t="s">
        <v>71</v>
      </c>
      <c r="B450" s="21" t="s">
        <v>110</v>
      </c>
      <c r="C450" s="21" t="s">
        <v>111</v>
      </c>
      <c r="D450" s="21" t="s">
        <v>112</v>
      </c>
      <c r="E450" s="21" t="s">
        <v>113</v>
      </c>
      <c r="F450" s="21" t="s">
        <v>114</v>
      </c>
      <c r="G450" s="21" t="s">
        <v>174</v>
      </c>
      <c r="H450" s="68" t="s">
        <v>92</v>
      </c>
      <c r="I450" s="21" t="s">
        <v>93</v>
      </c>
      <c r="J450" s="21" t="s">
        <v>94</v>
      </c>
      <c r="K450" s="22"/>
      <c r="L450" s="22"/>
    </row>
    <row r="451" spans="1:12" ht="15" x14ac:dyDescent="0.2">
      <c r="A451" s="187" t="s">
        <v>145</v>
      </c>
      <c r="B451" s="188" t="s">
        <v>59</v>
      </c>
      <c r="C451" s="188" t="s">
        <v>144</v>
      </c>
      <c r="D451" s="188">
        <v>1</v>
      </c>
      <c r="E451" s="188">
        <v>20</v>
      </c>
      <c r="F451" s="56" t="s">
        <v>65</v>
      </c>
      <c r="G451" s="3">
        <v>20</v>
      </c>
      <c r="H451" s="70" t="e">
        <f>#REF!</f>
        <v>#REF!</v>
      </c>
      <c r="I451" s="26" t="e">
        <f>+H451*G451</f>
        <v>#REF!</v>
      </c>
      <c r="J451" s="159" t="e">
        <f>SUM(I451:I455)</f>
        <v>#REF!</v>
      </c>
      <c r="K451" s="38"/>
      <c r="L451" s="38"/>
    </row>
    <row r="452" spans="1:12" ht="15" x14ac:dyDescent="0.2">
      <c r="A452" s="187"/>
      <c r="B452" s="188"/>
      <c r="C452" s="188"/>
      <c r="D452" s="188"/>
      <c r="E452" s="188"/>
      <c r="F452" s="56" t="s">
        <v>66</v>
      </c>
      <c r="G452" s="3">
        <v>20</v>
      </c>
      <c r="H452" s="27">
        <v>1108</v>
      </c>
      <c r="I452" s="26">
        <f>+H452*G452</f>
        <v>22160</v>
      </c>
      <c r="J452" s="160"/>
      <c r="K452" s="38"/>
      <c r="L452" s="38"/>
    </row>
    <row r="453" spans="1:12" ht="15" x14ac:dyDescent="0.2">
      <c r="A453" s="187"/>
      <c r="B453" s="188"/>
      <c r="C453" s="188"/>
      <c r="D453" s="188"/>
      <c r="E453" s="188"/>
      <c r="F453" s="56" t="s">
        <v>67</v>
      </c>
      <c r="G453" s="3">
        <v>20</v>
      </c>
      <c r="H453" s="70">
        <v>28028</v>
      </c>
      <c r="I453" s="26">
        <f>+H453*G453</f>
        <v>560560</v>
      </c>
      <c r="J453" s="160"/>
      <c r="K453" s="38"/>
      <c r="L453" s="38"/>
    </row>
    <row r="454" spans="1:12" ht="45" x14ac:dyDescent="0.2">
      <c r="A454" s="187"/>
      <c r="B454" s="188"/>
      <c r="C454" s="188"/>
      <c r="D454" s="188"/>
      <c r="E454" s="188"/>
      <c r="F454" s="56" t="s">
        <v>68</v>
      </c>
      <c r="G454" s="3">
        <v>20</v>
      </c>
      <c r="H454" s="27" t="e">
        <f>#REF!</f>
        <v>#REF!</v>
      </c>
      <c r="I454" s="26" t="e">
        <f>+H454*G454</f>
        <v>#REF!</v>
      </c>
      <c r="J454" s="160"/>
    </row>
    <row r="455" spans="1:12" ht="30" x14ac:dyDescent="0.2">
      <c r="A455" s="187"/>
      <c r="B455" s="188"/>
      <c r="C455" s="188"/>
      <c r="D455" s="188"/>
      <c r="E455" s="188"/>
      <c r="F455" s="56" t="s">
        <v>69</v>
      </c>
      <c r="G455" s="3">
        <v>1</v>
      </c>
      <c r="H455" s="27" t="e">
        <f>#REF!</f>
        <v>#REF!</v>
      </c>
      <c r="I455" s="26" t="e">
        <f>+H455*G455</f>
        <v>#REF!</v>
      </c>
      <c r="J455" s="161"/>
    </row>
    <row r="456" spans="1:12" ht="14" x14ac:dyDescent="0.2">
      <c r="A456" s="151" t="s">
        <v>146</v>
      </c>
      <c r="B456" s="151"/>
      <c r="C456" s="151"/>
      <c r="D456" s="151"/>
      <c r="E456" s="151"/>
      <c r="F456" s="151"/>
      <c r="G456" s="151"/>
      <c r="H456" s="151"/>
      <c r="I456" s="151"/>
      <c r="J456" s="151"/>
    </row>
    <row r="457" spans="1:12" ht="27.5" customHeight="1" x14ac:dyDescent="0.2">
      <c r="A457" s="21" t="s">
        <v>71</v>
      </c>
      <c r="B457" s="21" t="s">
        <v>110</v>
      </c>
      <c r="C457" s="21" t="s">
        <v>111</v>
      </c>
      <c r="D457" s="21" t="s">
        <v>112</v>
      </c>
      <c r="E457" s="21" t="s">
        <v>113</v>
      </c>
      <c r="F457" s="21" t="s">
        <v>114</v>
      </c>
      <c r="G457" s="21" t="s">
        <v>174</v>
      </c>
      <c r="H457" s="68" t="s">
        <v>92</v>
      </c>
      <c r="I457" s="21" t="s">
        <v>93</v>
      </c>
      <c r="J457" s="21" t="s">
        <v>94</v>
      </c>
      <c r="K457" s="22"/>
      <c r="L457" s="22"/>
    </row>
    <row r="458" spans="1:12" ht="165" x14ac:dyDescent="0.2">
      <c r="A458" s="52" t="s">
        <v>189</v>
      </c>
      <c r="B458" s="45" t="s">
        <v>59</v>
      </c>
      <c r="C458" s="45" t="s">
        <v>147</v>
      </c>
      <c r="D458" s="45">
        <v>40</v>
      </c>
      <c r="E458" s="45">
        <v>20</v>
      </c>
      <c r="F458" s="45" t="s">
        <v>70</v>
      </c>
      <c r="G458" s="45">
        <f>E458*D458</f>
        <v>800</v>
      </c>
      <c r="H458" s="28" t="e">
        <f>#REF!</f>
        <v>#REF!</v>
      </c>
      <c r="I458" s="65" t="e">
        <f>+H458*G458</f>
        <v>#REF!</v>
      </c>
      <c r="J458" s="28" t="e">
        <f>SUM(I458)</f>
        <v>#REF!</v>
      </c>
    </row>
    <row r="459" spans="1:12" ht="14" x14ac:dyDescent="0.2">
      <c r="A459" s="151" t="s">
        <v>148</v>
      </c>
      <c r="B459" s="151"/>
      <c r="C459" s="151"/>
      <c r="D459" s="151"/>
      <c r="E459" s="151"/>
      <c r="F459" s="151"/>
      <c r="G459" s="151"/>
      <c r="H459" s="151"/>
      <c r="I459" s="151"/>
      <c r="J459" s="151"/>
    </row>
    <row r="460" spans="1:12" ht="27.5" customHeight="1" x14ac:dyDescent="0.2">
      <c r="A460" s="21" t="s">
        <v>71</v>
      </c>
      <c r="B460" s="21" t="s">
        <v>110</v>
      </c>
      <c r="C460" s="21" t="s">
        <v>111</v>
      </c>
      <c r="D460" s="21" t="s">
        <v>112</v>
      </c>
      <c r="E460" s="21" t="s">
        <v>113</v>
      </c>
      <c r="F460" s="21" t="s">
        <v>114</v>
      </c>
      <c r="G460" s="21" t="s">
        <v>174</v>
      </c>
      <c r="H460" s="68" t="s">
        <v>92</v>
      </c>
      <c r="I460" s="21" t="s">
        <v>93</v>
      </c>
      <c r="J460" s="21" t="s">
        <v>94</v>
      </c>
      <c r="K460" s="22"/>
      <c r="L460" s="22"/>
    </row>
    <row r="461" spans="1:12" ht="150" x14ac:dyDescent="0.2">
      <c r="A461" s="52" t="s">
        <v>23</v>
      </c>
      <c r="B461" s="45" t="s">
        <v>117</v>
      </c>
      <c r="C461" s="45" t="s">
        <v>149</v>
      </c>
      <c r="D461" s="45">
        <v>5</v>
      </c>
      <c r="E461" s="45">
        <v>20</v>
      </c>
      <c r="F461" s="3" t="s">
        <v>182</v>
      </c>
      <c r="G461" s="3">
        <f>E461*D461</f>
        <v>100</v>
      </c>
      <c r="H461" s="26" t="e">
        <f>#REF!</f>
        <v>#REF!</v>
      </c>
      <c r="I461" s="65" t="e">
        <f>+H461*G461</f>
        <v>#REF!</v>
      </c>
      <c r="J461" s="28" t="e">
        <f>SUM(I461)</f>
        <v>#REF!</v>
      </c>
    </row>
    <row r="462" spans="1:12" ht="45" x14ac:dyDescent="0.2">
      <c r="A462" s="21" t="s">
        <v>71</v>
      </c>
      <c r="B462" s="21" t="s">
        <v>110</v>
      </c>
      <c r="C462" s="21" t="s">
        <v>111</v>
      </c>
      <c r="D462" s="21" t="s">
        <v>112</v>
      </c>
      <c r="E462" s="21" t="s">
        <v>113</v>
      </c>
      <c r="F462" s="21" t="s">
        <v>114</v>
      </c>
      <c r="G462" s="21" t="s">
        <v>174</v>
      </c>
      <c r="H462" s="68" t="s">
        <v>92</v>
      </c>
      <c r="I462" s="21" t="s">
        <v>93</v>
      </c>
      <c r="J462" s="21" t="s">
        <v>94</v>
      </c>
      <c r="K462" s="22"/>
      <c r="L462" s="22"/>
    </row>
    <row r="463" spans="1:12" ht="27.5" customHeight="1" x14ac:dyDescent="0.2">
      <c r="A463" s="1" t="s">
        <v>23</v>
      </c>
      <c r="B463" s="3" t="s">
        <v>59</v>
      </c>
      <c r="C463" s="3" t="s">
        <v>150</v>
      </c>
      <c r="D463" s="3">
        <v>5</v>
      </c>
      <c r="E463" s="3">
        <v>20</v>
      </c>
      <c r="F463" s="3" t="s">
        <v>182</v>
      </c>
      <c r="G463" s="3">
        <f>E463*D463</f>
        <v>100</v>
      </c>
      <c r="H463" s="26" t="e">
        <f>#REF!</f>
        <v>#REF!</v>
      </c>
      <c r="I463" s="65" t="e">
        <f>+H463*G463</f>
        <v>#REF!</v>
      </c>
      <c r="J463" s="28" t="e">
        <f>SUM(I463)</f>
        <v>#REF!</v>
      </c>
    </row>
    <row r="464" spans="1:12" ht="45" x14ac:dyDescent="0.2">
      <c r="A464" s="21" t="s">
        <v>71</v>
      </c>
      <c r="B464" s="21" t="s">
        <v>110</v>
      </c>
      <c r="C464" s="21" t="s">
        <v>111</v>
      </c>
      <c r="D464" s="21" t="s">
        <v>112</v>
      </c>
      <c r="E464" s="21" t="s">
        <v>113</v>
      </c>
      <c r="F464" s="21" t="s">
        <v>114</v>
      </c>
      <c r="G464" s="21" t="s">
        <v>174</v>
      </c>
      <c r="H464" s="68" t="s">
        <v>92</v>
      </c>
      <c r="I464" s="21" t="s">
        <v>93</v>
      </c>
      <c r="J464" s="21" t="s">
        <v>94</v>
      </c>
      <c r="K464" s="22"/>
      <c r="L464" s="22"/>
    </row>
    <row r="465" spans="1:12" ht="195" x14ac:dyDescent="0.2">
      <c r="A465" s="50" t="s">
        <v>151</v>
      </c>
      <c r="B465" s="45" t="s">
        <v>117</v>
      </c>
      <c r="C465" s="45" t="s">
        <v>150</v>
      </c>
      <c r="D465" s="45">
        <v>5</v>
      </c>
      <c r="E465" s="45">
        <v>20</v>
      </c>
      <c r="F465" s="3" t="s">
        <v>182</v>
      </c>
      <c r="G465" s="3">
        <f>E465*D465</f>
        <v>100</v>
      </c>
      <c r="H465" s="26" t="e">
        <f>#REF!</f>
        <v>#REF!</v>
      </c>
      <c r="I465" s="65" t="e">
        <f>+H465*G465</f>
        <v>#REF!</v>
      </c>
      <c r="J465" s="28" t="e">
        <f>SUM(I465)</f>
        <v>#REF!</v>
      </c>
    </row>
    <row r="466" spans="1:12" ht="13.75" customHeight="1" x14ac:dyDescent="0.2">
      <c r="A466" s="21" t="s">
        <v>71</v>
      </c>
      <c r="B466" s="21" t="s">
        <v>110</v>
      </c>
      <c r="C466" s="21" t="s">
        <v>111</v>
      </c>
      <c r="D466" s="21" t="s">
        <v>112</v>
      </c>
      <c r="E466" s="21" t="s">
        <v>113</v>
      </c>
      <c r="F466" s="21" t="s">
        <v>114</v>
      </c>
      <c r="G466" s="21" t="s">
        <v>174</v>
      </c>
      <c r="H466" s="68" t="s">
        <v>92</v>
      </c>
      <c r="I466" s="21" t="s">
        <v>93</v>
      </c>
      <c r="J466" s="21" t="s">
        <v>94</v>
      </c>
      <c r="K466" s="22"/>
      <c r="L466" s="22"/>
    </row>
    <row r="467" spans="1:12" ht="195" x14ac:dyDescent="0.2">
      <c r="A467" s="57" t="s">
        <v>151</v>
      </c>
      <c r="B467" s="3" t="s">
        <v>59</v>
      </c>
      <c r="C467" s="3" t="s">
        <v>150</v>
      </c>
      <c r="D467" s="3">
        <v>5</v>
      </c>
      <c r="E467" s="3">
        <v>20</v>
      </c>
      <c r="F467" s="3" t="s">
        <v>182</v>
      </c>
      <c r="G467" s="3">
        <f>E467*D467</f>
        <v>100</v>
      </c>
      <c r="H467" s="26" t="e">
        <f>#REF!</f>
        <v>#REF!</v>
      </c>
      <c r="I467" s="65" t="e">
        <f>+H467*G467</f>
        <v>#REF!</v>
      </c>
      <c r="J467" s="28" t="e">
        <f>SUM(I467)</f>
        <v>#REF!</v>
      </c>
    </row>
    <row r="468" spans="1:12" ht="14" x14ac:dyDescent="0.2">
      <c r="A468" s="170" t="s">
        <v>152</v>
      </c>
      <c r="B468" s="170"/>
      <c r="C468" s="170"/>
      <c r="D468" s="170"/>
      <c r="E468" s="170"/>
      <c r="F468" s="170"/>
      <c r="G468" s="170"/>
      <c r="H468" s="170"/>
      <c r="I468" s="170"/>
      <c r="J468" s="170"/>
      <c r="K468" s="22"/>
      <c r="L468" s="22"/>
    </row>
    <row r="469" spans="1:12" ht="45" x14ac:dyDescent="0.2">
      <c r="A469" s="21" t="s">
        <v>71</v>
      </c>
      <c r="B469" s="21" t="s">
        <v>110</v>
      </c>
      <c r="C469" s="21" t="s">
        <v>111</v>
      </c>
      <c r="D469" s="21" t="s">
        <v>112</v>
      </c>
      <c r="E469" s="21" t="s">
        <v>113</v>
      </c>
      <c r="F469" s="21" t="s">
        <v>114</v>
      </c>
      <c r="G469" s="21" t="s">
        <v>174</v>
      </c>
      <c r="H469" s="68" t="s">
        <v>92</v>
      </c>
      <c r="I469" s="21" t="s">
        <v>93</v>
      </c>
      <c r="J469" s="21" t="s">
        <v>94</v>
      </c>
      <c r="K469" s="22"/>
      <c r="L469" s="22"/>
    </row>
    <row r="470" spans="1:12" ht="30" x14ac:dyDescent="0.2">
      <c r="A470" s="180" t="s">
        <v>50</v>
      </c>
      <c r="B470" s="176" t="s">
        <v>59</v>
      </c>
      <c r="C470" s="156" t="s">
        <v>51</v>
      </c>
      <c r="D470" s="176">
        <v>10</v>
      </c>
      <c r="E470" s="176">
        <v>20</v>
      </c>
      <c r="F470" s="58" t="s">
        <v>52</v>
      </c>
      <c r="G470" s="3">
        <f>E470*D470</f>
        <v>200</v>
      </c>
      <c r="H470" s="26" t="e">
        <f>#REF!</f>
        <v>#REF!</v>
      </c>
      <c r="I470" s="65" t="e">
        <f>+H470*G470</f>
        <v>#REF!</v>
      </c>
      <c r="J470" s="154" t="e">
        <f>SUM(I470:I471)</f>
        <v>#REF!</v>
      </c>
    </row>
    <row r="471" spans="1:12" ht="13.75" customHeight="1" x14ac:dyDescent="0.2">
      <c r="A471" s="180"/>
      <c r="B471" s="176"/>
      <c r="C471" s="156"/>
      <c r="D471" s="176"/>
      <c r="E471" s="176"/>
      <c r="F471" s="51" t="s">
        <v>275</v>
      </c>
      <c r="G471" s="3">
        <f>4*D470</f>
        <v>40</v>
      </c>
      <c r="H471" s="27">
        <v>1500</v>
      </c>
      <c r="I471" s="65">
        <f>+H471*G471</f>
        <v>60000</v>
      </c>
      <c r="J471" s="154"/>
    </row>
    <row r="472" spans="1:12" ht="45" x14ac:dyDescent="0.2">
      <c r="A472" s="21" t="s">
        <v>71</v>
      </c>
      <c r="B472" s="21" t="s">
        <v>110</v>
      </c>
      <c r="C472" s="21" t="s">
        <v>111</v>
      </c>
      <c r="D472" s="21" t="s">
        <v>112</v>
      </c>
      <c r="E472" s="21" t="s">
        <v>113</v>
      </c>
      <c r="F472" s="21" t="s">
        <v>114</v>
      </c>
      <c r="G472" s="21" t="s">
        <v>174</v>
      </c>
      <c r="H472" s="68" t="s">
        <v>92</v>
      </c>
      <c r="I472" s="21" t="s">
        <v>93</v>
      </c>
      <c r="J472" s="21" t="s">
        <v>94</v>
      </c>
      <c r="K472" s="22"/>
      <c r="L472" s="22"/>
    </row>
    <row r="473" spans="1:12" ht="30" x14ac:dyDescent="0.2">
      <c r="A473" s="175" t="s">
        <v>53</v>
      </c>
      <c r="B473" s="176" t="s">
        <v>117</v>
      </c>
      <c r="C473" s="156" t="s">
        <v>51</v>
      </c>
      <c r="D473" s="176">
        <v>6</v>
      </c>
      <c r="E473" s="176">
        <v>15</v>
      </c>
      <c r="F473" s="58" t="s">
        <v>52</v>
      </c>
      <c r="G473" s="3">
        <f>E473*D473</f>
        <v>90</v>
      </c>
      <c r="H473" s="26" t="e">
        <f>#REF!</f>
        <v>#REF!</v>
      </c>
      <c r="I473" s="65" t="e">
        <f>+H473*G473</f>
        <v>#REF!</v>
      </c>
      <c r="J473" s="154" t="e">
        <f>SUM(I473:I474)</f>
        <v>#REF!</v>
      </c>
    </row>
    <row r="474" spans="1:12" ht="15" x14ac:dyDescent="0.2">
      <c r="A474" s="175"/>
      <c r="B474" s="176"/>
      <c r="C474" s="156"/>
      <c r="D474" s="176"/>
      <c r="E474" s="176"/>
      <c r="F474" s="51" t="s">
        <v>275</v>
      </c>
      <c r="G474" s="3">
        <f>4*D473</f>
        <v>24</v>
      </c>
      <c r="H474" s="27">
        <v>1500</v>
      </c>
      <c r="I474" s="65">
        <f>+H474*G474</f>
        <v>36000</v>
      </c>
      <c r="J474" s="154"/>
    </row>
    <row r="475" spans="1:12" ht="45" x14ac:dyDescent="0.2">
      <c r="A475" s="21" t="s">
        <v>71</v>
      </c>
      <c r="B475" s="21" t="s">
        <v>110</v>
      </c>
      <c r="C475" s="21" t="s">
        <v>111</v>
      </c>
      <c r="D475" s="21" t="s">
        <v>112</v>
      </c>
      <c r="E475" s="21" t="s">
        <v>113</v>
      </c>
      <c r="F475" s="21" t="s">
        <v>114</v>
      </c>
      <c r="G475" s="21" t="s">
        <v>174</v>
      </c>
      <c r="H475" s="68" t="s">
        <v>92</v>
      </c>
      <c r="I475" s="21" t="s">
        <v>93</v>
      </c>
      <c r="J475" s="21" t="s">
        <v>94</v>
      </c>
      <c r="K475" s="22"/>
      <c r="L475" s="22"/>
    </row>
    <row r="476" spans="1:12" ht="13.75" customHeight="1" x14ac:dyDescent="0.2">
      <c r="A476" s="171" t="s">
        <v>54</v>
      </c>
      <c r="B476" s="176" t="s">
        <v>117</v>
      </c>
      <c r="C476" s="156" t="s">
        <v>51</v>
      </c>
      <c r="D476" s="176">
        <v>6</v>
      </c>
      <c r="E476" s="176">
        <v>15</v>
      </c>
      <c r="F476" s="58" t="s">
        <v>52</v>
      </c>
      <c r="G476" s="3">
        <f>E476*D476</f>
        <v>90</v>
      </c>
      <c r="H476" s="70" t="e">
        <f>#REF!</f>
        <v>#REF!</v>
      </c>
      <c r="I476" s="65" t="e">
        <f>+H476*G476</f>
        <v>#REF!</v>
      </c>
      <c r="J476" s="167" t="e">
        <f>SUM(I476:I477)</f>
        <v>#REF!</v>
      </c>
      <c r="K476" s="38"/>
      <c r="L476" s="38"/>
    </row>
    <row r="477" spans="1:12" ht="15" x14ac:dyDescent="0.2">
      <c r="A477" s="171"/>
      <c r="B477" s="176"/>
      <c r="C477" s="156"/>
      <c r="D477" s="176"/>
      <c r="E477" s="176"/>
      <c r="F477" s="51" t="s">
        <v>275</v>
      </c>
      <c r="G477" s="3">
        <f>4*D476</f>
        <v>24</v>
      </c>
      <c r="H477" s="27">
        <v>1500</v>
      </c>
      <c r="I477" s="65">
        <f>+H477*G477</f>
        <v>36000</v>
      </c>
      <c r="J477" s="169"/>
      <c r="K477" s="38"/>
      <c r="L477" s="38"/>
    </row>
    <row r="478" spans="1:12" ht="45" x14ac:dyDescent="0.2">
      <c r="A478" s="21" t="s">
        <v>71</v>
      </c>
      <c r="B478" s="21" t="s">
        <v>110</v>
      </c>
      <c r="C478" s="21" t="s">
        <v>111</v>
      </c>
      <c r="D478" s="21" t="s">
        <v>112</v>
      </c>
      <c r="E478" s="21" t="s">
        <v>113</v>
      </c>
      <c r="F478" s="21" t="s">
        <v>114</v>
      </c>
      <c r="G478" s="21" t="s">
        <v>174</v>
      </c>
      <c r="H478" s="68" t="s">
        <v>92</v>
      </c>
      <c r="I478" s="21" t="s">
        <v>93</v>
      </c>
      <c r="J478" s="21" t="s">
        <v>94</v>
      </c>
      <c r="K478" s="22"/>
      <c r="L478" s="22"/>
    </row>
    <row r="479" spans="1:12" ht="15" x14ac:dyDescent="0.2">
      <c r="A479" s="192" t="s">
        <v>55</v>
      </c>
      <c r="B479" s="193" t="s">
        <v>117</v>
      </c>
      <c r="C479" s="193" t="s">
        <v>51</v>
      </c>
      <c r="D479" s="193">
        <v>1</v>
      </c>
      <c r="E479" s="193">
        <v>30</v>
      </c>
      <c r="F479" s="51" t="s">
        <v>188</v>
      </c>
      <c r="G479" s="30">
        <v>1</v>
      </c>
      <c r="H479" s="70">
        <v>29052</v>
      </c>
      <c r="I479" s="26">
        <f>+H479*G479</f>
        <v>29052</v>
      </c>
      <c r="J479" s="164" t="e">
        <f>SUM(I479:I482)</f>
        <v>#REF!</v>
      </c>
      <c r="K479" s="38"/>
      <c r="L479" s="38"/>
    </row>
    <row r="480" spans="1:12" ht="13.75" customHeight="1" x14ac:dyDescent="0.2">
      <c r="A480" s="192"/>
      <c r="B480" s="193"/>
      <c r="C480" s="193"/>
      <c r="D480" s="193"/>
      <c r="E480" s="193"/>
      <c r="F480" s="53" t="s">
        <v>181</v>
      </c>
      <c r="G480" s="3">
        <v>30</v>
      </c>
      <c r="H480" s="26">
        <v>4287</v>
      </c>
      <c r="I480" s="26">
        <f>H480*G480</f>
        <v>128610</v>
      </c>
      <c r="J480" s="165"/>
      <c r="K480" s="38"/>
      <c r="L480" s="38"/>
    </row>
    <row r="481" spans="1:12" ht="15" x14ac:dyDescent="0.2">
      <c r="A481" s="192"/>
      <c r="B481" s="193"/>
      <c r="C481" s="193"/>
      <c r="D481" s="193"/>
      <c r="E481" s="193"/>
      <c r="F481" s="51" t="s">
        <v>153</v>
      </c>
      <c r="G481" s="30">
        <v>30</v>
      </c>
      <c r="H481" s="70" t="e">
        <f>#REF!</f>
        <v>#REF!</v>
      </c>
      <c r="I481" s="26" t="e">
        <f>H481*G481</f>
        <v>#REF!</v>
      </c>
      <c r="J481" s="165"/>
      <c r="K481" s="38"/>
      <c r="L481" s="38"/>
    </row>
    <row r="482" spans="1:12" ht="15" x14ac:dyDescent="0.2">
      <c r="A482" s="192"/>
      <c r="B482" s="193"/>
      <c r="C482" s="193"/>
      <c r="D482" s="193"/>
      <c r="E482" s="193"/>
      <c r="F482" s="51" t="s">
        <v>154</v>
      </c>
      <c r="G482" s="30">
        <v>30</v>
      </c>
      <c r="H482" s="70" t="e">
        <f>#REF!</f>
        <v>#REF!</v>
      </c>
      <c r="I482" s="26" t="e">
        <f>H482*G482</f>
        <v>#REF!</v>
      </c>
      <c r="J482" s="166"/>
      <c r="K482" s="38"/>
      <c r="L482" s="38"/>
    </row>
    <row r="483" spans="1:12" ht="45" x14ac:dyDescent="0.2">
      <c r="A483" s="21" t="s">
        <v>71</v>
      </c>
      <c r="B483" s="21" t="s">
        <v>110</v>
      </c>
      <c r="C483" s="34" t="s">
        <v>111</v>
      </c>
      <c r="D483" s="34" t="s">
        <v>112</v>
      </c>
      <c r="E483" s="34" t="s">
        <v>113</v>
      </c>
      <c r="F483" s="21" t="s">
        <v>114</v>
      </c>
      <c r="G483" s="21" t="s">
        <v>174</v>
      </c>
      <c r="H483" s="68" t="s">
        <v>92</v>
      </c>
      <c r="I483" s="21" t="s">
        <v>93</v>
      </c>
      <c r="J483" s="21" t="s">
        <v>94</v>
      </c>
      <c r="K483" s="22"/>
      <c r="L483" s="22"/>
    </row>
    <row r="484" spans="1:12" ht="41.5" customHeight="1" x14ac:dyDescent="0.2">
      <c r="A484" s="171" t="s">
        <v>56</v>
      </c>
      <c r="B484" s="172" t="s">
        <v>59</v>
      </c>
      <c r="C484" s="173" t="s">
        <v>51</v>
      </c>
      <c r="D484" s="173">
        <v>1</v>
      </c>
      <c r="E484" s="173">
        <v>30</v>
      </c>
      <c r="F484" s="51" t="s">
        <v>188</v>
      </c>
      <c r="G484" s="30">
        <v>1</v>
      </c>
      <c r="H484" s="70">
        <v>29052</v>
      </c>
      <c r="I484" s="26">
        <f>+H484*G484</f>
        <v>29052</v>
      </c>
      <c r="J484" s="164" t="e">
        <f>SUM(I484:I488)</f>
        <v>#REF!</v>
      </c>
      <c r="K484" s="38"/>
      <c r="L484" s="38"/>
    </row>
    <row r="485" spans="1:12" ht="15" x14ac:dyDescent="0.2">
      <c r="A485" s="171"/>
      <c r="B485" s="172"/>
      <c r="C485" s="173"/>
      <c r="D485" s="173"/>
      <c r="E485" s="173"/>
      <c r="F485" s="53" t="s">
        <v>181</v>
      </c>
      <c r="G485" s="3">
        <v>30</v>
      </c>
      <c r="H485" s="26">
        <v>4287</v>
      </c>
      <c r="I485" s="26">
        <f>H485*G485</f>
        <v>128610</v>
      </c>
      <c r="J485" s="165"/>
      <c r="K485" s="38"/>
      <c r="L485" s="38"/>
    </row>
    <row r="486" spans="1:12" ht="15" x14ac:dyDescent="0.2">
      <c r="A486" s="171"/>
      <c r="B486" s="172"/>
      <c r="C486" s="173"/>
      <c r="D486" s="173"/>
      <c r="E486" s="173"/>
      <c r="F486" s="59" t="s">
        <v>153</v>
      </c>
      <c r="G486" s="30">
        <v>30</v>
      </c>
      <c r="H486" s="70" t="e">
        <f>#REF!</f>
        <v>#REF!</v>
      </c>
      <c r="I486" s="26" t="e">
        <f>H486*G486</f>
        <v>#REF!</v>
      </c>
      <c r="J486" s="165"/>
      <c r="K486" s="38"/>
      <c r="L486" s="38"/>
    </row>
    <row r="487" spans="1:12" ht="15" x14ac:dyDescent="0.2">
      <c r="A487" s="171"/>
      <c r="B487" s="172"/>
      <c r="C487" s="173"/>
      <c r="D487" s="173"/>
      <c r="E487" s="173"/>
      <c r="F487" s="59" t="s">
        <v>154</v>
      </c>
      <c r="G487" s="30">
        <v>30</v>
      </c>
      <c r="H487" s="70" t="e">
        <f>#REF!</f>
        <v>#REF!</v>
      </c>
      <c r="I487" s="26" t="e">
        <f>H487*G487</f>
        <v>#REF!</v>
      </c>
      <c r="J487" s="166"/>
      <c r="K487" s="38"/>
      <c r="L487" s="38"/>
    </row>
    <row r="488" spans="1:12" ht="45" x14ac:dyDescent="0.2">
      <c r="A488" s="21" t="s">
        <v>71</v>
      </c>
      <c r="B488" s="21" t="s">
        <v>110</v>
      </c>
      <c r="C488" s="39" t="s">
        <v>111</v>
      </c>
      <c r="D488" s="39" t="s">
        <v>112</v>
      </c>
      <c r="E488" s="39" t="s">
        <v>113</v>
      </c>
      <c r="F488" s="21" t="s">
        <v>114</v>
      </c>
      <c r="G488" s="21" t="s">
        <v>174</v>
      </c>
      <c r="H488" s="68" t="s">
        <v>92</v>
      </c>
      <c r="I488" s="21" t="s">
        <v>93</v>
      </c>
      <c r="J488" s="21" t="s">
        <v>94</v>
      </c>
      <c r="K488" s="22"/>
      <c r="L488" s="22"/>
    </row>
    <row r="489" spans="1:12" ht="15" x14ac:dyDescent="0.2">
      <c r="A489" s="174" t="s">
        <v>57</v>
      </c>
      <c r="B489" s="157" t="s">
        <v>117</v>
      </c>
      <c r="C489" s="157" t="s">
        <v>51</v>
      </c>
      <c r="D489" s="157">
        <v>6</v>
      </c>
      <c r="E489" s="157">
        <v>15</v>
      </c>
      <c r="F489" s="51" t="s">
        <v>155</v>
      </c>
      <c r="G489" s="30">
        <f>E489*D489</f>
        <v>90</v>
      </c>
      <c r="H489" s="70" t="e">
        <f>#REF!</f>
        <v>#REF!</v>
      </c>
      <c r="I489" s="26" t="e">
        <f>+H489*G489</f>
        <v>#REF!</v>
      </c>
      <c r="J489" s="167" t="e">
        <f>SUM(I489:I491)</f>
        <v>#REF!</v>
      </c>
      <c r="K489" s="38"/>
      <c r="L489" s="38"/>
    </row>
    <row r="490" spans="1:12" ht="41.5" customHeight="1" x14ac:dyDescent="0.2">
      <c r="A490" s="174"/>
      <c r="B490" s="157"/>
      <c r="C490" s="157"/>
      <c r="D490" s="157"/>
      <c r="E490" s="157"/>
      <c r="F490" s="51" t="s">
        <v>156</v>
      </c>
      <c r="G490" s="30">
        <f>E489*D489</f>
        <v>90</v>
      </c>
      <c r="H490" s="70" t="e">
        <f>#REF!</f>
        <v>#REF!</v>
      </c>
      <c r="I490" s="26" t="e">
        <f>+H490*G490</f>
        <v>#REF!</v>
      </c>
      <c r="J490" s="168"/>
      <c r="K490" s="38"/>
      <c r="L490" s="38"/>
    </row>
    <row r="491" spans="1:12" ht="15" x14ac:dyDescent="0.2">
      <c r="A491" s="174"/>
      <c r="B491" s="157"/>
      <c r="C491" s="157"/>
      <c r="D491" s="157"/>
      <c r="E491" s="157"/>
      <c r="F491" s="51" t="s">
        <v>157</v>
      </c>
      <c r="G491" s="30">
        <v>1</v>
      </c>
      <c r="H491" s="70" t="e">
        <f>#REF!</f>
        <v>#REF!</v>
      </c>
      <c r="I491" s="26" t="e">
        <f>+H491*G491</f>
        <v>#REF!</v>
      </c>
      <c r="J491" s="169"/>
      <c r="K491" s="38"/>
      <c r="L491" s="38"/>
    </row>
    <row r="492" spans="1:12" ht="45" x14ac:dyDescent="0.2">
      <c r="A492" s="21" t="s">
        <v>71</v>
      </c>
      <c r="B492" s="21" t="s">
        <v>110</v>
      </c>
      <c r="C492" s="21" t="s">
        <v>111</v>
      </c>
      <c r="D492" s="21" t="s">
        <v>112</v>
      </c>
      <c r="E492" s="21" t="s">
        <v>113</v>
      </c>
      <c r="F492" s="21" t="s">
        <v>114</v>
      </c>
      <c r="G492" s="21" t="s">
        <v>174</v>
      </c>
      <c r="H492" s="68" t="s">
        <v>92</v>
      </c>
      <c r="I492" s="21" t="s">
        <v>93</v>
      </c>
      <c r="J492" s="21" t="s">
        <v>94</v>
      </c>
      <c r="K492" s="22"/>
      <c r="L492" s="22"/>
    </row>
    <row r="493" spans="1:12" ht="15" x14ac:dyDescent="0.2">
      <c r="A493" s="171" t="s">
        <v>58</v>
      </c>
      <c r="B493" s="157" t="s">
        <v>59</v>
      </c>
      <c r="C493" s="173" t="s">
        <v>51</v>
      </c>
      <c r="D493" s="173">
        <v>6</v>
      </c>
      <c r="E493" s="173">
        <v>15</v>
      </c>
      <c r="F493" s="51" t="s">
        <v>155</v>
      </c>
      <c r="G493" s="30">
        <f>E493*D493</f>
        <v>90</v>
      </c>
      <c r="H493" s="70" t="e">
        <f>#REF!</f>
        <v>#REF!</v>
      </c>
      <c r="I493" s="26" t="e">
        <f>+H493*G493</f>
        <v>#REF!</v>
      </c>
      <c r="J493" s="167" t="e">
        <f>SUM(I493:I495)</f>
        <v>#REF!</v>
      </c>
      <c r="K493" s="38"/>
      <c r="L493" s="38"/>
    </row>
    <row r="494" spans="1:12" ht="15" x14ac:dyDescent="0.2">
      <c r="A494" s="171"/>
      <c r="B494" s="157"/>
      <c r="C494" s="173"/>
      <c r="D494" s="173"/>
      <c r="E494" s="173"/>
      <c r="F494" s="51" t="s">
        <v>156</v>
      </c>
      <c r="G494" s="30">
        <f>E493*D493</f>
        <v>90</v>
      </c>
      <c r="H494" s="70" t="e">
        <f>#REF!</f>
        <v>#REF!</v>
      </c>
      <c r="I494" s="26" t="e">
        <f>+H494*G494</f>
        <v>#REF!</v>
      </c>
      <c r="J494" s="168"/>
      <c r="K494" s="38"/>
      <c r="L494" s="38"/>
    </row>
    <row r="495" spans="1:12" ht="15" x14ac:dyDescent="0.2">
      <c r="A495" s="171"/>
      <c r="B495" s="157"/>
      <c r="C495" s="173"/>
      <c r="D495" s="173"/>
      <c r="E495" s="173"/>
      <c r="F495" s="51" t="s">
        <v>157</v>
      </c>
      <c r="G495" s="30">
        <v>1</v>
      </c>
      <c r="H495" s="70" t="e">
        <f>#REF!</f>
        <v>#REF!</v>
      </c>
      <c r="I495" s="26" t="e">
        <f>+H495*G495</f>
        <v>#REF!</v>
      </c>
      <c r="J495" s="169"/>
      <c r="K495" s="38"/>
      <c r="L495" s="38"/>
    </row>
    <row r="496" spans="1:12" ht="13.75" customHeight="1" x14ac:dyDescent="0.2">
      <c r="A496" s="21" t="s">
        <v>71</v>
      </c>
      <c r="B496" s="21" t="s">
        <v>110</v>
      </c>
      <c r="C496" s="21" t="s">
        <v>111</v>
      </c>
      <c r="D496" s="21" t="s">
        <v>112</v>
      </c>
      <c r="E496" s="21" t="s">
        <v>113</v>
      </c>
      <c r="F496" s="21" t="s">
        <v>114</v>
      </c>
      <c r="G496" s="21" t="s">
        <v>174</v>
      </c>
      <c r="H496" s="68" t="s">
        <v>92</v>
      </c>
      <c r="I496" s="21" t="s">
        <v>93</v>
      </c>
      <c r="J496" s="21" t="s">
        <v>94</v>
      </c>
      <c r="K496" s="22"/>
      <c r="L496" s="22"/>
    </row>
    <row r="497" spans="1:12" ht="45" x14ac:dyDescent="0.2">
      <c r="A497" s="171" t="s">
        <v>24</v>
      </c>
      <c r="B497" s="173" t="s">
        <v>117</v>
      </c>
      <c r="C497" s="173" t="s">
        <v>158</v>
      </c>
      <c r="D497" s="173">
        <v>4</v>
      </c>
      <c r="E497" s="173">
        <v>25</v>
      </c>
      <c r="F497" s="51" t="s">
        <v>25</v>
      </c>
      <c r="G497" s="30">
        <f>E497*D497</f>
        <v>100</v>
      </c>
      <c r="H497" s="70" t="e">
        <f>#REF!</f>
        <v>#REF!</v>
      </c>
      <c r="I497" s="26" t="e">
        <f>+H497*G497</f>
        <v>#REF!</v>
      </c>
      <c r="J497" s="164" t="e">
        <f>SUM(I497:I501)</f>
        <v>#REF!</v>
      </c>
      <c r="K497" s="38"/>
      <c r="L497" s="38"/>
    </row>
    <row r="498" spans="1:12" ht="30" x14ac:dyDescent="0.2">
      <c r="A498" s="171"/>
      <c r="B498" s="173"/>
      <c r="C498" s="173"/>
      <c r="D498" s="173"/>
      <c r="E498" s="173"/>
      <c r="F498" s="2" t="s">
        <v>168</v>
      </c>
      <c r="G498" s="3">
        <v>4</v>
      </c>
      <c r="H498" s="26">
        <v>116655</v>
      </c>
      <c r="I498" s="26">
        <f>+H498*G498</f>
        <v>466620</v>
      </c>
      <c r="J498" s="165"/>
      <c r="K498" s="38"/>
      <c r="L498" s="38"/>
    </row>
    <row r="499" spans="1:12" ht="13.75" customHeight="1" x14ac:dyDescent="0.2">
      <c r="A499" s="171"/>
      <c r="B499" s="173"/>
      <c r="C499" s="173"/>
      <c r="D499" s="173"/>
      <c r="E499" s="173"/>
      <c r="F499" s="51" t="s">
        <v>26</v>
      </c>
      <c r="G499" s="30">
        <v>5</v>
      </c>
      <c r="H499" s="70">
        <v>817</v>
      </c>
      <c r="I499" s="26">
        <f>+H499*G499</f>
        <v>4085</v>
      </c>
      <c r="J499" s="165"/>
      <c r="K499" s="38"/>
      <c r="L499" s="38"/>
    </row>
    <row r="500" spans="1:12" ht="15" x14ac:dyDescent="0.2">
      <c r="A500" s="171"/>
      <c r="B500" s="173"/>
      <c r="C500" s="173"/>
      <c r="D500" s="173"/>
      <c r="E500" s="173"/>
      <c r="F500" s="51" t="s">
        <v>27</v>
      </c>
      <c r="G500" s="30">
        <v>5</v>
      </c>
      <c r="H500" s="26">
        <f>3480*(1+5.2%)</f>
        <v>3660.96</v>
      </c>
      <c r="I500" s="26">
        <f>+H500*G500</f>
        <v>18304.8</v>
      </c>
      <c r="J500" s="165"/>
      <c r="K500" s="38"/>
      <c r="L500" s="38"/>
    </row>
    <row r="501" spans="1:12" ht="15" x14ac:dyDescent="0.2">
      <c r="A501" s="171"/>
      <c r="B501" s="173"/>
      <c r="C501" s="173"/>
      <c r="D501" s="173"/>
      <c r="E501" s="173"/>
      <c r="F501" s="51" t="s">
        <v>28</v>
      </c>
      <c r="G501" s="30">
        <v>1</v>
      </c>
      <c r="H501" s="70" t="e">
        <f>#REF!</f>
        <v>#REF!</v>
      </c>
      <c r="I501" s="26" t="e">
        <f>+H501*G501</f>
        <v>#REF!</v>
      </c>
      <c r="J501" s="166"/>
      <c r="K501" s="38"/>
      <c r="L501" s="38"/>
    </row>
    <row r="502" spans="1:12" ht="45" x14ac:dyDescent="0.2">
      <c r="A502" s="21" t="s">
        <v>71</v>
      </c>
      <c r="B502" s="21" t="s">
        <v>110</v>
      </c>
      <c r="C502" s="21" t="s">
        <v>111</v>
      </c>
      <c r="D502" s="21" t="s">
        <v>112</v>
      </c>
      <c r="E502" s="21" t="s">
        <v>113</v>
      </c>
      <c r="F502" s="21" t="s">
        <v>114</v>
      </c>
      <c r="G502" s="21" t="s">
        <v>174</v>
      </c>
      <c r="H502" s="68" t="s">
        <v>92</v>
      </c>
      <c r="I502" s="21" t="s">
        <v>93</v>
      </c>
      <c r="J502" s="21" t="s">
        <v>94</v>
      </c>
      <c r="K502" s="22"/>
      <c r="L502" s="22"/>
    </row>
    <row r="503" spans="1:12" ht="45" x14ac:dyDescent="0.2">
      <c r="A503" s="171" t="s">
        <v>29</v>
      </c>
      <c r="B503" s="173" t="s">
        <v>59</v>
      </c>
      <c r="C503" s="173" t="s">
        <v>158</v>
      </c>
      <c r="D503" s="173">
        <v>4</v>
      </c>
      <c r="E503" s="173">
        <v>25</v>
      </c>
      <c r="F503" s="51" t="s">
        <v>25</v>
      </c>
      <c r="G503" s="30">
        <f>E503*D503</f>
        <v>100</v>
      </c>
      <c r="H503" s="70" t="e">
        <f>#REF!</f>
        <v>#REF!</v>
      </c>
      <c r="I503" s="26" t="e">
        <f>+H503*G503</f>
        <v>#REF!</v>
      </c>
      <c r="J503" s="164" t="e">
        <f>SUM(I503:I507)</f>
        <v>#REF!</v>
      </c>
      <c r="K503" s="38"/>
      <c r="L503" s="38"/>
    </row>
    <row r="504" spans="1:12" ht="30" x14ac:dyDescent="0.2">
      <c r="A504" s="171"/>
      <c r="B504" s="173"/>
      <c r="C504" s="173"/>
      <c r="D504" s="173"/>
      <c r="E504" s="173"/>
      <c r="F504" s="2" t="s">
        <v>168</v>
      </c>
      <c r="G504" s="3">
        <v>4</v>
      </c>
      <c r="H504" s="26">
        <v>116655</v>
      </c>
      <c r="I504" s="26">
        <f>+H504*G504</f>
        <v>466620</v>
      </c>
      <c r="J504" s="165"/>
      <c r="K504" s="38"/>
      <c r="L504" s="38"/>
    </row>
    <row r="505" spans="1:12" ht="15" x14ac:dyDescent="0.2">
      <c r="A505" s="171"/>
      <c r="B505" s="173"/>
      <c r="C505" s="173"/>
      <c r="D505" s="173"/>
      <c r="E505" s="173"/>
      <c r="F505" s="51" t="s">
        <v>26</v>
      </c>
      <c r="G505" s="30">
        <v>5</v>
      </c>
      <c r="H505" s="70">
        <v>817</v>
      </c>
      <c r="I505" s="26">
        <f>+H505*G505</f>
        <v>4085</v>
      </c>
      <c r="J505" s="165"/>
      <c r="K505" s="38"/>
      <c r="L505" s="38"/>
    </row>
    <row r="506" spans="1:12" ht="15" x14ac:dyDescent="0.2">
      <c r="A506" s="171"/>
      <c r="B506" s="173"/>
      <c r="C506" s="173"/>
      <c r="D506" s="173"/>
      <c r="E506" s="173"/>
      <c r="F506" s="51" t="s">
        <v>27</v>
      </c>
      <c r="G506" s="30">
        <v>5</v>
      </c>
      <c r="H506" s="26">
        <f>3480*(1+5.2%)</f>
        <v>3660.96</v>
      </c>
      <c r="I506" s="26">
        <f>+H506*G506</f>
        <v>18304.8</v>
      </c>
      <c r="J506" s="165"/>
      <c r="K506" s="38"/>
      <c r="L506" s="38"/>
    </row>
    <row r="507" spans="1:12" ht="15" x14ac:dyDescent="0.2">
      <c r="A507" s="171"/>
      <c r="B507" s="173"/>
      <c r="C507" s="173"/>
      <c r="D507" s="173"/>
      <c r="E507" s="173"/>
      <c r="F507" s="51" t="s">
        <v>28</v>
      </c>
      <c r="G507" s="30">
        <v>1</v>
      </c>
      <c r="H507" s="70" t="e">
        <f>#REF!</f>
        <v>#REF!</v>
      </c>
      <c r="I507" s="26" t="e">
        <f>+H507*G507</f>
        <v>#REF!</v>
      </c>
      <c r="J507" s="166"/>
      <c r="K507" s="38"/>
      <c r="L507" s="38"/>
    </row>
    <row r="508" spans="1:12" ht="45" x14ac:dyDescent="0.2">
      <c r="A508" s="60" t="s">
        <v>71</v>
      </c>
      <c r="B508" s="61" t="s">
        <v>110</v>
      </c>
      <c r="C508" s="61" t="s">
        <v>111</v>
      </c>
      <c r="D508" s="61" t="s">
        <v>112</v>
      </c>
      <c r="E508" s="61" t="s">
        <v>113</v>
      </c>
      <c r="F508" s="62" t="s">
        <v>114</v>
      </c>
      <c r="G508" s="62" t="s">
        <v>174</v>
      </c>
      <c r="H508" s="71" t="s">
        <v>92</v>
      </c>
      <c r="I508" s="62" t="s">
        <v>93</v>
      </c>
      <c r="J508" s="62" t="s">
        <v>94</v>
      </c>
    </row>
    <row r="509" spans="1:12" ht="15" x14ac:dyDescent="0.2">
      <c r="A509" s="197" t="s">
        <v>159</v>
      </c>
      <c r="B509" s="198" t="s">
        <v>117</v>
      </c>
      <c r="C509" s="198" t="s">
        <v>160</v>
      </c>
      <c r="D509" s="198">
        <v>2</v>
      </c>
      <c r="E509" s="198">
        <v>20</v>
      </c>
      <c r="F509" s="63" t="s">
        <v>161</v>
      </c>
      <c r="G509" s="63">
        <f>E509*D509</f>
        <v>40</v>
      </c>
      <c r="H509" s="72" t="e">
        <f>#REF!</f>
        <v>#REF!</v>
      </c>
      <c r="I509" s="26" t="e">
        <f>+H509*G509</f>
        <v>#REF!</v>
      </c>
      <c r="J509" s="162" t="e">
        <f>SUM(I509:I510)</f>
        <v>#REF!</v>
      </c>
    </row>
    <row r="510" spans="1:12" ht="30" x14ac:dyDescent="0.2">
      <c r="A510" s="197"/>
      <c r="B510" s="198"/>
      <c r="C510" s="198"/>
      <c r="D510" s="198"/>
      <c r="E510" s="198"/>
      <c r="F510" s="2" t="s">
        <v>168</v>
      </c>
      <c r="G510" s="3">
        <v>2</v>
      </c>
      <c r="H510" s="26">
        <v>116655</v>
      </c>
      <c r="I510" s="26">
        <f>+H510*G510</f>
        <v>233310</v>
      </c>
      <c r="J510" s="163"/>
    </row>
    <row r="511" spans="1:12" ht="14" x14ac:dyDescent="0.2">
      <c r="A511" s="194" t="s">
        <v>162</v>
      </c>
      <c r="B511" s="194"/>
      <c r="C511" s="194"/>
      <c r="D511" s="194"/>
      <c r="E511" s="194"/>
      <c r="F511" s="195"/>
      <c r="G511" s="195"/>
      <c r="H511" s="195"/>
      <c r="I511" s="195"/>
      <c r="J511" s="46" t="e">
        <f>SUM(J265:J510)</f>
        <v>#REF!</v>
      </c>
      <c r="K511" s="29" t="e">
        <f>B3-J511</f>
        <v>#REF!</v>
      </c>
      <c r="L511" s="74" t="e">
        <f>K511/J511</f>
        <v>#REF!</v>
      </c>
    </row>
    <row r="512" spans="1:12" ht="103.25" customHeight="1" x14ac:dyDescent="0.2">
      <c r="A512" s="196" t="s">
        <v>185</v>
      </c>
      <c r="B512" s="196"/>
      <c r="C512" s="196"/>
      <c r="D512" s="196"/>
      <c r="E512" s="196"/>
      <c r="F512" s="196"/>
      <c r="G512" s="196"/>
      <c r="H512" s="196"/>
      <c r="I512" s="196"/>
      <c r="J512" s="64" t="e">
        <f>J511*L511</f>
        <v>#REF!</v>
      </c>
      <c r="L512" s="29"/>
    </row>
    <row r="513" spans="1:12" ht="14" x14ac:dyDescent="0.2">
      <c r="A513" s="195" t="s">
        <v>163</v>
      </c>
      <c r="B513" s="195"/>
      <c r="C513" s="195"/>
      <c r="D513" s="195"/>
      <c r="E513" s="195"/>
      <c r="F513" s="195"/>
      <c r="G513" s="195"/>
      <c r="H513" s="195"/>
      <c r="I513" s="195"/>
      <c r="J513" s="64" t="e">
        <f>SUM(J511+J512)</f>
        <v>#REF!</v>
      </c>
      <c r="K513" s="29" t="e">
        <f>B3-J513</f>
        <v>#REF!</v>
      </c>
    </row>
    <row r="517" spans="1:12" x14ac:dyDescent="0.2">
      <c r="A517" s="149" t="s">
        <v>192</v>
      </c>
      <c r="B517" s="199"/>
      <c r="C517" s="199"/>
      <c r="D517" s="199"/>
      <c r="E517" s="199"/>
      <c r="F517" s="199"/>
      <c r="G517" s="199"/>
      <c r="H517" s="199"/>
      <c r="I517" s="199"/>
      <c r="J517" s="200"/>
      <c r="K517" s="22"/>
      <c r="L517" s="22"/>
    </row>
    <row r="518" spans="1:12" x14ac:dyDescent="0.2">
      <c r="A518" s="170"/>
      <c r="B518" s="201"/>
      <c r="C518" s="201"/>
      <c r="D518" s="201"/>
      <c r="E518" s="201"/>
      <c r="F518" s="201"/>
      <c r="G518" s="201"/>
      <c r="H518" s="201"/>
      <c r="I518" s="201"/>
      <c r="J518" s="202"/>
      <c r="K518" s="22"/>
      <c r="L518" s="22"/>
    </row>
    <row r="519" spans="1:12" ht="14" x14ac:dyDescent="0.2">
      <c r="A519" s="150" t="s">
        <v>90</v>
      </c>
      <c r="B519" s="203"/>
      <c r="C519" s="203"/>
      <c r="D519" s="203"/>
      <c r="E519" s="203"/>
      <c r="F519" s="203"/>
      <c r="G519" s="203"/>
      <c r="H519" s="203"/>
      <c r="I519" s="203"/>
      <c r="J519" s="203"/>
      <c r="K519" s="22"/>
      <c r="L519" s="22"/>
    </row>
    <row r="520" spans="1:12" ht="30" x14ac:dyDescent="0.2">
      <c r="A520" s="151" t="s">
        <v>71</v>
      </c>
      <c r="B520" s="204"/>
      <c r="C520" s="204"/>
      <c r="D520" s="205"/>
      <c r="E520" s="21" t="s">
        <v>91</v>
      </c>
      <c r="F520" s="23"/>
      <c r="G520" s="21" t="s">
        <v>82</v>
      </c>
      <c r="H520" s="68" t="s">
        <v>92</v>
      </c>
      <c r="I520" s="21" t="s">
        <v>93</v>
      </c>
      <c r="J520" s="21" t="s">
        <v>94</v>
      </c>
      <c r="K520" s="22"/>
      <c r="L520" s="22"/>
    </row>
    <row r="521" spans="1:12" ht="30" x14ac:dyDescent="0.2">
      <c r="A521" s="152" t="s">
        <v>95</v>
      </c>
      <c r="B521" s="206"/>
      <c r="C521" s="206"/>
      <c r="D521" s="207"/>
      <c r="E521" s="24">
        <v>3.5</v>
      </c>
      <c r="F521" s="25" t="s">
        <v>96</v>
      </c>
      <c r="G521" s="3">
        <v>1</v>
      </c>
      <c r="H521" s="26">
        <v>4510000</v>
      </c>
      <c r="I521" s="27">
        <f t="shared" ref="I521:I532" si="10">H521*G521*E521</f>
        <v>15785000</v>
      </c>
      <c r="J521" s="159">
        <f>SUM(I521:I524)</f>
        <v>77259000</v>
      </c>
    </row>
    <row r="522" spans="1:12" ht="30" x14ac:dyDescent="0.2">
      <c r="A522" s="208"/>
      <c r="B522" s="209"/>
      <c r="C522" s="209"/>
      <c r="D522" s="210"/>
      <c r="E522" s="24">
        <v>3.5</v>
      </c>
      <c r="F522" s="25" t="s">
        <v>97</v>
      </c>
      <c r="G522" s="3">
        <v>1</v>
      </c>
      <c r="H522" s="26">
        <v>4510000</v>
      </c>
      <c r="I522" s="27">
        <f t="shared" si="10"/>
        <v>15785000</v>
      </c>
      <c r="J522" s="160"/>
    </row>
    <row r="523" spans="1:12" ht="30" x14ac:dyDescent="0.2">
      <c r="A523" s="208"/>
      <c r="B523" s="209"/>
      <c r="C523" s="209"/>
      <c r="D523" s="210"/>
      <c r="E523" s="24">
        <v>3.5</v>
      </c>
      <c r="F523" s="25" t="s">
        <v>98</v>
      </c>
      <c r="G523" s="3">
        <v>1</v>
      </c>
      <c r="H523" s="26">
        <v>4510000</v>
      </c>
      <c r="I523" s="27">
        <f t="shared" si="10"/>
        <v>15785000</v>
      </c>
      <c r="J523" s="160"/>
    </row>
    <row r="524" spans="1:12" ht="30" x14ac:dyDescent="0.2">
      <c r="A524" s="211"/>
      <c r="B524" s="212"/>
      <c r="C524" s="212"/>
      <c r="D524" s="213"/>
      <c r="E524" s="24">
        <v>3.5</v>
      </c>
      <c r="F524" s="25" t="s">
        <v>99</v>
      </c>
      <c r="G524" s="3">
        <v>4</v>
      </c>
      <c r="H524" s="26">
        <v>2136000</v>
      </c>
      <c r="I524" s="27">
        <f t="shared" si="10"/>
        <v>29904000</v>
      </c>
      <c r="J524" s="161"/>
    </row>
    <row r="525" spans="1:12" ht="30" x14ac:dyDescent="0.2">
      <c r="A525" s="152" t="s">
        <v>100</v>
      </c>
      <c r="B525" s="206"/>
      <c r="C525" s="206"/>
      <c r="D525" s="207"/>
      <c r="E525" s="24">
        <v>3.5</v>
      </c>
      <c r="F525" s="25" t="s">
        <v>96</v>
      </c>
      <c r="G525" s="3">
        <v>1</v>
      </c>
      <c r="H525" s="26">
        <v>4510000</v>
      </c>
      <c r="I525" s="27">
        <f t="shared" si="10"/>
        <v>15785000</v>
      </c>
      <c r="J525" s="159">
        <f>SUM(I525:I528)</f>
        <v>77259000</v>
      </c>
    </row>
    <row r="526" spans="1:12" ht="30" x14ac:dyDescent="0.2">
      <c r="A526" s="208"/>
      <c r="B526" s="209"/>
      <c r="C526" s="209"/>
      <c r="D526" s="210"/>
      <c r="E526" s="24">
        <v>3.5</v>
      </c>
      <c r="F526" s="25" t="s">
        <v>97</v>
      </c>
      <c r="G526" s="3">
        <v>1</v>
      </c>
      <c r="H526" s="26">
        <v>4510000</v>
      </c>
      <c r="I526" s="27">
        <f t="shared" si="10"/>
        <v>15785000</v>
      </c>
      <c r="J526" s="160"/>
    </row>
    <row r="527" spans="1:12" ht="30" x14ac:dyDescent="0.2">
      <c r="A527" s="208"/>
      <c r="B527" s="209"/>
      <c r="C527" s="209"/>
      <c r="D527" s="210"/>
      <c r="E527" s="24">
        <v>3.5</v>
      </c>
      <c r="F527" s="25" t="s">
        <v>98</v>
      </c>
      <c r="G527" s="3">
        <v>1</v>
      </c>
      <c r="H527" s="26">
        <v>4510000</v>
      </c>
      <c r="I527" s="27">
        <f t="shared" si="10"/>
        <v>15785000</v>
      </c>
      <c r="J527" s="160"/>
    </row>
    <row r="528" spans="1:12" ht="30" x14ac:dyDescent="0.2">
      <c r="A528" s="211"/>
      <c r="B528" s="212"/>
      <c r="C528" s="212"/>
      <c r="D528" s="213"/>
      <c r="E528" s="24">
        <v>3.5</v>
      </c>
      <c r="F528" s="25" t="s">
        <v>164</v>
      </c>
      <c r="G528" s="3">
        <v>4</v>
      </c>
      <c r="H528" s="26">
        <v>2136000</v>
      </c>
      <c r="I528" s="27">
        <f t="shared" si="10"/>
        <v>29904000</v>
      </c>
      <c r="J528" s="161"/>
    </row>
    <row r="529" spans="1:12" ht="30" x14ac:dyDescent="0.2">
      <c r="A529" s="152" t="s">
        <v>101</v>
      </c>
      <c r="B529" s="206"/>
      <c r="C529" s="206"/>
      <c r="D529" s="207"/>
      <c r="E529" s="24">
        <v>3</v>
      </c>
      <c r="F529" s="25" t="s">
        <v>102</v>
      </c>
      <c r="G529" s="3">
        <v>1</v>
      </c>
      <c r="H529" s="26">
        <v>4510000</v>
      </c>
      <c r="I529" s="27">
        <f t="shared" si="10"/>
        <v>13530000</v>
      </c>
      <c r="J529" s="159">
        <f>SUM(I529:I532)</f>
        <v>49610000</v>
      </c>
    </row>
    <row r="530" spans="1:12" ht="30" x14ac:dyDescent="0.2">
      <c r="A530" s="208"/>
      <c r="B530" s="209"/>
      <c r="C530" s="209"/>
      <c r="D530" s="210"/>
      <c r="E530" s="24">
        <v>2.5</v>
      </c>
      <c r="F530" s="25" t="s">
        <v>103</v>
      </c>
      <c r="G530" s="3">
        <v>1</v>
      </c>
      <c r="H530" s="26">
        <v>4510000</v>
      </c>
      <c r="I530" s="27">
        <f t="shared" si="10"/>
        <v>11275000</v>
      </c>
      <c r="J530" s="160"/>
    </row>
    <row r="531" spans="1:12" ht="30" x14ac:dyDescent="0.2">
      <c r="A531" s="208"/>
      <c r="B531" s="209"/>
      <c r="C531" s="209"/>
      <c r="D531" s="210"/>
      <c r="E531" s="24">
        <v>3</v>
      </c>
      <c r="F531" s="25" t="s">
        <v>104</v>
      </c>
      <c r="G531" s="3">
        <v>1</v>
      </c>
      <c r="H531" s="26">
        <v>4510000</v>
      </c>
      <c r="I531" s="27">
        <f t="shared" si="10"/>
        <v>13530000</v>
      </c>
      <c r="J531" s="160"/>
    </row>
    <row r="532" spans="1:12" ht="30" x14ac:dyDescent="0.2">
      <c r="A532" s="211"/>
      <c r="B532" s="212"/>
      <c r="C532" s="212"/>
      <c r="D532" s="213"/>
      <c r="E532" s="24">
        <v>2.5</v>
      </c>
      <c r="F532" s="25" t="s">
        <v>105</v>
      </c>
      <c r="G532" s="3">
        <v>1</v>
      </c>
      <c r="H532" s="26">
        <v>4510000</v>
      </c>
      <c r="I532" s="27">
        <f t="shared" si="10"/>
        <v>11275000</v>
      </c>
      <c r="J532" s="161"/>
    </row>
    <row r="533" spans="1:12" ht="15" x14ac:dyDescent="0.2">
      <c r="A533" s="151"/>
      <c r="B533" s="204"/>
      <c r="C533" s="204"/>
      <c r="D533" s="204"/>
      <c r="E533" s="204"/>
      <c r="F533" s="205"/>
      <c r="G533" s="21" t="s">
        <v>82</v>
      </c>
      <c r="H533" s="68" t="s">
        <v>92</v>
      </c>
      <c r="I533" s="21" t="s">
        <v>93</v>
      </c>
      <c r="J533" s="21" t="s">
        <v>94</v>
      </c>
      <c r="K533" s="22"/>
      <c r="L533" s="22"/>
    </row>
    <row r="534" spans="1:12" ht="105" x14ac:dyDescent="0.2">
      <c r="A534" s="177" t="s">
        <v>106</v>
      </c>
      <c r="B534" s="214"/>
      <c r="C534" s="214"/>
      <c r="D534" s="215"/>
      <c r="E534" s="24">
        <v>3.5</v>
      </c>
      <c r="F534" s="31" t="s">
        <v>107</v>
      </c>
      <c r="G534" s="3">
        <v>1</v>
      </c>
      <c r="H534" s="26" t="e">
        <f>#REF!</f>
        <v>#REF!</v>
      </c>
      <c r="I534" s="26" t="e">
        <f>H534*G534*E534</f>
        <v>#REF!</v>
      </c>
      <c r="J534" s="26" t="e">
        <f>I534</f>
        <v>#REF!</v>
      </c>
      <c r="L534" s="32"/>
    </row>
    <row r="535" spans="1:12" ht="14" x14ac:dyDescent="0.2">
      <c r="A535" s="178" t="s">
        <v>108</v>
      </c>
      <c r="B535" s="216"/>
      <c r="C535" s="216"/>
      <c r="D535" s="216"/>
      <c r="E535" s="216"/>
      <c r="F535" s="216"/>
      <c r="G535" s="216"/>
      <c r="H535" s="216"/>
      <c r="I535" s="216"/>
      <c r="J535" s="216"/>
    </row>
    <row r="536" spans="1:12" ht="14" x14ac:dyDescent="0.2">
      <c r="A536" s="151" t="s">
        <v>109</v>
      </c>
      <c r="B536" s="204"/>
      <c r="C536" s="204"/>
      <c r="D536" s="204"/>
      <c r="E536" s="204"/>
      <c r="F536" s="204"/>
      <c r="G536" s="204"/>
      <c r="H536" s="204"/>
      <c r="I536" s="204"/>
      <c r="J536" s="204"/>
      <c r="K536" s="22"/>
      <c r="L536" s="22"/>
    </row>
    <row r="537" spans="1:12" ht="45" x14ac:dyDescent="0.2">
      <c r="A537" s="34" t="s">
        <v>71</v>
      </c>
      <c r="B537" s="21" t="s">
        <v>110</v>
      </c>
      <c r="C537" s="21" t="s">
        <v>111</v>
      </c>
      <c r="D537" s="21" t="s">
        <v>112</v>
      </c>
      <c r="E537" s="21" t="s">
        <v>113</v>
      </c>
      <c r="F537" s="21" t="s">
        <v>114</v>
      </c>
      <c r="G537" s="21" t="s">
        <v>174</v>
      </c>
      <c r="H537" s="68" t="s">
        <v>92</v>
      </c>
      <c r="I537" s="21" t="s">
        <v>93</v>
      </c>
      <c r="J537" s="21" t="s">
        <v>94</v>
      </c>
      <c r="K537" s="22"/>
      <c r="L537" s="22"/>
    </row>
    <row r="538" spans="1:12" ht="45" x14ac:dyDescent="0.2">
      <c r="A538" s="35" t="s">
        <v>115</v>
      </c>
      <c r="B538" s="36"/>
      <c r="C538" s="36"/>
      <c r="D538" s="36"/>
      <c r="E538" s="36"/>
      <c r="F538" s="36"/>
      <c r="G538" s="36"/>
      <c r="H538" s="69"/>
      <c r="I538" s="36"/>
      <c r="J538" s="37"/>
      <c r="K538" s="38"/>
      <c r="L538" s="38"/>
    </row>
    <row r="539" spans="1:12" ht="45" x14ac:dyDescent="0.2">
      <c r="A539" s="39" t="s">
        <v>71</v>
      </c>
      <c r="B539" s="21" t="s">
        <v>110</v>
      </c>
      <c r="C539" s="21" t="s">
        <v>111</v>
      </c>
      <c r="D539" s="21" t="s">
        <v>112</v>
      </c>
      <c r="E539" s="21" t="s">
        <v>113</v>
      </c>
      <c r="F539" s="21" t="s">
        <v>174</v>
      </c>
      <c r="G539" s="21" t="s">
        <v>120</v>
      </c>
      <c r="H539" s="68" t="s">
        <v>92</v>
      </c>
      <c r="I539" s="21" t="s">
        <v>93</v>
      </c>
      <c r="J539" s="21" t="s">
        <v>94</v>
      </c>
      <c r="K539" s="22"/>
      <c r="L539" s="22"/>
    </row>
    <row r="540" spans="1:12" ht="15" x14ac:dyDescent="0.2">
      <c r="A540" s="158" t="s">
        <v>116</v>
      </c>
      <c r="B540" s="157" t="s">
        <v>117</v>
      </c>
      <c r="C540" s="157" t="s">
        <v>118</v>
      </c>
      <c r="D540" s="157">
        <v>3</v>
      </c>
      <c r="E540" s="157">
        <v>20</v>
      </c>
      <c r="F540" s="2" t="s">
        <v>165</v>
      </c>
      <c r="G540" s="3">
        <v>2</v>
      </c>
      <c r="H540" s="42" t="e">
        <f>#REF!</f>
        <v>#REF!</v>
      </c>
      <c r="I540" s="26" t="e">
        <f>+H540*G540</f>
        <v>#REF!</v>
      </c>
      <c r="J540" s="159" t="e">
        <f>+I543+I540+I541+I542</f>
        <v>#REF!</v>
      </c>
    </row>
    <row r="541" spans="1:12" ht="15" x14ac:dyDescent="0.2">
      <c r="A541" s="217"/>
      <c r="B541" s="219"/>
      <c r="C541" s="219"/>
      <c r="D541" s="219"/>
      <c r="E541" s="219"/>
      <c r="F541" s="2" t="s">
        <v>80</v>
      </c>
      <c r="G541" s="3">
        <v>3</v>
      </c>
      <c r="H541" s="42" t="e">
        <f>#REF!</f>
        <v>#REF!</v>
      </c>
      <c r="I541" s="26" t="e">
        <f>+H541*G541</f>
        <v>#REF!</v>
      </c>
      <c r="J541" s="160"/>
    </row>
    <row r="542" spans="1:12" ht="15" x14ac:dyDescent="0.2">
      <c r="A542" s="217"/>
      <c r="B542" s="219"/>
      <c r="C542" s="219"/>
      <c r="D542" s="219"/>
      <c r="E542" s="219"/>
      <c r="F542" s="2" t="s">
        <v>78</v>
      </c>
      <c r="G542" s="3">
        <v>1</v>
      </c>
      <c r="H542" s="42" t="e">
        <f>#REF!</f>
        <v>#REF!</v>
      </c>
      <c r="I542" s="26" t="e">
        <f>+H542*G542</f>
        <v>#REF!</v>
      </c>
      <c r="J542" s="160"/>
    </row>
    <row r="543" spans="1:12" ht="15" x14ac:dyDescent="0.2">
      <c r="A543" s="218"/>
      <c r="B543" s="220"/>
      <c r="C543" s="220"/>
      <c r="D543" s="220"/>
      <c r="E543" s="220"/>
      <c r="F543" s="2" t="s">
        <v>79</v>
      </c>
      <c r="G543" s="3">
        <v>3</v>
      </c>
      <c r="H543" s="42" t="e">
        <f>#REF!</f>
        <v>#REF!</v>
      </c>
      <c r="I543" s="26" t="e">
        <f>+H543*G543</f>
        <v>#REF!</v>
      </c>
      <c r="J543" s="161"/>
    </row>
    <row r="544" spans="1:12" ht="45" x14ac:dyDescent="0.2">
      <c r="A544" s="21" t="s">
        <v>71</v>
      </c>
      <c r="B544" s="21" t="s">
        <v>110</v>
      </c>
      <c r="C544" s="21" t="s">
        <v>111</v>
      </c>
      <c r="D544" s="21" t="s">
        <v>112</v>
      </c>
      <c r="E544" s="21" t="s">
        <v>113</v>
      </c>
      <c r="F544" s="21" t="s">
        <v>174</v>
      </c>
      <c r="G544" s="21" t="s">
        <v>120</v>
      </c>
      <c r="H544" s="68" t="s">
        <v>92</v>
      </c>
      <c r="I544" s="21" t="s">
        <v>93</v>
      </c>
      <c r="J544" s="21" t="s">
        <v>94</v>
      </c>
      <c r="K544" s="22"/>
      <c r="L544" s="22"/>
    </row>
    <row r="545" spans="1:10" ht="15" x14ac:dyDescent="0.2">
      <c r="A545" s="155" t="s">
        <v>119</v>
      </c>
      <c r="B545" s="156" t="s">
        <v>59</v>
      </c>
      <c r="C545" s="157" t="s">
        <v>118</v>
      </c>
      <c r="D545" s="157">
        <v>3</v>
      </c>
      <c r="E545" s="157">
        <v>15</v>
      </c>
      <c r="F545" s="2" t="s">
        <v>165</v>
      </c>
      <c r="G545" s="3">
        <v>2</v>
      </c>
      <c r="H545" s="42" t="e">
        <f>#REF!</f>
        <v>#REF!</v>
      </c>
      <c r="I545" s="26" t="e">
        <f>+H545*G545</f>
        <v>#REF!</v>
      </c>
      <c r="J545" s="159" t="e">
        <f>+I548+I545+I546+I547</f>
        <v>#REF!</v>
      </c>
    </row>
    <row r="546" spans="1:10" ht="15" x14ac:dyDescent="0.2">
      <c r="A546" s="221"/>
      <c r="B546" s="223"/>
      <c r="C546" s="219"/>
      <c r="D546" s="219"/>
      <c r="E546" s="219"/>
      <c r="F546" s="2" t="s">
        <v>80</v>
      </c>
      <c r="G546" s="3">
        <v>3</v>
      </c>
      <c r="H546" s="42" t="e">
        <f>#REF!</f>
        <v>#REF!</v>
      </c>
      <c r="I546" s="26" t="e">
        <f>+H546*G546</f>
        <v>#REF!</v>
      </c>
      <c r="J546" s="160"/>
    </row>
    <row r="547" spans="1:10" ht="15" x14ac:dyDescent="0.2">
      <c r="A547" s="221"/>
      <c r="B547" s="223"/>
      <c r="C547" s="219"/>
      <c r="D547" s="219"/>
      <c r="E547" s="219"/>
      <c r="F547" s="2" t="s">
        <v>78</v>
      </c>
      <c r="G547" s="3">
        <v>1</v>
      </c>
      <c r="H547" s="42" t="e">
        <f>#REF!</f>
        <v>#REF!</v>
      </c>
      <c r="I547" s="26" t="e">
        <f>+H547*G547</f>
        <v>#REF!</v>
      </c>
      <c r="J547" s="160"/>
    </row>
    <row r="548" spans="1:10" ht="15" x14ac:dyDescent="0.2">
      <c r="A548" s="222"/>
      <c r="B548" s="224"/>
      <c r="C548" s="220"/>
      <c r="D548" s="220"/>
      <c r="E548" s="220"/>
      <c r="F548" s="2" t="s">
        <v>79</v>
      </c>
      <c r="G548" s="3">
        <v>3</v>
      </c>
      <c r="H548" s="42" t="e">
        <f>#REF!</f>
        <v>#REF!</v>
      </c>
      <c r="I548" s="26" t="e">
        <f>+H548*G548</f>
        <v>#REF!</v>
      </c>
      <c r="J548" s="161"/>
    </row>
    <row r="549" spans="1:10" ht="45" x14ac:dyDescent="0.2">
      <c r="A549" s="21" t="s">
        <v>71</v>
      </c>
      <c r="B549" s="21" t="s">
        <v>110</v>
      </c>
      <c r="C549" s="21" t="s">
        <v>111</v>
      </c>
      <c r="D549" s="21" t="s">
        <v>112</v>
      </c>
      <c r="E549" s="21" t="s">
        <v>113</v>
      </c>
      <c r="F549" s="21" t="s">
        <v>114</v>
      </c>
      <c r="G549" s="21" t="s">
        <v>120</v>
      </c>
      <c r="H549" s="68" t="s">
        <v>92</v>
      </c>
      <c r="I549" s="21" t="s">
        <v>93</v>
      </c>
      <c r="J549" s="21" t="s">
        <v>94</v>
      </c>
    </row>
    <row r="550" spans="1:10" ht="15" x14ac:dyDescent="0.2">
      <c r="A550" s="155" t="s">
        <v>167</v>
      </c>
      <c r="B550" s="156" t="s">
        <v>117</v>
      </c>
      <c r="C550" s="156" t="s">
        <v>121</v>
      </c>
      <c r="D550" s="156">
        <v>3</v>
      </c>
      <c r="E550" s="156">
        <v>15</v>
      </c>
      <c r="F550" s="2" t="s">
        <v>165</v>
      </c>
      <c r="G550" s="3">
        <v>1</v>
      </c>
      <c r="H550" s="26" t="e">
        <f>#REF!</f>
        <v>#REF!</v>
      </c>
      <c r="I550" s="26" t="e">
        <f>+H550*G550</f>
        <v>#REF!</v>
      </c>
      <c r="J550" s="159" t="e">
        <f>SUM(I550:I554)</f>
        <v>#REF!</v>
      </c>
    </row>
    <row r="551" spans="1:10" ht="15" x14ac:dyDescent="0.2">
      <c r="A551" s="221"/>
      <c r="B551" s="223"/>
      <c r="C551" s="223"/>
      <c r="D551" s="223"/>
      <c r="E551" s="223"/>
      <c r="F551" s="2" t="s">
        <v>80</v>
      </c>
      <c r="G551" s="3">
        <v>3</v>
      </c>
      <c r="H551" s="26" t="e">
        <f>#REF!</f>
        <v>#REF!</v>
      </c>
      <c r="I551" s="26" t="e">
        <f>+H551*G551</f>
        <v>#REF!</v>
      </c>
      <c r="J551" s="160"/>
    </row>
    <row r="552" spans="1:10" ht="15" x14ac:dyDescent="0.2">
      <c r="A552" s="221"/>
      <c r="B552" s="223"/>
      <c r="C552" s="223"/>
      <c r="D552" s="223"/>
      <c r="E552" s="223"/>
      <c r="F552" s="2" t="s">
        <v>78</v>
      </c>
      <c r="G552" s="3">
        <v>1</v>
      </c>
      <c r="H552" s="26" t="e">
        <f>#REF!</f>
        <v>#REF!</v>
      </c>
      <c r="I552" s="26" t="e">
        <f>+H552*G552</f>
        <v>#REF!</v>
      </c>
      <c r="J552" s="160"/>
    </row>
    <row r="553" spans="1:10" ht="45" x14ac:dyDescent="0.2">
      <c r="A553" s="221"/>
      <c r="B553" s="223"/>
      <c r="C553" s="223"/>
      <c r="D553" s="223"/>
      <c r="E553" s="223"/>
      <c r="F553" s="2" t="s">
        <v>77</v>
      </c>
      <c r="G553" s="3">
        <v>1</v>
      </c>
      <c r="H553" s="26" t="e">
        <f>#REF!</f>
        <v>#REF!</v>
      </c>
      <c r="I553" s="26" t="e">
        <f>+H553*G553</f>
        <v>#REF!</v>
      </c>
      <c r="J553" s="160"/>
    </row>
    <row r="554" spans="1:10" ht="15" x14ac:dyDescent="0.2">
      <c r="A554" s="222"/>
      <c r="B554" s="224"/>
      <c r="C554" s="224"/>
      <c r="D554" s="224"/>
      <c r="E554" s="224"/>
      <c r="F554" s="2" t="s">
        <v>79</v>
      </c>
      <c r="G554" s="30">
        <v>1</v>
      </c>
      <c r="H554" s="27" t="e">
        <f>#REF!</f>
        <v>#REF!</v>
      </c>
      <c r="I554" s="26" t="e">
        <f>+H554*G554</f>
        <v>#REF!</v>
      </c>
      <c r="J554" s="161"/>
    </row>
    <row r="555" spans="1:10" ht="45" x14ac:dyDescent="0.2">
      <c r="A555" s="21" t="s">
        <v>71</v>
      </c>
      <c r="B555" s="21" t="s">
        <v>110</v>
      </c>
      <c r="C555" s="21" t="s">
        <v>111</v>
      </c>
      <c r="D555" s="21" t="s">
        <v>112</v>
      </c>
      <c r="E555" s="21" t="s">
        <v>113</v>
      </c>
      <c r="F555" s="21" t="s">
        <v>114</v>
      </c>
      <c r="G555" s="21" t="s">
        <v>120</v>
      </c>
      <c r="H555" s="68" t="s">
        <v>92</v>
      </c>
      <c r="I555" s="21" t="s">
        <v>93</v>
      </c>
      <c r="J555" s="21" t="s">
        <v>94</v>
      </c>
    </row>
    <row r="556" spans="1:10" ht="15" x14ac:dyDescent="0.2">
      <c r="A556" s="158" t="s">
        <v>122</v>
      </c>
      <c r="B556" s="157" t="s">
        <v>59</v>
      </c>
      <c r="C556" s="156" t="s">
        <v>121</v>
      </c>
      <c r="D556" s="156">
        <v>3</v>
      </c>
      <c r="E556" s="156">
        <v>10</v>
      </c>
      <c r="F556" s="2" t="s">
        <v>165</v>
      </c>
      <c r="G556" s="3">
        <v>1</v>
      </c>
      <c r="H556" s="26" t="e">
        <f>#REF!</f>
        <v>#REF!</v>
      </c>
      <c r="I556" s="26" t="e">
        <f>+H556*G556</f>
        <v>#REF!</v>
      </c>
      <c r="J556" s="159" t="e">
        <f>SUM(I556:I560)</f>
        <v>#REF!</v>
      </c>
    </row>
    <row r="557" spans="1:10" ht="15" x14ac:dyDescent="0.2">
      <c r="A557" s="217"/>
      <c r="B557" s="219"/>
      <c r="C557" s="223"/>
      <c r="D557" s="223"/>
      <c r="E557" s="223"/>
      <c r="F557" s="2" t="s">
        <v>80</v>
      </c>
      <c r="G557" s="3">
        <v>2</v>
      </c>
      <c r="H557" s="26" t="e">
        <f>#REF!</f>
        <v>#REF!</v>
      </c>
      <c r="I557" s="26" t="e">
        <f>+H557*G557</f>
        <v>#REF!</v>
      </c>
      <c r="J557" s="160"/>
    </row>
    <row r="558" spans="1:10" ht="15" x14ac:dyDescent="0.2">
      <c r="A558" s="217"/>
      <c r="B558" s="219"/>
      <c r="C558" s="223"/>
      <c r="D558" s="223"/>
      <c r="E558" s="223"/>
      <c r="F558" s="2" t="s">
        <v>78</v>
      </c>
      <c r="G558" s="3">
        <v>1</v>
      </c>
      <c r="H558" s="26" t="e">
        <f>#REF!</f>
        <v>#REF!</v>
      </c>
      <c r="I558" s="26" t="e">
        <f>+H558*G558</f>
        <v>#REF!</v>
      </c>
      <c r="J558" s="160"/>
    </row>
    <row r="559" spans="1:10" ht="45" x14ac:dyDescent="0.2">
      <c r="A559" s="217"/>
      <c r="B559" s="219"/>
      <c r="C559" s="223"/>
      <c r="D559" s="223"/>
      <c r="E559" s="223"/>
      <c r="F559" s="2" t="s">
        <v>77</v>
      </c>
      <c r="G559" s="3">
        <v>1</v>
      </c>
      <c r="H559" s="26" t="e">
        <f>#REF!</f>
        <v>#REF!</v>
      </c>
      <c r="I559" s="26" t="e">
        <f>+H559*G559</f>
        <v>#REF!</v>
      </c>
      <c r="J559" s="160"/>
    </row>
    <row r="560" spans="1:10" ht="15" x14ac:dyDescent="0.2">
      <c r="A560" s="218"/>
      <c r="B560" s="220"/>
      <c r="C560" s="224"/>
      <c r="D560" s="224"/>
      <c r="E560" s="224"/>
      <c r="F560" s="2" t="s">
        <v>79</v>
      </c>
      <c r="G560" s="30">
        <v>1</v>
      </c>
      <c r="H560" s="27" t="e">
        <f>#REF!</f>
        <v>#REF!</v>
      </c>
      <c r="I560" s="26" t="e">
        <f>+H560*G560</f>
        <v>#REF!</v>
      </c>
      <c r="J560" s="161"/>
    </row>
    <row r="561" spans="1:12" ht="45" x14ac:dyDescent="0.2">
      <c r="A561" s="21" t="s">
        <v>71</v>
      </c>
      <c r="B561" s="21" t="s">
        <v>110</v>
      </c>
      <c r="C561" s="21" t="s">
        <v>111</v>
      </c>
      <c r="D561" s="21" t="s">
        <v>112</v>
      </c>
      <c r="E561" s="21" t="s">
        <v>113</v>
      </c>
      <c r="F561" s="21" t="s">
        <v>114</v>
      </c>
      <c r="G561" s="21" t="s">
        <v>120</v>
      </c>
      <c r="H561" s="68" t="s">
        <v>92</v>
      </c>
      <c r="I561" s="21" t="s">
        <v>93</v>
      </c>
      <c r="J561" s="21" t="s">
        <v>94</v>
      </c>
      <c r="K561" s="22"/>
      <c r="L561" s="22"/>
    </row>
    <row r="562" spans="1:12" ht="45" x14ac:dyDescent="0.2">
      <c r="A562" s="158" t="s">
        <v>123</v>
      </c>
      <c r="B562" s="158" t="s">
        <v>117</v>
      </c>
      <c r="C562" s="156" t="s">
        <v>5</v>
      </c>
      <c r="D562" s="157">
        <v>1</v>
      </c>
      <c r="E562" s="157">
        <v>20</v>
      </c>
      <c r="F562" s="2" t="s">
        <v>77</v>
      </c>
      <c r="G562" s="3">
        <v>1</v>
      </c>
      <c r="H562" s="26" t="e">
        <f>#REF!</f>
        <v>#REF!</v>
      </c>
      <c r="I562" s="26" t="e">
        <f>+H562*G562</f>
        <v>#REF!</v>
      </c>
      <c r="J562" s="159" t="e">
        <f>SUM(I562:I564)</f>
        <v>#REF!</v>
      </c>
      <c r="L562" s="44"/>
    </row>
    <row r="563" spans="1:12" ht="30" x14ac:dyDescent="0.2">
      <c r="A563" s="217"/>
      <c r="B563" s="217"/>
      <c r="C563" s="223"/>
      <c r="D563" s="219"/>
      <c r="E563" s="219"/>
      <c r="F563" s="2" t="s">
        <v>168</v>
      </c>
      <c r="G563" s="3">
        <v>1</v>
      </c>
      <c r="H563" s="26">
        <v>116655</v>
      </c>
      <c r="I563" s="26">
        <f>+H563*G563</f>
        <v>116655</v>
      </c>
      <c r="J563" s="160"/>
      <c r="L563" s="44"/>
    </row>
    <row r="564" spans="1:12" ht="30" x14ac:dyDescent="0.2">
      <c r="A564" s="218"/>
      <c r="B564" s="218"/>
      <c r="C564" s="224"/>
      <c r="D564" s="220"/>
      <c r="E564" s="220"/>
      <c r="F564" s="2" t="s">
        <v>76</v>
      </c>
      <c r="G564" s="3">
        <v>20</v>
      </c>
      <c r="H564" s="26" t="e">
        <f>#REF!</f>
        <v>#REF!</v>
      </c>
      <c r="I564" s="26" t="e">
        <f>+H564*G564</f>
        <v>#REF!</v>
      </c>
      <c r="J564" s="161"/>
      <c r="L564" s="44"/>
    </row>
    <row r="565" spans="1:12" ht="45" x14ac:dyDescent="0.2">
      <c r="A565" s="21" t="s">
        <v>71</v>
      </c>
      <c r="B565" s="21" t="s">
        <v>110</v>
      </c>
      <c r="C565" s="21" t="s">
        <v>111</v>
      </c>
      <c r="D565" s="21" t="s">
        <v>112</v>
      </c>
      <c r="E565" s="21" t="s">
        <v>113</v>
      </c>
      <c r="F565" s="21" t="s">
        <v>114</v>
      </c>
      <c r="G565" s="21" t="s">
        <v>120</v>
      </c>
      <c r="H565" s="68" t="s">
        <v>92</v>
      </c>
      <c r="I565" s="21" t="s">
        <v>93</v>
      </c>
      <c r="J565" s="21" t="s">
        <v>94</v>
      </c>
      <c r="K565" s="22"/>
      <c r="L565" s="22"/>
    </row>
    <row r="566" spans="1:12" ht="120" x14ac:dyDescent="0.2">
      <c r="A566" s="35" t="s">
        <v>6</v>
      </c>
      <c r="B566" s="40" t="s">
        <v>117</v>
      </c>
      <c r="C566" s="43" t="s">
        <v>5</v>
      </c>
      <c r="D566" s="41">
        <v>3</v>
      </c>
      <c r="E566" s="41">
        <v>15</v>
      </c>
      <c r="F566" s="45" t="s">
        <v>77</v>
      </c>
      <c r="G566" s="45">
        <v>1</v>
      </c>
      <c r="H566" s="28" t="e">
        <f>#REF!</f>
        <v>#REF!</v>
      </c>
      <c r="I566" s="26" t="e">
        <f>+H566*G566</f>
        <v>#REF!</v>
      </c>
      <c r="J566" s="26" t="e">
        <f>SUM(I566)</f>
        <v>#REF!</v>
      </c>
    </row>
    <row r="567" spans="1:12" ht="30" x14ac:dyDescent="0.2">
      <c r="A567" s="21" t="s">
        <v>71</v>
      </c>
      <c r="B567" s="21" t="s">
        <v>110</v>
      </c>
      <c r="C567" s="21" t="s">
        <v>111</v>
      </c>
      <c r="D567" s="21" t="s">
        <v>112</v>
      </c>
      <c r="E567" s="21" t="s">
        <v>124</v>
      </c>
      <c r="F567" s="21" t="s">
        <v>114</v>
      </c>
      <c r="G567" s="21" t="s">
        <v>120</v>
      </c>
      <c r="H567" s="68" t="s">
        <v>92</v>
      </c>
      <c r="I567" s="21" t="s">
        <v>93</v>
      </c>
      <c r="J567" s="21" t="s">
        <v>94</v>
      </c>
      <c r="K567" s="22"/>
      <c r="L567" s="22"/>
    </row>
    <row r="568" spans="1:12" ht="120" x14ac:dyDescent="0.2">
      <c r="A568" s="35" t="s">
        <v>6</v>
      </c>
      <c r="B568" s="35" t="s">
        <v>59</v>
      </c>
      <c r="C568" s="43" t="s">
        <v>5</v>
      </c>
      <c r="D568" s="30">
        <v>1</v>
      </c>
      <c r="E568" s="30">
        <v>8</v>
      </c>
      <c r="F568" s="45" t="s">
        <v>77</v>
      </c>
      <c r="G568" s="3">
        <v>1</v>
      </c>
      <c r="H568" s="46" t="e">
        <f>#REF!</f>
        <v>#REF!</v>
      </c>
      <c r="I568" s="26" t="e">
        <f>+H568*G568</f>
        <v>#REF!</v>
      </c>
      <c r="J568" s="26" t="e">
        <f>SUM(I568)</f>
        <v>#REF!</v>
      </c>
      <c r="K568" s="47"/>
      <c r="L568" s="47"/>
    </row>
    <row r="569" spans="1:12" ht="45" x14ac:dyDescent="0.2">
      <c r="A569" s="21" t="s">
        <v>71</v>
      </c>
      <c r="B569" s="21" t="s">
        <v>110</v>
      </c>
      <c r="C569" s="21" t="s">
        <v>111</v>
      </c>
      <c r="D569" s="21" t="s">
        <v>112</v>
      </c>
      <c r="E569" s="21" t="s">
        <v>113</v>
      </c>
      <c r="F569" s="21" t="s">
        <v>114</v>
      </c>
      <c r="G569" s="21" t="s">
        <v>120</v>
      </c>
      <c r="H569" s="68" t="s">
        <v>92</v>
      </c>
      <c r="I569" s="21" t="s">
        <v>93</v>
      </c>
      <c r="J569" s="21" t="s">
        <v>94</v>
      </c>
      <c r="K569" s="22"/>
      <c r="L569" s="22"/>
    </row>
    <row r="570" spans="1:12" ht="60" x14ac:dyDescent="0.2">
      <c r="A570" s="48" t="s">
        <v>7</v>
      </c>
      <c r="B570" s="41" t="s">
        <v>117</v>
      </c>
      <c r="C570" s="43" t="s">
        <v>5</v>
      </c>
      <c r="D570" s="41">
        <v>2</v>
      </c>
      <c r="E570" s="41">
        <v>20</v>
      </c>
      <c r="F570" s="45" t="s">
        <v>77</v>
      </c>
      <c r="G570" s="3">
        <v>1</v>
      </c>
      <c r="H570" s="26" t="e">
        <f>#REF!</f>
        <v>#REF!</v>
      </c>
      <c r="I570" s="26" t="e">
        <f>+H570*G570</f>
        <v>#REF!</v>
      </c>
      <c r="J570" s="26" t="e">
        <f>SUM(I570)</f>
        <v>#REF!</v>
      </c>
    </row>
    <row r="571" spans="1:12" ht="45" x14ac:dyDescent="0.2">
      <c r="A571" s="21" t="s">
        <v>71</v>
      </c>
      <c r="B571" s="21" t="s">
        <v>110</v>
      </c>
      <c r="C571" s="21" t="s">
        <v>111</v>
      </c>
      <c r="D571" s="21" t="s">
        <v>112</v>
      </c>
      <c r="E571" s="21" t="s">
        <v>113</v>
      </c>
      <c r="F571" s="21" t="s">
        <v>114</v>
      </c>
      <c r="G571" s="21" t="s">
        <v>120</v>
      </c>
      <c r="H571" s="68" t="s">
        <v>92</v>
      </c>
      <c r="I571" s="21" t="s">
        <v>93</v>
      </c>
      <c r="J571" s="21" t="s">
        <v>94</v>
      </c>
      <c r="K571" s="22"/>
      <c r="L571" s="22"/>
    </row>
    <row r="572" spans="1:12" ht="60" x14ac:dyDescent="0.2">
      <c r="A572" s="49" t="s">
        <v>8</v>
      </c>
      <c r="B572" s="30" t="s">
        <v>59</v>
      </c>
      <c r="C572" s="43" t="s">
        <v>5</v>
      </c>
      <c r="D572" s="30">
        <v>1</v>
      </c>
      <c r="E572" s="30">
        <v>15</v>
      </c>
      <c r="F572" s="45" t="s">
        <v>77</v>
      </c>
      <c r="G572" s="3">
        <v>1</v>
      </c>
      <c r="H572" s="26" t="e">
        <f>#REF!</f>
        <v>#REF!</v>
      </c>
      <c r="I572" s="26" t="e">
        <f>+H572*G572</f>
        <v>#REF!</v>
      </c>
      <c r="J572" s="26" t="e">
        <f>SUM(I572)</f>
        <v>#REF!</v>
      </c>
    </row>
    <row r="573" spans="1:12" ht="45" x14ac:dyDescent="0.2">
      <c r="A573" s="21" t="s">
        <v>71</v>
      </c>
      <c r="B573" s="21" t="s">
        <v>110</v>
      </c>
      <c r="C573" s="21" t="s">
        <v>111</v>
      </c>
      <c r="D573" s="21" t="s">
        <v>112</v>
      </c>
      <c r="E573" s="21" t="s">
        <v>113</v>
      </c>
      <c r="F573" s="21" t="s">
        <v>114</v>
      </c>
      <c r="G573" s="21" t="s">
        <v>120</v>
      </c>
      <c r="H573" s="68" t="s">
        <v>92</v>
      </c>
      <c r="I573" s="21" t="s">
        <v>93</v>
      </c>
      <c r="J573" s="21" t="s">
        <v>94</v>
      </c>
      <c r="K573" s="22"/>
      <c r="L573" s="22"/>
    </row>
    <row r="574" spans="1:12" ht="15" x14ac:dyDescent="0.2">
      <c r="A574" s="174" t="s">
        <v>9</v>
      </c>
      <c r="B574" s="157" t="s">
        <v>117</v>
      </c>
      <c r="C574" s="157" t="s">
        <v>10</v>
      </c>
      <c r="D574" s="157">
        <v>2</v>
      </c>
      <c r="E574" s="157">
        <v>30</v>
      </c>
      <c r="F574" s="2" t="s">
        <v>170</v>
      </c>
      <c r="G574" s="3">
        <v>2</v>
      </c>
      <c r="H574" s="26" t="e">
        <f>#REF!</f>
        <v>#REF!</v>
      </c>
      <c r="I574" s="26" t="e">
        <f t="shared" ref="I574:I581" si="11">+H574*G574</f>
        <v>#REF!</v>
      </c>
      <c r="J574" s="159" t="e">
        <f>SUM(I574:I585)</f>
        <v>#REF!</v>
      </c>
    </row>
    <row r="575" spans="1:12" ht="15" x14ac:dyDescent="0.2">
      <c r="A575" s="225"/>
      <c r="B575" s="219"/>
      <c r="C575" s="219"/>
      <c r="D575" s="219"/>
      <c r="E575" s="219"/>
      <c r="F575" s="2" t="s">
        <v>169</v>
      </c>
      <c r="G575" s="3">
        <v>2</v>
      </c>
      <c r="H575" s="66" t="e">
        <f>#REF!</f>
        <v>#REF!</v>
      </c>
      <c r="I575" s="26" t="e">
        <f t="shared" si="11"/>
        <v>#REF!</v>
      </c>
      <c r="J575" s="160"/>
    </row>
    <row r="576" spans="1:12" ht="15" x14ac:dyDescent="0.2">
      <c r="A576" s="225"/>
      <c r="B576" s="219"/>
      <c r="C576" s="219"/>
      <c r="D576" s="219"/>
      <c r="E576" s="219"/>
      <c r="F576" s="2" t="s">
        <v>171</v>
      </c>
      <c r="G576" s="3">
        <v>2</v>
      </c>
      <c r="H576" s="26" t="e">
        <f>#REF!</f>
        <v>#REF!</v>
      </c>
      <c r="I576" s="26" t="e">
        <f t="shared" si="11"/>
        <v>#REF!</v>
      </c>
      <c r="J576" s="160"/>
    </row>
    <row r="577" spans="1:12" ht="15" x14ac:dyDescent="0.2">
      <c r="A577" s="225"/>
      <c r="B577" s="219"/>
      <c r="C577" s="219"/>
      <c r="D577" s="219"/>
      <c r="E577" s="219"/>
      <c r="F577" s="2" t="s">
        <v>165</v>
      </c>
      <c r="G577" s="3">
        <v>1</v>
      </c>
      <c r="H577" s="26" t="e">
        <f>#REF!</f>
        <v>#REF!</v>
      </c>
      <c r="I577" s="26" t="e">
        <f t="shared" si="11"/>
        <v>#REF!</v>
      </c>
      <c r="J577" s="160"/>
    </row>
    <row r="578" spans="1:12" ht="15" x14ac:dyDescent="0.2">
      <c r="A578" s="225"/>
      <c r="B578" s="219"/>
      <c r="C578" s="219"/>
      <c r="D578" s="219"/>
      <c r="E578" s="219"/>
      <c r="F578" s="2" t="s">
        <v>173</v>
      </c>
      <c r="G578" s="3">
        <v>1</v>
      </c>
      <c r="H578" s="26" t="e">
        <f>#REF!</f>
        <v>#REF!</v>
      </c>
      <c r="I578" s="26" t="e">
        <f t="shared" si="11"/>
        <v>#REF!</v>
      </c>
      <c r="J578" s="160"/>
    </row>
    <row r="579" spans="1:12" ht="15" x14ac:dyDescent="0.2">
      <c r="A579" s="225"/>
      <c r="B579" s="219"/>
      <c r="C579" s="219"/>
      <c r="D579" s="219"/>
      <c r="E579" s="219"/>
      <c r="F579" s="2" t="s">
        <v>175</v>
      </c>
      <c r="G579" s="3">
        <v>1</v>
      </c>
      <c r="H579" s="26" t="e">
        <f>#REF!</f>
        <v>#REF!</v>
      </c>
      <c r="I579" s="26" t="e">
        <f t="shared" si="11"/>
        <v>#REF!</v>
      </c>
      <c r="J579" s="160"/>
    </row>
    <row r="580" spans="1:12" ht="15" x14ac:dyDescent="0.2">
      <c r="A580" s="225"/>
      <c r="B580" s="219"/>
      <c r="C580" s="219"/>
      <c r="D580" s="219"/>
      <c r="E580" s="219"/>
      <c r="F580" s="2" t="s">
        <v>179</v>
      </c>
      <c r="G580" s="3">
        <v>1</v>
      </c>
      <c r="H580" s="26" t="e">
        <f>#REF!</f>
        <v>#REF!</v>
      </c>
      <c r="I580" s="26" t="e">
        <f t="shared" si="11"/>
        <v>#REF!</v>
      </c>
      <c r="J580" s="160"/>
    </row>
    <row r="581" spans="1:12" ht="15" x14ac:dyDescent="0.2">
      <c r="A581" s="225"/>
      <c r="B581" s="219"/>
      <c r="C581" s="219"/>
      <c r="D581" s="219"/>
      <c r="E581" s="219"/>
      <c r="F581" s="2" t="s">
        <v>178</v>
      </c>
      <c r="G581" s="3">
        <v>1</v>
      </c>
      <c r="H581" s="26" t="e">
        <f>#REF!</f>
        <v>#REF!</v>
      </c>
      <c r="I581" s="26" t="e">
        <f t="shared" si="11"/>
        <v>#REF!</v>
      </c>
      <c r="J581" s="160"/>
    </row>
    <row r="582" spans="1:12" ht="45" x14ac:dyDescent="0.2">
      <c r="A582" s="225"/>
      <c r="B582" s="219"/>
      <c r="C582" s="219"/>
      <c r="D582" s="219"/>
      <c r="E582" s="219"/>
      <c r="F582" s="2" t="s">
        <v>176</v>
      </c>
      <c r="G582" s="3">
        <v>60</v>
      </c>
      <c r="H582" s="26" t="e">
        <f>#REF!</f>
        <v>#REF!</v>
      </c>
      <c r="I582" s="26" t="e">
        <f>+H582*G582</f>
        <v>#REF!</v>
      </c>
      <c r="J582" s="160"/>
    </row>
    <row r="583" spans="1:12" ht="45" x14ac:dyDescent="0.2">
      <c r="A583" s="225"/>
      <c r="B583" s="219"/>
      <c r="C583" s="219"/>
      <c r="D583" s="219"/>
      <c r="E583" s="219"/>
      <c r="F583" s="2" t="s">
        <v>177</v>
      </c>
      <c r="G583" s="3">
        <v>60</v>
      </c>
      <c r="H583" s="26" t="e">
        <f>#REF!</f>
        <v>#REF!</v>
      </c>
      <c r="I583" s="26" t="e">
        <f>+H583*G583</f>
        <v>#REF!</v>
      </c>
      <c r="J583" s="160"/>
    </row>
    <row r="584" spans="1:12" ht="15" x14ac:dyDescent="0.2">
      <c r="A584" s="225"/>
      <c r="B584" s="219"/>
      <c r="C584" s="219"/>
      <c r="D584" s="219"/>
      <c r="E584" s="219"/>
      <c r="F584" s="2" t="s">
        <v>125</v>
      </c>
      <c r="G584" s="3">
        <v>1</v>
      </c>
      <c r="H584" s="26" t="e">
        <f>#REF!</f>
        <v>#REF!</v>
      </c>
      <c r="I584" s="26" t="e">
        <f>H584*G584</f>
        <v>#REF!</v>
      </c>
      <c r="J584" s="160"/>
    </row>
    <row r="585" spans="1:12" ht="15" x14ac:dyDescent="0.2">
      <c r="A585" s="226"/>
      <c r="B585" s="220"/>
      <c r="C585" s="220"/>
      <c r="D585" s="220"/>
      <c r="E585" s="220"/>
      <c r="F585" s="2" t="s">
        <v>11</v>
      </c>
      <c r="G585" s="3">
        <v>150</v>
      </c>
      <c r="H585" s="26" t="e">
        <f>#REF!</f>
        <v>#REF!</v>
      </c>
      <c r="I585" s="26" t="e">
        <f>H585*G585</f>
        <v>#REF!</v>
      </c>
      <c r="J585" s="161"/>
    </row>
    <row r="586" spans="1:12" ht="45" x14ac:dyDescent="0.2">
      <c r="A586" s="21" t="s">
        <v>71</v>
      </c>
      <c r="B586" s="21" t="s">
        <v>110</v>
      </c>
      <c r="C586" s="21" t="s">
        <v>111</v>
      </c>
      <c r="D586" s="21" t="s">
        <v>112</v>
      </c>
      <c r="E586" s="21" t="s">
        <v>113</v>
      </c>
      <c r="F586" s="21" t="s">
        <v>114</v>
      </c>
      <c r="G586" s="21" t="s">
        <v>174</v>
      </c>
      <c r="H586" s="68" t="s">
        <v>92</v>
      </c>
      <c r="I586" s="21" t="s">
        <v>93</v>
      </c>
      <c r="J586" s="21" t="s">
        <v>94</v>
      </c>
      <c r="K586" s="22"/>
      <c r="L586" s="22"/>
    </row>
    <row r="587" spans="1:12" ht="15" x14ac:dyDescent="0.2">
      <c r="A587" s="174" t="s">
        <v>12</v>
      </c>
      <c r="B587" s="157" t="s">
        <v>59</v>
      </c>
      <c r="C587" s="157" t="s">
        <v>10</v>
      </c>
      <c r="D587" s="157">
        <v>1</v>
      </c>
      <c r="E587" s="157">
        <v>20</v>
      </c>
      <c r="F587" s="2" t="s">
        <v>170</v>
      </c>
      <c r="G587" s="3">
        <v>1</v>
      </c>
      <c r="H587" s="26" t="e">
        <f>#REF!</f>
        <v>#REF!</v>
      </c>
      <c r="I587" s="26" t="e">
        <f t="shared" ref="I587:I596" si="12">+H587*G587</f>
        <v>#REF!</v>
      </c>
      <c r="J587" s="159" t="e">
        <f>SUM(I587:I598)</f>
        <v>#REF!</v>
      </c>
    </row>
    <row r="588" spans="1:12" ht="15" x14ac:dyDescent="0.2">
      <c r="A588" s="225"/>
      <c r="B588" s="219"/>
      <c r="C588" s="219"/>
      <c r="D588" s="219"/>
      <c r="E588" s="219"/>
      <c r="F588" s="2" t="s">
        <v>169</v>
      </c>
      <c r="G588" s="3">
        <v>1</v>
      </c>
      <c r="H588" s="26" t="e">
        <f>#REF!</f>
        <v>#REF!</v>
      </c>
      <c r="I588" s="26" t="e">
        <f t="shared" si="12"/>
        <v>#REF!</v>
      </c>
      <c r="J588" s="160"/>
    </row>
    <row r="589" spans="1:12" ht="15" x14ac:dyDescent="0.2">
      <c r="A589" s="225"/>
      <c r="B589" s="219"/>
      <c r="C589" s="219"/>
      <c r="D589" s="219"/>
      <c r="E589" s="219"/>
      <c r="F589" s="2" t="s">
        <v>171</v>
      </c>
      <c r="G589" s="3">
        <v>1</v>
      </c>
      <c r="H589" s="26" t="e">
        <f>#REF!</f>
        <v>#REF!</v>
      </c>
      <c r="I589" s="26" t="e">
        <f t="shared" si="12"/>
        <v>#REF!</v>
      </c>
      <c r="J589" s="160"/>
    </row>
    <row r="590" spans="1:12" ht="15" x14ac:dyDescent="0.2">
      <c r="A590" s="225"/>
      <c r="B590" s="219"/>
      <c r="C590" s="219"/>
      <c r="D590" s="219"/>
      <c r="E590" s="219"/>
      <c r="F590" s="2" t="s">
        <v>165</v>
      </c>
      <c r="G590" s="3">
        <v>1</v>
      </c>
      <c r="H590" s="26" t="e">
        <f>#REF!</f>
        <v>#REF!</v>
      </c>
      <c r="I590" s="26" t="e">
        <f t="shared" si="12"/>
        <v>#REF!</v>
      </c>
      <c r="J590" s="160"/>
    </row>
    <row r="591" spans="1:12" ht="15" x14ac:dyDescent="0.2">
      <c r="A591" s="225"/>
      <c r="B591" s="219"/>
      <c r="C591" s="219"/>
      <c r="D591" s="219"/>
      <c r="E591" s="219"/>
      <c r="F591" s="2" t="s">
        <v>173</v>
      </c>
      <c r="G591" s="3">
        <v>1</v>
      </c>
      <c r="H591" s="26" t="e">
        <f>#REF!</f>
        <v>#REF!</v>
      </c>
      <c r="I591" s="26" t="e">
        <f t="shared" si="12"/>
        <v>#REF!</v>
      </c>
      <c r="J591" s="160"/>
    </row>
    <row r="592" spans="1:12" ht="15" x14ac:dyDescent="0.2">
      <c r="A592" s="225"/>
      <c r="B592" s="219"/>
      <c r="C592" s="219"/>
      <c r="D592" s="219"/>
      <c r="E592" s="219"/>
      <c r="F592" s="2" t="s">
        <v>175</v>
      </c>
      <c r="G592" s="3">
        <v>1</v>
      </c>
      <c r="H592" s="26" t="e">
        <f>#REF!</f>
        <v>#REF!</v>
      </c>
      <c r="I592" s="26" t="e">
        <f t="shared" si="12"/>
        <v>#REF!</v>
      </c>
      <c r="J592" s="160"/>
    </row>
    <row r="593" spans="1:12" ht="15" x14ac:dyDescent="0.2">
      <c r="A593" s="225"/>
      <c r="B593" s="219"/>
      <c r="C593" s="219"/>
      <c r="D593" s="219"/>
      <c r="E593" s="219"/>
      <c r="F593" s="2" t="s">
        <v>179</v>
      </c>
      <c r="G593" s="3">
        <v>1</v>
      </c>
      <c r="H593" s="26" t="e">
        <f>#REF!</f>
        <v>#REF!</v>
      </c>
      <c r="I593" s="26" t="e">
        <f t="shared" si="12"/>
        <v>#REF!</v>
      </c>
      <c r="J593" s="160"/>
    </row>
    <row r="594" spans="1:12" ht="15" x14ac:dyDescent="0.2">
      <c r="A594" s="225"/>
      <c r="B594" s="219"/>
      <c r="C594" s="219"/>
      <c r="D594" s="219"/>
      <c r="E594" s="219"/>
      <c r="F594" s="2" t="s">
        <v>178</v>
      </c>
      <c r="G594" s="3">
        <v>1</v>
      </c>
      <c r="H594" s="26" t="e">
        <f>#REF!</f>
        <v>#REF!</v>
      </c>
      <c r="I594" s="26" t="e">
        <f t="shared" si="12"/>
        <v>#REF!</v>
      </c>
      <c r="J594" s="160"/>
    </row>
    <row r="595" spans="1:12" ht="45" x14ac:dyDescent="0.2">
      <c r="A595" s="225"/>
      <c r="B595" s="219"/>
      <c r="C595" s="219"/>
      <c r="D595" s="219"/>
      <c r="E595" s="219"/>
      <c r="F595" s="2" t="s">
        <v>176</v>
      </c>
      <c r="G595" s="3">
        <v>20</v>
      </c>
      <c r="H595" s="26" t="e">
        <f>#REF!</f>
        <v>#REF!</v>
      </c>
      <c r="I595" s="26" t="e">
        <f t="shared" si="12"/>
        <v>#REF!</v>
      </c>
      <c r="J595" s="160"/>
    </row>
    <row r="596" spans="1:12" ht="45" x14ac:dyDescent="0.2">
      <c r="A596" s="225"/>
      <c r="B596" s="219"/>
      <c r="C596" s="219"/>
      <c r="D596" s="219"/>
      <c r="E596" s="219"/>
      <c r="F596" s="2" t="s">
        <v>177</v>
      </c>
      <c r="G596" s="3">
        <v>20</v>
      </c>
      <c r="H596" s="26" t="e">
        <f>#REF!</f>
        <v>#REF!</v>
      </c>
      <c r="I596" s="26" t="e">
        <f t="shared" si="12"/>
        <v>#REF!</v>
      </c>
      <c r="J596" s="160"/>
    </row>
    <row r="597" spans="1:12" ht="15" x14ac:dyDescent="0.2">
      <c r="A597" s="225"/>
      <c r="B597" s="219"/>
      <c r="C597" s="219"/>
      <c r="D597" s="219"/>
      <c r="E597" s="219"/>
      <c r="F597" s="2" t="s">
        <v>125</v>
      </c>
      <c r="G597" s="3">
        <v>1</v>
      </c>
      <c r="H597" s="26" t="e">
        <f>#REF!</f>
        <v>#REF!</v>
      </c>
      <c r="I597" s="26" t="e">
        <f>H597*G597</f>
        <v>#REF!</v>
      </c>
      <c r="J597" s="160"/>
    </row>
    <row r="598" spans="1:12" ht="15" x14ac:dyDescent="0.2">
      <c r="A598" s="226"/>
      <c r="B598" s="220"/>
      <c r="C598" s="220"/>
      <c r="D598" s="220"/>
      <c r="E598" s="220"/>
      <c r="F598" s="2" t="s">
        <v>11</v>
      </c>
      <c r="G598" s="3">
        <v>100</v>
      </c>
      <c r="H598" s="26" t="e">
        <f>#REF!</f>
        <v>#REF!</v>
      </c>
      <c r="I598" s="26" t="e">
        <f>H598*G598</f>
        <v>#REF!</v>
      </c>
      <c r="J598" s="161"/>
    </row>
    <row r="599" spans="1:12" ht="45" x14ac:dyDescent="0.2">
      <c r="A599" s="21" t="s">
        <v>71</v>
      </c>
      <c r="B599" s="21" t="s">
        <v>110</v>
      </c>
      <c r="C599" s="21" t="s">
        <v>111</v>
      </c>
      <c r="D599" s="21" t="s">
        <v>112</v>
      </c>
      <c r="E599" s="21" t="s">
        <v>113</v>
      </c>
      <c r="F599" s="21" t="s">
        <v>114</v>
      </c>
      <c r="G599" s="21" t="s">
        <v>174</v>
      </c>
      <c r="H599" s="68" t="s">
        <v>92</v>
      </c>
      <c r="I599" s="21" t="s">
        <v>93</v>
      </c>
      <c r="J599" s="21" t="s">
        <v>94</v>
      </c>
      <c r="K599" s="22"/>
      <c r="L599" s="22"/>
    </row>
    <row r="600" spans="1:12" ht="60" x14ac:dyDescent="0.2">
      <c r="A600" s="180" t="s">
        <v>15</v>
      </c>
      <c r="B600" s="176" t="s">
        <v>117</v>
      </c>
      <c r="C600" s="176" t="s">
        <v>126</v>
      </c>
      <c r="D600" s="176">
        <v>2</v>
      </c>
      <c r="E600" s="176">
        <v>20</v>
      </c>
      <c r="F600" s="2" t="s">
        <v>172</v>
      </c>
      <c r="G600" s="3">
        <v>1</v>
      </c>
      <c r="H600" s="26" t="e">
        <f>#REF!</f>
        <v>#REF!</v>
      </c>
      <c r="I600" s="26" t="e">
        <f>H600*G600</f>
        <v>#REF!</v>
      </c>
      <c r="J600" s="159" t="e">
        <f>SUM(I600:I604)</f>
        <v>#REF!</v>
      </c>
    </row>
    <row r="601" spans="1:12" ht="15" x14ac:dyDescent="0.2">
      <c r="A601" s="183"/>
      <c r="B601" s="227"/>
      <c r="C601" s="227"/>
      <c r="D601" s="227"/>
      <c r="E601" s="227"/>
      <c r="F601" s="51" t="s">
        <v>16</v>
      </c>
      <c r="G601" s="3">
        <v>2</v>
      </c>
      <c r="H601" s="26" t="e">
        <f>#REF!</f>
        <v>#REF!</v>
      </c>
      <c r="I601" s="26" t="e">
        <f>H601*G601</f>
        <v>#REF!</v>
      </c>
      <c r="J601" s="160"/>
    </row>
    <row r="602" spans="1:12" ht="15" x14ac:dyDescent="0.2">
      <c r="A602" s="183"/>
      <c r="B602" s="227"/>
      <c r="C602" s="227"/>
      <c r="D602" s="227"/>
      <c r="E602" s="227"/>
      <c r="F602" s="51" t="s">
        <v>17</v>
      </c>
      <c r="G602" s="3">
        <v>18</v>
      </c>
      <c r="H602" s="26">
        <v>567</v>
      </c>
      <c r="I602" s="26">
        <f>H602*G602</f>
        <v>10206</v>
      </c>
      <c r="J602" s="160"/>
    </row>
    <row r="603" spans="1:12" ht="15" x14ac:dyDescent="0.2">
      <c r="A603" s="183"/>
      <c r="B603" s="227"/>
      <c r="C603" s="227"/>
      <c r="D603" s="227"/>
      <c r="E603" s="227"/>
      <c r="F603" s="51" t="s">
        <v>18</v>
      </c>
      <c r="G603" s="3">
        <v>4</v>
      </c>
      <c r="H603" s="26">
        <f>3480*(1+5.2%)</f>
        <v>3660.96</v>
      </c>
      <c r="I603" s="26">
        <f>H603*G603</f>
        <v>14643.84</v>
      </c>
      <c r="J603" s="160"/>
    </row>
    <row r="604" spans="1:12" ht="75" x14ac:dyDescent="0.2">
      <c r="A604" s="231"/>
      <c r="B604" s="228"/>
      <c r="C604" s="228"/>
      <c r="D604" s="228"/>
      <c r="E604" s="228"/>
      <c r="F604" s="51" t="s">
        <v>166</v>
      </c>
      <c r="G604" s="3">
        <v>40</v>
      </c>
      <c r="H604" s="26" t="e">
        <f>#REF!</f>
        <v>#REF!</v>
      </c>
      <c r="I604" s="26" t="e">
        <f>H604*G604</f>
        <v>#REF!</v>
      </c>
      <c r="J604" s="161"/>
    </row>
    <row r="605" spans="1:12" ht="45" x14ac:dyDescent="0.2">
      <c r="A605" s="21" t="s">
        <v>71</v>
      </c>
      <c r="B605" s="21" t="s">
        <v>110</v>
      </c>
      <c r="C605" s="21" t="s">
        <v>111</v>
      </c>
      <c r="D605" s="21" t="s">
        <v>112</v>
      </c>
      <c r="E605" s="21" t="s">
        <v>113</v>
      </c>
      <c r="F605" s="21" t="s">
        <v>114</v>
      </c>
      <c r="G605" s="21" t="s">
        <v>174</v>
      </c>
      <c r="H605" s="68" t="s">
        <v>92</v>
      </c>
      <c r="I605" s="21" t="s">
        <v>93</v>
      </c>
      <c r="J605" s="21" t="s">
        <v>94</v>
      </c>
      <c r="K605" s="22"/>
      <c r="L605" s="22"/>
    </row>
    <row r="606" spans="1:12" ht="60" x14ac:dyDescent="0.2">
      <c r="A606" s="179" t="s">
        <v>15</v>
      </c>
      <c r="B606" s="176" t="s">
        <v>59</v>
      </c>
      <c r="C606" s="176" t="s">
        <v>126</v>
      </c>
      <c r="D606" s="176">
        <v>1</v>
      </c>
      <c r="E606" s="176">
        <v>20</v>
      </c>
      <c r="F606" s="2" t="s">
        <v>172</v>
      </c>
      <c r="G606" s="3">
        <v>1</v>
      </c>
      <c r="H606" s="26" t="e">
        <f>#REF!</f>
        <v>#REF!</v>
      </c>
      <c r="I606" s="26" t="e">
        <f>H606*G606</f>
        <v>#REF!</v>
      </c>
      <c r="J606" s="159" t="e">
        <f>SUM(I606:I610)</f>
        <v>#REF!</v>
      </c>
    </row>
    <row r="607" spans="1:12" ht="15" x14ac:dyDescent="0.2">
      <c r="A607" s="229"/>
      <c r="B607" s="227"/>
      <c r="C607" s="227"/>
      <c r="D607" s="227"/>
      <c r="E607" s="227"/>
      <c r="F607" s="51" t="s">
        <v>16</v>
      </c>
      <c r="G607" s="3">
        <v>1</v>
      </c>
      <c r="H607" s="26" t="e">
        <f>#REF!</f>
        <v>#REF!</v>
      </c>
      <c r="I607" s="26" t="e">
        <f>H607*G607</f>
        <v>#REF!</v>
      </c>
      <c r="J607" s="160"/>
    </row>
    <row r="608" spans="1:12" ht="15" x14ac:dyDescent="0.2">
      <c r="A608" s="229"/>
      <c r="B608" s="227"/>
      <c r="C608" s="227"/>
      <c r="D608" s="227"/>
      <c r="E608" s="227"/>
      <c r="F608" s="51" t="s">
        <v>17</v>
      </c>
      <c r="G608" s="3">
        <v>18</v>
      </c>
      <c r="H608" s="26">
        <v>567</v>
      </c>
      <c r="I608" s="26">
        <f>H608*G608</f>
        <v>10206</v>
      </c>
      <c r="J608" s="160"/>
    </row>
    <row r="609" spans="1:12" ht="15" x14ac:dyDescent="0.2">
      <c r="A609" s="229"/>
      <c r="B609" s="227"/>
      <c r="C609" s="227"/>
      <c r="D609" s="227"/>
      <c r="E609" s="227"/>
      <c r="F609" s="51" t="s">
        <v>18</v>
      </c>
      <c r="G609" s="3">
        <v>4</v>
      </c>
      <c r="H609" s="26">
        <f>3480*(1+5.2%)</f>
        <v>3660.96</v>
      </c>
      <c r="I609" s="26">
        <f>H609*G609</f>
        <v>14643.84</v>
      </c>
      <c r="J609" s="160"/>
    </row>
    <row r="610" spans="1:12" ht="75" x14ac:dyDescent="0.2">
      <c r="A610" s="230"/>
      <c r="B610" s="228"/>
      <c r="C610" s="228"/>
      <c r="D610" s="228"/>
      <c r="E610" s="228"/>
      <c r="F610" s="51" t="s">
        <v>166</v>
      </c>
      <c r="G610" s="3">
        <v>20</v>
      </c>
      <c r="H610" s="26" t="e">
        <f>#REF!</f>
        <v>#REF!</v>
      </c>
      <c r="I610" s="26" t="e">
        <f>H610*G610</f>
        <v>#REF!</v>
      </c>
      <c r="J610" s="161"/>
    </row>
    <row r="611" spans="1:12" ht="45" x14ac:dyDescent="0.2">
      <c r="A611" s="21" t="s">
        <v>71</v>
      </c>
      <c r="B611" s="21" t="s">
        <v>110</v>
      </c>
      <c r="C611" s="21" t="s">
        <v>111</v>
      </c>
      <c r="D611" s="21" t="s">
        <v>112</v>
      </c>
      <c r="E611" s="21" t="s">
        <v>113</v>
      </c>
      <c r="F611" s="21" t="s">
        <v>114</v>
      </c>
      <c r="G611" s="21" t="s">
        <v>174</v>
      </c>
      <c r="H611" s="68" t="s">
        <v>92</v>
      </c>
      <c r="I611" s="21" t="s">
        <v>93</v>
      </c>
      <c r="J611" s="21" t="s">
        <v>94</v>
      </c>
      <c r="K611" s="22"/>
      <c r="L611" s="22"/>
    </row>
    <row r="612" spans="1:12" ht="15" x14ac:dyDescent="0.2">
      <c r="A612" s="158" t="s">
        <v>19</v>
      </c>
      <c r="B612" s="157" t="s">
        <v>117</v>
      </c>
      <c r="C612" s="157" t="s">
        <v>47</v>
      </c>
      <c r="D612" s="157">
        <v>2</v>
      </c>
      <c r="E612" s="157">
        <v>20</v>
      </c>
      <c r="F612" s="51" t="s">
        <v>20</v>
      </c>
      <c r="G612" s="30">
        <v>40</v>
      </c>
      <c r="H612" s="70" t="e">
        <f>#REF!</f>
        <v>#REF!</v>
      </c>
      <c r="I612" s="26" t="e">
        <f>+H612*G612</f>
        <v>#REF!</v>
      </c>
      <c r="J612" s="167" t="e">
        <f>SUM(I612:I615)</f>
        <v>#REF!</v>
      </c>
      <c r="K612" s="38"/>
      <c r="L612" s="38"/>
    </row>
    <row r="613" spans="1:12" ht="30" x14ac:dyDescent="0.2">
      <c r="A613" s="217"/>
      <c r="B613" s="219"/>
      <c r="C613" s="219"/>
      <c r="D613" s="219"/>
      <c r="E613" s="219"/>
      <c r="F613" s="2" t="s">
        <v>168</v>
      </c>
      <c r="G613" s="3">
        <v>2</v>
      </c>
      <c r="H613" s="26">
        <v>116655</v>
      </c>
      <c r="I613" s="26">
        <f>+H613*G613</f>
        <v>233310</v>
      </c>
      <c r="J613" s="168"/>
      <c r="K613" s="38"/>
      <c r="L613" s="38"/>
    </row>
    <row r="614" spans="1:12" ht="15" x14ac:dyDescent="0.2">
      <c r="A614" s="217"/>
      <c r="B614" s="219"/>
      <c r="C614" s="219"/>
      <c r="D614" s="219"/>
      <c r="E614" s="219"/>
      <c r="F614" s="51" t="s">
        <v>21</v>
      </c>
      <c r="G614" s="30">
        <v>40</v>
      </c>
      <c r="H614" s="70" t="e">
        <f>#REF!</f>
        <v>#REF!</v>
      </c>
      <c r="I614" s="26" t="e">
        <f>H614*G614</f>
        <v>#REF!</v>
      </c>
      <c r="J614" s="168"/>
      <c r="K614" s="38"/>
      <c r="L614" s="38"/>
    </row>
    <row r="615" spans="1:12" ht="15" x14ac:dyDescent="0.2">
      <c r="A615" s="218"/>
      <c r="B615" s="220"/>
      <c r="C615" s="220"/>
      <c r="D615" s="220"/>
      <c r="E615" s="220"/>
      <c r="F615" s="51" t="s">
        <v>22</v>
      </c>
      <c r="G615" s="30">
        <v>2</v>
      </c>
      <c r="H615" s="70">
        <v>50000</v>
      </c>
      <c r="I615" s="26">
        <f>H615*G615</f>
        <v>100000</v>
      </c>
      <c r="J615" s="169"/>
      <c r="K615" s="38"/>
      <c r="L615" s="38"/>
    </row>
    <row r="616" spans="1:12" ht="45" x14ac:dyDescent="0.2">
      <c r="A616" s="21" t="s">
        <v>71</v>
      </c>
      <c r="B616" s="21" t="s">
        <v>110</v>
      </c>
      <c r="C616" s="21" t="s">
        <v>111</v>
      </c>
      <c r="D616" s="21" t="s">
        <v>112</v>
      </c>
      <c r="E616" s="21" t="s">
        <v>113</v>
      </c>
      <c r="F616" s="21" t="s">
        <v>114</v>
      </c>
      <c r="G616" s="21" t="s">
        <v>174</v>
      </c>
      <c r="H616" s="68" t="s">
        <v>92</v>
      </c>
      <c r="I616" s="21" t="s">
        <v>93</v>
      </c>
      <c r="J616" s="21" t="s">
        <v>94</v>
      </c>
      <c r="K616" s="22"/>
      <c r="L616" s="22"/>
    </row>
    <row r="617" spans="1:12" ht="30" x14ac:dyDescent="0.2">
      <c r="A617" s="180" t="s">
        <v>30</v>
      </c>
      <c r="B617" s="176" t="s">
        <v>59</v>
      </c>
      <c r="C617" s="176" t="s">
        <v>31</v>
      </c>
      <c r="D617" s="176">
        <v>1</v>
      </c>
      <c r="E617" s="176">
        <v>30</v>
      </c>
      <c r="F617" s="51" t="s">
        <v>32</v>
      </c>
      <c r="G617" s="3">
        <v>30</v>
      </c>
      <c r="H617" s="27">
        <v>1225</v>
      </c>
      <c r="I617" s="26">
        <f>H617*G617</f>
        <v>36750</v>
      </c>
      <c r="J617" s="159" t="e">
        <f>SUM(I617:I620)</f>
        <v>#REF!</v>
      </c>
    </row>
    <row r="618" spans="1:12" ht="15" x14ac:dyDescent="0.2">
      <c r="A618" s="183"/>
      <c r="B618" s="227"/>
      <c r="C618" s="227"/>
      <c r="D618" s="227"/>
      <c r="E618" s="227"/>
      <c r="F618" s="51" t="s">
        <v>33</v>
      </c>
      <c r="G618" s="3">
        <v>30</v>
      </c>
      <c r="H618" s="27" t="e">
        <f>#REF!</f>
        <v>#REF!</v>
      </c>
      <c r="I618" s="26" t="e">
        <f>H618*G618</f>
        <v>#REF!</v>
      </c>
      <c r="J618" s="160"/>
    </row>
    <row r="619" spans="1:12" ht="15" x14ac:dyDescent="0.2">
      <c r="A619" s="183"/>
      <c r="B619" s="227"/>
      <c r="C619" s="227"/>
      <c r="D619" s="227"/>
      <c r="E619" s="227"/>
      <c r="F619" s="51" t="s">
        <v>34</v>
      </c>
      <c r="G619" s="3">
        <v>1</v>
      </c>
      <c r="H619" s="27">
        <v>111512</v>
      </c>
      <c r="I619" s="26">
        <f>H619*G619</f>
        <v>111512</v>
      </c>
      <c r="J619" s="160"/>
    </row>
    <row r="620" spans="1:12" ht="15" x14ac:dyDescent="0.2">
      <c r="A620" s="231"/>
      <c r="B620" s="228"/>
      <c r="C620" s="228"/>
      <c r="D620" s="228"/>
      <c r="E620" s="228"/>
      <c r="F620" s="51" t="s">
        <v>35</v>
      </c>
      <c r="G620" s="3">
        <v>4</v>
      </c>
      <c r="H620" s="27">
        <v>4000</v>
      </c>
      <c r="I620" s="26">
        <f>H620*G620</f>
        <v>16000</v>
      </c>
      <c r="J620" s="161"/>
    </row>
    <row r="621" spans="1:12" ht="45" x14ac:dyDescent="0.2">
      <c r="A621" s="21" t="s">
        <v>71</v>
      </c>
      <c r="B621" s="21" t="s">
        <v>110</v>
      </c>
      <c r="C621" s="21" t="s">
        <v>111</v>
      </c>
      <c r="D621" s="21" t="s">
        <v>112</v>
      </c>
      <c r="E621" s="21" t="s">
        <v>113</v>
      </c>
      <c r="F621" s="21" t="s">
        <v>114</v>
      </c>
      <c r="G621" s="21" t="s">
        <v>174</v>
      </c>
      <c r="H621" s="68" t="s">
        <v>92</v>
      </c>
      <c r="I621" s="21" t="s">
        <v>93</v>
      </c>
      <c r="J621" s="21" t="s">
        <v>94</v>
      </c>
      <c r="K621" s="22"/>
      <c r="L621" s="22"/>
    </row>
    <row r="622" spans="1:12" ht="15" x14ac:dyDescent="0.2">
      <c r="A622" s="184" t="s">
        <v>127</v>
      </c>
      <c r="B622" s="176" t="s">
        <v>117</v>
      </c>
      <c r="C622" s="176" t="s">
        <v>128</v>
      </c>
      <c r="D622" s="176">
        <v>5</v>
      </c>
      <c r="E622" s="176">
        <v>20</v>
      </c>
      <c r="F622" s="53" t="s">
        <v>36</v>
      </c>
      <c r="G622" s="3">
        <v>1</v>
      </c>
      <c r="H622" s="27" t="e">
        <f>#REF!</f>
        <v>#REF!</v>
      </c>
      <c r="I622" s="26" t="e">
        <f>H622*G622</f>
        <v>#REF!</v>
      </c>
      <c r="J622" s="154" t="e">
        <f>SUM(I622:I623)</f>
        <v>#REF!</v>
      </c>
    </row>
    <row r="623" spans="1:12" ht="15" x14ac:dyDescent="0.2">
      <c r="A623" s="232"/>
      <c r="B623" s="228"/>
      <c r="C623" s="228"/>
      <c r="D623" s="228"/>
      <c r="E623" s="228"/>
      <c r="F623" s="53" t="s">
        <v>181</v>
      </c>
      <c r="G623" s="3">
        <v>100</v>
      </c>
      <c r="H623" s="26">
        <v>4287</v>
      </c>
      <c r="I623" s="26">
        <f>H623*G623</f>
        <v>428700</v>
      </c>
      <c r="J623" s="191"/>
    </row>
    <row r="624" spans="1:12" ht="45" x14ac:dyDescent="0.2">
      <c r="A624" s="21" t="s">
        <v>71</v>
      </c>
      <c r="B624" s="21" t="s">
        <v>110</v>
      </c>
      <c r="C624" s="21" t="s">
        <v>111</v>
      </c>
      <c r="D624" s="21" t="s">
        <v>112</v>
      </c>
      <c r="E624" s="21" t="s">
        <v>113</v>
      </c>
      <c r="F624" s="21" t="s">
        <v>114</v>
      </c>
      <c r="G624" s="21" t="s">
        <v>174</v>
      </c>
      <c r="H624" s="68" t="s">
        <v>92</v>
      </c>
      <c r="I624" s="21" t="s">
        <v>93</v>
      </c>
      <c r="J624" s="21" t="s">
        <v>94</v>
      </c>
      <c r="K624" s="22"/>
      <c r="L624" s="22"/>
    </row>
    <row r="625" spans="1:12" ht="15" x14ac:dyDescent="0.2">
      <c r="A625" s="185" t="s">
        <v>129</v>
      </c>
      <c r="B625" s="176" t="s">
        <v>59</v>
      </c>
      <c r="C625" s="176" t="s">
        <v>128</v>
      </c>
      <c r="D625" s="176">
        <v>3</v>
      </c>
      <c r="E625" s="176">
        <v>20</v>
      </c>
      <c r="F625" s="53" t="s">
        <v>36</v>
      </c>
      <c r="G625" s="3">
        <v>1</v>
      </c>
      <c r="H625" s="27" t="e">
        <f>#REF!</f>
        <v>#REF!</v>
      </c>
      <c r="I625" s="26" t="e">
        <f>H625*G625</f>
        <v>#REF!</v>
      </c>
      <c r="J625" s="154" t="e">
        <f>SUM(I625:I626)</f>
        <v>#REF!</v>
      </c>
    </row>
    <row r="626" spans="1:12" ht="15" x14ac:dyDescent="0.2">
      <c r="A626" s="233"/>
      <c r="B626" s="228"/>
      <c r="C626" s="228"/>
      <c r="D626" s="228"/>
      <c r="E626" s="228"/>
      <c r="F626" s="53" t="s">
        <v>181</v>
      </c>
      <c r="G626" s="3">
        <v>60</v>
      </c>
      <c r="H626" s="26">
        <v>4287</v>
      </c>
      <c r="I626" s="26">
        <f>H626*G626</f>
        <v>257220</v>
      </c>
      <c r="J626" s="191"/>
    </row>
    <row r="627" spans="1:12" ht="45" x14ac:dyDescent="0.2">
      <c r="A627" s="21" t="s">
        <v>71</v>
      </c>
      <c r="B627" s="21" t="s">
        <v>110</v>
      </c>
      <c r="C627" s="21" t="s">
        <v>111</v>
      </c>
      <c r="D627" s="21" t="s">
        <v>112</v>
      </c>
      <c r="E627" s="21" t="s">
        <v>113</v>
      </c>
      <c r="F627" s="21" t="s">
        <v>114</v>
      </c>
      <c r="G627" s="21" t="s">
        <v>174</v>
      </c>
      <c r="H627" s="68" t="s">
        <v>92</v>
      </c>
      <c r="I627" s="21" t="s">
        <v>93</v>
      </c>
      <c r="J627" s="21" t="s">
        <v>94</v>
      </c>
      <c r="K627" s="22"/>
      <c r="L627" s="22"/>
    </row>
    <row r="628" spans="1:12" ht="15" x14ac:dyDescent="0.2">
      <c r="A628" s="184" t="s">
        <v>190</v>
      </c>
      <c r="B628" s="176" t="s">
        <v>59</v>
      </c>
      <c r="C628" s="176" t="s">
        <v>128</v>
      </c>
      <c r="D628" s="176">
        <v>5</v>
      </c>
      <c r="E628" s="176">
        <v>20</v>
      </c>
      <c r="F628" s="53" t="s">
        <v>181</v>
      </c>
      <c r="G628" s="3">
        <v>100</v>
      </c>
      <c r="H628" s="26">
        <v>4287</v>
      </c>
      <c r="I628" s="26">
        <f>H628*G628</f>
        <v>428700</v>
      </c>
      <c r="J628" s="154">
        <f>SUM(I628:I630)</f>
        <v>890700</v>
      </c>
    </row>
    <row r="629" spans="1:12" ht="15" x14ac:dyDescent="0.2">
      <c r="A629" s="234"/>
      <c r="B629" s="227"/>
      <c r="C629" s="227"/>
      <c r="D629" s="227"/>
      <c r="E629" s="227"/>
      <c r="F629" s="53" t="s">
        <v>37</v>
      </c>
      <c r="G629" s="3">
        <v>20</v>
      </c>
      <c r="H629" s="26">
        <v>7150</v>
      </c>
      <c r="I629" s="26">
        <f>H629*G629</f>
        <v>143000</v>
      </c>
      <c r="J629" s="190"/>
    </row>
    <row r="630" spans="1:12" ht="15" x14ac:dyDescent="0.2">
      <c r="A630" s="232"/>
      <c r="B630" s="228"/>
      <c r="C630" s="228"/>
      <c r="D630" s="228"/>
      <c r="E630" s="228"/>
      <c r="F630" s="53" t="s">
        <v>38</v>
      </c>
      <c r="G630" s="3">
        <v>20</v>
      </c>
      <c r="H630" s="27">
        <v>15950</v>
      </c>
      <c r="I630" s="26">
        <f>H630*G630</f>
        <v>319000</v>
      </c>
      <c r="J630" s="191"/>
    </row>
    <row r="631" spans="1:12" ht="45" x14ac:dyDescent="0.2">
      <c r="A631" s="21" t="s">
        <v>71</v>
      </c>
      <c r="B631" s="21" t="s">
        <v>110</v>
      </c>
      <c r="C631" s="21" t="s">
        <v>111</v>
      </c>
      <c r="D631" s="21" t="s">
        <v>112</v>
      </c>
      <c r="E631" s="21" t="s">
        <v>113</v>
      </c>
      <c r="F631" s="21" t="s">
        <v>114</v>
      </c>
      <c r="G631" s="21" t="s">
        <v>174</v>
      </c>
      <c r="H631" s="68" t="s">
        <v>92</v>
      </c>
      <c r="I631" s="21" t="s">
        <v>93</v>
      </c>
      <c r="J631" s="21" t="s">
        <v>94</v>
      </c>
      <c r="K631" s="22"/>
      <c r="L631" s="22"/>
    </row>
    <row r="632" spans="1:12" ht="15" x14ac:dyDescent="0.2">
      <c r="A632" s="180" t="s">
        <v>191</v>
      </c>
      <c r="B632" s="176" t="s">
        <v>117</v>
      </c>
      <c r="C632" s="176" t="s">
        <v>128</v>
      </c>
      <c r="D632" s="176">
        <v>5</v>
      </c>
      <c r="E632" s="176">
        <v>20</v>
      </c>
      <c r="F632" s="53" t="s">
        <v>181</v>
      </c>
      <c r="G632" s="3">
        <v>100</v>
      </c>
      <c r="H632" s="26">
        <v>4287</v>
      </c>
      <c r="I632" s="26">
        <f>H632*G632</f>
        <v>428700</v>
      </c>
      <c r="J632" s="154">
        <f>SUM(I632:I634)</f>
        <v>890700</v>
      </c>
    </row>
    <row r="633" spans="1:12" ht="15" x14ac:dyDescent="0.2">
      <c r="A633" s="183"/>
      <c r="B633" s="227"/>
      <c r="C633" s="227"/>
      <c r="D633" s="227"/>
      <c r="E633" s="227"/>
      <c r="F633" s="53" t="s">
        <v>37</v>
      </c>
      <c r="G633" s="3">
        <v>20</v>
      </c>
      <c r="H633" s="26">
        <v>7150</v>
      </c>
      <c r="I633" s="26">
        <f>H633*G633</f>
        <v>143000</v>
      </c>
      <c r="J633" s="190"/>
    </row>
    <row r="634" spans="1:12" ht="15" x14ac:dyDescent="0.2">
      <c r="A634" s="231"/>
      <c r="B634" s="228"/>
      <c r="C634" s="228"/>
      <c r="D634" s="228"/>
      <c r="E634" s="228"/>
      <c r="F634" s="53" t="s">
        <v>38</v>
      </c>
      <c r="G634" s="3">
        <v>20</v>
      </c>
      <c r="H634" s="27">
        <v>15950</v>
      </c>
      <c r="I634" s="26">
        <f>H634*G634</f>
        <v>319000</v>
      </c>
      <c r="J634" s="191"/>
    </row>
    <row r="635" spans="1:12" ht="45" x14ac:dyDescent="0.2">
      <c r="A635" s="21" t="s">
        <v>71</v>
      </c>
      <c r="B635" s="21" t="s">
        <v>110</v>
      </c>
      <c r="C635" s="21" t="s">
        <v>111</v>
      </c>
      <c r="D635" s="21" t="s">
        <v>112</v>
      </c>
      <c r="E635" s="21" t="s">
        <v>113</v>
      </c>
      <c r="F635" s="21" t="s">
        <v>114</v>
      </c>
      <c r="G635" s="21" t="s">
        <v>174</v>
      </c>
      <c r="H635" s="68" t="s">
        <v>92</v>
      </c>
      <c r="I635" s="21" t="s">
        <v>93</v>
      </c>
      <c r="J635" s="21" t="s">
        <v>94</v>
      </c>
      <c r="K635" s="22"/>
      <c r="L635" s="22"/>
    </row>
    <row r="636" spans="1:12" ht="15" x14ac:dyDescent="0.2">
      <c r="A636" s="180" t="s">
        <v>130</v>
      </c>
      <c r="B636" s="176" t="s">
        <v>117</v>
      </c>
      <c r="C636" s="176" t="s">
        <v>131</v>
      </c>
      <c r="D636" s="176">
        <v>3</v>
      </c>
      <c r="E636" s="176">
        <v>20</v>
      </c>
      <c r="F636" s="2" t="s">
        <v>39</v>
      </c>
      <c r="G636" s="3">
        <v>1</v>
      </c>
      <c r="H636" s="27">
        <f>135767.5*(1+5.2%)</f>
        <v>142827.41</v>
      </c>
      <c r="I636" s="26">
        <f t="shared" ref="I636:I647" si="13">H636*G636</f>
        <v>142827.41</v>
      </c>
      <c r="J636" s="235" t="e">
        <f>SUM(I636:I647)</f>
        <v>#REF!</v>
      </c>
    </row>
    <row r="637" spans="1:12" ht="15" x14ac:dyDescent="0.2">
      <c r="A637" s="183"/>
      <c r="B637" s="227"/>
      <c r="C637" s="227"/>
      <c r="D637" s="227"/>
      <c r="E637" s="227"/>
      <c r="F637" s="2" t="s">
        <v>40</v>
      </c>
      <c r="G637" s="3">
        <v>1</v>
      </c>
      <c r="H637" s="27">
        <f>77150*(1+5.2%)</f>
        <v>81161.8</v>
      </c>
      <c r="I637" s="26">
        <f t="shared" si="13"/>
        <v>81161.8</v>
      </c>
      <c r="J637" s="186"/>
    </row>
    <row r="638" spans="1:12" ht="15" x14ac:dyDescent="0.2">
      <c r="A638" s="183"/>
      <c r="B638" s="227"/>
      <c r="C638" s="227"/>
      <c r="D638" s="227"/>
      <c r="E638" s="227"/>
      <c r="F638" s="2" t="s">
        <v>132</v>
      </c>
      <c r="G638" s="3">
        <v>1</v>
      </c>
      <c r="H638" s="27">
        <f>62540*(1+5.2%)</f>
        <v>65792.08</v>
      </c>
      <c r="I638" s="26">
        <f t="shared" si="13"/>
        <v>65792.08</v>
      </c>
      <c r="J638" s="186"/>
    </row>
    <row r="639" spans="1:12" ht="15" x14ac:dyDescent="0.2">
      <c r="A639" s="183"/>
      <c r="B639" s="227"/>
      <c r="C639" s="227"/>
      <c r="D639" s="227"/>
      <c r="E639" s="227"/>
      <c r="F639" s="2" t="s">
        <v>41</v>
      </c>
      <c r="G639" s="3">
        <v>1</v>
      </c>
      <c r="H639" s="27">
        <v>76262</v>
      </c>
      <c r="I639" s="26">
        <f t="shared" si="13"/>
        <v>76262</v>
      </c>
      <c r="J639" s="186"/>
    </row>
    <row r="640" spans="1:12" ht="15" x14ac:dyDescent="0.2">
      <c r="A640" s="183"/>
      <c r="B640" s="227"/>
      <c r="C640" s="227"/>
      <c r="D640" s="227"/>
      <c r="E640" s="227"/>
      <c r="F640" s="2" t="s">
        <v>42</v>
      </c>
      <c r="G640" s="3">
        <v>1</v>
      </c>
      <c r="H640" s="27" t="e">
        <f>H589</f>
        <v>#REF!</v>
      </c>
      <c r="I640" s="26" t="e">
        <f t="shared" si="13"/>
        <v>#REF!</v>
      </c>
      <c r="J640" s="186"/>
    </row>
    <row r="641" spans="1:12" ht="15" x14ac:dyDescent="0.2">
      <c r="A641" s="183"/>
      <c r="B641" s="227"/>
      <c r="C641" s="227"/>
      <c r="D641" s="227"/>
      <c r="E641" s="227"/>
      <c r="F641" s="2" t="s">
        <v>125</v>
      </c>
      <c r="G641" s="30">
        <v>1</v>
      </c>
      <c r="H641" s="27" t="e">
        <f>H654</f>
        <v>#REF!</v>
      </c>
      <c r="I641" s="26" t="e">
        <f t="shared" si="13"/>
        <v>#REF!</v>
      </c>
      <c r="J641" s="186"/>
    </row>
    <row r="642" spans="1:12" ht="15" x14ac:dyDescent="0.2">
      <c r="A642" s="183"/>
      <c r="B642" s="227"/>
      <c r="C642" s="227"/>
      <c r="D642" s="227"/>
      <c r="E642" s="227"/>
      <c r="F642" s="2" t="s">
        <v>133</v>
      </c>
      <c r="G642" s="30">
        <v>1</v>
      </c>
      <c r="H642" s="27">
        <v>24563</v>
      </c>
      <c r="I642" s="26">
        <f t="shared" si="13"/>
        <v>24563</v>
      </c>
      <c r="J642" s="186"/>
    </row>
    <row r="643" spans="1:12" ht="15" x14ac:dyDescent="0.2">
      <c r="A643" s="183"/>
      <c r="B643" s="227"/>
      <c r="C643" s="227"/>
      <c r="D643" s="227"/>
      <c r="E643" s="227"/>
      <c r="F643" s="2" t="s">
        <v>184</v>
      </c>
      <c r="G643" s="30">
        <v>1</v>
      </c>
      <c r="H643" s="27" t="e">
        <f>#REF!</f>
        <v>#REF!</v>
      </c>
      <c r="I643" s="26" t="e">
        <f t="shared" si="13"/>
        <v>#REF!</v>
      </c>
      <c r="J643" s="186"/>
    </row>
    <row r="644" spans="1:12" ht="15" x14ac:dyDescent="0.2">
      <c r="A644" s="183"/>
      <c r="B644" s="227"/>
      <c r="C644" s="227"/>
      <c r="D644" s="227"/>
      <c r="E644" s="227"/>
      <c r="F644" s="2" t="s">
        <v>183</v>
      </c>
      <c r="G644" s="30">
        <v>2</v>
      </c>
      <c r="H644" s="27" t="e">
        <f>H657</f>
        <v>#REF!</v>
      </c>
      <c r="I644" s="26" t="e">
        <f t="shared" si="13"/>
        <v>#REF!</v>
      </c>
      <c r="J644" s="186"/>
    </row>
    <row r="645" spans="1:12" ht="15" x14ac:dyDescent="0.2">
      <c r="A645" s="183"/>
      <c r="B645" s="227"/>
      <c r="C645" s="227"/>
      <c r="D645" s="227"/>
      <c r="E645" s="227"/>
      <c r="F645" s="2" t="s">
        <v>187</v>
      </c>
      <c r="G645" s="30">
        <v>1</v>
      </c>
      <c r="H645" s="27">
        <v>34467</v>
      </c>
      <c r="I645" s="26">
        <f t="shared" si="13"/>
        <v>34467</v>
      </c>
      <c r="J645" s="186"/>
    </row>
    <row r="646" spans="1:12" ht="15" x14ac:dyDescent="0.2">
      <c r="A646" s="183"/>
      <c r="B646" s="227"/>
      <c r="C646" s="227"/>
      <c r="D646" s="227"/>
      <c r="E646" s="227"/>
      <c r="F646" s="2" t="s">
        <v>45</v>
      </c>
      <c r="G646" s="30">
        <v>1</v>
      </c>
      <c r="H646" s="27" t="e">
        <f>H659</f>
        <v>#REF!</v>
      </c>
      <c r="I646" s="26" t="e">
        <f t="shared" si="13"/>
        <v>#REF!</v>
      </c>
      <c r="J646" s="186"/>
    </row>
    <row r="647" spans="1:12" ht="15" x14ac:dyDescent="0.2">
      <c r="A647" s="231"/>
      <c r="B647" s="228"/>
      <c r="C647" s="228"/>
      <c r="D647" s="228"/>
      <c r="E647" s="228"/>
      <c r="F647" s="2" t="s">
        <v>36</v>
      </c>
      <c r="G647" s="3">
        <v>1</v>
      </c>
      <c r="H647" s="27" t="e">
        <f>H622</f>
        <v>#REF!</v>
      </c>
      <c r="I647" s="26" t="e">
        <f t="shared" si="13"/>
        <v>#REF!</v>
      </c>
      <c r="J647" s="236"/>
    </row>
    <row r="648" spans="1:12" ht="45" x14ac:dyDescent="0.2">
      <c r="A648" s="21" t="s">
        <v>71</v>
      </c>
      <c r="B648" s="21" t="s">
        <v>110</v>
      </c>
      <c r="C648" s="21" t="s">
        <v>111</v>
      </c>
      <c r="D648" s="21" t="s">
        <v>112</v>
      </c>
      <c r="E648" s="21" t="s">
        <v>113</v>
      </c>
      <c r="F648" s="21" t="s">
        <v>114</v>
      </c>
      <c r="G648" s="21" t="s">
        <v>174</v>
      </c>
      <c r="H648" s="68" t="s">
        <v>92</v>
      </c>
      <c r="I648" s="21" t="s">
        <v>93</v>
      </c>
      <c r="J648" s="21" t="s">
        <v>94</v>
      </c>
      <c r="K648" s="22"/>
      <c r="L648" s="22"/>
    </row>
    <row r="649" spans="1:12" ht="15" x14ac:dyDescent="0.2">
      <c r="A649" s="180" t="s">
        <v>130</v>
      </c>
      <c r="B649" s="176" t="s">
        <v>59</v>
      </c>
      <c r="C649" s="176" t="s">
        <v>131</v>
      </c>
      <c r="D649" s="176">
        <v>3</v>
      </c>
      <c r="E649" s="176">
        <v>15</v>
      </c>
      <c r="F649" s="2" t="s">
        <v>39</v>
      </c>
      <c r="G649" s="3">
        <v>1</v>
      </c>
      <c r="H649" s="27">
        <f>135767.5*(1+5.2%)</f>
        <v>142827.41</v>
      </c>
      <c r="I649" s="26">
        <f t="shared" ref="I649:I660" si="14">H649*G649</f>
        <v>142827.41</v>
      </c>
      <c r="J649" s="235" t="e">
        <f>SUM(I649:I660)</f>
        <v>#REF!</v>
      </c>
    </row>
    <row r="650" spans="1:12" ht="15" x14ac:dyDescent="0.2">
      <c r="A650" s="183"/>
      <c r="B650" s="227"/>
      <c r="C650" s="227"/>
      <c r="D650" s="227"/>
      <c r="E650" s="227"/>
      <c r="F650" s="2" t="s">
        <v>40</v>
      </c>
      <c r="G650" s="3">
        <v>1</v>
      </c>
      <c r="H650" s="27">
        <f>77150*(1+5.2%)</f>
        <v>81161.8</v>
      </c>
      <c r="I650" s="26">
        <f t="shared" si="14"/>
        <v>81161.8</v>
      </c>
      <c r="J650" s="186"/>
    </row>
    <row r="651" spans="1:12" ht="15" x14ac:dyDescent="0.2">
      <c r="A651" s="183"/>
      <c r="B651" s="227"/>
      <c r="C651" s="227"/>
      <c r="D651" s="227"/>
      <c r="E651" s="227"/>
      <c r="F651" s="2" t="s">
        <v>132</v>
      </c>
      <c r="G651" s="3">
        <v>1</v>
      </c>
      <c r="H651" s="27">
        <f>62540*(1+5.2%)</f>
        <v>65792.08</v>
      </c>
      <c r="I651" s="26">
        <f t="shared" si="14"/>
        <v>65792.08</v>
      </c>
      <c r="J651" s="186"/>
    </row>
    <row r="652" spans="1:12" ht="15" x14ac:dyDescent="0.2">
      <c r="A652" s="183"/>
      <c r="B652" s="227"/>
      <c r="C652" s="227"/>
      <c r="D652" s="227"/>
      <c r="E652" s="227"/>
      <c r="F652" s="2" t="s">
        <v>41</v>
      </c>
      <c r="G652" s="3">
        <v>1</v>
      </c>
      <c r="H652" s="27">
        <v>76262</v>
      </c>
      <c r="I652" s="26">
        <f t="shared" si="14"/>
        <v>76262</v>
      </c>
      <c r="J652" s="186"/>
    </row>
    <row r="653" spans="1:12" ht="15" x14ac:dyDescent="0.2">
      <c r="A653" s="183"/>
      <c r="B653" s="227"/>
      <c r="C653" s="227"/>
      <c r="D653" s="227"/>
      <c r="E653" s="227"/>
      <c r="F653" s="2" t="s">
        <v>42</v>
      </c>
      <c r="G653" s="3">
        <v>1</v>
      </c>
      <c r="H653" s="27" t="e">
        <f>H640</f>
        <v>#REF!</v>
      </c>
      <c r="I653" s="26" t="e">
        <f t="shared" si="14"/>
        <v>#REF!</v>
      </c>
      <c r="J653" s="186"/>
    </row>
    <row r="654" spans="1:12" ht="15" x14ac:dyDescent="0.2">
      <c r="A654" s="183"/>
      <c r="B654" s="227"/>
      <c r="C654" s="227"/>
      <c r="D654" s="227"/>
      <c r="E654" s="227"/>
      <c r="F654" s="2" t="s">
        <v>125</v>
      </c>
      <c r="G654" s="30">
        <v>1</v>
      </c>
      <c r="H654" s="42" t="e">
        <f>H597</f>
        <v>#REF!</v>
      </c>
      <c r="I654" s="26" t="e">
        <f t="shared" si="14"/>
        <v>#REF!</v>
      </c>
      <c r="J654" s="186"/>
    </row>
    <row r="655" spans="1:12" ht="15" x14ac:dyDescent="0.2">
      <c r="A655" s="183"/>
      <c r="B655" s="227"/>
      <c r="C655" s="227"/>
      <c r="D655" s="227"/>
      <c r="E655" s="227"/>
      <c r="F655" s="2" t="s">
        <v>133</v>
      </c>
      <c r="G655" s="30">
        <v>1</v>
      </c>
      <c r="H655" s="27">
        <v>24563</v>
      </c>
      <c r="I655" s="26">
        <f t="shared" si="14"/>
        <v>24563</v>
      </c>
      <c r="J655" s="186"/>
    </row>
    <row r="656" spans="1:12" ht="15" x14ac:dyDescent="0.2">
      <c r="A656" s="183"/>
      <c r="B656" s="227"/>
      <c r="C656" s="227"/>
      <c r="D656" s="227"/>
      <c r="E656" s="227"/>
      <c r="F656" s="2" t="s">
        <v>184</v>
      </c>
      <c r="G656" s="30">
        <v>1</v>
      </c>
      <c r="H656" s="42" t="e">
        <f>#REF!</f>
        <v>#REF!</v>
      </c>
      <c r="I656" s="26" t="e">
        <f t="shared" si="14"/>
        <v>#REF!</v>
      </c>
      <c r="J656" s="186"/>
    </row>
    <row r="657" spans="1:12" ht="15" x14ac:dyDescent="0.2">
      <c r="A657" s="183"/>
      <c r="B657" s="227"/>
      <c r="C657" s="227"/>
      <c r="D657" s="227"/>
      <c r="E657" s="227"/>
      <c r="F657" s="2" t="s">
        <v>183</v>
      </c>
      <c r="G657" s="30">
        <v>1</v>
      </c>
      <c r="H657" s="42" t="e">
        <f>H592</f>
        <v>#REF!</v>
      </c>
      <c r="I657" s="26" t="e">
        <f t="shared" si="14"/>
        <v>#REF!</v>
      </c>
      <c r="J657" s="186"/>
    </row>
    <row r="658" spans="1:12" ht="15" x14ac:dyDescent="0.2">
      <c r="A658" s="183"/>
      <c r="B658" s="227"/>
      <c r="C658" s="227"/>
      <c r="D658" s="227"/>
      <c r="E658" s="227"/>
      <c r="F658" s="2" t="s">
        <v>187</v>
      </c>
      <c r="G658" s="30">
        <v>1</v>
      </c>
      <c r="H658" s="27">
        <v>34467</v>
      </c>
      <c r="I658" s="26">
        <f t="shared" si="14"/>
        <v>34467</v>
      </c>
      <c r="J658" s="186"/>
    </row>
    <row r="659" spans="1:12" ht="15" x14ac:dyDescent="0.2">
      <c r="A659" s="183"/>
      <c r="B659" s="227"/>
      <c r="C659" s="227"/>
      <c r="D659" s="227"/>
      <c r="E659" s="227"/>
      <c r="F659" s="2" t="s">
        <v>45</v>
      </c>
      <c r="G659" s="30">
        <v>1</v>
      </c>
      <c r="H659" s="42" t="e">
        <f>H591</f>
        <v>#REF!</v>
      </c>
      <c r="I659" s="26" t="e">
        <f t="shared" si="14"/>
        <v>#REF!</v>
      </c>
      <c r="J659" s="186"/>
    </row>
    <row r="660" spans="1:12" ht="15" x14ac:dyDescent="0.2">
      <c r="A660" s="231"/>
      <c r="B660" s="228"/>
      <c r="C660" s="228"/>
      <c r="D660" s="228"/>
      <c r="E660" s="228"/>
      <c r="F660" s="2" t="s">
        <v>36</v>
      </c>
      <c r="G660" s="3">
        <v>1</v>
      </c>
      <c r="H660" s="42" t="e">
        <f>H647</f>
        <v>#REF!</v>
      </c>
      <c r="I660" s="26" t="e">
        <f t="shared" si="14"/>
        <v>#REF!</v>
      </c>
      <c r="J660" s="236"/>
    </row>
    <row r="661" spans="1:12" ht="45" x14ac:dyDescent="0.2">
      <c r="A661" s="21" t="s">
        <v>71</v>
      </c>
      <c r="B661" s="21" t="s">
        <v>110</v>
      </c>
      <c r="C661" s="21" t="s">
        <v>111</v>
      </c>
      <c r="D661" s="21" t="s">
        <v>112</v>
      </c>
      <c r="E661" s="21" t="s">
        <v>113</v>
      </c>
      <c r="F661" s="21" t="s">
        <v>114</v>
      </c>
      <c r="G661" s="21" t="s">
        <v>174</v>
      </c>
      <c r="H661" s="68" t="s">
        <v>92</v>
      </c>
      <c r="I661" s="21" t="s">
        <v>93</v>
      </c>
      <c r="J661" s="21" t="s">
        <v>94</v>
      </c>
      <c r="K661" s="22"/>
      <c r="L661" s="22"/>
    </row>
    <row r="662" spans="1:12" ht="15" x14ac:dyDescent="0.2">
      <c r="A662" s="180" t="s">
        <v>46</v>
      </c>
      <c r="B662" s="176" t="s">
        <v>117</v>
      </c>
      <c r="C662" s="176" t="s">
        <v>134</v>
      </c>
      <c r="D662" s="176">
        <v>3</v>
      </c>
      <c r="E662" s="176" t="s">
        <v>135</v>
      </c>
      <c r="F662" s="3" t="s">
        <v>36</v>
      </c>
      <c r="G662" s="3">
        <v>1</v>
      </c>
      <c r="H662" s="26" t="e">
        <f>#REF!</f>
        <v>#REF!</v>
      </c>
      <c r="I662" s="26" t="e">
        <f>H662*G662</f>
        <v>#REF!</v>
      </c>
      <c r="J662" s="154" t="e">
        <f>SUM(I662:I663)</f>
        <v>#REF!</v>
      </c>
    </row>
    <row r="663" spans="1:12" ht="15" x14ac:dyDescent="0.2">
      <c r="A663" s="231"/>
      <c r="B663" s="228"/>
      <c r="C663" s="228"/>
      <c r="D663" s="228"/>
      <c r="E663" s="228"/>
      <c r="F663" s="55" t="s">
        <v>48</v>
      </c>
      <c r="G663" s="3">
        <v>1</v>
      </c>
      <c r="H663" s="26">
        <v>50000</v>
      </c>
      <c r="I663" s="26">
        <f>H663*G663</f>
        <v>50000</v>
      </c>
      <c r="J663" s="191"/>
    </row>
    <row r="664" spans="1:12" ht="45" x14ac:dyDescent="0.2">
      <c r="A664" s="21" t="s">
        <v>71</v>
      </c>
      <c r="B664" s="21" t="s">
        <v>110</v>
      </c>
      <c r="C664" s="21" t="s">
        <v>111</v>
      </c>
      <c r="D664" s="21" t="s">
        <v>112</v>
      </c>
      <c r="E664" s="21" t="s">
        <v>113</v>
      </c>
      <c r="F664" s="21" t="s">
        <v>114</v>
      </c>
      <c r="G664" s="21" t="s">
        <v>174</v>
      </c>
      <c r="H664" s="68" t="s">
        <v>92</v>
      </c>
      <c r="I664" s="21" t="s">
        <v>93</v>
      </c>
      <c r="J664" s="21" t="s">
        <v>94</v>
      </c>
      <c r="K664" s="22"/>
      <c r="L664" s="22"/>
    </row>
    <row r="665" spans="1:12" ht="15" x14ac:dyDescent="0.2">
      <c r="A665" s="180" t="s">
        <v>46</v>
      </c>
      <c r="B665" s="176" t="s">
        <v>59</v>
      </c>
      <c r="C665" s="176" t="s">
        <v>134</v>
      </c>
      <c r="D665" s="176">
        <v>3</v>
      </c>
      <c r="E665" s="176" t="s">
        <v>136</v>
      </c>
      <c r="F665" s="3" t="s">
        <v>36</v>
      </c>
      <c r="G665" s="3">
        <v>1</v>
      </c>
      <c r="H665" s="26" t="e">
        <f>#REF!</f>
        <v>#REF!</v>
      </c>
      <c r="I665" s="26" t="e">
        <f>H665*G665</f>
        <v>#REF!</v>
      </c>
      <c r="J665" s="154" t="e">
        <f>SUM(I665:I666)</f>
        <v>#REF!</v>
      </c>
    </row>
    <row r="666" spans="1:12" ht="15" x14ac:dyDescent="0.2">
      <c r="A666" s="231"/>
      <c r="B666" s="228"/>
      <c r="C666" s="228"/>
      <c r="D666" s="228"/>
      <c r="E666" s="228"/>
      <c r="F666" s="55" t="s">
        <v>48</v>
      </c>
      <c r="G666" s="3">
        <v>1</v>
      </c>
      <c r="H666" s="26">
        <v>50000</v>
      </c>
      <c r="I666" s="26">
        <f>H666*G666</f>
        <v>50000</v>
      </c>
      <c r="J666" s="191"/>
    </row>
    <row r="667" spans="1:12" ht="45" x14ac:dyDescent="0.2">
      <c r="A667" s="21" t="s">
        <v>71</v>
      </c>
      <c r="B667" s="21" t="s">
        <v>110</v>
      </c>
      <c r="C667" s="21" t="s">
        <v>111</v>
      </c>
      <c r="D667" s="21" t="s">
        <v>112</v>
      </c>
      <c r="E667" s="21" t="s">
        <v>113</v>
      </c>
      <c r="F667" s="21" t="s">
        <v>114</v>
      </c>
      <c r="G667" s="21" t="s">
        <v>174</v>
      </c>
      <c r="H667" s="68" t="s">
        <v>92</v>
      </c>
      <c r="I667" s="21" t="s">
        <v>93</v>
      </c>
      <c r="J667" s="21" t="s">
        <v>94</v>
      </c>
      <c r="K667" s="22"/>
      <c r="L667" s="22"/>
    </row>
    <row r="668" spans="1:12" ht="90" x14ac:dyDescent="0.2">
      <c r="A668" s="50" t="s">
        <v>49</v>
      </c>
      <c r="B668" s="3" t="s">
        <v>117</v>
      </c>
      <c r="C668" s="3" t="s">
        <v>134</v>
      </c>
      <c r="D668" s="3">
        <v>2</v>
      </c>
      <c r="E668" s="3" t="s">
        <v>137</v>
      </c>
      <c r="F668" s="2" t="s">
        <v>168</v>
      </c>
      <c r="G668" s="3">
        <v>2</v>
      </c>
      <c r="H668" s="26">
        <v>116655</v>
      </c>
      <c r="I668" s="26">
        <f>+H668*G668</f>
        <v>233310</v>
      </c>
      <c r="J668" s="54">
        <f>SUM(I668:I668)</f>
        <v>233310</v>
      </c>
    </row>
    <row r="669" spans="1:12" ht="45" x14ac:dyDescent="0.2">
      <c r="A669" s="21" t="s">
        <v>71</v>
      </c>
      <c r="B669" s="21" t="s">
        <v>110</v>
      </c>
      <c r="C669" s="21" t="s">
        <v>111</v>
      </c>
      <c r="D669" s="21" t="s">
        <v>112</v>
      </c>
      <c r="E669" s="21" t="s">
        <v>113</v>
      </c>
      <c r="F669" s="21" t="s">
        <v>114</v>
      </c>
      <c r="G669" s="21" t="s">
        <v>174</v>
      </c>
      <c r="H669" s="68" t="s">
        <v>92</v>
      </c>
      <c r="I669" s="21" t="s">
        <v>93</v>
      </c>
      <c r="J669" s="21" t="s">
        <v>94</v>
      </c>
      <c r="K669" s="22"/>
      <c r="L669" s="22"/>
    </row>
    <row r="670" spans="1:12" ht="90" x14ac:dyDescent="0.2">
      <c r="A670" s="50" t="s">
        <v>49</v>
      </c>
      <c r="B670" s="3" t="s">
        <v>59</v>
      </c>
      <c r="C670" s="3" t="s">
        <v>134</v>
      </c>
      <c r="D670" s="3">
        <v>2</v>
      </c>
      <c r="E670" s="3" t="s">
        <v>138</v>
      </c>
      <c r="F670" s="2" t="s">
        <v>168</v>
      </c>
      <c r="G670" s="3">
        <v>2</v>
      </c>
      <c r="H670" s="26">
        <v>116655</v>
      </c>
      <c r="I670" s="26">
        <f>+H670*G670</f>
        <v>233310</v>
      </c>
      <c r="J670" s="54">
        <f>SUM(I670:I670)</f>
        <v>233310</v>
      </c>
    </row>
    <row r="671" spans="1:12" ht="45" x14ac:dyDescent="0.2">
      <c r="A671" s="21" t="s">
        <v>71</v>
      </c>
      <c r="B671" s="21" t="s">
        <v>110</v>
      </c>
      <c r="C671" s="21" t="s">
        <v>111</v>
      </c>
      <c r="D671" s="21" t="s">
        <v>112</v>
      </c>
      <c r="E671" s="21" t="s">
        <v>113</v>
      </c>
      <c r="F671" s="21" t="s">
        <v>114</v>
      </c>
      <c r="G671" s="21" t="s">
        <v>174</v>
      </c>
      <c r="H671" s="68" t="s">
        <v>92</v>
      </c>
      <c r="I671" s="21" t="s">
        <v>93</v>
      </c>
      <c r="J671" s="21" t="s">
        <v>94</v>
      </c>
    </row>
    <row r="672" spans="1:12" ht="45" x14ac:dyDescent="0.2">
      <c r="A672" s="180" t="s">
        <v>0</v>
      </c>
      <c r="B672" s="176" t="s">
        <v>117</v>
      </c>
      <c r="C672" s="176" t="s">
        <v>139</v>
      </c>
      <c r="D672" s="176">
        <v>4</v>
      </c>
      <c r="E672" s="176">
        <v>15</v>
      </c>
      <c r="F672" s="5" t="s">
        <v>83</v>
      </c>
      <c r="G672" s="3">
        <v>60</v>
      </c>
      <c r="H672" s="26">
        <v>1525</v>
      </c>
      <c r="I672" s="26">
        <f>+H672*G672</f>
        <v>91500</v>
      </c>
      <c r="J672" s="154">
        <f>SUM(I672:I673)</f>
        <v>558120</v>
      </c>
    </row>
    <row r="673" spans="1:12" ht="30" x14ac:dyDescent="0.2">
      <c r="A673" s="231"/>
      <c r="B673" s="228"/>
      <c r="C673" s="228"/>
      <c r="D673" s="228"/>
      <c r="E673" s="228"/>
      <c r="F673" s="2" t="s">
        <v>168</v>
      </c>
      <c r="G673" s="3">
        <v>4</v>
      </c>
      <c r="H673" s="26">
        <v>116655</v>
      </c>
      <c r="I673" s="26">
        <f>+H673*G673</f>
        <v>466620</v>
      </c>
      <c r="J673" s="191"/>
    </row>
    <row r="674" spans="1:12" ht="45" x14ac:dyDescent="0.2">
      <c r="A674" s="21" t="s">
        <v>71</v>
      </c>
      <c r="B674" s="21" t="s">
        <v>110</v>
      </c>
      <c r="C674" s="21" t="s">
        <v>111</v>
      </c>
      <c r="D674" s="21" t="s">
        <v>112</v>
      </c>
      <c r="E674" s="21" t="s">
        <v>113</v>
      </c>
      <c r="F674" s="21" t="s">
        <v>114</v>
      </c>
      <c r="G674" s="21" t="s">
        <v>174</v>
      </c>
      <c r="H674" s="68" t="s">
        <v>92</v>
      </c>
      <c r="I674" s="21" t="s">
        <v>93</v>
      </c>
      <c r="J674" s="21" t="s">
        <v>94</v>
      </c>
      <c r="K674" s="22"/>
      <c r="L674" s="22"/>
    </row>
    <row r="675" spans="1:12" ht="45" x14ac:dyDescent="0.2">
      <c r="A675" s="180" t="s">
        <v>2</v>
      </c>
      <c r="B675" s="176" t="s">
        <v>59</v>
      </c>
      <c r="C675" s="176" t="s">
        <v>139</v>
      </c>
      <c r="D675" s="176">
        <v>4</v>
      </c>
      <c r="E675" s="176">
        <v>15</v>
      </c>
      <c r="F675" s="5" t="s">
        <v>83</v>
      </c>
      <c r="G675" s="3">
        <v>60</v>
      </c>
      <c r="H675" s="26">
        <v>1525</v>
      </c>
      <c r="I675" s="26">
        <f>+H675*G675</f>
        <v>91500</v>
      </c>
      <c r="J675" s="154">
        <f>SUM(I675:I676)</f>
        <v>558120</v>
      </c>
    </row>
    <row r="676" spans="1:12" ht="30" x14ac:dyDescent="0.2">
      <c r="A676" s="231"/>
      <c r="B676" s="228"/>
      <c r="C676" s="228"/>
      <c r="D676" s="228"/>
      <c r="E676" s="228"/>
      <c r="F676" s="2" t="s">
        <v>168</v>
      </c>
      <c r="G676" s="3">
        <v>4</v>
      </c>
      <c r="H676" s="26">
        <v>116655</v>
      </c>
      <c r="I676" s="26">
        <f>+H676*G676</f>
        <v>466620</v>
      </c>
      <c r="J676" s="191"/>
    </row>
    <row r="677" spans="1:12" ht="45" x14ac:dyDescent="0.2">
      <c r="A677" s="21" t="s">
        <v>71</v>
      </c>
      <c r="B677" s="21" t="s">
        <v>110</v>
      </c>
      <c r="C677" s="21" t="s">
        <v>111</v>
      </c>
      <c r="D677" s="21" t="s">
        <v>112</v>
      </c>
      <c r="E677" s="21" t="s">
        <v>113</v>
      </c>
      <c r="F677" s="21" t="s">
        <v>114</v>
      </c>
      <c r="G677" s="21" t="s">
        <v>174</v>
      </c>
      <c r="H677" s="68" t="s">
        <v>92</v>
      </c>
      <c r="I677" s="21" t="s">
        <v>93</v>
      </c>
      <c r="J677" s="21" t="s">
        <v>94</v>
      </c>
      <c r="K677" s="22"/>
      <c r="L677" s="22"/>
    </row>
    <row r="678" spans="1:12" ht="45" x14ac:dyDescent="0.2">
      <c r="A678" s="180" t="s">
        <v>3</v>
      </c>
      <c r="B678" s="176" t="s">
        <v>117</v>
      </c>
      <c r="C678" s="176" t="s">
        <v>139</v>
      </c>
      <c r="D678" s="176">
        <v>6</v>
      </c>
      <c r="E678" s="176">
        <v>30</v>
      </c>
      <c r="F678" s="5" t="s">
        <v>83</v>
      </c>
      <c r="G678" s="30">
        <f>E678*D678</f>
        <v>180</v>
      </c>
      <c r="H678" s="26">
        <v>1525</v>
      </c>
      <c r="I678" s="26">
        <f>+H678*G678</f>
        <v>274500</v>
      </c>
      <c r="J678" s="154">
        <f>SUM(I678:I679)</f>
        <v>974430</v>
      </c>
      <c r="K678" s="38"/>
      <c r="L678" s="38"/>
    </row>
    <row r="679" spans="1:12" ht="30" x14ac:dyDescent="0.2">
      <c r="A679" s="231"/>
      <c r="B679" s="228"/>
      <c r="C679" s="228"/>
      <c r="D679" s="228"/>
      <c r="E679" s="228"/>
      <c r="F679" s="2" t="s">
        <v>168</v>
      </c>
      <c r="G679" s="3">
        <v>6</v>
      </c>
      <c r="H679" s="26">
        <v>116655</v>
      </c>
      <c r="I679" s="26">
        <f>+H679*G679</f>
        <v>699930</v>
      </c>
      <c r="J679" s="191"/>
    </row>
    <row r="680" spans="1:12" ht="45" x14ac:dyDescent="0.2">
      <c r="A680" s="21" t="s">
        <v>71</v>
      </c>
      <c r="B680" s="21" t="s">
        <v>110</v>
      </c>
      <c r="C680" s="21" t="s">
        <v>111</v>
      </c>
      <c r="D680" s="21" t="s">
        <v>112</v>
      </c>
      <c r="E680" s="21" t="s">
        <v>113</v>
      </c>
      <c r="F680" s="21" t="s">
        <v>114</v>
      </c>
      <c r="G680" s="21" t="s">
        <v>174</v>
      </c>
      <c r="H680" s="68" t="s">
        <v>92</v>
      </c>
      <c r="I680" s="21" t="s">
        <v>93</v>
      </c>
      <c r="J680" s="21" t="s">
        <v>94</v>
      </c>
      <c r="K680" s="22"/>
      <c r="L680" s="22"/>
    </row>
    <row r="681" spans="1:12" ht="15" x14ac:dyDescent="0.2">
      <c r="A681" s="180" t="s">
        <v>4</v>
      </c>
      <c r="B681" s="176" t="s">
        <v>59</v>
      </c>
      <c r="C681" s="176" t="s">
        <v>139</v>
      </c>
      <c r="D681" s="176">
        <v>6</v>
      </c>
      <c r="E681" s="176">
        <v>20</v>
      </c>
      <c r="F681" s="43" t="s">
        <v>1</v>
      </c>
      <c r="G681" s="30">
        <f>E681*D681</f>
        <v>120</v>
      </c>
      <c r="H681" s="26">
        <v>1525</v>
      </c>
      <c r="I681" s="26">
        <f>+H681*G681</f>
        <v>183000</v>
      </c>
      <c r="J681" s="154">
        <f>SUM(I681:I682)</f>
        <v>882930</v>
      </c>
      <c r="K681" s="38"/>
      <c r="L681" s="38"/>
    </row>
    <row r="682" spans="1:12" ht="30" x14ac:dyDescent="0.2">
      <c r="A682" s="231"/>
      <c r="B682" s="228"/>
      <c r="C682" s="228"/>
      <c r="D682" s="228"/>
      <c r="E682" s="228"/>
      <c r="F682" s="2" t="s">
        <v>168</v>
      </c>
      <c r="G682" s="3">
        <v>6</v>
      </c>
      <c r="H682" s="26">
        <v>116655</v>
      </c>
      <c r="I682" s="26">
        <f>+H682*G682</f>
        <v>699930</v>
      </c>
      <c r="J682" s="191"/>
    </row>
    <row r="683" spans="1:12" ht="14" x14ac:dyDescent="0.2">
      <c r="A683" s="151" t="s">
        <v>140</v>
      </c>
      <c r="B683" s="204"/>
      <c r="C683" s="204"/>
      <c r="D683" s="204"/>
      <c r="E683" s="204"/>
      <c r="F683" s="204"/>
      <c r="G683" s="204"/>
      <c r="H683" s="204"/>
      <c r="I683" s="204"/>
      <c r="J683" s="204"/>
    </row>
    <row r="684" spans="1:12" ht="45" x14ac:dyDescent="0.2">
      <c r="A684" s="21" t="s">
        <v>71</v>
      </c>
      <c r="B684" s="21" t="s">
        <v>110</v>
      </c>
      <c r="C684" s="21" t="s">
        <v>111</v>
      </c>
      <c r="D684" s="21" t="s">
        <v>112</v>
      </c>
      <c r="E684" s="21" t="s">
        <v>113</v>
      </c>
      <c r="F684" s="21" t="s">
        <v>114</v>
      </c>
      <c r="G684" s="21" t="s">
        <v>174</v>
      </c>
      <c r="H684" s="68" t="s">
        <v>92</v>
      </c>
      <c r="I684" s="21" t="s">
        <v>93</v>
      </c>
      <c r="J684" s="21" t="s">
        <v>94</v>
      </c>
      <c r="K684" s="22"/>
      <c r="L684" s="22"/>
    </row>
    <row r="685" spans="1:12" ht="120" x14ac:dyDescent="0.2">
      <c r="A685" s="50" t="s">
        <v>13</v>
      </c>
      <c r="B685" s="45" t="s">
        <v>117</v>
      </c>
      <c r="C685" s="45" t="s">
        <v>141</v>
      </c>
      <c r="D685" s="45">
        <v>5</v>
      </c>
      <c r="E685" s="45">
        <v>15</v>
      </c>
      <c r="F685" s="43" t="s">
        <v>142</v>
      </c>
      <c r="G685" s="45">
        <v>1</v>
      </c>
      <c r="H685" s="28" t="e">
        <f>#REF!</f>
        <v>#REF!</v>
      </c>
      <c r="I685" s="26" t="e">
        <f>+H685*G685</f>
        <v>#REF!</v>
      </c>
      <c r="J685" s="54" t="e">
        <f>SUM(I685:I685)</f>
        <v>#REF!</v>
      </c>
    </row>
    <row r="686" spans="1:12" ht="45" x14ac:dyDescent="0.2">
      <c r="A686" s="21" t="s">
        <v>71</v>
      </c>
      <c r="B686" s="21" t="s">
        <v>110</v>
      </c>
      <c r="C686" s="21" t="s">
        <v>111</v>
      </c>
      <c r="D686" s="21" t="s">
        <v>112</v>
      </c>
      <c r="E686" s="21" t="s">
        <v>113</v>
      </c>
      <c r="F686" s="21" t="s">
        <v>114</v>
      </c>
      <c r="G686" s="21" t="s">
        <v>174</v>
      </c>
      <c r="H686" s="68" t="s">
        <v>92</v>
      </c>
      <c r="I686" s="21" t="s">
        <v>93</v>
      </c>
      <c r="J686" s="21" t="s">
        <v>94</v>
      </c>
      <c r="K686" s="22"/>
      <c r="L686" s="22"/>
    </row>
    <row r="687" spans="1:12" ht="105" x14ac:dyDescent="0.2">
      <c r="A687" s="50" t="s">
        <v>14</v>
      </c>
      <c r="B687" s="45" t="s">
        <v>59</v>
      </c>
      <c r="C687" s="45" t="s">
        <v>141</v>
      </c>
      <c r="D687" s="45">
        <v>5</v>
      </c>
      <c r="E687" s="45">
        <v>15</v>
      </c>
      <c r="F687" s="43" t="s">
        <v>142</v>
      </c>
      <c r="G687" s="45">
        <v>1</v>
      </c>
      <c r="H687" s="28" t="e">
        <f>#REF!</f>
        <v>#REF!</v>
      </c>
      <c r="I687" s="26" t="e">
        <f>+H687*G687</f>
        <v>#REF!</v>
      </c>
      <c r="J687" s="54" t="e">
        <f>SUM(I687:I687)</f>
        <v>#REF!</v>
      </c>
    </row>
    <row r="688" spans="1:12" ht="45" x14ac:dyDescent="0.2">
      <c r="A688" s="21" t="s">
        <v>71</v>
      </c>
      <c r="B688" s="21" t="s">
        <v>110</v>
      </c>
      <c r="C688" s="21" t="s">
        <v>111</v>
      </c>
      <c r="D688" s="21" t="s">
        <v>112</v>
      </c>
      <c r="E688" s="21" t="s">
        <v>113</v>
      </c>
      <c r="F688" s="21" t="s">
        <v>114</v>
      </c>
      <c r="G688" s="21" t="s">
        <v>174</v>
      </c>
      <c r="H688" s="68" t="s">
        <v>92</v>
      </c>
      <c r="I688" s="21" t="s">
        <v>93</v>
      </c>
      <c r="J688" s="21" t="s">
        <v>94</v>
      </c>
      <c r="K688" s="22"/>
      <c r="L688" s="22"/>
    </row>
    <row r="689" spans="1:12" ht="30" x14ac:dyDescent="0.2">
      <c r="A689" s="237" t="s">
        <v>143</v>
      </c>
      <c r="B689" s="240" t="s">
        <v>117</v>
      </c>
      <c r="C689" s="240" t="s">
        <v>144</v>
      </c>
      <c r="D689" s="240">
        <v>1</v>
      </c>
      <c r="E689" s="240">
        <v>20</v>
      </c>
      <c r="F689" s="2" t="s">
        <v>60</v>
      </c>
      <c r="G689" s="3">
        <v>1</v>
      </c>
      <c r="H689" s="27" t="e">
        <f>#REF!</f>
        <v>#REF!</v>
      </c>
      <c r="I689" s="26" t="e">
        <f>+H689*G689</f>
        <v>#REF!</v>
      </c>
      <c r="J689" s="154" t="e">
        <f>SUM(I689:I693)</f>
        <v>#REF!</v>
      </c>
    </row>
    <row r="690" spans="1:12" ht="30" x14ac:dyDescent="0.2">
      <c r="A690" s="238"/>
      <c r="B690" s="241"/>
      <c r="C690" s="241"/>
      <c r="D690" s="241"/>
      <c r="E690" s="241"/>
      <c r="F690" s="56" t="s">
        <v>61</v>
      </c>
      <c r="G690" s="3">
        <v>1</v>
      </c>
      <c r="H690" s="27" t="e">
        <f>#REF!</f>
        <v>#REF!</v>
      </c>
      <c r="I690" s="26" t="e">
        <f>+H690*G690</f>
        <v>#REF!</v>
      </c>
      <c r="J690" s="190"/>
    </row>
    <row r="691" spans="1:12" ht="15" x14ac:dyDescent="0.2">
      <c r="A691" s="238"/>
      <c r="B691" s="241"/>
      <c r="C691" s="241"/>
      <c r="D691" s="241"/>
      <c r="E691" s="241"/>
      <c r="F691" s="56" t="s">
        <v>62</v>
      </c>
      <c r="G691" s="3">
        <v>3</v>
      </c>
      <c r="H691" s="27" t="e">
        <f>#REF!</f>
        <v>#REF!</v>
      </c>
      <c r="I691" s="26" t="e">
        <f>+H691*G691</f>
        <v>#REF!</v>
      </c>
      <c r="J691" s="190"/>
    </row>
    <row r="692" spans="1:12" ht="15" x14ac:dyDescent="0.2">
      <c r="A692" s="238"/>
      <c r="B692" s="241"/>
      <c r="C692" s="241"/>
      <c r="D692" s="241"/>
      <c r="E692" s="241"/>
      <c r="F692" s="56" t="s">
        <v>63</v>
      </c>
      <c r="G692" s="3">
        <v>20</v>
      </c>
      <c r="H692" s="27" t="e">
        <f>#REF!</f>
        <v>#REF!</v>
      </c>
      <c r="I692" s="26" t="e">
        <f>+H692*G692</f>
        <v>#REF!</v>
      </c>
      <c r="J692" s="190"/>
    </row>
    <row r="693" spans="1:12" ht="15" x14ac:dyDescent="0.2">
      <c r="A693" s="239"/>
      <c r="B693" s="242"/>
      <c r="C693" s="242"/>
      <c r="D693" s="242"/>
      <c r="E693" s="242"/>
      <c r="F693" s="56" t="s">
        <v>64</v>
      </c>
      <c r="G693" s="3">
        <v>20</v>
      </c>
      <c r="H693" s="26">
        <f>3480*(1+5.2%)</f>
        <v>3660.96</v>
      </c>
      <c r="I693" s="26">
        <f>+H693*G693</f>
        <v>73219.199999999997</v>
      </c>
      <c r="J693" s="191"/>
    </row>
    <row r="694" spans="1:12" ht="45" x14ac:dyDescent="0.2">
      <c r="A694" s="21" t="s">
        <v>71</v>
      </c>
      <c r="B694" s="21" t="s">
        <v>110</v>
      </c>
      <c r="C694" s="21" t="s">
        <v>111</v>
      </c>
      <c r="D694" s="21" t="s">
        <v>112</v>
      </c>
      <c r="E694" s="21" t="s">
        <v>113</v>
      </c>
      <c r="F694" s="21" t="s">
        <v>114</v>
      </c>
      <c r="G694" s="21" t="s">
        <v>174</v>
      </c>
      <c r="H694" s="68" t="s">
        <v>92</v>
      </c>
      <c r="I694" s="21" t="s">
        <v>93</v>
      </c>
      <c r="J694" s="21" t="s">
        <v>94</v>
      </c>
      <c r="K694" s="22"/>
      <c r="L694" s="22"/>
    </row>
    <row r="695" spans="1:12" ht="30" x14ac:dyDescent="0.2">
      <c r="A695" s="237" t="s">
        <v>143</v>
      </c>
      <c r="B695" s="240" t="s">
        <v>59</v>
      </c>
      <c r="C695" s="240" t="s">
        <v>144</v>
      </c>
      <c r="D695" s="240">
        <v>1</v>
      </c>
      <c r="E695" s="240">
        <v>20</v>
      </c>
      <c r="F695" s="2" t="s">
        <v>60</v>
      </c>
      <c r="G695" s="3">
        <v>1</v>
      </c>
      <c r="H695" s="27" t="e">
        <f>#REF!</f>
        <v>#REF!</v>
      </c>
      <c r="I695" s="26" t="e">
        <f>+H695*G695</f>
        <v>#REF!</v>
      </c>
      <c r="J695" s="154" t="e">
        <f>SUM(I695:I699)</f>
        <v>#REF!</v>
      </c>
    </row>
    <row r="696" spans="1:12" ht="30" x14ac:dyDescent="0.2">
      <c r="A696" s="238"/>
      <c r="B696" s="241"/>
      <c r="C696" s="241"/>
      <c r="D696" s="241"/>
      <c r="E696" s="241"/>
      <c r="F696" s="56" t="s">
        <v>61</v>
      </c>
      <c r="G696" s="3">
        <v>1</v>
      </c>
      <c r="H696" s="27" t="e">
        <f>#REF!</f>
        <v>#REF!</v>
      </c>
      <c r="I696" s="26" t="e">
        <f>+H696*G696</f>
        <v>#REF!</v>
      </c>
      <c r="J696" s="190"/>
    </row>
    <row r="697" spans="1:12" ht="15" x14ac:dyDescent="0.2">
      <c r="A697" s="238"/>
      <c r="B697" s="241"/>
      <c r="C697" s="241"/>
      <c r="D697" s="241"/>
      <c r="E697" s="241"/>
      <c r="F697" s="56" t="s">
        <v>62</v>
      </c>
      <c r="G697" s="3">
        <v>3</v>
      </c>
      <c r="H697" s="27" t="e">
        <f>#REF!</f>
        <v>#REF!</v>
      </c>
      <c r="I697" s="26" t="e">
        <f>+H697*G697</f>
        <v>#REF!</v>
      </c>
      <c r="J697" s="190"/>
    </row>
    <row r="698" spans="1:12" ht="15" x14ac:dyDescent="0.2">
      <c r="A698" s="238"/>
      <c r="B698" s="241"/>
      <c r="C698" s="241"/>
      <c r="D698" s="241"/>
      <c r="E698" s="241"/>
      <c r="F698" s="56" t="s">
        <v>63</v>
      </c>
      <c r="G698" s="3">
        <v>20</v>
      </c>
      <c r="H698" s="27" t="e">
        <f>#REF!</f>
        <v>#REF!</v>
      </c>
      <c r="I698" s="26" t="e">
        <f>+H698*G698</f>
        <v>#REF!</v>
      </c>
      <c r="J698" s="190"/>
    </row>
    <row r="699" spans="1:12" ht="15" x14ac:dyDescent="0.2">
      <c r="A699" s="239"/>
      <c r="B699" s="242"/>
      <c r="C699" s="242"/>
      <c r="D699" s="242"/>
      <c r="E699" s="242"/>
      <c r="F699" s="56" t="s">
        <v>64</v>
      </c>
      <c r="G699" s="3">
        <v>20</v>
      </c>
      <c r="H699" s="26">
        <f>3480*(1+5.2%)</f>
        <v>3660.96</v>
      </c>
      <c r="I699" s="26">
        <f>+H699*G699</f>
        <v>73219.199999999997</v>
      </c>
      <c r="J699" s="191"/>
    </row>
    <row r="700" spans="1:12" ht="45" x14ac:dyDescent="0.2">
      <c r="A700" s="21" t="s">
        <v>71</v>
      </c>
      <c r="B700" s="21" t="s">
        <v>110</v>
      </c>
      <c r="C700" s="21" t="s">
        <v>111</v>
      </c>
      <c r="D700" s="21" t="s">
        <v>112</v>
      </c>
      <c r="E700" s="21" t="s">
        <v>113</v>
      </c>
      <c r="F700" s="21" t="s">
        <v>114</v>
      </c>
      <c r="G700" s="21" t="s">
        <v>174</v>
      </c>
      <c r="H700" s="68" t="s">
        <v>92</v>
      </c>
      <c r="I700" s="21" t="s">
        <v>93</v>
      </c>
      <c r="J700" s="21" t="s">
        <v>94</v>
      </c>
      <c r="K700" s="22"/>
      <c r="L700" s="22"/>
    </row>
    <row r="701" spans="1:12" ht="15" x14ac:dyDescent="0.2">
      <c r="A701" s="243" t="s">
        <v>145</v>
      </c>
      <c r="B701" s="240" t="s">
        <v>117</v>
      </c>
      <c r="C701" s="240" t="s">
        <v>144</v>
      </c>
      <c r="D701" s="240">
        <v>1</v>
      </c>
      <c r="E701" s="240">
        <v>20</v>
      </c>
      <c r="F701" s="56" t="s">
        <v>65</v>
      </c>
      <c r="G701" s="3">
        <v>20</v>
      </c>
      <c r="H701" s="27" t="e">
        <f>#REF!</f>
        <v>#REF!</v>
      </c>
      <c r="I701" s="26" t="e">
        <f>+H701*G701</f>
        <v>#REF!</v>
      </c>
      <c r="J701" s="159" t="e">
        <f>SUM(I701:I705)</f>
        <v>#REF!</v>
      </c>
    </row>
    <row r="702" spans="1:12" ht="15" x14ac:dyDescent="0.2">
      <c r="A702" s="244"/>
      <c r="B702" s="241"/>
      <c r="C702" s="241"/>
      <c r="D702" s="241"/>
      <c r="E702" s="241"/>
      <c r="F702" s="56" t="s">
        <v>66</v>
      </c>
      <c r="G702" s="3">
        <v>20</v>
      </c>
      <c r="H702" s="27">
        <v>1108</v>
      </c>
      <c r="I702" s="26">
        <f>+H702*G702</f>
        <v>22160</v>
      </c>
      <c r="J702" s="160"/>
    </row>
    <row r="703" spans="1:12" ht="15" x14ac:dyDescent="0.2">
      <c r="A703" s="244"/>
      <c r="B703" s="241"/>
      <c r="C703" s="241"/>
      <c r="D703" s="241"/>
      <c r="E703" s="241"/>
      <c r="F703" s="56" t="s">
        <v>67</v>
      </c>
      <c r="G703" s="3">
        <v>20</v>
      </c>
      <c r="H703" s="27">
        <v>28028</v>
      </c>
      <c r="I703" s="26">
        <f>+H703*G703</f>
        <v>560560</v>
      </c>
      <c r="J703" s="160"/>
    </row>
    <row r="704" spans="1:12" ht="45" x14ac:dyDescent="0.2">
      <c r="A704" s="244"/>
      <c r="B704" s="241"/>
      <c r="C704" s="241"/>
      <c r="D704" s="241"/>
      <c r="E704" s="241"/>
      <c r="F704" s="56" t="s">
        <v>68</v>
      </c>
      <c r="G704" s="3">
        <v>20</v>
      </c>
      <c r="H704" s="27" t="e">
        <f>#REF!</f>
        <v>#REF!</v>
      </c>
      <c r="I704" s="26" t="e">
        <f>+H704*G704</f>
        <v>#REF!</v>
      </c>
      <c r="J704" s="160"/>
    </row>
    <row r="705" spans="1:12" ht="30" x14ac:dyDescent="0.2">
      <c r="A705" s="245"/>
      <c r="B705" s="242"/>
      <c r="C705" s="242"/>
      <c r="D705" s="242"/>
      <c r="E705" s="242"/>
      <c r="F705" s="56" t="s">
        <v>69</v>
      </c>
      <c r="G705" s="3">
        <v>1</v>
      </c>
      <c r="H705" s="27" t="e">
        <f>#REF!</f>
        <v>#REF!</v>
      </c>
      <c r="I705" s="26" t="e">
        <f>+H705*G705</f>
        <v>#REF!</v>
      </c>
      <c r="J705" s="161"/>
    </row>
    <row r="706" spans="1:12" ht="45" x14ac:dyDescent="0.2">
      <c r="A706" s="21" t="s">
        <v>71</v>
      </c>
      <c r="B706" s="21" t="s">
        <v>110</v>
      </c>
      <c r="C706" s="21" t="s">
        <v>111</v>
      </c>
      <c r="D706" s="21" t="s">
        <v>112</v>
      </c>
      <c r="E706" s="21" t="s">
        <v>113</v>
      </c>
      <c r="F706" s="21" t="s">
        <v>114</v>
      </c>
      <c r="G706" s="21" t="s">
        <v>174</v>
      </c>
      <c r="H706" s="68" t="s">
        <v>92</v>
      </c>
      <c r="I706" s="21" t="s">
        <v>93</v>
      </c>
      <c r="J706" s="21" t="s">
        <v>94</v>
      </c>
      <c r="K706" s="22"/>
      <c r="L706" s="22"/>
    </row>
    <row r="707" spans="1:12" ht="15" x14ac:dyDescent="0.2">
      <c r="A707" s="243" t="s">
        <v>145</v>
      </c>
      <c r="B707" s="240" t="s">
        <v>59</v>
      </c>
      <c r="C707" s="240" t="s">
        <v>144</v>
      </c>
      <c r="D707" s="240">
        <v>1</v>
      </c>
      <c r="E707" s="240">
        <v>20</v>
      </c>
      <c r="F707" s="56" t="s">
        <v>65</v>
      </c>
      <c r="G707" s="3">
        <v>20</v>
      </c>
      <c r="H707" s="70" t="e">
        <f>#REF!</f>
        <v>#REF!</v>
      </c>
      <c r="I707" s="26" t="e">
        <f>+H707*G707</f>
        <v>#REF!</v>
      </c>
      <c r="J707" s="159" t="e">
        <f>SUM(I707:I711)</f>
        <v>#REF!</v>
      </c>
      <c r="K707" s="38"/>
      <c r="L707" s="38"/>
    </row>
    <row r="708" spans="1:12" ht="15" x14ac:dyDescent="0.2">
      <c r="A708" s="244"/>
      <c r="B708" s="241"/>
      <c r="C708" s="241"/>
      <c r="D708" s="241"/>
      <c r="E708" s="241"/>
      <c r="F708" s="56" t="s">
        <v>66</v>
      </c>
      <c r="G708" s="3">
        <v>20</v>
      </c>
      <c r="H708" s="27">
        <v>1108</v>
      </c>
      <c r="I708" s="26">
        <f>+H708*G708</f>
        <v>22160</v>
      </c>
      <c r="J708" s="160"/>
      <c r="K708" s="38"/>
      <c r="L708" s="38"/>
    </row>
    <row r="709" spans="1:12" ht="15" x14ac:dyDescent="0.2">
      <c r="A709" s="244"/>
      <c r="B709" s="241"/>
      <c r="C709" s="241"/>
      <c r="D709" s="241"/>
      <c r="E709" s="241"/>
      <c r="F709" s="56" t="s">
        <v>67</v>
      </c>
      <c r="G709" s="3">
        <v>20</v>
      </c>
      <c r="H709" s="70">
        <v>28028</v>
      </c>
      <c r="I709" s="26">
        <f>+H709*G709</f>
        <v>560560</v>
      </c>
      <c r="J709" s="160"/>
      <c r="K709" s="38"/>
      <c r="L709" s="38"/>
    </row>
    <row r="710" spans="1:12" ht="45" x14ac:dyDescent="0.2">
      <c r="A710" s="244"/>
      <c r="B710" s="241"/>
      <c r="C710" s="241"/>
      <c r="D710" s="241"/>
      <c r="E710" s="241"/>
      <c r="F710" s="56" t="s">
        <v>68</v>
      </c>
      <c r="G710" s="3">
        <v>20</v>
      </c>
      <c r="H710" s="27" t="e">
        <f>#REF!</f>
        <v>#REF!</v>
      </c>
      <c r="I710" s="26" t="e">
        <f>+H710*G710</f>
        <v>#REF!</v>
      </c>
      <c r="J710" s="160"/>
    </row>
    <row r="711" spans="1:12" ht="30" x14ac:dyDescent="0.2">
      <c r="A711" s="245"/>
      <c r="B711" s="242"/>
      <c r="C711" s="242"/>
      <c r="D711" s="242"/>
      <c r="E711" s="242"/>
      <c r="F711" s="56" t="s">
        <v>69</v>
      </c>
      <c r="G711" s="3">
        <v>1</v>
      </c>
      <c r="H711" s="27" t="e">
        <f>#REF!</f>
        <v>#REF!</v>
      </c>
      <c r="I711" s="26" t="e">
        <f>+H711*G711</f>
        <v>#REF!</v>
      </c>
      <c r="J711" s="161"/>
    </row>
    <row r="712" spans="1:12" ht="14" x14ac:dyDescent="0.2">
      <c r="A712" s="151" t="s">
        <v>146</v>
      </c>
      <c r="B712" s="204"/>
      <c r="C712" s="204"/>
      <c r="D712" s="204"/>
      <c r="E712" s="204"/>
      <c r="F712" s="204"/>
      <c r="G712" s="204"/>
      <c r="H712" s="204"/>
      <c r="I712" s="204"/>
      <c r="J712" s="204"/>
    </row>
    <row r="713" spans="1:12" ht="45" x14ac:dyDescent="0.2">
      <c r="A713" s="21" t="s">
        <v>71</v>
      </c>
      <c r="B713" s="21" t="s">
        <v>110</v>
      </c>
      <c r="C713" s="21" t="s">
        <v>111</v>
      </c>
      <c r="D713" s="21" t="s">
        <v>112</v>
      </c>
      <c r="E713" s="21" t="s">
        <v>113</v>
      </c>
      <c r="F713" s="21" t="s">
        <v>114</v>
      </c>
      <c r="G713" s="21" t="s">
        <v>174</v>
      </c>
      <c r="H713" s="68" t="s">
        <v>92</v>
      </c>
      <c r="I713" s="21" t="s">
        <v>93</v>
      </c>
      <c r="J713" s="21" t="s">
        <v>94</v>
      </c>
      <c r="K713" s="22"/>
      <c r="L713" s="22"/>
    </row>
    <row r="714" spans="1:12" ht="165" x14ac:dyDescent="0.2">
      <c r="A714" s="52" t="s">
        <v>189</v>
      </c>
      <c r="B714" s="45" t="s">
        <v>59</v>
      </c>
      <c r="C714" s="45" t="s">
        <v>147</v>
      </c>
      <c r="D714" s="45">
        <v>40</v>
      </c>
      <c r="E714" s="45">
        <v>20</v>
      </c>
      <c r="F714" s="45" t="s">
        <v>70</v>
      </c>
      <c r="G714" s="45">
        <f>E714*D714</f>
        <v>800</v>
      </c>
      <c r="H714" s="28" t="e">
        <f>#REF!</f>
        <v>#REF!</v>
      </c>
      <c r="I714" s="65" t="e">
        <f>+H714*G714</f>
        <v>#REF!</v>
      </c>
      <c r="J714" s="28" t="e">
        <f>SUM(I714)</f>
        <v>#REF!</v>
      </c>
    </row>
    <row r="715" spans="1:12" ht="14" x14ac:dyDescent="0.2">
      <c r="A715" s="151" t="s">
        <v>148</v>
      </c>
      <c r="B715" s="204"/>
      <c r="C715" s="204"/>
      <c r="D715" s="204"/>
      <c r="E715" s="204"/>
      <c r="F715" s="204"/>
      <c r="G715" s="204"/>
      <c r="H715" s="204"/>
      <c r="I715" s="204"/>
      <c r="J715" s="204"/>
    </row>
    <row r="716" spans="1:12" ht="45" x14ac:dyDescent="0.2">
      <c r="A716" s="21" t="s">
        <v>71</v>
      </c>
      <c r="B716" s="21" t="s">
        <v>110</v>
      </c>
      <c r="C716" s="21" t="s">
        <v>111</v>
      </c>
      <c r="D716" s="21" t="s">
        <v>112</v>
      </c>
      <c r="E716" s="21" t="s">
        <v>113</v>
      </c>
      <c r="F716" s="21" t="s">
        <v>114</v>
      </c>
      <c r="G716" s="21" t="s">
        <v>174</v>
      </c>
      <c r="H716" s="68" t="s">
        <v>92</v>
      </c>
      <c r="I716" s="21" t="s">
        <v>93</v>
      </c>
      <c r="J716" s="21" t="s">
        <v>94</v>
      </c>
      <c r="K716" s="22"/>
      <c r="L716" s="22"/>
    </row>
    <row r="717" spans="1:12" ht="150" x14ac:dyDescent="0.2">
      <c r="A717" s="52" t="s">
        <v>23</v>
      </c>
      <c r="B717" s="45" t="s">
        <v>117</v>
      </c>
      <c r="C717" s="45" t="s">
        <v>149</v>
      </c>
      <c r="D717" s="45">
        <v>5</v>
      </c>
      <c r="E717" s="45">
        <v>20</v>
      </c>
      <c r="F717" s="3" t="s">
        <v>182</v>
      </c>
      <c r="G717" s="3">
        <f>E717*D717</f>
        <v>100</v>
      </c>
      <c r="H717" s="26" t="e">
        <f>#REF!</f>
        <v>#REF!</v>
      </c>
      <c r="I717" s="65" t="e">
        <f>+H717*G717</f>
        <v>#REF!</v>
      </c>
      <c r="J717" s="28" t="e">
        <f>SUM(I717)</f>
        <v>#REF!</v>
      </c>
    </row>
    <row r="718" spans="1:12" ht="45" x14ac:dyDescent="0.2">
      <c r="A718" s="21" t="s">
        <v>71</v>
      </c>
      <c r="B718" s="21" t="s">
        <v>110</v>
      </c>
      <c r="C718" s="21" t="s">
        <v>111</v>
      </c>
      <c r="D718" s="21" t="s">
        <v>112</v>
      </c>
      <c r="E718" s="21" t="s">
        <v>113</v>
      </c>
      <c r="F718" s="21" t="s">
        <v>114</v>
      </c>
      <c r="G718" s="21" t="s">
        <v>174</v>
      </c>
      <c r="H718" s="68" t="s">
        <v>92</v>
      </c>
      <c r="I718" s="21" t="s">
        <v>93</v>
      </c>
      <c r="J718" s="21" t="s">
        <v>94</v>
      </c>
      <c r="K718" s="22"/>
      <c r="L718" s="22"/>
    </row>
    <row r="719" spans="1:12" ht="150" x14ac:dyDescent="0.2">
      <c r="A719" s="1" t="s">
        <v>23</v>
      </c>
      <c r="B719" s="3" t="s">
        <v>59</v>
      </c>
      <c r="C719" s="3" t="s">
        <v>150</v>
      </c>
      <c r="D719" s="3">
        <v>5</v>
      </c>
      <c r="E719" s="3">
        <v>20</v>
      </c>
      <c r="F719" s="3" t="s">
        <v>182</v>
      </c>
      <c r="G719" s="3">
        <f>E719*D719</f>
        <v>100</v>
      </c>
      <c r="H719" s="26" t="e">
        <f>#REF!</f>
        <v>#REF!</v>
      </c>
      <c r="I719" s="65" t="e">
        <f>+H719*G719</f>
        <v>#REF!</v>
      </c>
      <c r="J719" s="28" t="e">
        <f>SUM(I719)</f>
        <v>#REF!</v>
      </c>
    </row>
    <row r="720" spans="1:12" ht="45" x14ac:dyDescent="0.2">
      <c r="A720" s="21" t="s">
        <v>71</v>
      </c>
      <c r="B720" s="21" t="s">
        <v>110</v>
      </c>
      <c r="C720" s="21" t="s">
        <v>111</v>
      </c>
      <c r="D720" s="21" t="s">
        <v>112</v>
      </c>
      <c r="E720" s="21" t="s">
        <v>113</v>
      </c>
      <c r="F720" s="21" t="s">
        <v>114</v>
      </c>
      <c r="G720" s="21" t="s">
        <v>174</v>
      </c>
      <c r="H720" s="68" t="s">
        <v>92</v>
      </c>
      <c r="I720" s="21" t="s">
        <v>93</v>
      </c>
      <c r="J720" s="21" t="s">
        <v>94</v>
      </c>
      <c r="K720" s="22"/>
      <c r="L720" s="22"/>
    </row>
    <row r="721" spans="1:12" ht="195" x14ac:dyDescent="0.2">
      <c r="A721" s="50" t="s">
        <v>151</v>
      </c>
      <c r="B721" s="45" t="s">
        <v>117</v>
      </c>
      <c r="C721" s="45" t="s">
        <v>150</v>
      </c>
      <c r="D721" s="45">
        <v>5</v>
      </c>
      <c r="E721" s="45">
        <v>20</v>
      </c>
      <c r="F721" s="3" t="s">
        <v>182</v>
      </c>
      <c r="G721" s="3">
        <f>E721*D721</f>
        <v>100</v>
      </c>
      <c r="H721" s="26" t="e">
        <f>#REF!</f>
        <v>#REF!</v>
      </c>
      <c r="I721" s="65" t="e">
        <f>+H721*G721</f>
        <v>#REF!</v>
      </c>
      <c r="J721" s="28" t="e">
        <f>SUM(I721)</f>
        <v>#REF!</v>
      </c>
    </row>
    <row r="722" spans="1:12" ht="45" x14ac:dyDescent="0.2">
      <c r="A722" s="21" t="s">
        <v>71</v>
      </c>
      <c r="B722" s="21" t="s">
        <v>110</v>
      </c>
      <c r="C722" s="21" t="s">
        <v>111</v>
      </c>
      <c r="D722" s="21" t="s">
        <v>112</v>
      </c>
      <c r="E722" s="21" t="s">
        <v>113</v>
      </c>
      <c r="F722" s="21" t="s">
        <v>114</v>
      </c>
      <c r="G722" s="21" t="s">
        <v>174</v>
      </c>
      <c r="H722" s="68" t="s">
        <v>92</v>
      </c>
      <c r="I722" s="21" t="s">
        <v>93</v>
      </c>
      <c r="J722" s="21" t="s">
        <v>94</v>
      </c>
      <c r="K722" s="22"/>
      <c r="L722" s="22"/>
    </row>
    <row r="723" spans="1:12" ht="195" x14ac:dyDescent="0.2">
      <c r="A723" s="57" t="s">
        <v>151</v>
      </c>
      <c r="B723" s="3" t="s">
        <v>59</v>
      </c>
      <c r="C723" s="3" t="s">
        <v>150</v>
      </c>
      <c r="D723" s="3">
        <v>5</v>
      </c>
      <c r="E723" s="3">
        <v>20</v>
      </c>
      <c r="F723" s="3" t="s">
        <v>182</v>
      </c>
      <c r="G723" s="3">
        <f>E723*D723</f>
        <v>100</v>
      </c>
      <c r="H723" s="26" t="e">
        <f>#REF!</f>
        <v>#REF!</v>
      </c>
      <c r="I723" s="65" t="e">
        <f>+H723*G723</f>
        <v>#REF!</v>
      </c>
      <c r="J723" s="28" t="e">
        <f>SUM(I723)</f>
        <v>#REF!</v>
      </c>
    </row>
    <row r="724" spans="1:12" ht="14" x14ac:dyDescent="0.2">
      <c r="A724" s="170" t="s">
        <v>152</v>
      </c>
      <c r="B724" s="201"/>
      <c r="C724" s="201"/>
      <c r="D724" s="201"/>
      <c r="E724" s="201"/>
      <c r="F724" s="201"/>
      <c r="G724" s="201"/>
      <c r="H724" s="201"/>
      <c r="I724" s="201"/>
      <c r="J724" s="201"/>
      <c r="K724" s="22"/>
      <c r="L724" s="22"/>
    </row>
    <row r="725" spans="1:12" ht="45" x14ac:dyDescent="0.2">
      <c r="A725" s="21" t="s">
        <v>71</v>
      </c>
      <c r="B725" s="21" t="s">
        <v>110</v>
      </c>
      <c r="C725" s="21" t="s">
        <v>111</v>
      </c>
      <c r="D725" s="21" t="s">
        <v>112</v>
      </c>
      <c r="E725" s="21" t="s">
        <v>113</v>
      </c>
      <c r="F725" s="21" t="s">
        <v>114</v>
      </c>
      <c r="G725" s="21" t="s">
        <v>174</v>
      </c>
      <c r="H725" s="68" t="s">
        <v>92</v>
      </c>
      <c r="I725" s="21" t="s">
        <v>93</v>
      </c>
      <c r="J725" s="21" t="s">
        <v>94</v>
      </c>
      <c r="K725" s="22"/>
      <c r="L725" s="22"/>
    </row>
    <row r="726" spans="1:12" ht="30" x14ac:dyDescent="0.2">
      <c r="A726" s="180" t="s">
        <v>50</v>
      </c>
      <c r="B726" s="176" t="s">
        <v>59</v>
      </c>
      <c r="C726" s="156" t="s">
        <v>51</v>
      </c>
      <c r="D726" s="176">
        <v>10</v>
      </c>
      <c r="E726" s="176">
        <v>20</v>
      </c>
      <c r="F726" s="58" t="s">
        <v>52</v>
      </c>
      <c r="G726" s="3">
        <f>E726*D726</f>
        <v>200</v>
      </c>
      <c r="H726" s="26" t="e">
        <f>#REF!</f>
        <v>#REF!</v>
      </c>
      <c r="I726" s="65" t="e">
        <f>+H726*G726</f>
        <v>#REF!</v>
      </c>
      <c r="J726" s="154" t="e">
        <f>SUM(I726:I727)</f>
        <v>#REF!</v>
      </c>
    </row>
    <row r="727" spans="1:12" ht="15" x14ac:dyDescent="0.2">
      <c r="A727" s="231"/>
      <c r="B727" s="228"/>
      <c r="C727" s="224"/>
      <c r="D727" s="228"/>
      <c r="E727" s="228"/>
      <c r="F727" s="51" t="s">
        <v>275</v>
      </c>
      <c r="G727" s="3">
        <f>4*D726</f>
        <v>40</v>
      </c>
      <c r="H727" s="27">
        <v>1500</v>
      </c>
      <c r="I727" s="65">
        <f>+H727*G727</f>
        <v>60000</v>
      </c>
      <c r="J727" s="191"/>
    </row>
    <row r="728" spans="1:12" ht="45" x14ac:dyDescent="0.2">
      <c r="A728" s="21" t="s">
        <v>71</v>
      </c>
      <c r="B728" s="21" t="s">
        <v>110</v>
      </c>
      <c r="C728" s="21" t="s">
        <v>111</v>
      </c>
      <c r="D728" s="21" t="s">
        <v>112</v>
      </c>
      <c r="E728" s="21" t="s">
        <v>113</v>
      </c>
      <c r="F728" s="21" t="s">
        <v>114</v>
      </c>
      <c r="G728" s="21" t="s">
        <v>174</v>
      </c>
      <c r="H728" s="68" t="s">
        <v>92</v>
      </c>
      <c r="I728" s="21" t="s">
        <v>93</v>
      </c>
      <c r="J728" s="21" t="s">
        <v>94</v>
      </c>
      <c r="K728" s="22"/>
      <c r="L728" s="22"/>
    </row>
    <row r="729" spans="1:12" ht="30" x14ac:dyDescent="0.2">
      <c r="A729" s="175" t="s">
        <v>53</v>
      </c>
      <c r="B729" s="176" t="s">
        <v>117</v>
      </c>
      <c r="C729" s="156" t="s">
        <v>51</v>
      </c>
      <c r="D729" s="176">
        <v>6</v>
      </c>
      <c r="E729" s="176">
        <v>15</v>
      </c>
      <c r="F729" s="58" t="s">
        <v>52</v>
      </c>
      <c r="G729" s="3">
        <f>E729*D729</f>
        <v>90</v>
      </c>
      <c r="H729" s="26" t="e">
        <f>#REF!</f>
        <v>#REF!</v>
      </c>
      <c r="I729" s="65" t="e">
        <f>+H729*G729</f>
        <v>#REF!</v>
      </c>
      <c r="J729" s="154" t="e">
        <f>SUM(I729:I730)</f>
        <v>#REF!</v>
      </c>
    </row>
    <row r="730" spans="1:12" ht="15" x14ac:dyDescent="0.2">
      <c r="A730" s="246"/>
      <c r="B730" s="228"/>
      <c r="C730" s="224"/>
      <c r="D730" s="228"/>
      <c r="E730" s="228"/>
      <c r="F730" s="51" t="s">
        <v>275</v>
      </c>
      <c r="G730" s="3">
        <f>4*D729</f>
        <v>24</v>
      </c>
      <c r="H730" s="27">
        <v>1500</v>
      </c>
      <c r="I730" s="65">
        <f>+H730*G730</f>
        <v>36000</v>
      </c>
      <c r="J730" s="191"/>
    </row>
    <row r="731" spans="1:12" ht="45" x14ac:dyDescent="0.2">
      <c r="A731" s="21" t="s">
        <v>71</v>
      </c>
      <c r="B731" s="21" t="s">
        <v>110</v>
      </c>
      <c r="C731" s="21" t="s">
        <v>111</v>
      </c>
      <c r="D731" s="21" t="s">
        <v>112</v>
      </c>
      <c r="E731" s="21" t="s">
        <v>113</v>
      </c>
      <c r="F731" s="21" t="s">
        <v>114</v>
      </c>
      <c r="G731" s="21" t="s">
        <v>174</v>
      </c>
      <c r="H731" s="68" t="s">
        <v>92</v>
      </c>
      <c r="I731" s="21" t="s">
        <v>93</v>
      </c>
      <c r="J731" s="21" t="s">
        <v>94</v>
      </c>
      <c r="K731" s="22"/>
      <c r="L731" s="22"/>
    </row>
    <row r="732" spans="1:12" ht="30" x14ac:dyDescent="0.2">
      <c r="A732" s="174" t="s">
        <v>54</v>
      </c>
      <c r="B732" s="176" t="s">
        <v>117</v>
      </c>
      <c r="C732" s="156" t="s">
        <v>51</v>
      </c>
      <c r="D732" s="176">
        <v>6</v>
      </c>
      <c r="E732" s="176">
        <v>15</v>
      </c>
      <c r="F732" s="58" t="s">
        <v>52</v>
      </c>
      <c r="G732" s="3">
        <f>E732*D732</f>
        <v>90</v>
      </c>
      <c r="H732" s="70" t="e">
        <f>#REF!</f>
        <v>#REF!</v>
      </c>
      <c r="I732" s="65" t="e">
        <f>+H732*G732</f>
        <v>#REF!</v>
      </c>
      <c r="J732" s="167" t="e">
        <f>SUM(I732:I733)</f>
        <v>#REF!</v>
      </c>
      <c r="K732" s="38"/>
      <c r="L732" s="38"/>
    </row>
    <row r="733" spans="1:12" ht="15" x14ac:dyDescent="0.2">
      <c r="A733" s="226"/>
      <c r="B733" s="228"/>
      <c r="C733" s="224"/>
      <c r="D733" s="228"/>
      <c r="E733" s="228"/>
      <c r="F733" s="51" t="s">
        <v>275</v>
      </c>
      <c r="G733" s="3">
        <f>4*D732</f>
        <v>24</v>
      </c>
      <c r="H733" s="27">
        <v>1500</v>
      </c>
      <c r="I733" s="65">
        <f>+H733*G733</f>
        <v>36000</v>
      </c>
      <c r="J733" s="169"/>
      <c r="K733" s="38"/>
      <c r="L733" s="38"/>
    </row>
    <row r="734" spans="1:12" ht="45" x14ac:dyDescent="0.2">
      <c r="A734" s="21" t="s">
        <v>71</v>
      </c>
      <c r="B734" s="21" t="s">
        <v>110</v>
      </c>
      <c r="C734" s="21" t="s">
        <v>111</v>
      </c>
      <c r="D734" s="21" t="s">
        <v>112</v>
      </c>
      <c r="E734" s="21" t="s">
        <v>113</v>
      </c>
      <c r="F734" s="21" t="s">
        <v>114</v>
      </c>
      <c r="G734" s="21" t="s">
        <v>174</v>
      </c>
      <c r="H734" s="68" t="s">
        <v>92</v>
      </c>
      <c r="I734" s="21" t="s">
        <v>93</v>
      </c>
      <c r="J734" s="21" t="s">
        <v>94</v>
      </c>
      <c r="K734" s="22"/>
      <c r="L734" s="22"/>
    </row>
    <row r="735" spans="1:12" ht="15" x14ac:dyDescent="0.2">
      <c r="A735" s="158" t="s">
        <v>55</v>
      </c>
      <c r="B735" s="176" t="s">
        <v>117</v>
      </c>
      <c r="C735" s="176" t="s">
        <v>51</v>
      </c>
      <c r="D735" s="176">
        <v>1</v>
      </c>
      <c r="E735" s="176">
        <v>30</v>
      </c>
      <c r="F735" s="51" t="s">
        <v>188</v>
      </c>
      <c r="G735" s="30">
        <v>1</v>
      </c>
      <c r="H735" s="70">
        <v>29052</v>
      </c>
      <c r="I735" s="26">
        <f>+H735*G735</f>
        <v>29052</v>
      </c>
      <c r="J735" s="164" t="e">
        <f>SUM(I735:I738)</f>
        <v>#REF!</v>
      </c>
      <c r="K735" s="38"/>
      <c r="L735" s="38"/>
    </row>
    <row r="736" spans="1:12" ht="15" x14ac:dyDescent="0.2">
      <c r="A736" s="217"/>
      <c r="B736" s="227"/>
      <c r="C736" s="227"/>
      <c r="D736" s="227"/>
      <c r="E736" s="227"/>
      <c r="F736" s="53" t="s">
        <v>181</v>
      </c>
      <c r="G736" s="3">
        <v>30</v>
      </c>
      <c r="H736" s="26">
        <v>4287</v>
      </c>
      <c r="I736" s="26">
        <f>H736*G736</f>
        <v>128610</v>
      </c>
      <c r="J736" s="247"/>
      <c r="K736" s="38"/>
      <c r="L736" s="38"/>
    </row>
    <row r="737" spans="1:12" ht="15" x14ac:dyDescent="0.2">
      <c r="A737" s="217"/>
      <c r="B737" s="227"/>
      <c r="C737" s="227"/>
      <c r="D737" s="227"/>
      <c r="E737" s="227"/>
      <c r="F737" s="51" t="s">
        <v>153</v>
      </c>
      <c r="G737" s="30">
        <v>30</v>
      </c>
      <c r="H737" s="70" t="e">
        <f>#REF!</f>
        <v>#REF!</v>
      </c>
      <c r="I737" s="26" t="e">
        <f>H737*G737</f>
        <v>#REF!</v>
      </c>
      <c r="J737" s="247"/>
      <c r="K737" s="38"/>
      <c r="L737" s="38"/>
    </row>
    <row r="738" spans="1:12" ht="15" x14ac:dyDescent="0.2">
      <c r="A738" s="218"/>
      <c r="B738" s="228"/>
      <c r="C738" s="228"/>
      <c r="D738" s="228"/>
      <c r="E738" s="228"/>
      <c r="F738" s="51" t="s">
        <v>154</v>
      </c>
      <c r="G738" s="30">
        <v>30</v>
      </c>
      <c r="H738" s="70" t="e">
        <f>#REF!</f>
        <v>#REF!</v>
      </c>
      <c r="I738" s="26" t="e">
        <f>H738*G738</f>
        <v>#REF!</v>
      </c>
      <c r="J738" s="248"/>
      <c r="K738" s="38"/>
      <c r="L738" s="38"/>
    </row>
    <row r="739" spans="1:12" ht="45" x14ac:dyDescent="0.2">
      <c r="A739" s="21" t="s">
        <v>71</v>
      </c>
      <c r="B739" s="21" t="s">
        <v>110</v>
      </c>
      <c r="C739" s="34" t="s">
        <v>111</v>
      </c>
      <c r="D739" s="34" t="s">
        <v>112</v>
      </c>
      <c r="E739" s="34" t="s">
        <v>113</v>
      </c>
      <c r="F739" s="21" t="s">
        <v>114</v>
      </c>
      <c r="G739" s="21" t="s">
        <v>174</v>
      </c>
      <c r="H739" s="68" t="s">
        <v>92</v>
      </c>
      <c r="I739" s="21" t="s">
        <v>93</v>
      </c>
      <c r="J739" s="21" t="s">
        <v>94</v>
      </c>
      <c r="K739" s="22"/>
      <c r="L739" s="22"/>
    </row>
    <row r="740" spans="1:12" ht="15" x14ac:dyDescent="0.2">
      <c r="A740" s="174" t="s">
        <v>56</v>
      </c>
      <c r="B740" s="157" t="s">
        <v>59</v>
      </c>
      <c r="C740" s="157" t="s">
        <v>51</v>
      </c>
      <c r="D740" s="157">
        <v>1</v>
      </c>
      <c r="E740" s="157">
        <v>30</v>
      </c>
      <c r="F740" s="51" t="s">
        <v>188</v>
      </c>
      <c r="G740" s="30">
        <v>1</v>
      </c>
      <c r="H740" s="70">
        <v>29052</v>
      </c>
      <c r="I740" s="26">
        <f>+H740*G740</f>
        <v>29052</v>
      </c>
      <c r="J740" s="164" t="e">
        <f>SUM(I740:I744)</f>
        <v>#REF!</v>
      </c>
      <c r="K740" s="38"/>
      <c r="L740" s="38"/>
    </row>
    <row r="741" spans="1:12" ht="15" x14ac:dyDescent="0.2">
      <c r="A741" s="225"/>
      <c r="B741" s="219"/>
      <c r="C741" s="219"/>
      <c r="D741" s="219"/>
      <c r="E741" s="219"/>
      <c r="F741" s="53" t="s">
        <v>181</v>
      </c>
      <c r="G741" s="3">
        <v>30</v>
      </c>
      <c r="H741" s="26">
        <v>4287</v>
      </c>
      <c r="I741" s="26">
        <f>H741*G741</f>
        <v>128610</v>
      </c>
      <c r="J741" s="247"/>
      <c r="K741" s="38"/>
      <c r="L741" s="38"/>
    </row>
    <row r="742" spans="1:12" ht="15" x14ac:dyDescent="0.2">
      <c r="A742" s="225"/>
      <c r="B742" s="219"/>
      <c r="C742" s="219"/>
      <c r="D742" s="219"/>
      <c r="E742" s="219"/>
      <c r="F742" s="59" t="s">
        <v>153</v>
      </c>
      <c r="G742" s="30">
        <v>30</v>
      </c>
      <c r="H742" s="70" t="e">
        <f>#REF!</f>
        <v>#REF!</v>
      </c>
      <c r="I742" s="26" t="e">
        <f>H742*G742</f>
        <v>#REF!</v>
      </c>
      <c r="J742" s="247"/>
      <c r="K742" s="38"/>
      <c r="L742" s="38"/>
    </row>
    <row r="743" spans="1:12" ht="15" x14ac:dyDescent="0.2">
      <c r="A743" s="226"/>
      <c r="B743" s="220"/>
      <c r="C743" s="220"/>
      <c r="D743" s="220"/>
      <c r="E743" s="220"/>
      <c r="F743" s="59" t="s">
        <v>154</v>
      </c>
      <c r="G743" s="30">
        <v>30</v>
      </c>
      <c r="H743" s="70" t="e">
        <f>#REF!</f>
        <v>#REF!</v>
      </c>
      <c r="I743" s="26" t="e">
        <f>H743*G743</f>
        <v>#REF!</v>
      </c>
      <c r="J743" s="248"/>
      <c r="K743" s="38"/>
      <c r="L743" s="38"/>
    </row>
    <row r="744" spans="1:12" ht="45" x14ac:dyDescent="0.2">
      <c r="A744" s="21" t="s">
        <v>71</v>
      </c>
      <c r="B744" s="21" t="s">
        <v>110</v>
      </c>
      <c r="C744" s="39" t="s">
        <v>111</v>
      </c>
      <c r="D744" s="39" t="s">
        <v>112</v>
      </c>
      <c r="E744" s="39" t="s">
        <v>113</v>
      </c>
      <c r="F744" s="21" t="s">
        <v>114</v>
      </c>
      <c r="G744" s="21" t="s">
        <v>174</v>
      </c>
      <c r="H744" s="68" t="s">
        <v>92</v>
      </c>
      <c r="I744" s="21" t="s">
        <v>93</v>
      </c>
      <c r="J744" s="21" t="s">
        <v>94</v>
      </c>
      <c r="K744" s="22"/>
      <c r="L744" s="22"/>
    </row>
    <row r="745" spans="1:12" ht="15" x14ac:dyDescent="0.2">
      <c r="A745" s="174" t="s">
        <v>57</v>
      </c>
      <c r="B745" s="157" t="s">
        <v>117</v>
      </c>
      <c r="C745" s="157" t="s">
        <v>51</v>
      </c>
      <c r="D745" s="157">
        <v>6</v>
      </c>
      <c r="E745" s="157">
        <v>15</v>
      </c>
      <c r="F745" s="51" t="s">
        <v>155</v>
      </c>
      <c r="G745" s="30">
        <f>E745*D745</f>
        <v>90</v>
      </c>
      <c r="H745" s="70" t="e">
        <f>#REF!</f>
        <v>#REF!</v>
      </c>
      <c r="I745" s="26" t="e">
        <f>+H745*G745</f>
        <v>#REF!</v>
      </c>
      <c r="J745" s="167" t="e">
        <f>SUM(I745:I747)</f>
        <v>#REF!</v>
      </c>
      <c r="K745" s="38"/>
      <c r="L745" s="38"/>
    </row>
    <row r="746" spans="1:12" ht="15" x14ac:dyDescent="0.2">
      <c r="A746" s="225"/>
      <c r="B746" s="219"/>
      <c r="C746" s="219"/>
      <c r="D746" s="219"/>
      <c r="E746" s="219"/>
      <c r="F746" s="51" t="s">
        <v>156</v>
      </c>
      <c r="G746" s="30">
        <f>E745*D745</f>
        <v>90</v>
      </c>
      <c r="H746" s="70" t="e">
        <f>#REF!</f>
        <v>#REF!</v>
      </c>
      <c r="I746" s="26" t="e">
        <f>+H746*G746</f>
        <v>#REF!</v>
      </c>
      <c r="J746" s="168"/>
      <c r="K746" s="38"/>
      <c r="L746" s="38"/>
    </row>
    <row r="747" spans="1:12" ht="15" x14ac:dyDescent="0.2">
      <c r="A747" s="226"/>
      <c r="B747" s="220"/>
      <c r="C747" s="220"/>
      <c r="D747" s="220"/>
      <c r="E747" s="220"/>
      <c r="F747" s="51" t="s">
        <v>157</v>
      </c>
      <c r="G747" s="30">
        <v>1</v>
      </c>
      <c r="H747" s="70" t="e">
        <f>#REF!</f>
        <v>#REF!</v>
      </c>
      <c r="I747" s="26" t="e">
        <f>+H747*G747</f>
        <v>#REF!</v>
      </c>
      <c r="J747" s="169"/>
      <c r="K747" s="38"/>
      <c r="L747" s="38"/>
    </row>
    <row r="748" spans="1:12" ht="45" x14ac:dyDescent="0.2">
      <c r="A748" s="21" t="s">
        <v>71</v>
      </c>
      <c r="B748" s="21" t="s">
        <v>110</v>
      </c>
      <c r="C748" s="21" t="s">
        <v>111</v>
      </c>
      <c r="D748" s="21" t="s">
        <v>112</v>
      </c>
      <c r="E748" s="21" t="s">
        <v>113</v>
      </c>
      <c r="F748" s="21" t="s">
        <v>114</v>
      </c>
      <c r="G748" s="21" t="s">
        <v>174</v>
      </c>
      <c r="H748" s="68" t="s">
        <v>92</v>
      </c>
      <c r="I748" s="21" t="s">
        <v>93</v>
      </c>
      <c r="J748" s="21" t="s">
        <v>94</v>
      </c>
      <c r="K748" s="22"/>
      <c r="L748" s="22"/>
    </row>
    <row r="749" spans="1:12" ht="15" x14ac:dyDescent="0.2">
      <c r="A749" s="174" t="s">
        <v>58</v>
      </c>
      <c r="B749" s="157" t="s">
        <v>59</v>
      </c>
      <c r="C749" s="157" t="s">
        <v>51</v>
      </c>
      <c r="D749" s="157">
        <v>6</v>
      </c>
      <c r="E749" s="157">
        <v>15</v>
      </c>
      <c r="F749" s="51" t="s">
        <v>155</v>
      </c>
      <c r="G749" s="30">
        <f>E749*D749</f>
        <v>90</v>
      </c>
      <c r="H749" s="70" t="e">
        <f>#REF!</f>
        <v>#REF!</v>
      </c>
      <c r="I749" s="26" t="e">
        <f>+H749*G749</f>
        <v>#REF!</v>
      </c>
      <c r="J749" s="167" t="e">
        <f>SUM(I749:I751)</f>
        <v>#REF!</v>
      </c>
      <c r="K749" s="38"/>
      <c r="L749" s="38"/>
    </row>
    <row r="750" spans="1:12" ht="15" x14ac:dyDescent="0.2">
      <c r="A750" s="225"/>
      <c r="B750" s="219"/>
      <c r="C750" s="219"/>
      <c r="D750" s="219"/>
      <c r="E750" s="219"/>
      <c r="F750" s="51" t="s">
        <v>156</v>
      </c>
      <c r="G750" s="30">
        <f>E749*D749</f>
        <v>90</v>
      </c>
      <c r="H750" s="70" t="e">
        <f>#REF!</f>
        <v>#REF!</v>
      </c>
      <c r="I750" s="26" t="e">
        <f>+H750*G750</f>
        <v>#REF!</v>
      </c>
      <c r="J750" s="168"/>
      <c r="K750" s="38"/>
      <c r="L750" s="38"/>
    </row>
    <row r="751" spans="1:12" ht="15" x14ac:dyDescent="0.2">
      <c r="A751" s="226"/>
      <c r="B751" s="220"/>
      <c r="C751" s="220"/>
      <c r="D751" s="220"/>
      <c r="E751" s="220"/>
      <c r="F751" s="51" t="s">
        <v>157</v>
      </c>
      <c r="G751" s="30">
        <v>1</v>
      </c>
      <c r="H751" s="70" t="e">
        <f>#REF!</f>
        <v>#REF!</v>
      </c>
      <c r="I751" s="26" t="e">
        <f>+H751*G751</f>
        <v>#REF!</v>
      </c>
      <c r="J751" s="169"/>
      <c r="K751" s="38"/>
      <c r="L751" s="38"/>
    </row>
    <row r="752" spans="1:12" ht="45" x14ac:dyDescent="0.2">
      <c r="A752" s="21" t="s">
        <v>71</v>
      </c>
      <c r="B752" s="21" t="s">
        <v>110</v>
      </c>
      <c r="C752" s="21" t="s">
        <v>111</v>
      </c>
      <c r="D752" s="21" t="s">
        <v>112</v>
      </c>
      <c r="E752" s="21" t="s">
        <v>113</v>
      </c>
      <c r="F752" s="21" t="s">
        <v>114</v>
      </c>
      <c r="G752" s="21" t="s">
        <v>174</v>
      </c>
      <c r="H752" s="68" t="s">
        <v>92</v>
      </c>
      <c r="I752" s="21" t="s">
        <v>93</v>
      </c>
      <c r="J752" s="21" t="s">
        <v>94</v>
      </c>
      <c r="K752" s="22"/>
      <c r="L752" s="22"/>
    </row>
    <row r="753" spans="1:12" ht="45" x14ac:dyDescent="0.2">
      <c r="A753" s="174" t="s">
        <v>24</v>
      </c>
      <c r="B753" s="157" t="s">
        <v>117</v>
      </c>
      <c r="C753" s="157" t="s">
        <v>158</v>
      </c>
      <c r="D753" s="157">
        <v>4</v>
      </c>
      <c r="E753" s="157">
        <v>25</v>
      </c>
      <c r="F753" s="51" t="s">
        <v>25</v>
      </c>
      <c r="G753" s="30">
        <f>E753*D753</f>
        <v>100</v>
      </c>
      <c r="H753" s="70" t="e">
        <f>#REF!</f>
        <v>#REF!</v>
      </c>
      <c r="I753" s="26" t="e">
        <f>+H753*G753</f>
        <v>#REF!</v>
      </c>
      <c r="J753" s="164" t="e">
        <f>SUM(I753:I757)</f>
        <v>#REF!</v>
      </c>
      <c r="K753" s="38"/>
      <c r="L753" s="38"/>
    </row>
    <row r="754" spans="1:12" ht="30" x14ac:dyDescent="0.2">
      <c r="A754" s="225"/>
      <c r="B754" s="219"/>
      <c r="C754" s="219"/>
      <c r="D754" s="219"/>
      <c r="E754" s="219"/>
      <c r="F754" s="2" t="s">
        <v>168</v>
      </c>
      <c r="G754" s="3">
        <v>4</v>
      </c>
      <c r="H754" s="26">
        <v>116655</v>
      </c>
      <c r="I754" s="26">
        <f>+H754*G754</f>
        <v>466620</v>
      </c>
      <c r="J754" s="247"/>
      <c r="K754" s="38"/>
      <c r="L754" s="38"/>
    </row>
    <row r="755" spans="1:12" ht="15" x14ac:dyDescent="0.2">
      <c r="A755" s="225"/>
      <c r="B755" s="219"/>
      <c r="C755" s="219"/>
      <c r="D755" s="219"/>
      <c r="E755" s="219"/>
      <c r="F755" s="51" t="s">
        <v>26</v>
      </c>
      <c r="G755" s="30">
        <v>5</v>
      </c>
      <c r="H755" s="70">
        <v>817</v>
      </c>
      <c r="I755" s="26">
        <f>+H755*G755</f>
        <v>4085</v>
      </c>
      <c r="J755" s="247"/>
      <c r="K755" s="38"/>
      <c r="L755" s="38"/>
    </row>
    <row r="756" spans="1:12" ht="15" x14ac:dyDescent="0.2">
      <c r="A756" s="225"/>
      <c r="B756" s="219"/>
      <c r="C756" s="219"/>
      <c r="D756" s="219"/>
      <c r="E756" s="219"/>
      <c r="F756" s="51" t="s">
        <v>27</v>
      </c>
      <c r="G756" s="30">
        <v>5</v>
      </c>
      <c r="H756" s="26">
        <f>3480*(1+5.2%)</f>
        <v>3660.96</v>
      </c>
      <c r="I756" s="26">
        <f>+H756*G756</f>
        <v>18304.8</v>
      </c>
      <c r="J756" s="247"/>
      <c r="K756" s="38"/>
      <c r="L756" s="38"/>
    </row>
    <row r="757" spans="1:12" ht="15" x14ac:dyDescent="0.2">
      <c r="A757" s="226"/>
      <c r="B757" s="220"/>
      <c r="C757" s="220"/>
      <c r="D757" s="220"/>
      <c r="E757" s="220"/>
      <c r="F757" s="51" t="s">
        <v>28</v>
      </c>
      <c r="G757" s="30">
        <v>1</v>
      </c>
      <c r="H757" s="70" t="e">
        <f>#REF!</f>
        <v>#REF!</v>
      </c>
      <c r="I757" s="26" t="e">
        <f>+H757*G757</f>
        <v>#REF!</v>
      </c>
      <c r="J757" s="248"/>
      <c r="K757" s="38"/>
      <c r="L757" s="38"/>
    </row>
    <row r="758" spans="1:12" ht="45" x14ac:dyDescent="0.2">
      <c r="A758" s="21" t="s">
        <v>71</v>
      </c>
      <c r="B758" s="21" t="s">
        <v>110</v>
      </c>
      <c r="C758" s="21" t="s">
        <v>111</v>
      </c>
      <c r="D758" s="21" t="s">
        <v>112</v>
      </c>
      <c r="E758" s="21" t="s">
        <v>113</v>
      </c>
      <c r="F758" s="21" t="s">
        <v>114</v>
      </c>
      <c r="G758" s="21" t="s">
        <v>174</v>
      </c>
      <c r="H758" s="68" t="s">
        <v>92</v>
      </c>
      <c r="I758" s="21" t="s">
        <v>93</v>
      </c>
      <c r="J758" s="21" t="s">
        <v>94</v>
      </c>
      <c r="K758" s="22"/>
      <c r="L758" s="22"/>
    </row>
    <row r="759" spans="1:12" ht="45" x14ac:dyDescent="0.2">
      <c r="A759" s="174" t="s">
        <v>29</v>
      </c>
      <c r="B759" s="157" t="s">
        <v>59</v>
      </c>
      <c r="C759" s="157" t="s">
        <v>158</v>
      </c>
      <c r="D759" s="157">
        <v>4</v>
      </c>
      <c r="E759" s="157">
        <v>25</v>
      </c>
      <c r="F759" s="51" t="s">
        <v>25</v>
      </c>
      <c r="G759" s="30">
        <f>E759*D759</f>
        <v>100</v>
      </c>
      <c r="H759" s="70" t="e">
        <f>#REF!</f>
        <v>#REF!</v>
      </c>
      <c r="I759" s="26" t="e">
        <f>+H759*G759</f>
        <v>#REF!</v>
      </c>
      <c r="J759" s="164" t="e">
        <f>SUM(I759:I763)</f>
        <v>#REF!</v>
      </c>
      <c r="K759" s="38"/>
      <c r="L759" s="38"/>
    </row>
    <row r="760" spans="1:12" ht="30" x14ac:dyDescent="0.2">
      <c r="A760" s="225"/>
      <c r="B760" s="219"/>
      <c r="C760" s="219"/>
      <c r="D760" s="219"/>
      <c r="E760" s="219"/>
      <c r="F760" s="2" t="s">
        <v>168</v>
      </c>
      <c r="G760" s="3">
        <v>4</v>
      </c>
      <c r="H760" s="26">
        <v>116655</v>
      </c>
      <c r="I760" s="26">
        <f>+H760*G760</f>
        <v>466620</v>
      </c>
      <c r="J760" s="247"/>
      <c r="K760" s="38"/>
      <c r="L760" s="38"/>
    </row>
    <row r="761" spans="1:12" ht="15" x14ac:dyDescent="0.2">
      <c r="A761" s="225"/>
      <c r="B761" s="219"/>
      <c r="C761" s="219"/>
      <c r="D761" s="219"/>
      <c r="E761" s="219"/>
      <c r="F761" s="51" t="s">
        <v>26</v>
      </c>
      <c r="G761" s="30">
        <v>5</v>
      </c>
      <c r="H761" s="70">
        <v>817</v>
      </c>
      <c r="I761" s="26">
        <f>+H761*G761</f>
        <v>4085</v>
      </c>
      <c r="J761" s="247"/>
      <c r="K761" s="38"/>
      <c r="L761" s="38"/>
    </row>
    <row r="762" spans="1:12" ht="15" x14ac:dyDescent="0.2">
      <c r="A762" s="225"/>
      <c r="B762" s="219"/>
      <c r="C762" s="219"/>
      <c r="D762" s="219"/>
      <c r="E762" s="219"/>
      <c r="F762" s="51" t="s">
        <v>27</v>
      </c>
      <c r="G762" s="30">
        <v>5</v>
      </c>
      <c r="H762" s="26">
        <f>3480*(1+5.2%)</f>
        <v>3660.96</v>
      </c>
      <c r="I762" s="26">
        <f>+H762*G762</f>
        <v>18304.8</v>
      </c>
      <c r="J762" s="247"/>
      <c r="K762" s="38"/>
      <c r="L762" s="38"/>
    </row>
    <row r="763" spans="1:12" ht="15" x14ac:dyDescent="0.2">
      <c r="A763" s="226"/>
      <c r="B763" s="220"/>
      <c r="C763" s="220"/>
      <c r="D763" s="220"/>
      <c r="E763" s="220"/>
      <c r="F763" s="51" t="s">
        <v>28</v>
      </c>
      <c r="G763" s="30">
        <v>1</v>
      </c>
      <c r="H763" s="70" t="e">
        <f>#REF!</f>
        <v>#REF!</v>
      </c>
      <c r="I763" s="26" t="e">
        <f>+H763*G763</f>
        <v>#REF!</v>
      </c>
      <c r="J763" s="248"/>
      <c r="K763" s="38"/>
      <c r="L763" s="38"/>
    </row>
    <row r="764" spans="1:12" ht="45" x14ac:dyDescent="0.2">
      <c r="A764" s="60" t="s">
        <v>71</v>
      </c>
      <c r="B764" s="61" t="s">
        <v>110</v>
      </c>
      <c r="C764" s="61" t="s">
        <v>111</v>
      </c>
      <c r="D764" s="61" t="s">
        <v>112</v>
      </c>
      <c r="E764" s="61" t="s">
        <v>113</v>
      </c>
      <c r="F764" s="62" t="s">
        <v>114</v>
      </c>
      <c r="G764" s="62" t="s">
        <v>174</v>
      </c>
      <c r="H764" s="71" t="s">
        <v>92</v>
      </c>
      <c r="I764" s="62" t="s">
        <v>93</v>
      </c>
      <c r="J764" s="62" t="s">
        <v>94</v>
      </c>
    </row>
    <row r="765" spans="1:12" ht="15" x14ac:dyDescent="0.2">
      <c r="A765" s="249" t="s">
        <v>159</v>
      </c>
      <c r="B765" s="251" t="s">
        <v>117</v>
      </c>
      <c r="C765" s="251" t="s">
        <v>160</v>
      </c>
      <c r="D765" s="251">
        <v>2</v>
      </c>
      <c r="E765" s="253">
        <v>20</v>
      </c>
      <c r="F765" s="63" t="s">
        <v>161</v>
      </c>
      <c r="G765" s="63">
        <f>E765*D765</f>
        <v>40</v>
      </c>
      <c r="H765" s="72" t="e">
        <f>#REF!</f>
        <v>#REF!</v>
      </c>
      <c r="I765" s="26" t="e">
        <f>+H765*G765</f>
        <v>#REF!</v>
      </c>
      <c r="J765" s="162" t="e">
        <f>SUM(I765:I766)</f>
        <v>#REF!</v>
      </c>
    </row>
    <row r="766" spans="1:12" ht="30" x14ac:dyDescent="0.2">
      <c r="A766" s="250"/>
      <c r="B766" s="252"/>
      <c r="C766" s="252"/>
      <c r="D766" s="252"/>
      <c r="E766" s="254"/>
      <c r="F766" s="2" t="s">
        <v>168</v>
      </c>
      <c r="G766" s="3">
        <v>2</v>
      </c>
      <c r="H766" s="26">
        <v>116655</v>
      </c>
      <c r="I766" s="26">
        <f>+H766*G766</f>
        <v>233310</v>
      </c>
      <c r="J766" s="255"/>
    </row>
    <row r="767" spans="1:12" ht="14" x14ac:dyDescent="0.2">
      <c r="A767" s="194" t="s">
        <v>162</v>
      </c>
      <c r="B767" s="256"/>
      <c r="C767" s="256"/>
      <c r="D767" s="256"/>
      <c r="E767" s="256"/>
      <c r="F767" s="256"/>
      <c r="G767" s="256"/>
      <c r="H767" s="256"/>
      <c r="I767" s="257"/>
      <c r="J767" s="46" t="e">
        <f>SUM(J521:J766)</f>
        <v>#REF!</v>
      </c>
      <c r="K767" s="29" t="e">
        <f>B4-J767</f>
        <v>#REF!</v>
      </c>
      <c r="L767" s="74" t="e">
        <f>K767/J767</f>
        <v>#REF!</v>
      </c>
    </row>
    <row r="768" spans="1:12" ht="110.5" customHeight="1" x14ac:dyDescent="0.2">
      <c r="A768" s="196" t="s">
        <v>185</v>
      </c>
      <c r="B768" s="258"/>
      <c r="C768" s="258"/>
      <c r="D768" s="258"/>
      <c r="E768" s="258"/>
      <c r="F768" s="258"/>
      <c r="G768" s="258"/>
      <c r="H768" s="258"/>
      <c r="I768" s="259"/>
      <c r="J768" s="64" t="e">
        <f>J767*L767</f>
        <v>#REF!</v>
      </c>
      <c r="L768" s="29"/>
    </row>
    <row r="769" spans="1:12" ht="14" x14ac:dyDescent="0.2">
      <c r="A769" s="195" t="s">
        <v>163</v>
      </c>
      <c r="B769" s="260"/>
      <c r="C769" s="260"/>
      <c r="D769" s="260"/>
      <c r="E769" s="260"/>
      <c r="F769" s="260"/>
      <c r="G769" s="260"/>
      <c r="H769" s="260"/>
      <c r="I769" s="261"/>
      <c r="J769" s="64" t="e">
        <f>SUM(J767+J768)</f>
        <v>#REF!</v>
      </c>
      <c r="K769" s="29" t="e">
        <f>B4-J769</f>
        <v>#REF!</v>
      </c>
    </row>
    <row r="772" spans="1:12" x14ac:dyDescent="0.2">
      <c r="A772" s="149" t="s">
        <v>193</v>
      </c>
      <c r="B772" s="149"/>
      <c r="C772" s="149"/>
      <c r="D772" s="149"/>
      <c r="E772" s="149"/>
      <c r="F772" s="149"/>
      <c r="G772" s="149"/>
      <c r="H772" s="149"/>
      <c r="I772" s="149"/>
      <c r="J772" s="149"/>
      <c r="K772" s="22"/>
      <c r="L772" s="22"/>
    </row>
    <row r="773" spans="1:12" x14ac:dyDescent="0.2">
      <c r="A773" s="149"/>
      <c r="B773" s="149"/>
      <c r="C773" s="149"/>
      <c r="D773" s="149"/>
      <c r="E773" s="149"/>
      <c r="F773" s="149"/>
      <c r="G773" s="149"/>
      <c r="H773" s="149"/>
      <c r="I773" s="149"/>
      <c r="J773" s="149"/>
      <c r="K773" s="22"/>
      <c r="L773" s="22"/>
    </row>
    <row r="774" spans="1:12" ht="14" x14ac:dyDescent="0.2">
      <c r="A774" s="150" t="s">
        <v>90</v>
      </c>
      <c r="B774" s="150"/>
      <c r="C774" s="150"/>
      <c r="D774" s="150"/>
      <c r="E774" s="150"/>
      <c r="F774" s="150"/>
      <c r="G774" s="150"/>
      <c r="H774" s="150"/>
      <c r="I774" s="150"/>
      <c r="J774" s="150"/>
      <c r="K774" s="22"/>
      <c r="L774" s="22"/>
    </row>
    <row r="775" spans="1:12" ht="30" x14ac:dyDescent="0.2">
      <c r="A775" s="151" t="s">
        <v>71</v>
      </c>
      <c r="B775" s="151"/>
      <c r="C775" s="151"/>
      <c r="D775" s="151"/>
      <c r="E775" s="21" t="s">
        <v>91</v>
      </c>
      <c r="F775" s="23"/>
      <c r="G775" s="21" t="s">
        <v>82</v>
      </c>
      <c r="H775" s="68" t="s">
        <v>92</v>
      </c>
      <c r="I775" s="21" t="s">
        <v>93</v>
      </c>
      <c r="J775" s="21" t="s">
        <v>94</v>
      </c>
      <c r="K775" s="22"/>
      <c r="L775" s="22"/>
    </row>
    <row r="776" spans="1:12" ht="30" x14ac:dyDescent="0.2">
      <c r="A776" s="152" t="s">
        <v>95</v>
      </c>
      <c r="B776" s="152"/>
      <c r="C776" s="152"/>
      <c r="D776" s="152"/>
      <c r="E776" s="24">
        <v>3</v>
      </c>
      <c r="F776" s="25" t="s">
        <v>96</v>
      </c>
      <c r="G776" s="3">
        <v>1</v>
      </c>
      <c r="H776" s="26">
        <v>4510000</v>
      </c>
      <c r="I776" s="27">
        <f t="shared" ref="I776:I787" si="15">H776*G776*E776</f>
        <v>13530000</v>
      </c>
      <c r="J776" s="153">
        <f>SUM(I776:I779)</f>
        <v>66222000</v>
      </c>
    </row>
    <row r="777" spans="1:12" ht="30" x14ac:dyDescent="0.2">
      <c r="A777" s="152"/>
      <c r="B777" s="152"/>
      <c r="C777" s="152"/>
      <c r="D777" s="152"/>
      <c r="E777" s="24">
        <v>3</v>
      </c>
      <c r="F777" s="25" t="s">
        <v>97</v>
      </c>
      <c r="G777" s="3">
        <v>1</v>
      </c>
      <c r="H777" s="26">
        <v>4510000</v>
      </c>
      <c r="I777" s="27">
        <f t="shared" si="15"/>
        <v>13530000</v>
      </c>
      <c r="J777" s="153"/>
    </row>
    <row r="778" spans="1:12" ht="30" x14ac:dyDescent="0.2">
      <c r="A778" s="152"/>
      <c r="B778" s="152"/>
      <c r="C778" s="152"/>
      <c r="D778" s="152"/>
      <c r="E778" s="24">
        <v>3</v>
      </c>
      <c r="F778" s="25" t="s">
        <v>98</v>
      </c>
      <c r="G778" s="3">
        <v>1</v>
      </c>
      <c r="H778" s="26">
        <v>4510000</v>
      </c>
      <c r="I778" s="27">
        <f t="shared" si="15"/>
        <v>13530000</v>
      </c>
      <c r="J778" s="153"/>
    </row>
    <row r="779" spans="1:12" ht="30" x14ac:dyDescent="0.2">
      <c r="A779" s="152"/>
      <c r="B779" s="152"/>
      <c r="C779" s="152"/>
      <c r="D779" s="152"/>
      <c r="E779" s="24">
        <v>3</v>
      </c>
      <c r="F779" s="25" t="s">
        <v>99</v>
      </c>
      <c r="G779" s="3">
        <v>4</v>
      </c>
      <c r="H779" s="26">
        <v>2136000</v>
      </c>
      <c r="I779" s="27">
        <f t="shared" si="15"/>
        <v>25632000</v>
      </c>
      <c r="J779" s="153"/>
    </row>
    <row r="780" spans="1:12" ht="30" x14ac:dyDescent="0.2">
      <c r="A780" s="152" t="s">
        <v>100</v>
      </c>
      <c r="B780" s="152"/>
      <c r="C780" s="152"/>
      <c r="D780" s="152"/>
      <c r="E780" s="24">
        <v>3</v>
      </c>
      <c r="F780" s="25" t="s">
        <v>96</v>
      </c>
      <c r="G780" s="3">
        <v>1</v>
      </c>
      <c r="H780" s="26">
        <v>4510000</v>
      </c>
      <c r="I780" s="27">
        <f t="shared" si="15"/>
        <v>13530000</v>
      </c>
      <c r="J780" s="153">
        <f>SUM(I780:I783)</f>
        <v>66222000</v>
      </c>
    </row>
    <row r="781" spans="1:12" ht="30" x14ac:dyDescent="0.2">
      <c r="A781" s="152"/>
      <c r="B781" s="152"/>
      <c r="C781" s="152"/>
      <c r="D781" s="152"/>
      <c r="E781" s="24">
        <v>3</v>
      </c>
      <c r="F781" s="25" t="s">
        <v>97</v>
      </c>
      <c r="G781" s="3">
        <v>1</v>
      </c>
      <c r="H781" s="26">
        <v>4510000</v>
      </c>
      <c r="I781" s="27">
        <f t="shared" si="15"/>
        <v>13530000</v>
      </c>
      <c r="J781" s="153"/>
    </row>
    <row r="782" spans="1:12" ht="13.75" customHeight="1" x14ac:dyDescent="0.2">
      <c r="A782" s="152"/>
      <c r="B782" s="152"/>
      <c r="C782" s="152"/>
      <c r="D782" s="152"/>
      <c r="E782" s="24">
        <v>3</v>
      </c>
      <c r="F782" s="25" t="s">
        <v>98</v>
      </c>
      <c r="G782" s="3">
        <v>1</v>
      </c>
      <c r="H782" s="26">
        <v>4510000</v>
      </c>
      <c r="I782" s="27">
        <f t="shared" si="15"/>
        <v>13530000</v>
      </c>
      <c r="J782" s="153"/>
    </row>
    <row r="783" spans="1:12" ht="30" x14ac:dyDescent="0.2">
      <c r="A783" s="152"/>
      <c r="B783" s="152"/>
      <c r="C783" s="152"/>
      <c r="D783" s="152"/>
      <c r="E783" s="24">
        <v>3</v>
      </c>
      <c r="F783" s="25" t="s">
        <v>164</v>
      </c>
      <c r="G783" s="3">
        <v>4</v>
      </c>
      <c r="H783" s="26">
        <v>2136000</v>
      </c>
      <c r="I783" s="27">
        <f t="shared" si="15"/>
        <v>25632000</v>
      </c>
      <c r="J783" s="153"/>
    </row>
    <row r="784" spans="1:12" ht="30" x14ac:dyDescent="0.2">
      <c r="A784" s="152" t="s">
        <v>101</v>
      </c>
      <c r="B784" s="152"/>
      <c r="C784" s="152"/>
      <c r="D784" s="152"/>
      <c r="E784" s="24">
        <v>1.5</v>
      </c>
      <c r="F784" s="25" t="s">
        <v>102</v>
      </c>
      <c r="G784" s="3">
        <v>1</v>
      </c>
      <c r="H784" s="26">
        <v>4510000</v>
      </c>
      <c r="I784" s="27">
        <f t="shared" si="15"/>
        <v>6765000</v>
      </c>
      <c r="J784" s="159">
        <f>SUM(I784:I787)</f>
        <v>33825000</v>
      </c>
    </row>
    <row r="785" spans="1:12" ht="30" x14ac:dyDescent="0.2">
      <c r="A785" s="152"/>
      <c r="B785" s="152"/>
      <c r="C785" s="152"/>
      <c r="D785" s="152"/>
      <c r="E785" s="24">
        <v>1.5</v>
      </c>
      <c r="F785" s="25" t="s">
        <v>103</v>
      </c>
      <c r="G785" s="3">
        <v>1</v>
      </c>
      <c r="H785" s="26">
        <v>4510000</v>
      </c>
      <c r="I785" s="27">
        <f t="shared" si="15"/>
        <v>6765000</v>
      </c>
      <c r="J785" s="159"/>
    </row>
    <row r="786" spans="1:12" ht="30" x14ac:dyDescent="0.2">
      <c r="A786" s="152"/>
      <c r="B786" s="152"/>
      <c r="C786" s="152"/>
      <c r="D786" s="152"/>
      <c r="E786" s="24">
        <v>2.5</v>
      </c>
      <c r="F786" s="25" t="s">
        <v>104</v>
      </c>
      <c r="G786" s="3">
        <v>1</v>
      </c>
      <c r="H786" s="26">
        <v>4510000</v>
      </c>
      <c r="I786" s="27">
        <f t="shared" si="15"/>
        <v>11275000</v>
      </c>
      <c r="J786" s="159"/>
    </row>
    <row r="787" spans="1:12" ht="13.75" customHeight="1" x14ac:dyDescent="0.2">
      <c r="A787" s="152"/>
      <c r="B787" s="152"/>
      <c r="C787" s="152"/>
      <c r="D787" s="152"/>
      <c r="E787" s="24">
        <v>2</v>
      </c>
      <c r="F787" s="25" t="s">
        <v>105</v>
      </c>
      <c r="G787" s="3">
        <v>1</v>
      </c>
      <c r="H787" s="26">
        <v>4510000</v>
      </c>
      <c r="I787" s="27">
        <f t="shared" si="15"/>
        <v>9020000</v>
      </c>
      <c r="J787" s="159"/>
    </row>
    <row r="788" spans="1:12" ht="15" x14ac:dyDescent="0.2">
      <c r="A788" s="149"/>
      <c r="B788" s="149"/>
      <c r="C788" s="149"/>
      <c r="D788" s="149"/>
      <c r="E788" s="149"/>
      <c r="F788" s="149"/>
      <c r="G788" s="21" t="s">
        <v>82</v>
      </c>
      <c r="H788" s="68" t="s">
        <v>92</v>
      </c>
      <c r="I788" s="21" t="s">
        <v>93</v>
      </c>
      <c r="J788" s="21" t="s">
        <v>94</v>
      </c>
      <c r="K788" s="22"/>
      <c r="L788" s="22"/>
    </row>
    <row r="789" spans="1:12" ht="105" x14ac:dyDescent="0.2">
      <c r="A789" s="177" t="s">
        <v>106</v>
      </c>
      <c r="B789" s="177"/>
      <c r="C789" s="177"/>
      <c r="D789" s="177"/>
      <c r="E789" s="24">
        <v>3</v>
      </c>
      <c r="F789" s="31" t="s">
        <v>107</v>
      </c>
      <c r="G789" s="3">
        <v>1</v>
      </c>
      <c r="H789" s="26" t="e">
        <f>#REF!</f>
        <v>#REF!</v>
      </c>
      <c r="I789" s="26" t="e">
        <f>H789*G789*E789</f>
        <v>#REF!</v>
      </c>
      <c r="J789" s="26" t="e">
        <f>I789</f>
        <v>#REF!</v>
      </c>
      <c r="L789" s="32"/>
    </row>
    <row r="790" spans="1:12" ht="14" x14ac:dyDescent="0.2">
      <c r="A790" s="178" t="s">
        <v>108</v>
      </c>
      <c r="B790" s="178"/>
      <c r="C790" s="178"/>
      <c r="D790" s="178"/>
      <c r="E790" s="178"/>
      <c r="F790" s="178"/>
      <c r="G790" s="178"/>
      <c r="H790" s="178"/>
      <c r="I790" s="178"/>
      <c r="J790" s="178"/>
    </row>
    <row r="791" spans="1:12" ht="14" x14ac:dyDescent="0.2">
      <c r="A791" s="151" t="s">
        <v>109</v>
      </c>
      <c r="B791" s="151"/>
      <c r="C791" s="151"/>
      <c r="D791" s="151"/>
      <c r="E791" s="151"/>
      <c r="F791" s="151"/>
      <c r="G791" s="151"/>
      <c r="H791" s="151"/>
      <c r="I791" s="151"/>
      <c r="J791" s="151"/>
      <c r="K791" s="22"/>
      <c r="L791" s="22"/>
    </row>
    <row r="792" spans="1:12" ht="13.75" customHeight="1" x14ac:dyDescent="0.2">
      <c r="A792" s="34" t="s">
        <v>71</v>
      </c>
      <c r="B792" s="21" t="s">
        <v>110</v>
      </c>
      <c r="C792" s="21" t="s">
        <v>111</v>
      </c>
      <c r="D792" s="21" t="s">
        <v>112</v>
      </c>
      <c r="E792" s="21" t="s">
        <v>113</v>
      </c>
      <c r="F792" s="21" t="s">
        <v>114</v>
      </c>
      <c r="G792" s="21" t="s">
        <v>174</v>
      </c>
      <c r="H792" s="68" t="s">
        <v>92</v>
      </c>
      <c r="I792" s="21" t="s">
        <v>93</v>
      </c>
      <c r="J792" s="21" t="s">
        <v>94</v>
      </c>
      <c r="K792" s="22"/>
      <c r="L792" s="22"/>
    </row>
    <row r="793" spans="1:12" ht="45" x14ac:dyDescent="0.2">
      <c r="A793" s="35" t="s">
        <v>115</v>
      </c>
      <c r="B793" s="36"/>
      <c r="C793" s="36"/>
      <c r="D793" s="36"/>
      <c r="E793" s="36"/>
      <c r="F793" s="36"/>
      <c r="G793" s="36"/>
      <c r="H793" s="69"/>
      <c r="I793" s="36"/>
      <c r="J793" s="37"/>
      <c r="K793" s="38"/>
      <c r="L793" s="38"/>
    </row>
    <row r="794" spans="1:12" ht="45" x14ac:dyDescent="0.2">
      <c r="A794" s="39" t="s">
        <v>71</v>
      </c>
      <c r="B794" s="21" t="s">
        <v>110</v>
      </c>
      <c r="C794" s="21" t="s">
        <v>111</v>
      </c>
      <c r="D794" s="21" t="s">
        <v>112</v>
      </c>
      <c r="E794" s="21" t="s">
        <v>113</v>
      </c>
      <c r="F794" s="21" t="s">
        <v>114</v>
      </c>
      <c r="G794" s="21" t="s">
        <v>120</v>
      </c>
      <c r="H794" s="68" t="s">
        <v>92</v>
      </c>
      <c r="I794" s="21" t="s">
        <v>93</v>
      </c>
      <c r="J794" s="21" t="s">
        <v>94</v>
      </c>
      <c r="K794" s="22"/>
      <c r="L794" s="22"/>
    </row>
    <row r="795" spans="1:12" ht="15" x14ac:dyDescent="0.2">
      <c r="A795" s="158" t="s">
        <v>116</v>
      </c>
      <c r="B795" s="157" t="s">
        <v>117</v>
      </c>
      <c r="C795" s="157" t="s">
        <v>118</v>
      </c>
      <c r="D795" s="157">
        <v>3</v>
      </c>
      <c r="E795" s="157">
        <v>20</v>
      </c>
      <c r="F795" s="2" t="s">
        <v>165</v>
      </c>
      <c r="G795" s="3">
        <v>2</v>
      </c>
      <c r="H795" s="42" t="e">
        <f>#REF!</f>
        <v>#REF!</v>
      </c>
      <c r="I795" s="26" t="e">
        <f>+H795*G795</f>
        <v>#REF!</v>
      </c>
      <c r="J795" s="159" t="e">
        <f>+I798+I795+I796+I797</f>
        <v>#REF!</v>
      </c>
    </row>
    <row r="796" spans="1:12" ht="15" x14ac:dyDescent="0.2">
      <c r="A796" s="158"/>
      <c r="B796" s="157"/>
      <c r="C796" s="157"/>
      <c r="D796" s="157"/>
      <c r="E796" s="157"/>
      <c r="F796" s="2" t="s">
        <v>80</v>
      </c>
      <c r="G796" s="3">
        <v>3</v>
      </c>
      <c r="H796" s="42" t="e">
        <f>#REF!</f>
        <v>#REF!</v>
      </c>
      <c r="I796" s="26" t="e">
        <f>+H796*G796</f>
        <v>#REF!</v>
      </c>
      <c r="J796" s="159"/>
    </row>
    <row r="797" spans="1:12" ht="15" x14ac:dyDescent="0.2">
      <c r="A797" s="158"/>
      <c r="B797" s="157"/>
      <c r="C797" s="157"/>
      <c r="D797" s="157"/>
      <c r="E797" s="157"/>
      <c r="F797" s="2" t="s">
        <v>78</v>
      </c>
      <c r="G797" s="3">
        <v>1</v>
      </c>
      <c r="H797" s="42" t="e">
        <f>#REF!</f>
        <v>#REF!</v>
      </c>
      <c r="I797" s="26" t="e">
        <f>+H797*G797</f>
        <v>#REF!</v>
      </c>
      <c r="J797" s="159"/>
    </row>
    <row r="798" spans="1:12" ht="13.75" customHeight="1" x14ac:dyDescent="0.2">
      <c r="A798" s="158"/>
      <c r="B798" s="157"/>
      <c r="C798" s="157"/>
      <c r="D798" s="157"/>
      <c r="E798" s="157"/>
      <c r="F798" s="2" t="s">
        <v>79</v>
      </c>
      <c r="G798" s="3">
        <v>3</v>
      </c>
      <c r="H798" s="42" t="e">
        <f>#REF!</f>
        <v>#REF!</v>
      </c>
      <c r="I798" s="26" t="e">
        <f>+H798*G798</f>
        <v>#REF!</v>
      </c>
      <c r="J798" s="159"/>
    </row>
    <row r="799" spans="1:12" ht="45" x14ac:dyDescent="0.2">
      <c r="A799" s="21" t="s">
        <v>71</v>
      </c>
      <c r="B799" s="21" t="s">
        <v>110</v>
      </c>
      <c r="C799" s="21" t="s">
        <v>111</v>
      </c>
      <c r="D799" s="21" t="s">
        <v>112</v>
      </c>
      <c r="E799" s="21" t="s">
        <v>113</v>
      </c>
      <c r="F799" s="21" t="s">
        <v>114</v>
      </c>
      <c r="G799" s="21" t="s">
        <v>120</v>
      </c>
      <c r="H799" s="68" t="s">
        <v>92</v>
      </c>
      <c r="I799" s="21" t="s">
        <v>93</v>
      </c>
      <c r="J799" s="21" t="s">
        <v>94</v>
      </c>
      <c r="K799" s="22"/>
      <c r="L799" s="22"/>
    </row>
    <row r="800" spans="1:12" ht="15" x14ac:dyDescent="0.2">
      <c r="A800" s="155" t="s">
        <v>119</v>
      </c>
      <c r="B800" s="156" t="s">
        <v>59</v>
      </c>
      <c r="C800" s="157" t="s">
        <v>118</v>
      </c>
      <c r="D800" s="157">
        <v>3</v>
      </c>
      <c r="E800" s="157">
        <v>15</v>
      </c>
      <c r="F800" s="2" t="s">
        <v>165</v>
      </c>
      <c r="G800" s="3">
        <v>2</v>
      </c>
      <c r="H800" s="42" t="e">
        <f>#REF!</f>
        <v>#REF!</v>
      </c>
      <c r="I800" s="26" t="e">
        <f>+H800*G800</f>
        <v>#REF!</v>
      </c>
      <c r="J800" s="153" t="e">
        <f>+I803+I800+I801+I802</f>
        <v>#REF!</v>
      </c>
    </row>
    <row r="801" spans="1:12" ht="15" x14ac:dyDescent="0.2">
      <c r="A801" s="155"/>
      <c r="B801" s="156"/>
      <c r="C801" s="157"/>
      <c r="D801" s="157"/>
      <c r="E801" s="157"/>
      <c r="F801" s="2" t="s">
        <v>80</v>
      </c>
      <c r="G801" s="3">
        <v>3</v>
      </c>
      <c r="H801" s="42" t="e">
        <f>#REF!</f>
        <v>#REF!</v>
      </c>
      <c r="I801" s="26" t="e">
        <f>+H801*G801</f>
        <v>#REF!</v>
      </c>
      <c r="J801" s="153"/>
    </row>
    <row r="802" spans="1:12" ht="15" x14ac:dyDescent="0.2">
      <c r="A802" s="155"/>
      <c r="B802" s="156"/>
      <c r="C802" s="157"/>
      <c r="D802" s="157"/>
      <c r="E802" s="157"/>
      <c r="F802" s="2" t="s">
        <v>78</v>
      </c>
      <c r="G802" s="3">
        <v>1</v>
      </c>
      <c r="H802" s="42" t="e">
        <f>#REF!</f>
        <v>#REF!</v>
      </c>
      <c r="I802" s="26" t="e">
        <f>+H802*G802</f>
        <v>#REF!</v>
      </c>
      <c r="J802" s="153"/>
    </row>
    <row r="803" spans="1:12" ht="15" x14ac:dyDescent="0.2">
      <c r="A803" s="155"/>
      <c r="B803" s="156"/>
      <c r="C803" s="157"/>
      <c r="D803" s="157"/>
      <c r="E803" s="157"/>
      <c r="F803" s="2" t="s">
        <v>79</v>
      </c>
      <c r="G803" s="3">
        <v>3</v>
      </c>
      <c r="H803" s="42" t="e">
        <f>#REF!</f>
        <v>#REF!</v>
      </c>
      <c r="I803" s="26" t="e">
        <f>+H803*G803</f>
        <v>#REF!</v>
      </c>
      <c r="J803" s="153"/>
    </row>
    <row r="804" spans="1:12" ht="55.25" customHeight="1" x14ac:dyDescent="0.2">
      <c r="A804" s="21" t="s">
        <v>71</v>
      </c>
      <c r="B804" s="21" t="s">
        <v>110</v>
      </c>
      <c r="C804" s="21" t="s">
        <v>111</v>
      </c>
      <c r="D804" s="21" t="s">
        <v>112</v>
      </c>
      <c r="E804" s="21" t="s">
        <v>113</v>
      </c>
      <c r="F804" s="21" t="s">
        <v>114</v>
      </c>
      <c r="G804" s="21" t="s">
        <v>120</v>
      </c>
      <c r="H804" s="68" t="s">
        <v>92</v>
      </c>
      <c r="I804" s="21" t="s">
        <v>93</v>
      </c>
      <c r="J804" s="21" t="s">
        <v>94</v>
      </c>
    </row>
    <row r="805" spans="1:12" ht="15" x14ac:dyDescent="0.2">
      <c r="A805" s="155" t="s">
        <v>167</v>
      </c>
      <c r="B805" s="156" t="s">
        <v>117</v>
      </c>
      <c r="C805" s="156" t="s">
        <v>121</v>
      </c>
      <c r="D805" s="156">
        <v>3</v>
      </c>
      <c r="E805" s="156">
        <v>15</v>
      </c>
      <c r="F805" s="2" t="s">
        <v>165</v>
      </c>
      <c r="G805" s="3">
        <v>1</v>
      </c>
      <c r="H805" s="26" t="e">
        <f>#REF!</f>
        <v>#REF!</v>
      </c>
      <c r="I805" s="26" t="e">
        <f>+H805*G805</f>
        <v>#REF!</v>
      </c>
      <c r="J805" s="159" t="e">
        <f>SUM(I805:I809)</f>
        <v>#REF!</v>
      </c>
    </row>
    <row r="806" spans="1:12" ht="15" x14ac:dyDescent="0.2">
      <c r="A806" s="155"/>
      <c r="B806" s="156"/>
      <c r="C806" s="156"/>
      <c r="D806" s="156"/>
      <c r="E806" s="156"/>
      <c r="F806" s="2" t="s">
        <v>80</v>
      </c>
      <c r="G806" s="3">
        <v>3</v>
      </c>
      <c r="H806" s="26" t="e">
        <f>#REF!</f>
        <v>#REF!</v>
      </c>
      <c r="I806" s="26" t="e">
        <f>+H806*G806</f>
        <v>#REF!</v>
      </c>
      <c r="J806" s="159"/>
    </row>
    <row r="807" spans="1:12" ht="15" x14ac:dyDescent="0.2">
      <c r="A807" s="155"/>
      <c r="B807" s="156"/>
      <c r="C807" s="156"/>
      <c r="D807" s="156"/>
      <c r="E807" s="156"/>
      <c r="F807" s="2" t="s">
        <v>78</v>
      </c>
      <c r="G807" s="3">
        <v>1</v>
      </c>
      <c r="H807" s="26" t="e">
        <f>#REF!</f>
        <v>#REF!</v>
      </c>
      <c r="I807" s="26" t="e">
        <f>+H807*G807</f>
        <v>#REF!</v>
      </c>
      <c r="J807" s="159"/>
    </row>
    <row r="808" spans="1:12" ht="45" x14ac:dyDescent="0.2">
      <c r="A808" s="155"/>
      <c r="B808" s="156"/>
      <c r="C808" s="156"/>
      <c r="D808" s="156"/>
      <c r="E808" s="156"/>
      <c r="F808" s="2" t="s">
        <v>77</v>
      </c>
      <c r="G808" s="3">
        <v>1</v>
      </c>
      <c r="H808" s="26" t="e">
        <f>#REF!</f>
        <v>#REF!</v>
      </c>
      <c r="I808" s="26" t="e">
        <f>+H808*G808</f>
        <v>#REF!</v>
      </c>
      <c r="J808" s="159"/>
    </row>
    <row r="809" spans="1:12" ht="15" x14ac:dyDescent="0.2">
      <c r="A809" s="155"/>
      <c r="B809" s="156"/>
      <c r="C809" s="156"/>
      <c r="D809" s="156"/>
      <c r="E809" s="156"/>
      <c r="F809" s="2" t="s">
        <v>79</v>
      </c>
      <c r="G809" s="30">
        <v>1</v>
      </c>
      <c r="H809" s="27" t="e">
        <f>#REF!</f>
        <v>#REF!</v>
      </c>
      <c r="I809" s="26" t="e">
        <f>+H809*G809</f>
        <v>#REF!</v>
      </c>
      <c r="J809" s="159"/>
    </row>
    <row r="810" spans="1:12" ht="45" x14ac:dyDescent="0.2">
      <c r="A810" s="21" t="s">
        <v>71</v>
      </c>
      <c r="B810" s="21" t="s">
        <v>110</v>
      </c>
      <c r="C810" s="21" t="s">
        <v>111</v>
      </c>
      <c r="D810" s="21" t="s">
        <v>112</v>
      </c>
      <c r="E810" s="21" t="s">
        <v>113</v>
      </c>
      <c r="F810" s="21" t="s">
        <v>114</v>
      </c>
      <c r="G810" s="21" t="s">
        <v>120</v>
      </c>
      <c r="H810" s="68" t="s">
        <v>92</v>
      </c>
      <c r="I810" s="21" t="s">
        <v>93</v>
      </c>
      <c r="J810" s="21" t="s">
        <v>94</v>
      </c>
    </row>
    <row r="811" spans="1:12" ht="15" x14ac:dyDescent="0.2">
      <c r="A811" s="158" t="s">
        <v>122</v>
      </c>
      <c r="B811" s="157" t="s">
        <v>59</v>
      </c>
      <c r="C811" s="156" t="s">
        <v>121</v>
      </c>
      <c r="D811" s="156">
        <v>3</v>
      </c>
      <c r="E811" s="156">
        <v>10</v>
      </c>
      <c r="F811" s="2" t="s">
        <v>165</v>
      </c>
      <c r="G811" s="3">
        <v>1</v>
      </c>
      <c r="H811" s="26" t="e">
        <f>#REF!</f>
        <v>#REF!</v>
      </c>
      <c r="I811" s="26" t="e">
        <f>+H811*G811</f>
        <v>#REF!</v>
      </c>
      <c r="J811" s="159" t="e">
        <f>SUM(I811:I815)</f>
        <v>#REF!</v>
      </c>
    </row>
    <row r="812" spans="1:12" ht="15" x14ac:dyDescent="0.2">
      <c r="A812" s="158"/>
      <c r="B812" s="157"/>
      <c r="C812" s="156"/>
      <c r="D812" s="156"/>
      <c r="E812" s="156"/>
      <c r="F812" s="2" t="s">
        <v>80</v>
      </c>
      <c r="G812" s="3">
        <v>2</v>
      </c>
      <c r="H812" s="26" t="e">
        <f>#REF!</f>
        <v>#REF!</v>
      </c>
      <c r="I812" s="26" t="e">
        <f>+H812*G812</f>
        <v>#REF!</v>
      </c>
      <c r="J812" s="159"/>
    </row>
    <row r="813" spans="1:12" ht="15" x14ac:dyDescent="0.2">
      <c r="A813" s="158"/>
      <c r="B813" s="157"/>
      <c r="C813" s="156"/>
      <c r="D813" s="156"/>
      <c r="E813" s="156"/>
      <c r="F813" s="2" t="s">
        <v>78</v>
      </c>
      <c r="G813" s="3">
        <v>1</v>
      </c>
      <c r="H813" s="26" t="e">
        <f>#REF!</f>
        <v>#REF!</v>
      </c>
      <c r="I813" s="26" t="e">
        <f>+H813*G813</f>
        <v>#REF!</v>
      </c>
      <c r="J813" s="159"/>
    </row>
    <row r="814" spans="1:12" ht="45" x14ac:dyDescent="0.2">
      <c r="A814" s="158"/>
      <c r="B814" s="157"/>
      <c r="C814" s="156"/>
      <c r="D814" s="156"/>
      <c r="E814" s="156"/>
      <c r="F814" s="2" t="s">
        <v>77</v>
      </c>
      <c r="G814" s="3">
        <v>1</v>
      </c>
      <c r="H814" s="26" t="e">
        <f>#REF!</f>
        <v>#REF!</v>
      </c>
      <c r="I814" s="26" t="e">
        <f>+H814*G814</f>
        <v>#REF!</v>
      </c>
      <c r="J814" s="159"/>
    </row>
    <row r="815" spans="1:12" ht="15" x14ac:dyDescent="0.2">
      <c r="A815" s="158"/>
      <c r="B815" s="157"/>
      <c r="C815" s="156"/>
      <c r="D815" s="156"/>
      <c r="E815" s="156"/>
      <c r="F815" s="2" t="s">
        <v>79</v>
      </c>
      <c r="G815" s="30">
        <v>1</v>
      </c>
      <c r="H815" s="27" t="e">
        <f>#REF!</f>
        <v>#REF!</v>
      </c>
      <c r="I815" s="26" t="e">
        <f>+H815*G815</f>
        <v>#REF!</v>
      </c>
      <c r="J815" s="159"/>
    </row>
    <row r="816" spans="1:12" ht="13.75" customHeight="1" x14ac:dyDescent="0.2">
      <c r="A816" s="21" t="s">
        <v>71</v>
      </c>
      <c r="B816" s="21" t="s">
        <v>110</v>
      </c>
      <c r="C816" s="21" t="s">
        <v>111</v>
      </c>
      <c r="D816" s="21" t="s">
        <v>112</v>
      </c>
      <c r="E816" s="21" t="s">
        <v>113</v>
      </c>
      <c r="F816" s="21" t="s">
        <v>114</v>
      </c>
      <c r="G816" s="21" t="s">
        <v>120</v>
      </c>
      <c r="H816" s="68" t="s">
        <v>92</v>
      </c>
      <c r="I816" s="21" t="s">
        <v>93</v>
      </c>
      <c r="J816" s="21" t="s">
        <v>94</v>
      </c>
      <c r="K816" s="22"/>
      <c r="L816" s="22"/>
    </row>
    <row r="817" spans="1:12" ht="45" x14ac:dyDescent="0.2">
      <c r="A817" s="158" t="s">
        <v>123</v>
      </c>
      <c r="B817" s="158" t="s">
        <v>117</v>
      </c>
      <c r="C817" s="156" t="s">
        <v>5</v>
      </c>
      <c r="D817" s="157">
        <v>1</v>
      </c>
      <c r="E817" s="157">
        <v>20</v>
      </c>
      <c r="F817" s="2" t="s">
        <v>77</v>
      </c>
      <c r="G817" s="3">
        <v>1</v>
      </c>
      <c r="H817" s="26" t="e">
        <f>#REF!</f>
        <v>#REF!</v>
      </c>
      <c r="I817" s="26" t="e">
        <f>+H817*G817</f>
        <v>#REF!</v>
      </c>
      <c r="J817" s="159" t="e">
        <f>SUM(I817:I819)</f>
        <v>#REF!</v>
      </c>
      <c r="L817" s="44"/>
    </row>
    <row r="818" spans="1:12" ht="30" x14ac:dyDescent="0.2">
      <c r="A818" s="158"/>
      <c r="B818" s="158"/>
      <c r="C818" s="156"/>
      <c r="D818" s="157"/>
      <c r="E818" s="157"/>
      <c r="F818" s="2" t="s">
        <v>168</v>
      </c>
      <c r="G818" s="3">
        <v>1</v>
      </c>
      <c r="H818" s="26">
        <v>116655</v>
      </c>
      <c r="I818" s="26">
        <f>+H818*G818</f>
        <v>116655</v>
      </c>
      <c r="J818" s="160"/>
      <c r="L818" s="44"/>
    </row>
    <row r="819" spans="1:12" ht="30" x14ac:dyDescent="0.2">
      <c r="A819" s="158"/>
      <c r="B819" s="158"/>
      <c r="C819" s="156"/>
      <c r="D819" s="157"/>
      <c r="E819" s="157"/>
      <c r="F819" s="2" t="s">
        <v>76</v>
      </c>
      <c r="G819" s="3">
        <v>20</v>
      </c>
      <c r="H819" s="26" t="e">
        <f>#REF!</f>
        <v>#REF!</v>
      </c>
      <c r="I819" s="26" t="e">
        <f>+H819*G819</f>
        <v>#REF!</v>
      </c>
      <c r="J819" s="161"/>
      <c r="L819" s="44"/>
    </row>
    <row r="820" spans="1:12" ht="45" x14ac:dyDescent="0.2">
      <c r="A820" s="21" t="s">
        <v>71</v>
      </c>
      <c r="B820" s="21" t="s">
        <v>110</v>
      </c>
      <c r="C820" s="21" t="s">
        <v>111</v>
      </c>
      <c r="D820" s="21" t="s">
        <v>112</v>
      </c>
      <c r="E820" s="21" t="s">
        <v>113</v>
      </c>
      <c r="F820" s="21" t="s">
        <v>114</v>
      </c>
      <c r="G820" s="21" t="s">
        <v>120</v>
      </c>
      <c r="H820" s="68" t="s">
        <v>92</v>
      </c>
      <c r="I820" s="21" t="s">
        <v>93</v>
      </c>
      <c r="J820" s="21" t="s">
        <v>94</v>
      </c>
      <c r="K820" s="22"/>
      <c r="L820" s="22"/>
    </row>
    <row r="821" spans="1:12" ht="120" x14ac:dyDescent="0.2">
      <c r="A821" s="35" t="s">
        <v>6</v>
      </c>
      <c r="B821" s="40" t="s">
        <v>117</v>
      </c>
      <c r="C821" s="43" t="s">
        <v>5</v>
      </c>
      <c r="D821" s="41">
        <v>3</v>
      </c>
      <c r="E821" s="41">
        <v>15</v>
      </c>
      <c r="F821" s="45" t="s">
        <v>77</v>
      </c>
      <c r="G821" s="45">
        <v>1</v>
      </c>
      <c r="H821" s="28" t="e">
        <f>#REF!</f>
        <v>#REF!</v>
      </c>
      <c r="I821" s="26" t="e">
        <f>+H821*G821</f>
        <v>#REF!</v>
      </c>
      <c r="J821" s="26" t="e">
        <f>SUM(I821)</f>
        <v>#REF!</v>
      </c>
    </row>
    <row r="822" spans="1:12" ht="30" x14ac:dyDescent="0.2">
      <c r="A822" s="21" t="s">
        <v>71</v>
      </c>
      <c r="B822" s="21" t="s">
        <v>110</v>
      </c>
      <c r="C822" s="21" t="s">
        <v>111</v>
      </c>
      <c r="D822" s="21" t="s">
        <v>112</v>
      </c>
      <c r="E822" s="21" t="s">
        <v>124</v>
      </c>
      <c r="F822" s="21" t="s">
        <v>114</v>
      </c>
      <c r="G822" s="21" t="s">
        <v>120</v>
      </c>
      <c r="H822" s="68" t="s">
        <v>92</v>
      </c>
      <c r="I822" s="21" t="s">
        <v>93</v>
      </c>
      <c r="J822" s="21" t="s">
        <v>94</v>
      </c>
      <c r="K822" s="22"/>
      <c r="L822" s="22"/>
    </row>
    <row r="823" spans="1:12" ht="120" x14ac:dyDescent="0.2">
      <c r="A823" s="35" t="s">
        <v>6</v>
      </c>
      <c r="B823" s="35" t="s">
        <v>59</v>
      </c>
      <c r="C823" s="43" t="s">
        <v>5</v>
      </c>
      <c r="D823" s="30">
        <v>1</v>
      </c>
      <c r="E823" s="30">
        <v>8</v>
      </c>
      <c r="F823" s="45" t="s">
        <v>77</v>
      </c>
      <c r="G823" s="3">
        <v>1</v>
      </c>
      <c r="H823" s="46" t="e">
        <f>#REF!</f>
        <v>#REF!</v>
      </c>
      <c r="I823" s="26" t="e">
        <f>+H823*G823</f>
        <v>#REF!</v>
      </c>
      <c r="J823" s="26" t="e">
        <f>SUM(I823)</f>
        <v>#REF!</v>
      </c>
      <c r="K823" s="47"/>
      <c r="L823" s="47"/>
    </row>
    <row r="824" spans="1:12" ht="45" x14ac:dyDescent="0.2">
      <c r="A824" s="21" t="s">
        <v>71</v>
      </c>
      <c r="B824" s="21" t="s">
        <v>110</v>
      </c>
      <c r="C824" s="21" t="s">
        <v>111</v>
      </c>
      <c r="D824" s="21" t="s">
        <v>112</v>
      </c>
      <c r="E824" s="21" t="s">
        <v>113</v>
      </c>
      <c r="F824" s="21" t="s">
        <v>114</v>
      </c>
      <c r="G824" s="21" t="s">
        <v>120</v>
      </c>
      <c r="H824" s="68" t="s">
        <v>92</v>
      </c>
      <c r="I824" s="21" t="s">
        <v>93</v>
      </c>
      <c r="J824" s="21" t="s">
        <v>94</v>
      </c>
      <c r="K824" s="22"/>
      <c r="L824" s="22"/>
    </row>
    <row r="825" spans="1:12" ht="60" x14ac:dyDescent="0.2">
      <c r="A825" s="48" t="s">
        <v>7</v>
      </c>
      <c r="B825" s="41" t="s">
        <v>117</v>
      </c>
      <c r="C825" s="43" t="s">
        <v>5</v>
      </c>
      <c r="D825" s="41">
        <v>2</v>
      </c>
      <c r="E825" s="41">
        <v>20</v>
      </c>
      <c r="F825" s="45" t="s">
        <v>77</v>
      </c>
      <c r="G825" s="3">
        <v>1</v>
      </c>
      <c r="H825" s="26" t="e">
        <f>#REF!</f>
        <v>#REF!</v>
      </c>
      <c r="I825" s="26" t="e">
        <f>+H825*G825</f>
        <v>#REF!</v>
      </c>
      <c r="J825" s="26" t="e">
        <f>SUM(I825)</f>
        <v>#REF!</v>
      </c>
    </row>
    <row r="826" spans="1:12" ht="45" x14ac:dyDescent="0.2">
      <c r="A826" s="21" t="s">
        <v>71</v>
      </c>
      <c r="B826" s="21" t="s">
        <v>110</v>
      </c>
      <c r="C826" s="21" t="s">
        <v>111</v>
      </c>
      <c r="D826" s="21" t="s">
        <v>112</v>
      </c>
      <c r="E826" s="21" t="s">
        <v>113</v>
      </c>
      <c r="F826" s="21" t="s">
        <v>114</v>
      </c>
      <c r="G826" s="21" t="s">
        <v>120</v>
      </c>
      <c r="H826" s="68" t="s">
        <v>92</v>
      </c>
      <c r="I826" s="21" t="s">
        <v>93</v>
      </c>
      <c r="J826" s="21" t="s">
        <v>94</v>
      </c>
      <c r="K826" s="22"/>
      <c r="L826" s="22"/>
    </row>
    <row r="827" spans="1:12" ht="60" x14ac:dyDescent="0.2">
      <c r="A827" s="49" t="s">
        <v>8</v>
      </c>
      <c r="B827" s="30" t="s">
        <v>59</v>
      </c>
      <c r="C827" s="43" t="s">
        <v>5</v>
      </c>
      <c r="D827" s="30">
        <v>1</v>
      </c>
      <c r="E827" s="30">
        <v>15</v>
      </c>
      <c r="F827" s="45" t="s">
        <v>77</v>
      </c>
      <c r="G827" s="3">
        <v>1</v>
      </c>
      <c r="H827" s="26" t="e">
        <f>#REF!</f>
        <v>#REF!</v>
      </c>
      <c r="I827" s="26" t="e">
        <f>+H827*G827</f>
        <v>#REF!</v>
      </c>
      <c r="J827" s="26" t="e">
        <f>SUM(I827)</f>
        <v>#REF!</v>
      </c>
    </row>
    <row r="828" spans="1:12" ht="45" x14ac:dyDescent="0.2">
      <c r="A828" s="21" t="s">
        <v>71</v>
      </c>
      <c r="B828" s="21" t="s">
        <v>110</v>
      </c>
      <c r="C828" s="21" t="s">
        <v>111</v>
      </c>
      <c r="D828" s="21" t="s">
        <v>112</v>
      </c>
      <c r="E828" s="21" t="s">
        <v>113</v>
      </c>
      <c r="F828" s="21" t="s">
        <v>114</v>
      </c>
      <c r="G828" s="21" t="s">
        <v>120</v>
      </c>
      <c r="H828" s="68" t="s">
        <v>92</v>
      </c>
      <c r="I828" s="21" t="s">
        <v>93</v>
      </c>
      <c r="J828" s="21" t="s">
        <v>94</v>
      </c>
      <c r="K828" s="22"/>
      <c r="L828" s="22"/>
    </row>
    <row r="829" spans="1:12" ht="13.75" customHeight="1" x14ac:dyDescent="0.2">
      <c r="A829" s="171" t="s">
        <v>9</v>
      </c>
      <c r="B829" s="157" t="s">
        <v>117</v>
      </c>
      <c r="C829" s="157" t="s">
        <v>10</v>
      </c>
      <c r="D829" s="157">
        <v>2</v>
      </c>
      <c r="E829" s="157">
        <v>30</v>
      </c>
      <c r="F829" s="2" t="s">
        <v>170</v>
      </c>
      <c r="G829" s="3">
        <v>2</v>
      </c>
      <c r="H829" s="26" t="e">
        <f>#REF!</f>
        <v>#REF!</v>
      </c>
      <c r="I829" s="26" t="e">
        <f t="shared" ref="I829:I836" si="16">+H829*G829</f>
        <v>#REF!</v>
      </c>
      <c r="J829" s="159" t="e">
        <f>SUM(I829:I840)</f>
        <v>#REF!</v>
      </c>
    </row>
    <row r="830" spans="1:12" ht="15" x14ac:dyDescent="0.2">
      <c r="A830" s="171"/>
      <c r="B830" s="157"/>
      <c r="C830" s="157"/>
      <c r="D830" s="157"/>
      <c r="E830" s="157"/>
      <c r="F830" s="2" t="s">
        <v>169</v>
      </c>
      <c r="G830" s="3">
        <v>2</v>
      </c>
      <c r="H830" s="66" t="e">
        <f>#REF!</f>
        <v>#REF!</v>
      </c>
      <c r="I830" s="26" t="e">
        <f t="shared" si="16"/>
        <v>#REF!</v>
      </c>
      <c r="J830" s="159"/>
    </row>
    <row r="831" spans="1:12" ht="15" x14ac:dyDescent="0.2">
      <c r="A831" s="171"/>
      <c r="B831" s="157"/>
      <c r="C831" s="157"/>
      <c r="D831" s="157"/>
      <c r="E831" s="157"/>
      <c r="F831" s="2" t="s">
        <v>171</v>
      </c>
      <c r="G831" s="3">
        <v>2</v>
      </c>
      <c r="H831" s="26" t="e">
        <f>#REF!</f>
        <v>#REF!</v>
      </c>
      <c r="I831" s="26" t="e">
        <f t="shared" si="16"/>
        <v>#REF!</v>
      </c>
      <c r="J831" s="159"/>
    </row>
    <row r="832" spans="1:12" ht="15" x14ac:dyDescent="0.2">
      <c r="A832" s="171"/>
      <c r="B832" s="157"/>
      <c r="C832" s="157"/>
      <c r="D832" s="157"/>
      <c r="E832" s="157"/>
      <c r="F832" s="2" t="s">
        <v>165</v>
      </c>
      <c r="G832" s="3">
        <v>1</v>
      </c>
      <c r="H832" s="26" t="e">
        <f>#REF!</f>
        <v>#REF!</v>
      </c>
      <c r="I832" s="26" t="e">
        <f t="shared" si="16"/>
        <v>#REF!</v>
      </c>
      <c r="J832" s="159"/>
    </row>
    <row r="833" spans="1:12" ht="15" x14ac:dyDescent="0.2">
      <c r="A833" s="171"/>
      <c r="B833" s="157"/>
      <c r="C833" s="157"/>
      <c r="D833" s="157"/>
      <c r="E833" s="157"/>
      <c r="F833" s="2" t="s">
        <v>173</v>
      </c>
      <c r="G833" s="3">
        <v>1</v>
      </c>
      <c r="H833" s="26" t="e">
        <f>#REF!</f>
        <v>#REF!</v>
      </c>
      <c r="I833" s="26" t="e">
        <f t="shared" si="16"/>
        <v>#REF!</v>
      </c>
      <c r="J833" s="159"/>
    </row>
    <row r="834" spans="1:12" ht="15" x14ac:dyDescent="0.2">
      <c r="A834" s="171"/>
      <c r="B834" s="157"/>
      <c r="C834" s="157"/>
      <c r="D834" s="157"/>
      <c r="E834" s="157"/>
      <c r="F834" s="2" t="s">
        <v>175</v>
      </c>
      <c r="G834" s="3">
        <v>1</v>
      </c>
      <c r="H834" s="26" t="e">
        <f>#REF!</f>
        <v>#REF!</v>
      </c>
      <c r="I834" s="26" t="e">
        <f t="shared" si="16"/>
        <v>#REF!</v>
      </c>
      <c r="J834" s="159"/>
    </row>
    <row r="835" spans="1:12" ht="15" x14ac:dyDescent="0.2">
      <c r="A835" s="171"/>
      <c r="B835" s="157"/>
      <c r="C835" s="157"/>
      <c r="D835" s="157"/>
      <c r="E835" s="157"/>
      <c r="F835" s="2" t="s">
        <v>179</v>
      </c>
      <c r="G835" s="3">
        <v>1</v>
      </c>
      <c r="H835" s="26" t="e">
        <f>#REF!</f>
        <v>#REF!</v>
      </c>
      <c r="I835" s="26" t="e">
        <f t="shared" si="16"/>
        <v>#REF!</v>
      </c>
      <c r="J835" s="159"/>
    </row>
    <row r="836" spans="1:12" ht="15" x14ac:dyDescent="0.2">
      <c r="A836" s="171"/>
      <c r="B836" s="157"/>
      <c r="C836" s="157"/>
      <c r="D836" s="157"/>
      <c r="E836" s="157"/>
      <c r="F836" s="2" t="s">
        <v>178</v>
      </c>
      <c r="G836" s="3">
        <v>1</v>
      </c>
      <c r="H836" s="26" t="e">
        <f>#REF!</f>
        <v>#REF!</v>
      </c>
      <c r="I836" s="26" t="e">
        <f t="shared" si="16"/>
        <v>#REF!</v>
      </c>
      <c r="J836" s="159"/>
    </row>
    <row r="837" spans="1:12" ht="45" x14ac:dyDescent="0.2">
      <c r="A837" s="171"/>
      <c r="B837" s="157"/>
      <c r="C837" s="157"/>
      <c r="D837" s="157"/>
      <c r="E837" s="157"/>
      <c r="F837" s="2" t="s">
        <v>176</v>
      </c>
      <c r="G837" s="3">
        <v>60</v>
      </c>
      <c r="H837" s="26" t="e">
        <f>#REF!</f>
        <v>#REF!</v>
      </c>
      <c r="I837" s="26" t="e">
        <f>+H837*G837</f>
        <v>#REF!</v>
      </c>
      <c r="J837" s="159"/>
    </row>
    <row r="838" spans="1:12" ht="45" x14ac:dyDescent="0.2">
      <c r="A838" s="171"/>
      <c r="B838" s="157"/>
      <c r="C838" s="157"/>
      <c r="D838" s="157"/>
      <c r="E838" s="157"/>
      <c r="F838" s="2" t="s">
        <v>177</v>
      </c>
      <c r="G838" s="3">
        <v>60</v>
      </c>
      <c r="H838" s="26" t="e">
        <f>#REF!</f>
        <v>#REF!</v>
      </c>
      <c r="I838" s="26" t="e">
        <f>+H838*G838</f>
        <v>#REF!</v>
      </c>
      <c r="J838" s="159"/>
    </row>
    <row r="839" spans="1:12" ht="15" x14ac:dyDescent="0.2">
      <c r="A839" s="171"/>
      <c r="B839" s="157"/>
      <c r="C839" s="157"/>
      <c r="D839" s="157"/>
      <c r="E839" s="157"/>
      <c r="F839" s="2" t="s">
        <v>180</v>
      </c>
      <c r="G839" s="3">
        <f>D829</f>
        <v>2</v>
      </c>
      <c r="H839" s="26" t="e">
        <f>#REF!</f>
        <v>#REF!</v>
      </c>
      <c r="I839" s="26" t="e">
        <f>H839*G839</f>
        <v>#REF!</v>
      </c>
      <c r="J839" s="159"/>
    </row>
    <row r="840" spans="1:12" ht="15" x14ac:dyDescent="0.2">
      <c r="A840" s="171"/>
      <c r="B840" s="157"/>
      <c r="C840" s="157"/>
      <c r="D840" s="157"/>
      <c r="E840" s="157"/>
      <c r="F840" s="2" t="s">
        <v>11</v>
      </c>
      <c r="G840" s="3">
        <v>150</v>
      </c>
      <c r="H840" s="26" t="e">
        <f>#REF!</f>
        <v>#REF!</v>
      </c>
      <c r="I840" s="26" t="e">
        <f>H840*G840</f>
        <v>#REF!</v>
      </c>
      <c r="J840" s="159"/>
    </row>
    <row r="841" spans="1:12" ht="45" x14ac:dyDescent="0.2">
      <c r="A841" s="21" t="s">
        <v>71</v>
      </c>
      <c r="B841" s="21" t="s">
        <v>110</v>
      </c>
      <c r="C841" s="21" t="s">
        <v>111</v>
      </c>
      <c r="D841" s="21" t="s">
        <v>112</v>
      </c>
      <c r="E841" s="21" t="s">
        <v>113</v>
      </c>
      <c r="F841" s="21" t="s">
        <v>114</v>
      </c>
      <c r="G841" s="21" t="s">
        <v>174</v>
      </c>
      <c r="H841" s="68" t="s">
        <v>92</v>
      </c>
      <c r="I841" s="21" t="s">
        <v>93</v>
      </c>
      <c r="J841" s="21" t="s">
        <v>94</v>
      </c>
      <c r="K841" s="22"/>
      <c r="L841" s="22"/>
    </row>
    <row r="842" spans="1:12" ht="69" customHeight="1" x14ac:dyDescent="0.2">
      <c r="A842" s="171" t="s">
        <v>12</v>
      </c>
      <c r="B842" s="157" t="s">
        <v>59</v>
      </c>
      <c r="C842" s="157" t="s">
        <v>10</v>
      </c>
      <c r="D842" s="157">
        <v>1</v>
      </c>
      <c r="E842" s="157">
        <v>20</v>
      </c>
      <c r="F842" s="2" t="s">
        <v>170</v>
      </c>
      <c r="G842" s="3">
        <v>1</v>
      </c>
      <c r="H842" s="26" t="e">
        <f>#REF!</f>
        <v>#REF!</v>
      </c>
      <c r="I842" s="26" t="e">
        <f t="shared" ref="I842:I851" si="17">+H842*G842</f>
        <v>#REF!</v>
      </c>
      <c r="J842" s="159" t="e">
        <f>SUM(I842:I853)</f>
        <v>#REF!</v>
      </c>
    </row>
    <row r="843" spans="1:12" ht="15" x14ac:dyDescent="0.2">
      <c r="A843" s="171"/>
      <c r="B843" s="157"/>
      <c r="C843" s="157"/>
      <c r="D843" s="157"/>
      <c r="E843" s="157"/>
      <c r="F843" s="2" t="s">
        <v>169</v>
      </c>
      <c r="G843" s="3">
        <v>1</v>
      </c>
      <c r="H843" s="26" t="e">
        <f>#REF!</f>
        <v>#REF!</v>
      </c>
      <c r="I843" s="26" t="e">
        <f t="shared" si="17"/>
        <v>#REF!</v>
      </c>
      <c r="J843" s="159"/>
    </row>
    <row r="844" spans="1:12" ht="15" x14ac:dyDescent="0.2">
      <c r="A844" s="171"/>
      <c r="B844" s="157"/>
      <c r="C844" s="157"/>
      <c r="D844" s="157"/>
      <c r="E844" s="157"/>
      <c r="F844" s="2" t="s">
        <v>171</v>
      </c>
      <c r="G844" s="3">
        <v>1</v>
      </c>
      <c r="H844" s="26" t="e">
        <f>#REF!</f>
        <v>#REF!</v>
      </c>
      <c r="I844" s="26" t="e">
        <f t="shared" si="17"/>
        <v>#REF!</v>
      </c>
      <c r="J844" s="159"/>
    </row>
    <row r="845" spans="1:12" ht="15" x14ac:dyDescent="0.2">
      <c r="A845" s="171"/>
      <c r="B845" s="157"/>
      <c r="C845" s="157"/>
      <c r="D845" s="157"/>
      <c r="E845" s="157"/>
      <c r="F845" s="2" t="s">
        <v>165</v>
      </c>
      <c r="G845" s="3">
        <v>1</v>
      </c>
      <c r="H845" s="26" t="e">
        <f>#REF!</f>
        <v>#REF!</v>
      </c>
      <c r="I845" s="26" t="e">
        <f t="shared" si="17"/>
        <v>#REF!</v>
      </c>
      <c r="J845" s="159"/>
    </row>
    <row r="846" spans="1:12" ht="15" x14ac:dyDescent="0.2">
      <c r="A846" s="171"/>
      <c r="B846" s="157"/>
      <c r="C846" s="157"/>
      <c r="D846" s="157"/>
      <c r="E846" s="157"/>
      <c r="F846" s="2" t="s">
        <v>173</v>
      </c>
      <c r="G846" s="3">
        <v>1</v>
      </c>
      <c r="H846" s="26" t="e">
        <f>#REF!</f>
        <v>#REF!</v>
      </c>
      <c r="I846" s="26" t="e">
        <f t="shared" si="17"/>
        <v>#REF!</v>
      </c>
      <c r="J846" s="159"/>
    </row>
    <row r="847" spans="1:12" ht="15" x14ac:dyDescent="0.2">
      <c r="A847" s="171"/>
      <c r="B847" s="157"/>
      <c r="C847" s="157"/>
      <c r="D847" s="157"/>
      <c r="E847" s="157"/>
      <c r="F847" s="2" t="s">
        <v>175</v>
      </c>
      <c r="G847" s="3">
        <v>1</v>
      </c>
      <c r="H847" s="26" t="e">
        <f>#REF!</f>
        <v>#REF!</v>
      </c>
      <c r="I847" s="26" t="e">
        <f t="shared" si="17"/>
        <v>#REF!</v>
      </c>
      <c r="J847" s="159"/>
    </row>
    <row r="848" spans="1:12" ht="69" customHeight="1" x14ac:dyDescent="0.2">
      <c r="A848" s="171"/>
      <c r="B848" s="157"/>
      <c r="C848" s="157"/>
      <c r="D848" s="157"/>
      <c r="E848" s="157"/>
      <c r="F848" s="2" t="s">
        <v>179</v>
      </c>
      <c r="G848" s="3">
        <v>1</v>
      </c>
      <c r="H848" s="26" t="e">
        <f>#REF!</f>
        <v>#REF!</v>
      </c>
      <c r="I848" s="26" t="e">
        <f t="shared" si="17"/>
        <v>#REF!</v>
      </c>
      <c r="J848" s="159"/>
    </row>
    <row r="849" spans="1:12" ht="15" x14ac:dyDescent="0.2">
      <c r="A849" s="171"/>
      <c r="B849" s="157"/>
      <c r="C849" s="157"/>
      <c r="D849" s="157"/>
      <c r="E849" s="157"/>
      <c r="F849" s="2" t="s">
        <v>178</v>
      </c>
      <c r="G849" s="3">
        <v>1</v>
      </c>
      <c r="H849" s="26" t="e">
        <f>#REF!</f>
        <v>#REF!</v>
      </c>
      <c r="I849" s="26" t="e">
        <f t="shared" si="17"/>
        <v>#REF!</v>
      </c>
      <c r="J849" s="159"/>
    </row>
    <row r="850" spans="1:12" ht="45" x14ac:dyDescent="0.2">
      <c r="A850" s="171"/>
      <c r="B850" s="157"/>
      <c r="C850" s="157"/>
      <c r="D850" s="157"/>
      <c r="E850" s="157"/>
      <c r="F850" s="2" t="s">
        <v>176</v>
      </c>
      <c r="G850" s="3">
        <v>20</v>
      </c>
      <c r="H850" s="26" t="e">
        <f>#REF!</f>
        <v>#REF!</v>
      </c>
      <c r="I850" s="26" t="e">
        <f t="shared" si="17"/>
        <v>#REF!</v>
      </c>
      <c r="J850" s="159"/>
    </row>
    <row r="851" spans="1:12" ht="45" x14ac:dyDescent="0.2">
      <c r="A851" s="171"/>
      <c r="B851" s="157"/>
      <c r="C851" s="157"/>
      <c r="D851" s="157"/>
      <c r="E851" s="157"/>
      <c r="F851" s="2" t="s">
        <v>177</v>
      </c>
      <c r="G851" s="3">
        <v>20</v>
      </c>
      <c r="H851" s="26" t="e">
        <f>#REF!</f>
        <v>#REF!</v>
      </c>
      <c r="I851" s="26" t="e">
        <f t="shared" si="17"/>
        <v>#REF!</v>
      </c>
      <c r="J851" s="159"/>
    </row>
    <row r="852" spans="1:12" ht="15" x14ac:dyDescent="0.2">
      <c r="A852" s="171"/>
      <c r="B852" s="157"/>
      <c r="C852" s="157"/>
      <c r="D852" s="157"/>
      <c r="E852" s="157"/>
      <c r="F852" s="2" t="s">
        <v>180</v>
      </c>
      <c r="G852" s="3">
        <f>D842</f>
        <v>1</v>
      </c>
      <c r="H852" s="26" t="e">
        <f>#REF!</f>
        <v>#REF!</v>
      </c>
      <c r="I852" s="26" t="e">
        <f>H852*G852</f>
        <v>#REF!</v>
      </c>
      <c r="J852" s="159"/>
    </row>
    <row r="853" spans="1:12" ht="15" x14ac:dyDescent="0.2">
      <c r="A853" s="171"/>
      <c r="B853" s="157"/>
      <c r="C853" s="157"/>
      <c r="D853" s="157"/>
      <c r="E853" s="157"/>
      <c r="F853" s="2" t="s">
        <v>11</v>
      </c>
      <c r="G853" s="3">
        <v>100</v>
      </c>
      <c r="H853" s="26" t="e">
        <f>#REF!</f>
        <v>#REF!</v>
      </c>
      <c r="I853" s="26" t="e">
        <f>H853*G853</f>
        <v>#REF!</v>
      </c>
      <c r="J853" s="159"/>
    </row>
    <row r="854" spans="1:12" ht="13.75" customHeight="1" x14ac:dyDescent="0.2">
      <c r="A854" s="21" t="s">
        <v>71</v>
      </c>
      <c r="B854" s="21" t="s">
        <v>110</v>
      </c>
      <c r="C854" s="21" t="s">
        <v>111</v>
      </c>
      <c r="D854" s="21" t="s">
        <v>112</v>
      </c>
      <c r="E854" s="21" t="s">
        <v>113</v>
      </c>
      <c r="F854" s="21" t="s">
        <v>114</v>
      </c>
      <c r="G854" s="21" t="s">
        <v>174</v>
      </c>
      <c r="H854" s="68" t="s">
        <v>92</v>
      </c>
      <c r="I854" s="21" t="s">
        <v>93</v>
      </c>
      <c r="J854" s="21" t="s">
        <v>94</v>
      </c>
      <c r="K854" s="22"/>
      <c r="L854" s="22"/>
    </row>
    <row r="855" spans="1:12" ht="60" x14ac:dyDescent="0.2">
      <c r="A855" s="180" t="s">
        <v>15</v>
      </c>
      <c r="B855" s="176" t="s">
        <v>117</v>
      </c>
      <c r="C855" s="176" t="s">
        <v>126</v>
      </c>
      <c r="D855" s="176">
        <v>2</v>
      </c>
      <c r="E855" s="176">
        <v>20</v>
      </c>
      <c r="F855" s="2" t="s">
        <v>172</v>
      </c>
      <c r="G855" s="3">
        <v>1</v>
      </c>
      <c r="H855" s="26" t="e">
        <f>#REF!</f>
        <v>#REF!</v>
      </c>
      <c r="I855" s="26" t="e">
        <f>H855*G855</f>
        <v>#REF!</v>
      </c>
      <c r="J855" s="153" t="e">
        <f>SUM(I855:I859)</f>
        <v>#REF!</v>
      </c>
    </row>
    <row r="856" spans="1:12" ht="15" x14ac:dyDescent="0.2">
      <c r="A856" s="180"/>
      <c r="B856" s="176"/>
      <c r="C856" s="176"/>
      <c r="D856" s="176"/>
      <c r="E856" s="176"/>
      <c r="F856" s="51" t="s">
        <v>16</v>
      </c>
      <c r="G856" s="3">
        <v>2</v>
      </c>
      <c r="H856" s="26" t="e">
        <f>#REF!</f>
        <v>#REF!</v>
      </c>
      <c r="I856" s="26" t="e">
        <f>H856*G856</f>
        <v>#REF!</v>
      </c>
      <c r="J856" s="153"/>
    </row>
    <row r="857" spans="1:12" ht="15" x14ac:dyDescent="0.2">
      <c r="A857" s="180"/>
      <c r="B857" s="176"/>
      <c r="C857" s="176"/>
      <c r="D857" s="176"/>
      <c r="E857" s="176"/>
      <c r="F857" s="51" t="s">
        <v>17</v>
      </c>
      <c r="G857" s="3">
        <v>18</v>
      </c>
      <c r="H857" s="26">
        <v>567</v>
      </c>
      <c r="I857" s="26">
        <f>H857*G857</f>
        <v>10206</v>
      </c>
      <c r="J857" s="153"/>
    </row>
    <row r="858" spans="1:12" ht="15" x14ac:dyDescent="0.2">
      <c r="A858" s="180"/>
      <c r="B858" s="176"/>
      <c r="C858" s="176"/>
      <c r="D858" s="176"/>
      <c r="E858" s="176"/>
      <c r="F858" s="51" t="s">
        <v>18</v>
      </c>
      <c r="G858" s="3">
        <v>4</v>
      </c>
      <c r="H858" s="26">
        <f>3480*(1+5.2%)</f>
        <v>3660.96</v>
      </c>
      <c r="I858" s="26">
        <f>H858*G858</f>
        <v>14643.84</v>
      </c>
      <c r="J858" s="153"/>
    </row>
    <row r="859" spans="1:12" ht="27.5" customHeight="1" x14ac:dyDescent="0.2">
      <c r="A859" s="180"/>
      <c r="B859" s="176"/>
      <c r="C859" s="176"/>
      <c r="D859" s="176"/>
      <c r="E859" s="176"/>
      <c r="F859" s="51" t="s">
        <v>166</v>
      </c>
      <c r="G859" s="3">
        <v>40</v>
      </c>
      <c r="H859" s="26" t="e">
        <f>#REF!</f>
        <v>#REF!</v>
      </c>
      <c r="I859" s="26" t="e">
        <f>H859*G859</f>
        <v>#REF!</v>
      </c>
      <c r="J859" s="153"/>
    </row>
    <row r="860" spans="1:12" ht="45" x14ac:dyDescent="0.2">
      <c r="A860" s="21" t="s">
        <v>71</v>
      </c>
      <c r="B860" s="21" t="s">
        <v>110</v>
      </c>
      <c r="C860" s="21" t="s">
        <v>111</v>
      </c>
      <c r="D860" s="21" t="s">
        <v>112</v>
      </c>
      <c r="E860" s="21" t="s">
        <v>113</v>
      </c>
      <c r="F860" s="21" t="s">
        <v>114</v>
      </c>
      <c r="G860" s="21" t="s">
        <v>174</v>
      </c>
      <c r="H860" s="68" t="s">
        <v>92</v>
      </c>
      <c r="I860" s="21" t="s">
        <v>93</v>
      </c>
      <c r="J860" s="21" t="s">
        <v>94</v>
      </c>
      <c r="K860" s="22"/>
      <c r="L860" s="22"/>
    </row>
    <row r="861" spans="1:12" ht="60" x14ac:dyDescent="0.2">
      <c r="A861" s="179" t="s">
        <v>15</v>
      </c>
      <c r="B861" s="176" t="s">
        <v>59</v>
      </c>
      <c r="C861" s="176" t="s">
        <v>126</v>
      </c>
      <c r="D861" s="176">
        <v>1</v>
      </c>
      <c r="E861" s="176">
        <v>20</v>
      </c>
      <c r="F861" s="2" t="s">
        <v>172</v>
      </c>
      <c r="G861" s="3">
        <v>1</v>
      </c>
      <c r="H861" s="26" t="e">
        <f>#REF!</f>
        <v>#REF!</v>
      </c>
      <c r="I861" s="26" t="e">
        <f>H861*G861</f>
        <v>#REF!</v>
      </c>
      <c r="J861" s="153" t="e">
        <f>SUM(I861:I865)</f>
        <v>#REF!</v>
      </c>
    </row>
    <row r="862" spans="1:12" ht="15" x14ac:dyDescent="0.2">
      <c r="A862" s="179"/>
      <c r="B862" s="176"/>
      <c r="C862" s="176"/>
      <c r="D862" s="176"/>
      <c r="E862" s="176"/>
      <c r="F862" s="51" t="s">
        <v>16</v>
      </c>
      <c r="G862" s="3">
        <v>1</v>
      </c>
      <c r="H862" s="26" t="e">
        <f>#REF!</f>
        <v>#REF!</v>
      </c>
      <c r="I862" s="26" t="e">
        <f>H862*G862</f>
        <v>#REF!</v>
      </c>
      <c r="J862" s="153"/>
    </row>
    <row r="863" spans="1:12" ht="15" x14ac:dyDescent="0.2">
      <c r="A863" s="179"/>
      <c r="B863" s="176"/>
      <c r="C863" s="176"/>
      <c r="D863" s="176"/>
      <c r="E863" s="176"/>
      <c r="F863" s="51" t="s">
        <v>17</v>
      </c>
      <c r="G863" s="3">
        <v>18</v>
      </c>
      <c r="H863" s="26">
        <v>567</v>
      </c>
      <c r="I863" s="26">
        <f>H863*G863</f>
        <v>10206</v>
      </c>
      <c r="J863" s="153"/>
    </row>
    <row r="864" spans="1:12" ht="13.75" customHeight="1" x14ac:dyDescent="0.2">
      <c r="A864" s="179"/>
      <c r="B864" s="176"/>
      <c r="C864" s="176"/>
      <c r="D864" s="176"/>
      <c r="E864" s="176"/>
      <c r="F864" s="51" t="s">
        <v>18</v>
      </c>
      <c r="G864" s="3">
        <v>4</v>
      </c>
      <c r="H864" s="26">
        <f>3480*(1+5.2%)</f>
        <v>3660.96</v>
      </c>
      <c r="I864" s="26">
        <f>H864*G864</f>
        <v>14643.84</v>
      </c>
      <c r="J864" s="153"/>
    </row>
    <row r="865" spans="1:12" ht="75" x14ac:dyDescent="0.2">
      <c r="A865" s="179"/>
      <c r="B865" s="176"/>
      <c r="C865" s="176"/>
      <c r="D865" s="176"/>
      <c r="E865" s="176"/>
      <c r="F865" s="51" t="s">
        <v>166</v>
      </c>
      <c r="G865" s="3">
        <v>20</v>
      </c>
      <c r="H865" s="26" t="e">
        <f>#REF!</f>
        <v>#REF!</v>
      </c>
      <c r="I865" s="26" t="e">
        <f>H865*G865</f>
        <v>#REF!</v>
      </c>
      <c r="J865" s="153"/>
    </row>
    <row r="866" spans="1:12" ht="45" x14ac:dyDescent="0.2">
      <c r="A866" s="21" t="s">
        <v>71</v>
      </c>
      <c r="B866" s="21" t="s">
        <v>110</v>
      </c>
      <c r="C866" s="21" t="s">
        <v>111</v>
      </c>
      <c r="D866" s="21" t="s">
        <v>112</v>
      </c>
      <c r="E866" s="21" t="s">
        <v>113</v>
      </c>
      <c r="F866" s="21" t="s">
        <v>114</v>
      </c>
      <c r="G866" s="21" t="s">
        <v>174</v>
      </c>
      <c r="H866" s="68" t="s">
        <v>92</v>
      </c>
      <c r="I866" s="21" t="s">
        <v>93</v>
      </c>
      <c r="J866" s="21" t="s">
        <v>94</v>
      </c>
      <c r="K866" s="22"/>
      <c r="L866" s="22"/>
    </row>
    <row r="867" spans="1:12" ht="13.75" customHeight="1" x14ac:dyDescent="0.2">
      <c r="A867" s="158" t="s">
        <v>19</v>
      </c>
      <c r="B867" s="157" t="s">
        <v>117</v>
      </c>
      <c r="C867" s="157" t="s">
        <v>47</v>
      </c>
      <c r="D867" s="157">
        <v>2</v>
      </c>
      <c r="E867" s="157">
        <v>20</v>
      </c>
      <c r="F867" s="51" t="s">
        <v>20</v>
      </c>
      <c r="G867" s="30">
        <v>40</v>
      </c>
      <c r="H867" s="70" t="e">
        <f>#REF!</f>
        <v>#REF!</v>
      </c>
      <c r="I867" s="26" t="e">
        <f>+H867*G867</f>
        <v>#REF!</v>
      </c>
      <c r="J867" s="167" t="e">
        <f>SUM(I867:I870)</f>
        <v>#REF!</v>
      </c>
      <c r="K867" s="38"/>
      <c r="L867" s="38"/>
    </row>
    <row r="868" spans="1:12" ht="30" x14ac:dyDescent="0.2">
      <c r="A868" s="158"/>
      <c r="B868" s="157"/>
      <c r="C868" s="157"/>
      <c r="D868" s="157"/>
      <c r="E868" s="157"/>
      <c r="F868" s="2" t="s">
        <v>168</v>
      </c>
      <c r="G868" s="3">
        <v>2</v>
      </c>
      <c r="H868" s="26">
        <v>116655</v>
      </c>
      <c r="I868" s="26">
        <f>+H868*G868</f>
        <v>233310</v>
      </c>
      <c r="J868" s="168"/>
      <c r="K868" s="38"/>
      <c r="L868" s="38"/>
    </row>
    <row r="869" spans="1:12" ht="15" x14ac:dyDescent="0.2">
      <c r="A869" s="158"/>
      <c r="B869" s="157"/>
      <c r="C869" s="157"/>
      <c r="D869" s="157"/>
      <c r="E869" s="157"/>
      <c r="F869" s="51" t="s">
        <v>21</v>
      </c>
      <c r="G869" s="30">
        <v>40</v>
      </c>
      <c r="H869" s="70" t="e">
        <f>#REF!</f>
        <v>#REF!</v>
      </c>
      <c r="I869" s="26" t="e">
        <f>H869*G869</f>
        <v>#REF!</v>
      </c>
      <c r="J869" s="168"/>
      <c r="K869" s="38"/>
      <c r="L869" s="38"/>
    </row>
    <row r="870" spans="1:12" ht="13.75" customHeight="1" x14ac:dyDescent="0.2">
      <c r="A870" s="158"/>
      <c r="B870" s="157"/>
      <c r="C870" s="157"/>
      <c r="D870" s="157"/>
      <c r="E870" s="157"/>
      <c r="F870" s="51" t="s">
        <v>22</v>
      </c>
      <c r="G870" s="30">
        <v>2</v>
      </c>
      <c r="H870" s="70">
        <v>50000</v>
      </c>
      <c r="I870" s="26">
        <f>H870*G870</f>
        <v>100000</v>
      </c>
      <c r="J870" s="169"/>
      <c r="K870" s="38"/>
      <c r="L870" s="38"/>
    </row>
    <row r="871" spans="1:12" ht="45" x14ac:dyDescent="0.2">
      <c r="A871" s="21" t="s">
        <v>71</v>
      </c>
      <c r="B871" s="21" t="s">
        <v>110</v>
      </c>
      <c r="C871" s="21" t="s">
        <v>111</v>
      </c>
      <c r="D871" s="21" t="s">
        <v>112</v>
      </c>
      <c r="E871" s="21" t="s">
        <v>113</v>
      </c>
      <c r="F871" s="21" t="s">
        <v>114</v>
      </c>
      <c r="G871" s="21" t="s">
        <v>174</v>
      </c>
      <c r="H871" s="68" t="s">
        <v>92</v>
      </c>
      <c r="I871" s="21" t="s">
        <v>93</v>
      </c>
      <c r="J871" s="21" t="s">
        <v>94</v>
      </c>
      <c r="K871" s="22"/>
      <c r="L871" s="22"/>
    </row>
    <row r="872" spans="1:12" ht="30" x14ac:dyDescent="0.2">
      <c r="A872" s="180" t="s">
        <v>30</v>
      </c>
      <c r="B872" s="176" t="s">
        <v>59</v>
      </c>
      <c r="C872" s="176" t="s">
        <v>31</v>
      </c>
      <c r="D872" s="176">
        <v>1</v>
      </c>
      <c r="E872" s="176">
        <v>30</v>
      </c>
      <c r="F872" s="51" t="s">
        <v>32</v>
      </c>
      <c r="G872" s="3">
        <v>30</v>
      </c>
      <c r="H872" s="27">
        <v>1225</v>
      </c>
      <c r="I872" s="26">
        <f>H872*G872</f>
        <v>36750</v>
      </c>
      <c r="J872" s="153" t="e">
        <f>SUM(I872:I875)</f>
        <v>#REF!</v>
      </c>
    </row>
    <row r="873" spans="1:12" ht="15" x14ac:dyDescent="0.2">
      <c r="A873" s="180"/>
      <c r="B873" s="176"/>
      <c r="C873" s="176"/>
      <c r="D873" s="176"/>
      <c r="E873" s="176"/>
      <c r="F873" s="51" t="s">
        <v>33</v>
      </c>
      <c r="G873" s="3">
        <v>30</v>
      </c>
      <c r="H873" s="27" t="e">
        <f>#REF!</f>
        <v>#REF!</v>
      </c>
      <c r="I873" s="26" t="e">
        <f>H873*G873</f>
        <v>#REF!</v>
      </c>
      <c r="J873" s="153"/>
    </row>
    <row r="874" spans="1:12" ht="13.75" customHeight="1" x14ac:dyDescent="0.2">
      <c r="A874" s="180"/>
      <c r="B874" s="176"/>
      <c r="C874" s="176"/>
      <c r="D874" s="176"/>
      <c r="E874" s="176"/>
      <c r="F874" s="51" t="s">
        <v>34</v>
      </c>
      <c r="G874" s="3">
        <v>1</v>
      </c>
      <c r="H874" s="27">
        <v>111512</v>
      </c>
      <c r="I874" s="26">
        <f>H874*G874</f>
        <v>111512</v>
      </c>
      <c r="J874" s="153"/>
    </row>
    <row r="875" spans="1:12" ht="15" x14ac:dyDescent="0.2">
      <c r="A875" s="180"/>
      <c r="B875" s="176"/>
      <c r="C875" s="176"/>
      <c r="D875" s="176"/>
      <c r="E875" s="176"/>
      <c r="F875" s="51" t="s">
        <v>35</v>
      </c>
      <c r="G875" s="3">
        <v>4</v>
      </c>
      <c r="H875" s="27">
        <v>4000</v>
      </c>
      <c r="I875" s="26">
        <f>H875*G875</f>
        <v>16000</v>
      </c>
      <c r="J875" s="153"/>
    </row>
    <row r="876" spans="1:12" ht="45" x14ac:dyDescent="0.2">
      <c r="A876" s="21" t="s">
        <v>71</v>
      </c>
      <c r="B876" s="21" t="s">
        <v>110</v>
      </c>
      <c r="C876" s="21" t="s">
        <v>111</v>
      </c>
      <c r="D876" s="21" t="s">
        <v>112</v>
      </c>
      <c r="E876" s="21" t="s">
        <v>113</v>
      </c>
      <c r="F876" s="21" t="s">
        <v>114</v>
      </c>
      <c r="G876" s="21" t="s">
        <v>174</v>
      </c>
      <c r="H876" s="68" t="s">
        <v>92</v>
      </c>
      <c r="I876" s="21" t="s">
        <v>93</v>
      </c>
      <c r="J876" s="21" t="s">
        <v>94</v>
      </c>
      <c r="K876" s="22"/>
      <c r="L876" s="22"/>
    </row>
    <row r="877" spans="1:12" ht="15" x14ac:dyDescent="0.2">
      <c r="A877" s="181" t="s">
        <v>127</v>
      </c>
      <c r="B877" s="182" t="s">
        <v>117</v>
      </c>
      <c r="C877" s="182" t="s">
        <v>128</v>
      </c>
      <c r="D877" s="182">
        <v>5</v>
      </c>
      <c r="E877" s="182">
        <v>20</v>
      </c>
      <c r="F877" s="53" t="s">
        <v>36</v>
      </c>
      <c r="G877" s="3">
        <v>1</v>
      </c>
      <c r="H877" s="27" t="e">
        <f>#REF!</f>
        <v>#REF!</v>
      </c>
      <c r="I877" s="26" t="e">
        <f>H877*G877</f>
        <v>#REF!</v>
      </c>
      <c r="J877" s="154" t="e">
        <f>SUM(I877:I878)</f>
        <v>#REF!</v>
      </c>
    </row>
    <row r="878" spans="1:12" ht="13.75" customHeight="1" x14ac:dyDescent="0.2">
      <c r="A878" s="181"/>
      <c r="B878" s="182"/>
      <c r="C878" s="182"/>
      <c r="D878" s="182"/>
      <c r="E878" s="182"/>
      <c r="F878" s="53" t="s">
        <v>181</v>
      </c>
      <c r="G878" s="3">
        <v>100</v>
      </c>
      <c r="H878" s="26">
        <v>4287</v>
      </c>
      <c r="I878" s="26">
        <f>H878*G878</f>
        <v>428700</v>
      </c>
      <c r="J878" s="154"/>
    </row>
    <row r="879" spans="1:12" ht="45" x14ac:dyDescent="0.2">
      <c r="A879" s="21" t="s">
        <v>71</v>
      </c>
      <c r="B879" s="21" t="s">
        <v>110</v>
      </c>
      <c r="C879" s="21" t="s">
        <v>111</v>
      </c>
      <c r="D879" s="21" t="s">
        <v>112</v>
      </c>
      <c r="E879" s="21" t="s">
        <v>113</v>
      </c>
      <c r="F879" s="21" t="s">
        <v>114</v>
      </c>
      <c r="G879" s="21" t="s">
        <v>174</v>
      </c>
      <c r="H879" s="68" t="s">
        <v>92</v>
      </c>
      <c r="I879" s="21" t="s">
        <v>93</v>
      </c>
      <c r="J879" s="21" t="s">
        <v>94</v>
      </c>
      <c r="K879" s="22"/>
      <c r="L879" s="22"/>
    </row>
    <row r="880" spans="1:12" ht="15" x14ac:dyDescent="0.2">
      <c r="A880" s="185" t="s">
        <v>129</v>
      </c>
      <c r="B880" s="182" t="s">
        <v>59</v>
      </c>
      <c r="C880" s="182" t="s">
        <v>128</v>
      </c>
      <c r="D880" s="182">
        <v>3</v>
      </c>
      <c r="E880" s="182">
        <v>20</v>
      </c>
      <c r="F880" s="53" t="s">
        <v>36</v>
      </c>
      <c r="G880" s="3">
        <v>1</v>
      </c>
      <c r="H880" s="27" t="e">
        <f>#REF!</f>
        <v>#REF!</v>
      </c>
      <c r="I880" s="26" t="e">
        <f>H880*G880</f>
        <v>#REF!</v>
      </c>
      <c r="J880" s="154" t="e">
        <f>SUM(I880:I881)</f>
        <v>#REF!</v>
      </c>
    </row>
    <row r="881" spans="1:12" ht="15" x14ac:dyDescent="0.2">
      <c r="A881" s="185"/>
      <c r="B881" s="182"/>
      <c r="C881" s="182"/>
      <c r="D881" s="182"/>
      <c r="E881" s="182"/>
      <c r="F881" s="53" t="s">
        <v>181</v>
      </c>
      <c r="G881" s="3">
        <v>60</v>
      </c>
      <c r="H881" s="26">
        <v>4287</v>
      </c>
      <c r="I881" s="26">
        <f>H881*G881</f>
        <v>257220</v>
      </c>
      <c r="J881" s="154"/>
    </row>
    <row r="882" spans="1:12" ht="45" x14ac:dyDescent="0.2">
      <c r="A882" s="21" t="s">
        <v>71</v>
      </c>
      <c r="B882" s="21" t="s">
        <v>110</v>
      </c>
      <c r="C882" s="21" t="s">
        <v>111</v>
      </c>
      <c r="D882" s="21" t="s">
        <v>112</v>
      </c>
      <c r="E882" s="21" t="s">
        <v>113</v>
      </c>
      <c r="F882" s="21" t="s">
        <v>114</v>
      </c>
      <c r="G882" s="21" t="s">
        <v>174</v>
      </c>
      <c r="H882" s="68" t="s">
        <v>92</v>
      </c>
      <c r="I882" s="21" t="s">
        <v>93</v>
      </c>
      <c r="J882" s="21" t="s">
        <v>94</v>
      </c>
      <c r="K882" s="22"/>
      <c r="L882" s="22"/>
    </row>
    <row r="883" spans="1:12" ht="15" x14ac:dyDescent="0.2">
      <c r="A883" s="184" t="s">
        <v>190</v>
      </c>
      <c r="B883" s="176" t="s">
        <v>59</v>
      </c>
      <c r="C883" s="176" t="s">
        <v>128</v>
      </c>
      <c r="D883" s="176">
        <v>5</v>
      </c>
      <c r="E883" s="176">
        <v>20</v>
      </c>
      <c r="F883" s="53" t="s">
        <v>181</v>
      </c>
      <c r="G883" s="3">
        <v>100</v>
      </c>
      <c r="H883" s="26">
        <v>4287</v>
      </c>
      <c r="I883" s="26">
        <f>H883*G883</f>
        <v>428700</v>
      </c>
      <c r="J883" s="154">
        <f>SUM(I883:I885)</f>
        <v>890700</v>
      </c>
    </row>
    <row r="884" spans="1:12" ht="15" x14ac:dyDescent="0.2">
      <c r="A884" s="184"/>
      <c r="B884" s="176"/>
      <c r="C884" s="176"/>
      <c r="D884" s="176"/>
      <c r="E884" s="176"/>
      <c r="F884" s="53" t="s">
        <v>37</v>
      </c>
      <c r="G884" s="3">
        <v>20</v>
      </c>
      <c r="H884" s="26">
        <v>7150</v>
      </c>
      <c r="I884" s="26">
        <f>H884*G884</f>
        <v>143000</v>
      </c>
      <c r="J884" s="154"/>
    </row>
    <row r="885" spans="1:12" ht="15" x14ac:dyDescent="0.2">
      <c r="A885" s="184"/>
      <c r="B885" s="176"/>
      <c r="C885" s="176"/>
      <c r="D885" s="176"/>
      <c r="E885" s="176"/>
      <c r="F885" s="53" t="s">
        <v>38</v>
      </c>
      <c r="G885" s="3">
        <v>20</v>
      </c>
      <c r="H885" s="27">
        <v>15950</v>
      </c>
      <c r="I885" s="26">
        <f>H885*G885</f>
        <v>319000</v>
      </c>
      <c r="J885" s="154"/>
    </row>
    <row r="886" spans="1:12" ht="45" x14ac:dyDescent="0.2">
      <c r="A886" s="21" t="s">
        <v>71</v>
      </c>
      <c r="B886" s="21" t="s">
        <v>110</v>
      </c>
      <c r="C886" s="21" t="s">
        <v>111</v>
      </c>
      <c r="D886" s="21" t="s">
        <v>112</v>
      </c>
      <c r="E886" s="21" t="s">
        <v>113</v>
      </c>
      <c r="F886" s="21" t="s">
        <v>114</v>
      </c>
      <c r="G886" s="21" t="s">
        <v>174</v>
      </c>
      <c r="H886" s="68" t="s">
        <v>92</v>
      </c>
      <c r="I886" s="21" t="s">
        <v>93</v>
      </c>
      <c r="J886" s="21" t="s">
        <v>94</v>
      </c>
      <c r="K886" s="22"/>
      <c r="L886" s="22"/>
    </row>
    <row r="887" spans="1:12" ht="15" x14ac:dyDescent="0.2">
      <c r="A887" s="183" t="s">
        <v>191</v>
      </c>
      <c r="B887" s="176" t="s">
        <v>117</v>
      </c>
      <c r="C887" s="176" t="s">
        <v>128</v>
      </c>
      <c r="D887" s="176">
        <v>5</v>
      </c>
      <c r="E887" s="176">
        <v>20</v>
      </c>
      <c r="F887" s="53" t="s">
        <v>181</v>
      </c>
      <c r="G887" s="3">
        <v>100</v>
      </c>
      <c r="H887" s="26">
        <v>4287</v>
      </c>
      <c r="I887" s="26">
        <f>H887*G887</f>
        <v>428700</v>
      </c>
      <c r="J887" s="154">
        <f>SUM(I887:I889)</f>
        <v>890700</v>
      </c>
    </row>
    <row r="888" spans="1:12" ht="15" x14ac:dyDescent="0.2">
      <c r="A888" s="183"/>
      <c r="B888" s="176"/>
      <c r="C888" s="176"/>
      <c r="D888" s="176"/>
      <c r="E888" s="176"/>
      <c r="F888" s="53" t="s">
        <v>37</v>
      </c>
      <c r="G888" s="3">
        <v>20</v>
      </c>
      <c r="H888" s="26">
        <v>7150</v>
      </c>
      <c r="I888" s="26">
        <f>H888*G888</f>
        <v>143000</v>
      </c>
      <c r="J888" s="154"/>
    </row>
    <row r="889" spans="1:12" ht="15" x14ac:dyDescent="0.2">
      <c r="A889" s="183"/>
      <c r="B889" s="176"/>
      <c r="C889" s="176"/>
      <c r="D889" s="176"/>
      <c r="E889" s="176"/>
      <c r="F889" s="53" t="s">
        <v>38</v>
      </c>
      <c r="G889" s="3">
        <v>20</v>
      </c>
      <c r="H889" s="27">
        <v>15950</v>
      </c>
      <c r="I889" s="26">
        <f>H889*G889</f>
        <v>319000</v>
      </c>
      <c r="J889" s="154"/>
    </row>
    <row r="890" spans="1:12" ht="45" x14ac:dyDescent="0.2">
      <c r="A890" s="21" t="s">
        <v>71</v>
      </c>
      <c r="B890" s="21" t="s">
        <v>110</v>
      </c>
      <c r="C890" s="21" t="s">
        <v>111</v>
      </c>
      <c r="D890" s="21" t="s">
        <v>112</v>
      </c>
      <c r="E890" s="21" t="s">
        <v>113</v>
      </c>
      <c r="F890" s="21" t="s">
        <v>114</v>
      </c>
      <c r="G890" s="21" t="s">
        <v>174</v>
      </c>
      <c r="H890" s="68" t="s">
        <v>92</v>
      </c>
      <c r="I890" s="21" t="s">
        <v>93</v>
      </c>
      <c r="J890" s="21" t="s">
        <v>94</v>
      </c>
      <c r="K890" s="22"/>
      <c r="L890" s="22"/>
    </row>
    <row r="891" spans="1:12" ht="13.75" customHeight="1" x14ac:dyDescent="0.2">
      <c r="A891" s="183" t="s">
        <v>130</v>
      </c>
      <c r="B891" s="176" t="s">
        <v>117</v>
      </c>
      <c r="C891" s="176" t="s">
        <v>131</v>
      </c>
      <c r="D891" s="176">
        <v>3</v>
      </c>
      <c r="E891" s="176">
        <v>20</v>
      </c>
      <c r="F891" s="2" t="s">
        <v>39</v>
      </c>
      <c r="G891" s="3">
        <v>1</v>
      </c>
      <c r="H891" s="27">
        <f>135767.5*(1+5.2%)</f>
        <v>142827.41</v>
      </c>
      <c r="I891" s="26">
        <f t="shared" ref="I891:I902" si="18">H891*G891</f>
        <v>142827.41</v>
      </c>
      <c r="J891" s="186" t="e">
        <f>SUM(I891:I902)</f>
        <v>#REF!</v>
      </c>
    </row>
    <row r="892" spans="1:12" ht="15" x14ac:dyDescent="0.2">
      <c r="A892" s="183"/>
      <c r="B892" s="176"/>
      <c r="C892" s="176"/>
      <c r="D892" s="176"/>
      <c r="E892" s="176"/>
      <c r="F892" s="2" t="s">
        <v>40</v>
      </c>
      <c r="G892" s="3">
        <v>1</v>
      </c>
      <c r="H892" s="27">
        <f>77150*(1+5.2%)</f>
        <v>81161.8</v>
      </c>
      <c r="I892" s="26">
        <f t="shared" si="18"/>
        <v>81161.8</v>
      </c>
      <c r="J892" s="186"/>
    </row>
    <row r="893" spans="1:12" ht="15" x14ac:dyDescent="0.2">
      <c r="A893" s="183"/>
      <c r="B893" s="176"/>
      <c r="C893" s="176"/>
      <c r="D893" s="176"/>
      <c r="E893" s="176"/>
      <c r="F893" s="2" t="s">
        <v>132</v>
      </c>
      <c r="G893" s="3">
        <v>1</v>
      </c>
      <c r="H893" s="27">
        <f>62540*(1+5.2%)</f>
        <v>65792.08</v>
      </c>
      <c r="I893" s="26">
        <f t="shared" si="18"/>
        <v>65792.08</v>
      </c>
      <c r="J893" s="186"/>
    </row>
    <row r="894" spans="1:12" ht="15" x14ac:dyDescent="0.2">
      <c r="A894" s="183"/>
      <c r="B894" s="176"/>
      <c r="C894" s="176"/>
      <c r="D894" s="176"/>
      <c r="E894" s="176"/>
      <c r="F894" s="2" t="s">
        <v>41</v>
      </c>
      <c r="G894" s="3">
        <v>1</v>
      </c>
      <c r="H894" s="27">
        <v>76262</v>
      </c>
      <c r="I894" s="26">
        <f t="shared" si="18"/>
        <v>76262</v>
      </c>
      <c r="J894" s="186"/>
    </row>
    <row r="895" spans="1:12" ht="15" x14ac:dyDescent="0.2">
      <c r="A895" s="183"/>
      <c r="B895" s="176"/>
      <c r="C895" s="176"/>
      <c r="D895" s="176"/>
      <c r="E895" s="176"/>
      <c r="F895" s="2" t="s">
        <v>42</v>
      </c>
      <c r="G895" s="3">
        <v>1</v>
      </c>
      <c r="H895" s="27" t="e">
        <f>H844</f>
        <v>#REF!</v>
      </c>
      <c r="I895" s="26" t="e">
        <f t="shared" si="18"/>
        <v>#REF!</v>
      </c>
      <c r="J895" s="186"/>
    </row>
    <row r="896" spans="1:12" ht="15" x14ac:dyDescent="0.2">
      <c r="A896" s="183"/>
      <c r="B896" s="176"/>
      <c r="C896" s="176"/>
      <c r="D896" s="176"/>
      <c r="E896" s="176"/>
      <c r="F896" s="2" t="s">
        <v>180</v>
      </c>
      <c r="G896" s="30">
        <f>D891</f>
        <v>3</v>
      </c>
      <c r="H896" s="27" t="e">
        <f>H909</f>
        <v>#REF!</v>
      </c>
      <c r="I896" s="26" t="e">
        <f t="shared" si="18"/>
        <v>#REF!</v>
      </c>
      <c r="J896" s="186"/>
    </row>
    <row r="897" spans="1:12" ht="15" x14ac:dyDescent="0.2">
      <c r="A897" s="183"/>
      <c r="B897" s="176"/>
      <c r="C897" s="176"/>
      <c r="D897" s="176"/>
      <c r="E897" s="176"/>
      <c r="F897" s="2" t="s">
        <v>133</v>
      </c>
      <c r="G897" s="30">
        <v>1</v>
      </c>
      <c r="H897" s="27">
        <v>24563</v>
      </c>
      <c r="I897" s="26">
        <f t="shared" si="18"/>
        <v>24563</v>
      </c>
      <c r="J897" s="186"/>
    </row>
    <row r="898" spans="1:12" ht="15" x14ac:dyDescent="0.2">
      <c r="A898" s="183"/>
      <c r="B898" s="176"/>
      <c r="C898" s="176"/>
      <c r="D898" s="176"/>
      <c r="E898" s="176"/>
      <c r="F898" s="2" t="s">
        <v>184</v>
      </c>
      <c r="G898" s="30">
        <v>1</v>
      </c>
      <c r="H898" s="27" t="e">
        <f>#REF!</f>
        <v>#REF!</v>
      </c>
      <c r="I898" s="26" t="e">
        <f t="shared" si="18"/>
        <v>#REF!</v>
      </c>
      <c r="J898" s="186"/>
    </row>
    <row r="899" spans="1:12" ht="15" x14ac:dyDescent="0.2">
      <c r="A899" s="183"/>
      <c r="B899" s="176"/>
      <c r="C899" s="176"/>
      <c r="D899" s="176"/>
      <c r="E899" s="176"/>
      <c r="F899" s="2" t="s">
        <v>183</v>
      </c>
      <c r="G899" s="30">
        <v>2</v>
      </c>
      <c r="H899" s="27" t="e">
        <f>H912</f>
        <v>#REF!</v>
      </c>
      <c r="I899" s="26" t="e">
        <f t="shared" si="18"/>
        <v>#REF!</v>
      </c>
      <c r="J899" s="186"/>
    </row>
    <row r="900" spans="1:12" ht="15" x14ac:dyDescent="0.2">
      <c r="A900" s="183"/>
      <c r="B900" s="176"/>
      <c r="C900" s="176"/>
      <c r="D900" s="176"/>
      <c r="E900" s="176"/>
      <c r="F900" s="2" t="s">
        <v>187</v>
      </c>
      <c r="G900" s="30">
        <v>1</v>
      </c>
      <c r="H900" s="27">
        <v>34467</v>
      </c>
      <c r="I900" s="26">
        <f t="shared" si="18"/>
        <v>34467</v>
      </c>
      <c r="J900" s="186"/>
    </row>
    <row r="901" spans="1:12" ht="15" x14ac:dyDescent="0.2">
      <c r="A901" s="183"/>
      <c r="B901" s="176"/>
      <c r="C901" s="176"/>
      <c r="D901" s="176"/>
      <c r="E901" s="176"/>
      <c r="F901" s="2" t="s">
        <v>45</v>
      </c>
      <c r="G901" s="30">
        <v>1</v>
      </c>
      <c r="H901" s="27" t="e">
        <f>H914</f>
        <v>#REF!</v>
      </c>
      <c r="I901" s="26" t="e">
        <f t="shared" si="18"/>
        <v>#REF!</v>
      </c>
      <c r="J901" s="186"/>
    </row>
    <row r="902" spans="1:12" ht="15" x14ac:dyDescent="0.2">
      <c r="A902" s="183"/>
      <c r="B902" s="176"/>
      <c r="C902" s="176"/>
      <c r="D902" s="176"/>
      <c r="E902" s="176"/>
      <c r="F902" s="2" t="s">
        <v>36</v>
      </c>
      <c r="G902" s="3">
        <v>1</v>
      </c>
      <c r="H902" s="27" t="e">
        <f>H877</f>
        <v>#REF!</v>
      </c>
      <c r="I902" s="26" t="e">
        <f t="shared" si="18"/>
        <v>#REF!</v>
      </c>
      <c r="J902" s="186"/>
    </row>
    <row r="903" spans="1:12" ht="45" x14ac:dyDescent="0.2">
      <c r="A903" s="21" t="s">
        <v>71</v>
      </c>
      <c r="B903" s="21" t="s">
        <v>110</v>
      </c>
      <c r="C903" s="21" t="s">
        <v>111</v>
      </c>
      <c r="D903" s="21" t="s">
        <v>112</v>
      </c>
      <c r="E903" s="21" t="s">
        <v>113</v>
      </c>
      <c r="F903" s="21" t="s">
        <v>114</v>
      </c>
      <c r="G903" s="21" t="s">
        <v>174</v>
      </c>
      <c r="H903" s="68" t="s">
        <v>92</v>
      </c>
      <c r="I903" s="21" t="s">
        <v>93</v>
      </c>
      <c r="J903" s="21" t="s">
        <v>94</v>
      </c>
      <c r="K903" s="22"/>
      <c r="L903" s="22"/>
    </row>
    <row r="904" spans="1:12" ht="13.75" customHeight="1" x14ac:dyDescent="0.2">
      <c r="A904" s="183" t="s">
        <v>130</v>
      </c>
      <c r="B904" s="176" t="s">
        <v>59</v>
      </c>
      <c r="C904" s="176" t="s">
        <v>131</v>
      </c>
      <c r="D904" s="176">
        <v>3</v>
      </c>
      <c r="E904" s="176">
        <v>15</v>
      </c>
      <c r="F904" s="2" t="s">
        <v>39</v>
      </c>
      <c r="G904" s="3">
        <v>1</v>
      </c>
      <c r="H904" s="27">
        <f>135767.5*(1+5.2%)</f>
        <v>142827.41</v>
      </c>
      <c r="I904" s="26">
        <f t="shared" ref="I904:I915" si="19">H904*G904</f>
        <v>142827.41</v>
      </c>
      <c r="J904" s="186" t="e">
        <f>SUM(I904:I915)</f>
        <v>#REF!</v>
      </c>
    </row>
    <row r="905" spans="1:12" ht="15" x14ac:dyDescent="0.2">
      <c r="A905" s="183"/>
      <c r="B905" s="176"/>
      <c r="C905" s="176"/>
      <c r="D905" s="176"/>
      <c r="E905" s="176"/>
      <c r="F905" s="2" t="s">
        <v>40</v>
      </c>
      <c r="G905" s="3">
        <v>1</v>
      </c>
      <c r="H905" s="27">
        <f>77150*(1+5.2%)</f>
        <v>81161.8</v>
      </c>
      <c r="I905" s="26">
        <f t="shared" si="19"/>
        <v>81161.8</v>
      </c>
      <c r="J905" s="186"/>
    </row>
    <row r="906" spans="1:12" ht="15" x14ac:dyDescent="0.2">
      <c r="A906" s="183"/>
      <c r="B906" s="176"/>
      <c r="C906" s="176"/>
      <c r="D906" s="176"/>
      <c r="E906" s="176"/>
      <c r="F906" s="2" t="s">
        <v>132</v>
      </c>
      <c r="G906" s="3">
        <v>1</v>
      </c>
      <c r="H906" s="27">
        <f>62540*(1+5.2%)</f>
        <v>65792.08</v>
      </c>
      <c r="I906" s="26">
        <f t="shared" si="19"/>
        <v>65792.08</v>
      </c>
      <c r="J906" s="186"/>
    </row>
    <row r="907" spans="1:12" ht="13.75" customHeight="1" x14ac:dyDescent="0.2">
      <c r="A907" s="183"/>
      <c r="B907" s="176"/>
      <c r="C907" s="176"/>
      <c r="D907" s="176"/>
      <c r="E907" s="176"/>
      <c r="F907" s="2" t="s">
        <v>41</v>
      </c>
      <c r="G907" s="3">
        <v>1</v>
      </c>
      <c r="H907" s="27">
        <v>76262</v>
      </c>
      <c r="I907" s="26">
        <f t="shared" si="19"/>
        <v>76262</v>
      </c>
      <c r="J907" s="186"/>
    </row>
    <row r="908" spans="1:12" ht="15" x14ac:dyDescent="0.2">
      <c r="A908" s="183"/>
      <c r="B908" s="176"/>
      <c r="C908" s="176"/>
      <c r="D908" s="176"/>
      <c r="E908" s="176"/>
      <c r="F908" s="2" t="s">
        <v>42</v>
      </c>
      <c r="G908" s="3">
        <v>1</v>
      </c>
      <c r="H908" s="27" t="e">
        <f>H895</f>
        <v>#REF!</v>
      </c>
      <c r="I908" s="26" t="e">
        <f t="shared" si="19"/>
        <v>#REF!</v>
      </c>
      <c r="J908" s="186"/>
    </row>
    <row r="909" spans="1:12" ht="15" x14ac:dyDescent="0.2">
      <c r="A909" s="183"/>
      <c r="B909" s="176"/>
      <c r="C909" s="176"/>
      <c r="D909" s="176"/>
      <c r="E909" s="176"/>
      <c r="F909" s="2" t="s">
        <v>180</v>
      </c>
      <c r="G909" s="30">
        <f>D904</f>
        <v>3</v>
      </c>
      <c r="H909" s="42" t="e">
        <f>H852</f>
        <v>#REF!</v>
      </c>
      <c r="I909" s="26" t="e">
        <f t="shared" si="19"/>
        <v>#REF!</v>
      </c>
      <c r="J909" s="186"/>
    </row>
    <row r="910" spans="1:12" ht="15" x14ac:dyDescent="0.2">
      <c r="A910" s="183"/>
      <c r="B910" s="176"/>
      <c r="C910" s="176"/>
      <c r="D910" s="176"/>
      <c r="E910" s="176"/>
      <c r="F910" s="2" t="s">
        <v>133</v>
      </c>
      <c r="G910" s="30">
        <v>1</v>
      </c>
      <c r="H910" s="27">
        <v>24563</v>
      </c>
      <c r="I910" s="26">
        <f t="shared" si="19"/>
        <v>24563</v>
      </c>
      <c r="J910" s="186"/>
    </row>
    <row r="911" spans="1:12" ht="15" x14ac:dyDescent="0.2">
      <c r="A911" s="183"/>
      <c r="B911" s="176"/>
      <c r="C911" s="176"/>
      <c r="D911" s="176"/>
      <c r="E911" s="176"/>
      <c r="F911" s="2" t="s">
        <v>184</v>
      </c>
      <c r="G911" s="30">
        <v>1</v>
      </c>
      <c r="H911" s="42" t="e">
        <f>#REF!</f>
        <v>#REF!</v>
      </c>
      <c r="I911" s="26" t="e">
        <f t="shared" si="19"/>
        <v>#REF!</v>
      </c>
      <c r="J911" s="186"/>
    </row>
    <row r="912" spans="1:12" ht="15" x14ac:dyDescent="0.2">
      <c r="A912" s="183"/>
      <c r="B912" s="176"/>
      <c r="C912" s="176"/>
      <c r="D912" s="176"/>
      <c r="E912" s="176"/>
      <c r="F912" s="2" t="s">
        <v>183</v>
      </c>
      <c r="G912" s="30">
        <v>1</v>
      </c>
      <c r="H912" s="42" t="e">
        <f>H847</f>
        <v>#REF!</v>
      </c>
      <c r="I912" s="26" t="e">
        <f t="shared" si="19"/>
        <v>#REF!</v>
      </c>
      <c r="J912" s="186"/>
    </row>
    <row r="913" spans="1:12" ht="15" x14ac:dyDescent="0.2">
      <c r="A913" s="183"/>
      <c r="B913" s="176"/>
      <c r="C913" s="176"/>
      <c r="D913" s="176"/>
      <c r="E913" s="176"/>
      <c r="F913" s="2" t="s">
        <v>187</v>
      </c>
      <c r="G913" s="30">
        <v>1</v>
      </c>
      <c r="H913" s="27">
        <v>34467</v>
      </c>
      <c r="I913" s="26">
        <f t="shared" si="19"/>
        <v>34467</v>
      </c>
      <c r="J913" s="186"/>
    </row>
    <row r="914" spans="1:12" ht="41.5" customHeight="1" x14ac:dyDescent="0.2">
      <c r="A914" s="183"/>
      <c r="B914" s="176"/>
      <c r="C914" s="176"/>
      <c r="D914" s="176"/>
      <c r="E914" s="176"/>
      <c r="F914" s="2" t="s">
        <v>45</v>
      </c>
      <c r="G914" s="30">
        <v>1</v>
      </c>
      <c r="H914" s="42" t="e">
        <f>H846</f>
        <v>#REF!</v>
      </c>
      <c r="I914" s="26" t="e">
        <f t="shared" si="19"/>
        <v>#REF!</v>
      </c>
      <c r="J914" s="186"/>
    </row>
    <row r="915" spans="1:12" ht="15" x14ac:dyDescent="0.2">
      <c r="A915" s="183"/>
      <c r="B915" s="176"/>
      <c r="C915" s="176"/>
      <c r="D915" s="176"/>
      <c r="E915" s="176"/>
      <c r="F915" s="2" t="s">
        <v>36</v>
      </c>
      <c r="G915" s="3">
        <v>1</v>
      </c>
      <c r="H915" s="42" t="e">
        <f>H902</f>
        <v>#REF!</v>
      </c>
      <c r="I915" s="26" t="e">
        <f t="shared" si="19"/>
        <v>#REF!</v>
      </c>
      <c r="J915" s="186"/>
    </row>
    <row r="916" spans="1:12" ht="45" x14ac:dyDescent="0.2">
      <c r="A916" s="21" t="s">
        <v>71</v>
      </c>
      <c r="B916" s="21" t="s">
        <v>110</v>
      </c>
      <c r="C916" s="21" t="s">
        <v>111</v>
      </c>
      <c r="D916" s="21" t="s">
        <v>112</v>
      </c>
      <c r="E916" s="21" t="s">
        <v>113</v>
      </c>
      <c r="F916" s="21" t="s">
        <v>114</v>
      </c>
      <c r="G916" s="21" t="s">
        <v>174</v>
      </c>
      <c r="H916" s="68" t="s">
        <v>92</v>
      </c>
      <c r="I916" s="21" t="s">
        <v>93</v>
      </c>
      <c r="J916" s="21" t="s">
        <v>94</v>
      </c>
      <c r="K916" s="22"/>
      <c r="L916" s="22"/>
    </row>
    <row r="917" spans="1:12" ht="41.5" customHeight="1" x14ac:dyDescent="0.2">
      <c r="A917" s="180" t="s">
        <v>46</v>
      </c>
      <c r="B917" s="182" t="s">
        <v>117</v>
      </c>
      <c r="C917" s="182" t="s">
        <v>134</v>
      </c>
      <c r="D917" s="182">
        <v>3</v>
      </c>
      <c r="E917" s="182" t="s">
        <v>135</v>
      </c>
      <c r="F917" s="3" t="s">
        <v>36</v>
      </c>
      <c r="G917" s="3">
        <v>1</v>
      </c>
      <c r="H917" s="26" t="e">
        <f>#REF!</f>
        <v>#REF!</v>
      </c>
      <c r="I917" s="26" t="e">
        <f>H917*G917</f>
        <v>#REF!</v>
      </c>
      <c r="J917" s="154" t="e">
        <f>SUM(I917:I918)</f>
        <v>#REF!</v>
      </c>
    </row>
    <row r="918" spans="1:12" ht="15" x14ac:dyDescent="0.2">
      <c r="A918" s="180"/>
      <c r="B918" s="182"/>
      <c r="C918" s="182"/>
      <c r="D918" s="182"/>
      <c r="E918" s="182"/>
      <c r="F918" s="55" t="s">
        <v>48</v>
      </c>
      <c r="G918" s="3">
        <v>1</v>
      </c>
      <c r="H918" s="26">
        <v>50000</v>
      </c>
      <c r="I918" s="26">
        <f>H918*G918</f>
        <v>50000</v>
      </c>
      <c r="J918" s="154"/>
    </row>
    <row r="919" spans="1:12" ht="45" x14ac:dyDescent="0.2">
      <c r="A919" s="21" t="s">
        <v>71</v>
      </c>
      <c r="B919" s="21" t="s">
        <v>110</v>
      </c>
      <c r="C919" s="21" t="s">
        <v>111</v>
      </c>
      <c r="D919" s="21" t="s">
        <v>112</v>
      </c>
      <c r="E919" s="21" t="s">
        <v>113</v>
      </c>
      <c r="F919" s="21" t="s">
        <v>114</v>
      </c>
      <c r="G919" s="21" t="s">
        <v>174</v>
      </c>
      <c r="H919" s="68" t="s">
        <v>92</v>
      </c>
      <c r="I919" s="21" t="s">
        <v>93</v>
      </c>
      <c r="J919" s="21" t="s">
        <v>94</v>
      </c>
      <c r="K919" s="22"/>
      <c r="L919" s="22"/>
    </row>
    <row r="920" spans="1:12" ht="41.5" customHeight="1" x14ac:dyDescent="0.2">
      <c r="A920" s="180" t="s">
        <v>46</v>
      </c>
      <c r="B920" s="182" t="s">
        <v>59</v>
      </c>
      <c r="C920" s="182" t="s">
        <v>134</v>
      </c>
      <c r="D920" s="182">
        <v>3</v>
      </c>
      <c r="E920" s="182" t="s">
        <v>136</v>
      </c>
      <c r="F920" s="3" t="s">
        <v>36</v>
      </c>
      <c r="G920" s="3">
        <v>1</v>
      </c>
      <c r="H920" s="26" t="e">
        <f>#REF!</f>
        <v>#REF!</v>
      </c>
      <c r="I920" s="26" t="e">
        <f>H920*G920</f>
        <v>#REF!</v>
      </c>
      <c r="J920" s="154" t="e">
        <f>SUM(I920:I921)</f>
        <v>#REF!</v>
      </c>
    </row>
    <row r="921" spans="1:12" ht="15" x14ac:dyDescent="0.2">
      <c r="A921" s="180"/>
      <c r="B921" s="182"/>
      <c r="C921" s="182"/>
      <c r="D921" s="182"/>
      <c r="E921" s="182"/>
      <c r="F921" s="55" t="s">
        <v>48</v>
      </c>
      <c r="G921" s="3">
        <v>1</v>
      </c>
      <c r="H921" s="26">
        <v>50000</v>
      </c>
      <c r="I921" s="26">
        <f>H921*G921</f>
        <v>50000</v>
      </c>
      <c r="J921" s="154"/>
    </row>
    <row r="922" spans="1:12" ht="45" x14ac:dyDescent="0.2">
      <c r="A922" s="21" t="s">
        <v>71</v>
      </c>
      <c r="B922" s="21" t="s">
        <v>110</v>
      </c>
      <c r="C922" s="21" t="s">
        <v>111</v>
      </c>
      <c r="D922" s="21" t="s">
        <v>112</v>
      </c>
      <c r="E922" s="21" t="s">
        <v>113</v>
      </c>
      <c r="F922" s="21" t="s">
        <v>114</v>
      </c>
      <c r="G922" s="21" t="s">
        <v>174</v>
      </c>
      <c r="H922" s="68" t="s">
        <v>92</v>
      </c>
      <c r="I922" s="21" t="s">
        <v>93</v>
      </c>
      <c r="J922" s="21" t="s">
        <v>94</v>
      </c>
      <c r="K922" s="22"/>
      <c r="L922" s="22"/>
    </row>
    <row r="923" spans="1:12" ht="13.75" customHeight="1" x14ac:dyDescent="0.2">
      <c r="A923" s="50" t="s">
        <v>49</v>
      </c>
      <c r="B923" s="3" t="s">
        <v>117</v>
      </c>
      <c r="C923" s="3" t="s">
        <v>134</v>
      </c>
      <c r="D923" s="3">
        <v>2</v>
      </c>
      <c r="E923" s="3" t="s">
        <v>137</v>
      </c>
      <c r="F923" s="2" t="s">
        <v>168</v>
      </c>
      <c r="G923" s="3">
        <v>2</v>
      </c>
      <c r="H923" s="26">
        <v>116655</v>
      </c>
      <c r="I923" s="26">
        <f>+H923*G923</f>
        <v>233310</v>
      </c>
      <c r="J923" s="54">
        <f>SUM(I923:I923)</f>
        <v>233310</v>
      </c>
    </row>
    <row r="924" spans="1:12" ht="45" x14ac:dyDescent="0.2">
      <c r="A924" s="21" t="s">
        <v>71</v>
      </c>
      <c r="B924" s="21" t="s">
        <v>110</v>
      </c>
      <c r="C924" s="21" t="s">
        <v>111</v>
      </c>
      <c r="D924" s="21" t="s">
        <v>112</v>
      </c>
      <c r="E924" s="21" t="s">
        <v>113</v>
      </c>
      <c r="F924" s="21" t="s">
        <v>114</v>
      </c>
      <c r="G924" s="21" t="s">
        <v>174</v>
      </c>
      <c r="H924" s="68" t="s">
        <v>92</v>
      </c>
      <c r="I924" s="21" t="s">
        <v>93</v>
      </c>
      <c r="J924" s="21" t="s">
        <v>94</v>
      </c>
      <c r="K924" s="22"/>
      <c r="L924" s="22"/>
    </row>
    <row r="925" spans="1:12" ht="13.75" customHeight="1" x14ac:dyDescent="0.2">
      <c r="A925" s="50" t="s">
        <v>49</v>
      </c>
      <c r="B925" s="3" t="s">
        <v>59</v>
      </c>
      <c r="C925" s="3" t="s">
        <v>134</v>
      </c>
      <c r="D925" s="3">
        <v>2</v>
      </c>
      <c r="E925" s="3" t="s">
        <v>138</v>
      </c>
      <c r="F925" s="2" t="s">
        <v>168</v>
      </c>
      <c r="G925" s="3">
        <v>2</v>
      </c>
      <c r="H925" s="26">
        <v>116655</v>
      </c>
      <c r="I925" s="26">
        <f>+H925*G925</f>
        <v>233310</v>
      </c>
      <c r="J925" s="54">
        <f>SUM(I925:I925)</f>
        <v>233310</v>
      </c>
    </row>
    <row r="926" spans="1:12" ht="45" x14ac:dyDescent="0.2">
      <c r="A926" s="21" t="s">
        <v>71</v>
      </c>
      <c r="B926" s="21" t="s">
        <v>110</v>
      </c>
      <c r="C926" s="21" t="s">
        <v>111</v>
      </c>
      <c r="D926" s="21" t="s">
        <v>112</v>
      </c>
      <c r="E926" s="21" t="s">
        <v>113</v>
      </c>
      <c r="F926" s="21" t="s">
        <v>114</v>
      </c>
      <c r="G926" s="21" t="s">
        <v>174</v>
      </c>
      <c r="H926" s="68" t="s">
        <v>92</v>
      </c>
      <c r="I926" s="21" t="s">
        <v>93</v>
      </c>
      <c r="J926" s="21" t="s">
        <v>94</v>
      </c>
    </row>
    <row r="927" spans="1:12" ht="45" x14ac:dyDescent="0.2">
      <c r="A927" s="180" t="s">
        <v>0</v>
      </c>
      <c r="B927" s="176" t="s">
        <v>117</v>
      </c>
      <c r="C927" s="176" t="s">
        <v>139</v>
      </c>
      <c r="D927" s="176">
        <v>4</v>
      </c>
      <c r="E927" s="176">
        <v>15</v>
      </c>
      <c r="F927" s="5" t="s">
        <v>83</v>
      </c>
      <c r="G927" s="3">
        <v>60</v>
      </c>
      <c r="H927" s="26">
        <v>1525</v>
      </c>
      <c r="I927" s="26">
        <f>+H927*G927</f>
        <v>91500</v>
      </c>
      <c r="J927" s="154">
        <f>SUM(I927:I928)</f>
        <v>558120</v>
      </c>
    </row>
    <row r="928" spans="1:12" ht="30" x14ac:dyDescent="0.2">
      <c r="A928" s="180"/>
      <c r="B928" s="176"/>
      <c r="C928" s="176"/>
      <c r="D928" s="176"/>
      <c r="E928" s="176"/>
      <c r="F928" s="2" t="s">
        <v>168</v>
      </c>
      <c r="G928" s="3">
        <v>4</v>
      </c>
      <c r="H928" s="26">
        <v>116655</v>
      </c>
      <c r="I928" s="26">
        <f>+H928*G928</f>
        <v>466620</v>
      </c>
      <c r="J928" s="154"/>
    </row>
    <row r="929" spans="1:12" ht="45" x14ac:dyDescent="0.2">
      <c r="A929" s="21" t="s">
        <v>71</v>
      </c>
      <c r="B929" s="21" t="s">
        <v>110</v>
      </c>
      <c r="C929" s="21" t="s">
        <v>111</v>
      </c>
      <c r="D929" s="21" t="s">
        <v>112</v>
      </c>
      <c r="E929" s="21" t="s">
        <v>113</v>
      </c>
      <c r="F929" s="21" t="s">
        <v>114</v>
      </c>
      <c r="G929" s="21" t="s">
        <v>174</v>
      </c>
      <c r="H929" s="68" t="s">
        <v>92</v>
      </c>
      <c r="I929" s="21" t="s">
        <v>93</v>
      </c>
      <c r="J929" s="21" t="s">
        <v>94</v>
      </c>
      <c r="K929" s="22"/>
      <c r="L929" s="22"/>
    </row>
    <row r="930" spans="1:12" ht="45" x14ac:dyDescent="0.2">
      <c r="A930" s="180" t="s">
        <v>2</v>
      </c>
      <c r="B930" s="176" t="s">
        <v>59</v>
      </c>
      <c r="C930" s="176" t="s">
        <v>139</v>
      </c>
      <c r="D930" s="176">
        <v>4</v>
      </c>
      <c r="E930" s="176">
        <v>15</v>
      </c>
      <c r="F930" s="5" t="s">
        <v>83</v>
      </c>
      <c r="G930" s="3">
        <v>60</v>
      </c>
      <c r="H930" s="26">
        <v>1525</v>
      </c>
      <c r="I930" s="26">
        <f>+H930*G930</f>
        <v>91500</v>
      </c>
      <c r="J930" s="154">
        <f>SUM(I930:I931)</f>
        <v>558120</v>
      </c>
    </row>
    <row r="931" spans="1:12" ht="41.5" customHeight="1" x14ac:dyDescent="0.2">
      <c r="A931" s="180"/>
      <c r="B931" s="176"/>
      <c r="C931" s="176"/>
      <c r="D931" s="176"/>
      <c r="E931" s="176"/>
      <c r="F931" s="2" t="s">
        <v>168</v>
      </c>
      <c r="G931" s="3">
        <v>4</v>
      </c>
      <c r="H931" s="26">
        <v>116655</v>
      </c>
      <c r="I931" s="26">
        <f>+H931*G931</f>
        <v>466620</v>
      </c>
      <c r="J931" s="154"/>
    </row>
    <row r="932" spans="1:12" ht="45" x14ac:dyDescent="0.2">
      <c r="A932" s="21" t="s">
        <v>71</v>
      </c>
      <c r="B932" s="21" t="s">
        <v>110</v>
      </c>
      <c r="C932" s="21" t="s">
        <v>111</v>
      </c>
      <c r="D932" s="21" t="s">
        <v>112</v>
      </c>
      <c r="E932" s="21" t="s">
        <v>113</v>
      </c>
      <c r="F932" s="21" t="s">
        <v>114</v>
      </c>
      <c r="G932" s="21" t="s">
        <v>174</v>
      </c>
      <c r="H932" s="68" t="s">
        <v>92</v>
      </c>
      <c r="I932" s="21" t="s">
        <v>93</v>
      </c>
      <c r="J932" s="21" t="s">
        <v>94</v>
      </c>
      <c r="K932" s="22"/>
      <c r="L932" s="22"/>
    </row>
    <row r="933" spans="1:12" ht="45" x14ac:dyDescent="0.2">
      <c r="A933" s="180" t="s">
        <v>3</v>
      </c>
      <c r="B933" s="176" t="s">
        <v>117</v>
      </c>
      <c r="C933" s="176" t="s">
        <v>139</v>
      </c>
      <c r="D933" s="176">
        <v>6</v>
      </c>
      <c r="E933" s="176">
        <v>30</v>
      </c>
      <c r="F933" s="5" t="s">
        <v>83</v>
      </c>
      <c r="G933" s="30">
        <f>E933*D933</f>
        <v>180</v>
      </c>
      <c r="H933" s="26">
        <v>1525</v>
      </c>
      <c r="I933" s="26">
        <f>+H933*G933</f>
        <v>274500</v>
      </c>
      <c r="J933" s="154">
        <f>SUM(I933:I934)</f>
        <v>974430</v>
      </c>
      <c r="K933" s="38"/>
      <c r="L933" s="38"/>
    </row>
    <row r="934" spans="1:12" ht="30" x14ac:dyDescent="0.2">
      <c r="A934" s="180"/>
      <c r="B934" s="176"/>
      <c r="C934" s="176"/>
      <c r="D934" s="176"/>
      <c r="E934" s="176"/>
      <c r="F934" s="2" t="s">
        <v>168</v>
      </c>
      <c r="G934" s="3">
        <v>6</v>
      </c>
      <c r="H934" s="26">
        <v>116655</v>
      </c>
      <c r="I934" s="26">
        <f>+H934*G934</f>
        <v>699930</v>
      </c>
      <c r="J934" s="154"/>
    </row>
    <row r="935" spans="1:12" ht="45" x14ac:dyDescent="0.2">
      <c r="A935" s="21" t="s">
        <v>71</v>
      </c>
      <c r="B935" s="21" t="s">
        <v>110</v>
      </c>
      <c r="C935" s="21" t="s">
        <v>111</v>
      </c>
      <c r="D935" s="21" t="s">
        <v>112</v>
      </c>
      <c r="E935" s="21" t="s">
        <v>113</v>
      </c>
      <c r="F935" s="21" t="s">
        <v>114</v>
      </c>
      <c r="G935" s="21" t="s">
        <v>174</v>
      </c>
      <c r="H935" s="68" t="s">
        <v>92</v>
      </c>
      <c r="I935" s="21" t="s">
        <v>93</v>
      </c>
      <c r="J935" s="21" t="s">
        <v>94</v>
      </c>
      <c r="K935" s="22"/>
      <c r="L935" s="22"/>
    </row>
    <row r="936" spans="1:12" ht="15" x14ac:dyDescent="0.2">
      <c r="A936" s="180" t="s">
        <v>4</v>
      </c>
      <c r="B936" s="176" t="s">
        <v>59</v>
      </c>
      <c r="C936" s="176" t="s">
        <v>139</v>
      </c>
      <c r="D936" s="176">
        <v>6</v>
      </c>
      <c r="E936" s="176">
        <v>20</v>
      </c>
      <c r="F936" s="43" t="s">
        <v>1</v>
      </c>
      <c r="G936" s="30">
        <f>E936*D936</f>
        <v>120</v>
      </c>
      <c r="H936" s="26">
        <v>1525</v>
      </c>
      <c r="I936" s="26">
        <f>+H936*G936</f>
        <v>183000</v>
      </c>
      <c r="J936" s="154">
        <f>SUM(I936:I937)</f>
        <v>882930</v>
      </c>
      <c r="K936" s="38"/>
      <c r="L936" s="38"/>
    </row>
    <row r="937" spans="1:12" ht="41.5" customHeight="1" x14ac:dyDescent="0.2">
      <c r="A937" s="180"/>
      <c r="B937" s="176"/>
      <c r="C937" s="176"/>
      <c r="D937" s="176"/>
      <c r="E937" s="176"/>
      <c r="F937" s="2" t="s">
        <v>168</v>
      </c>
      <c r="G937" s="3">
        <v>6</v>
      </c>
      <c r="H937" s="26">
        <v>116655</v>
      </c>
      <c r="I937" s="26">
        <f>+H937*G937</f>
        <v>699930</v>
      </c>
      <c r="J937" s="154"/>
    </row>
    <row r="938" spans="1:12" ht="14" x14ac:dyDescent="0.2">
      <c r="A938" s="151" t="s">
        <v>140</v>
      </c>
      <c r="B938" s="151"/>
      <c r="C938" s="151"/>
      <c r="D938" s="151"/>
      <c r="E938" s="151"/>
      <c r="F938" s="151"/>
      <c r="G938" s="151"/>
      <c r="H938" s="151"/>
      <c r="I938" s="151"/>
      <c r="J938" s="151"/>
    </row>
    <row r="939" spans="1:12" ht="45" x14ac:dyDescent="0.2">
      <c r="A939" s="21" t="s">
        <v>71</v>
      </c>
      <c r="B939" s="21" t="s">
        <v>110</v>
      </c>
      <c r="C939" s="21" t="s">
        <v>111</v>
      </c>
      <c r="D939" s="21" t="s">
        <v>112</v>
      </c>
      <c r="E939" s="21" t="s">
        <v>113</v>
      </c>
      <c r="F939" s="21" t="s">
        <v>114</v>
      </c>
      <c r="G939" s="21" t="s">
        <v>174</v>
      </c>
      <c r="H939" s="68" t="s">
        <v>92</v>
      </c>
      <c r="I939" s="21" t="s">
        <v>93</v>
      </c>
      <c r="J939" s="21" t="s">
        <v>94</v>
      </c>
      <c r="K939" s="22"/>
      <c r="L939" s="22"/>
    </row>
    <row r="940" spans="1:12" ht="120" x14ac:dyDescent="0.2">
      <c r="A940" s="50" t="s">
        <v>13</v>
      </c>
      <c r="B940" s="45" t="s">
        <v>117</v>
      </c>
      <c r="C940" s="45" t="s">
        <v>141</v>
      </c>
      <c r="D940" s="45">
        <v>5</v>
      </c>
      <c r="E940" s="45">
        <v>15</v>
      </c>
      <c r="F940" s="43" t="s">
        <v>142</v>
      </c>
      <c r="G940" s="45">
        <v>1</v>
      </c>
      <c r="H940" s="28" t="e">
        <f>#REF!</f>
        <v>#REF!</v>
      </c>
      <c r="I940" s="26" t="e">
        <f>+H940*G940</f>
        <v>#REF!</v>
      </c>
      <c r="J940" s="54" t="e">
        <f>SUM(I940:I940)</f>
        <v>#REF!</v>
      </c>
    </row>
    <row r="941" spans="1:12" ht="45" x14ac:dyDescent="0.2">
      <c r="A941" s="21" t="s">
        <v>71</v>
      </c>
      <c r="B941" s="21" t="s">
        <v>110</v>
      </c>
      <c r="C941" s="21" t="s">
        <v>111</v>
      </c>
      <c r="D941" s="21" t="s">
        <v>112</v>
      </c>
      <c r="E941" s="21" t="s">
        <v>113</v>
      </c>
      <c r="F941" s="21" t="s">
        <v>114</v>
      </c>
      <c r="G941" s="21" t="s">
        <v>174</v>
      </c>
      <c r="H941" s="68" t="s">
        <v>92</v>
      </c>
      <c r="I941" s="21" t="s">
        <v>93</v>
      </c>
      <c r="J941" s="21" t="s">
        <v>94</v>
      </c>
      <c r="K941" s="22"/>
      <c r="L941" s="22"/>
    </row>
    <row r="942" spans="1:12" ht="105" x14ac:dyDescent="0.2">
      <c r="A942" s="50" t="s">
        <v>14</v>
      </c>
      <c r="B942" s="45" t="s">
        <v>59</v>
      </c>
      <c r="C942" s="45" t="s">
        <v>141</v>
      </c>
      <c r="D942" s="45">
        <v>5</v>
      </c>
      <c r="E942" s="45">
        <v>15</v>
      </c>
      <c r="F942" s="43" t="s">
        <v>142</v>
      </c>
      <c r="G942" s="45">
        <v>1</v>
      </c>
      <c r="H942" s="28" t="e">
        <f>#REF!</f>
        <v>#REF!</v>
      </c>
      <c r="I942" s="26" t="e">
        <f>+H942*G942</f>
        <v>#REF!</v>
      </c>
      <c r="J942" s="54" t="e">
        <f>SUM(I942:I942)</f>
        <v>#REF!</v>
      </c>
    </row>
    <row r="943" spans="1:12" ht="27.5" customHeight="1" x14ac:dyDescent="0.2">
      <c r="A943" s="21" t="s">
        <v>71</v>
      </c>
      <c r="B943" s="21" t="s">
        <v>110</v>
      </c>
      <c r="C943" s="21" t="s">
        <v>111</v>
      </c>
      <c r="D943" s="21" t="s">
        <v>112</v>
      </c>
      <c r="E943" s="21" t="s">
        <v>113</v>
      </c>
      <c r="F943" s="21" t="s">
        <v>114</v>
      </c>
      <c r="G943" s="21" t="s">
        <v>174</v>
      </c>
      <c r="H943" s="68" t="s">
        <v>92</v>
      </c>
      <c r="I943" s="21" t="s">
        <v>93</v>
      </c>
      <c r="J943" s="21" t="s">
        <v>94</v>
      </c>
      <c r="K943" s="22"/>
      <c r="L943" s="22"/>
    </row>
    <row r="944" spans="1:12" ht="30" x14ac:dyDescent="0.2">
      <c r="A944" s="189" t="s">
        <v>143</v>
      </c>
      <c r="B944" s="188" t="s">
        <v>117</v>
      </c>
      <c r="C944" s="188" t="s">
        <v>144</v>
      </c>
      <c r="D944" s="188">
        <v>1</v>
      </c>
      <c r="E944" s="188">
        <v>20</v>
      </c>
      <c r="F944" s="2" t="s">
        <v>60</v>
      </c>
      <c r="G944" s="3">
        <v>1</v>
      </c>
      <c r="H944" s="27" t="e">
        <f>#REF!</f>
        <v>#REF!</v>
      </c>
      <c r="I944" s="26" t="e">
        <f>+H944*G944</f>
        <v>#REF!</v>
      </c>
      <c r="J944" s="154" t="e">
        <f>SUM(I944:I948)</f>
        <v>#REF!</v>
      </c>
    </row>
    <row r="945" spans="1:12" ht="30" x14ac:dyDescent="0.2">
      <c r="A945" s="189"/>
      <c r="B945" s="188"/>
      <c r="C945" s="188"/>
      <c r="D945" s="188"/>
      <c r="E945" s="188"/>
      <c r="F945" s="56" t="s">
        <v>61</v>
      </c>
      <c r="G945" s="3">
        <v>1</v>
      </c>
      <c r="H945" s="27" t="e">
        <f>#REF!</f>
        <v>#REF!</v>
      </c>
      <c r="I945" s="26" t="e">
        <f>+H945*G945</f>
        <v>#REF!</v>
      </c>
      <c r="J945" s="190"/>
    </row>
    <row r="946" spans="1:12" ht="15" x14ac:dyDescent="0.2">
      <c r="A946" s="189"/>
      <c r="B946" s="188"/>
      <c r="C946" s="188"/>
      <c r="D946" s="188"/>
      <c r="E946" s="188"/>
      <c r="F946" s="56" t="s">
        <v>62</v>
      </c>
      <c r="G946" s="3">
        <v>3</v>
      </c>
      <c r="H946" s="27" t="e">
        <f>#REF!</f>
        <v>#REF!</v>
      </c>
      <c r="I946" s="26" t="e">
        <f>+H946*G946</f>
        <v>#REF!</v>
      </c>
      <c r="J946" s="190"/>
    </row>
    <row r="947" spans="1:12" ht="15" x14ac:dyDescent="0.2">
      <c r="A947" s="189"/>
      <c r="B947" s="188"/>
      <c r="C947" s="188"/>
      <c r="D947" s="188"/>
      <c r="E947" s="188"/>
      <c r="F947" s="56" t="s">
        <v>63</v>
      </c>
      <c r="G947" s="3">
        <v>20</v>
      </c>
      <c r="H947" s="27" t="e">
        <f>#REF!</f>
        <v>#REF!</v>
      </c>
      <c r="I947" s="26" t="e">
        <f>+H947*G947</f>
        <v>#REF!</v>
      </c>
      <c r="J947" s="190"/>
    </row>
    <row r="948" spans="1:12" ht="15" x14ac:dyDescent="0.2">
      <c r="A948" s="189"/>
      <c r="B948" s="188"/>
      <c r="C948" s="188"/>
      <c r="D948" s="188"/>
      <c r="E948" s="188"/>
      <c r="F948" s="56" t="s">
        <v>64</v>
      </c>
      <c r="G948" s="3">
        <v>20</v>
      </c>
      <c r="H948" s="26">
        <f>3480*(1+5.2%)</f>
        <v>3660.96</v>
      </c>
      <c r="I948" s="26">
        <f>+H948*G948</f>
        <v>73219.199999999997</v>
      </c>
      <c r="J948" s="191"/>
    </row>
    <row r="949" spans="1:12" ht="27.5" customHeight="1" x14ac:dyDescent="0.2">
      <c r="A949" s="21" t="s">
        <v>71</v>
      </c>
      <c r="B949" s="21" t="s">
        <v>110</v>
      </c>
      <c r="C949" s="21" t="s">
        <v>111</v>
      </c>
      <c r="D949" s="21" t="s">
        <v>112</v>
      </c>
      <c r="E949" s="21" t="s">
        <v>113</v>
      </c>
      <c r="F949" s="21" t="s">
        <v>114</v>
      </c>
      <c r="G949" s="21" t="s">
        <v>174</v>
      </c>
      <c r="H949" s="68" t="s">
        <v>92</v>
      </c>
      <c r="I949" s="21" t="s">
        <v>93</v>
      </c>
      <c r="J949" s="21" t="s">
        <v>94</v>
      </c>
      <c r="K949" s="22"/>
      <c r="L949" s="22"/>
    </row>
    <row r="950" spans="1:12" ht="30" x14ac:dyDescent="0.2">
      <c r="A950" s="189" t="s">
        <v>143</v>
      </c>
      <c r="B950" s="188" t="s">
        <v>59</v>
      </c>
      <c r="C950" s="188" t="s">
        <v>144</v>
      </c>
      <c r="D950" s="188">
        <v>1</v>
      </c>
      <c r="E950" s="188">
        <v>20</v>
      </c>
      <c r="F950" s="2" t="s">
        <v>60</v>
      </c>
      <c r="G950" s="3">
        <v>1</v>
      </c>
      <c r="H950" s="27" t="e">
        <f>#REF!</f>
        <v>#REF!</v>
      </c>
      <c r="I950" s="26" t="e">
        <f>+H950*G950</f>
        <v>#REF!</v>
      </c>
      <c r="J950" s="154" t="e">
        <f>SUM(I950:I954)</f>
        <v>#REF!</v>
      </c>
    </row>
    <row r="951" spans="1:12" ht="30" x14ac:dyDescent="0.2">
      <c r="A951" s="189"/>
      <c r="B951" s="188"/>
      <c r="C951" s="188"/>
      <c r="D951" s="188"/>
      <c r="E951" s="188"/>
      <c r="F951" s="56" t="s">
        <v>61</v>
      </c>
      <c r="G951" s="3">
        <v>1</v>
      </c>
      <c r="H951" s="27" t="e">
        <f>#REF!</f>
        <v>#REF!</v>
      </c>
      <c r="I951" s="26" t="e">
        <f>+H951*G951</f>
        <v>#REF!</v>
      </c>
      <c r="J951" s="190"/>
    </row>
    <row r="952" spans="1:12" ht="15" x14ac:dyDescent="0.2">
      <c r="A952" s="189"/>
      <c r="B952" s="188"/>
      <c r="C952" s="188"/>
      <c r="D952" s="188"/>
      <c r="E952" s="188"/>
      <c r="F952" s="56" t="s">
        <v>62</v>
      </c>
      <c r="G952" s="3">
        <v>3</v>
      </c>
      <c r="H952" s="27" t="e">
        <f>#REF!</f>
        <v>#REF!</v>
      </c>
      <c r="I952" s="26" t="e">
        <f>+H952*G952</f>
        <v>#REF!</v>
      </c>
      <c r="J952" s="190"/>
    </row>
    <row r="953" spans="1:12" ht="15" x14ac:dyDescent="0.2">
      <c r="A953" s="189"/>
      <c r="B953" s="188"/>
      <c r="C953" s="188"/>
      <c r="D953" s="188"/>
      <c r="E953" s="188"/>
      <c r="F953" s="56" t="s">
        <v>63</v>
      </c>
      <c r="G953" s="3">
        <v>20</v>
      </c>
      <c r="H953" s="27" t="e">
        <f>#REF!</f>
        <v>#REF!</v>
      </c>
      <c r="I953" s="26" t="e">
        <f>+H953*G953</f>
        <v>#REF!</v>
      </c>
      <c r="J953" s="190"/>
    </row>
    <row r="954" spans="1:12" ht="13.75" customHeight="1" x14ac:dyDescent="0.2">
      <c r="A954" s="189"/>
      <c r="B954" s="188"/>
      <c r="C954" s="188"/>
      <c r="D954" s="188"/>
      <c r="E954" s="188"/>
      <c r="F954" s="56" t="s">
        <v>64</v>
      </c>
      <c r="G954" s="3">
        <v>20</v>
      </c>
      <c r="H954" s="26">
        <f>3480*(1+5.2%)</f>
        <v>3660.96</v>
      </c>
      <c r="I954" s="26">
        <f>+H954*G954</f>
        <v>73219.199999999997</v>
      </c>
      <c r="J954" s="191"/>
    </row>
    <row r="955" spans="1:12" ht="45" x14ac:dyDescent="0.2">
      <c r="A955" s="21" t="s">
        <v>71</v>
      </c>
      <c r="B955" s="21" t="s">
        <v>110</v>
      </c>
      <c r="C955" s="21" t="s">
        <v>111</v>
      </c>
      <c r="D955" s="21" t="s">
        <v>112</v>
      </c>
      <c r="E955" s="21" t="s">
        <v>113</v>
      </c>
      <c r="F955" s="21" t="s">
        <v>114</v>
      </c>
      <c r="G955" s="21" t="s">
        <v>174</v>
      </c>
      <c r="H955" s="68" t="s">
        <v>92</v>
      </c>
      <c r="I955" s="21" t="s">
        <v>93</v>
      </c>
      <c r="J955" s="21" t="s">
        <v>94</v>
      </c>
      <c r="K955" s="22"/>
      <c r="L955" s="22"/>
    </row>
    <row r="956" spans="1:12" ht="15" x14ac:dyDescent="0.2">
      <c r="A956" s="187" t="s">
        <v>145</v>
      </c>
      <c r="B956" s="188" t="s">
        <v>117</v>
      </c>
      <c r="C956" s="188" t="s">
        <v>144</v>
      </c>
      <c r="D956" s="188">
        <v>1</v>
      </c>
      <c r="E956" s="188">
        <v>20</v>
      </c>
      <c r="F956" s="56" t="s">
        <v>65</v>
      </c>
      <c r="G956" s="3">
        <v>20</v>
      </c>
      <c r="H956" s="27" t="e">
        <f>#REF!</f>
        <v>#REF!</v>
      </c>
      <c r="I956" s="26" t="e">
        <f>+H956*G956</f>
        <v>#REF!</v>
      </c>
      <c r="J956" s="159" t="e">
        <f>SUM(I956:I960)</f>
        <v>#REF!</v>
      </c>
    </row>
    <row r="957" spans="1:12" ht="13.75" customHeight="1" x14ac:dyDescent="0.2">
      <c r="A957" s="187"/>
      <c r="B957" s="188"/>
      <c r="C957" s="188"/>
      <c r="D957" s="188"/>
      <c r="E957" s="188"/>
      <c r="F957" s="56" t="s">
        <v>66</v>
      </c>
      <c r="G957" s="3">
        <v>20</v>
      </c>
      <c r="H957" s="27">
        <v>1108</v>
      </c>
      <c r="I957" s="26">
        <f>+H957*G957</f>
        <v>22160</v>
      </c>
      <c r="J957" s="160"/>
    </row>
    <row r="958" spans="1:12" ht="15" x14ac:dyDescent="0.2">
      <c r="A958" s="187"/>
      <c r="B958" s="188"/>
      <c r="C958" s="188"/>
      <c r="D958" s="188"/>
      <c r="E958" s="188"/>
      <c r="F958" s="56" t="s">
        <v>67</v>
      </c>
      <c r="G958" s="3">
        <v>20</v>
      </c>
      <c r="H958" s="27">
        <v>28028</v>
      </c>
      <c r="I958" s="26">
        <f>+H958*G958</f>
        <v>560560</v>
      </c>
      <c r="J958" s="160"/>
    </row>
    <row r="959" spans="1:12" ht="45" x14ac:dyDescent="0.2">
      <c r="A959" s="187"/>
      <c r="B959" s="188"/>
      <c r="C959" s="188"/>
      <c r="D959" s="188"/>
      <c r="E959" s="188"/>
      <c r="F959" s="56" t="s">
        <v>68</v>
      </c>
      <c r="G959" s="3">
        <v>20</v>
      </c>
      <c r="H959" s="27" t="e">
        <f>#REF!</f>
        <v>#REF!</v>
      </c>
      <c r="I959" s="26" t="e">
        <f>+H959*G959</f>
        <v>#REF!</v>
      </c>
      <c r="J959" s="160"/>
    </row>
    <row r="960" spans="1:12" ht="30" x14ac:dyDescent="0.2">
      <c r="A960" s="187"/>
      <c r="B960" s="188"/>
      <c r="C960" s="188"/>
      <c r="D960" s="188"/>
      <c r="E960" s="188"/>
      <c r="F960" s="56" t="s">
        <v>69</v>
      </c>
      <c r="G960" s="3">
        <v>1</v>
      </c>
      <c r="H960" s="27" t="e">
        <f>#REF!</f>
        <v>#REF!</v>
      </c>
      <c r="I960" s="26" t="e">
        <f>+H960*G960</f>
        <v>#REF!</v>
      </c>
      <c r="J960" s="161"/>
    </row>
    <row r="961" spans="1:12" ht="45" x14ac:dyDescent="0.2">
      <c r="A961" s="21" t="s">
        <v>71</v>
      </c>
      <c r="B961" s="21" t="s">
        <v>110</v>
      </c>
      <c r="C961" s="21" t="s">
        <v>111</v>
      </c>
      <c r="D961" s="21" t="s">
        <v>112</v>
      </c>
      <c r="E961" s="21" t="s">
        <v>113</v>
      </c>
      <c r="F961" s="21" t="s">
        <v>114</v>
      </c>
      <c r="G961" s="21" t="s">
        <v>174</v>
      </c>
      <c r="H961" s="68" t="s">
        <v>92</v>
      </c>
      <c r="I961" s="21" t="s">
        <v>93</v>
      </c>
      <c r="J961" s="21" t="s">
        <v>94</v>
      </c>
      <c r="K961" s="22"/>
      <c r="L961" s="22"/>
    </row>
    <row r="962" spans="1:12" ht="15" x14ac:dyDescent="0.2">
      <c r="A962" s="187" t="s">
        <v>145</v>
      </c>
      <c r="B962" s="188" t="s">
        <v>59</v>
      </c>
      <c r="C962" s="188" t="s">
        <v>144</v>
      </c>
      <c r="D962" s="188">
        <v>1</v>
      </c>
      <c r="E962" s="188">
        <v>20</v>
      </c>
      <c r="F962" s="56" t="s">
        <v>65</v>
      </c>
      <c r="G962" s="3">
        <v>20</v>
      </c>
      <c r="H962" s="70" t="e">
        <f>#REF!</f>
        <v>#REF!</v>
      </c>
      <c r="I962" s="26" t="e">
        <f>+H962*G962</f>
        <v>#REF!</v>
      </c>
      <c r="J962" s="159" t="e">
        <f>SUM(I962:I966)</f>
        <v>#REF!</v>
      </c>
      <c r="K962" s="38"/>
      <c r="L962" s="38"/>
    </row>
    <row r="963" spans="1:12" ht="15" x14ac:dyDescent="0.2">
      <c r="A963" s="187"/>
      <c r="B963" s="188"/>
      <c r="C963" s="188"/>
      <c r="D963" s="188"/>
      <c r="E963" s="188"/>
      <c r="F963" s="56" t="s">
        <v>66</v>
      </c>
      <c r="G963" s="3">
        <v>20</v>
      </c>
      <c r="H963" s="27">
        <v>1108</v>
      </c>
      <c r="I963" s="26">
        <f>+H963*G963</f>
        <v>22160</v>
      </c>
      <c r="J963" s="160"/>
      <c r="K963" s="38"/>
      <c r="L963" s="38"/>
    </row>
    <row r="964" spans="1:12" ht="15" x14ac:dyDescent="0.2">
      <c r="A964" s="187"/>
      <c r="B964" s="188"/>
      <c r="C964" s="188"/>
      <c r="D964" s="188"/>
      <c r="E964" s="188"/>
      <c r="F964" s="56" t="s">
        <v>67</v>
      </c>
      <c r="G964" s="3">
        <v>20</v>
      </c>
      <c r="H964" s="70">
        <v>28028</v>
      </c>
      <c r="I964" s="26">
        <f>+H964*G964</f>
        <v>560560</v>
      </c>
      <c r="J964" s="160"/>
      <c r="K964" s="38"/>
      <c r="L964" s="38"/>
    </row>
    <row r="965" spans="1:12" ht="45" x14ac:dyDescent="0.2">
      <c r="A965" s="187"/>
      <c r="B965" s="188"/>
      <c r="C965" s="188"/>
      <c r="D965" s="188"/>
      <c r="E965" s="188"/>
      <c r="F965" s="56" t="s">
        <v>68</v>
      </c>
      <c r="G965" s="3">
        <v>20</v>
      </c>
      <c r="H965" s="27" t="e">
        <f>#REF!</f>
        <v>#REF!</v>
      </c>
      <c r="I965" s="26" t="e">
        <f>+H965*G965</f>
        <v>#REF!</v>
      </c>
      <c r="J965" s="160"/>
    </row>
    <row r="966" spans="1:12" ht="30" x14ac:dyDescent="0.2">
      <c r="A966" s="187"/>
      <c r="B966" s="188"/>
      <c r="C966" s="188"/>
      <c r="D966" s="188"/>
      <c r="E966" s="188"/>
      <c r="F966" s="56" t="s">
        <v>69</v>
      </c>
      <c r="G966" s="3">
        <v>1</v>
      </c>
      <c r="H966" s="27" t="e">
        <f>#REF!</f>
        <v>#REF!</v>
      </c>
      <c r="I966" s="26" t="e">
        <f>+H966*G966</f>
        <v>#REF!</v>
      </c>
      <c r="J966" s="161"/>
    </row>
    <row r="967" spans="1:12" ht="14" x14ac:dyDescent="0.2">
      <c r="A967" s="151" t="s">
        <v>146</v>
      </c>
      <c r="B967" s="151"/>
      <c r="C967" s="151"/>
      <c r="D967" s="151"/>
      <c r="E967" s="151"/>
      <c r="F967" s="151"/>
      <c r="G967" s="151"/>
      <c r="H967" s="151"/>
      <c r="I967" s="151"/>
      <c r="J967" s="151"/>
    </row>
    <row r="968" spans="1:12" ht="27.5" customHeight="1" x14ac:dyDescent="0.2">
      <c r="A968" s="21" t="s">
        <v>71</v>
      </c>
      <c r="B968" s="21" t="s">
        <v>110</v>
      </c>
      <c r="C968" s="21" t="s">
        <v>111</v>
      </c>
      <c r="D968" s="21" t="s">
        <v>112</v>
      </c>
      <c r="E968" s="21" t="s">
        <v>113</v>
      </c>
      <c r="F968" s="21" t="s">
        <v>114</v>
      </c>
      <c r="G968" s="21" t="s">
        <v>174</v>
      </c>
      <c r="H968" s="68" t="s">
        <v>92</v>
      </c>
      <c r="I968" s="21" t="s">
        <v>93</v>
      </c>
      <c r="J968" s="21" t="s">
        <v>94</v>
      </c>
      <c r="K968" s="22"/>
      <c r="L968" s="22"/>
    </row>
    <row r="969" spans="1:12" ht="165" x14ac:dyDescent="0.2">
      <c r="A969" s="52" t="s">
        <v>189</v>
      </c>
      <c r="B969" s="45" t="s">
        <v>59</v>
      </c>
      <c r="C969" s="45" t="s">
        <v>147</v>
      </c>
      <c r="D969" s="45">
        <v>40</v>
      </c>
      <c r="E969" s="45">
        <v>20</v>
      </c>
      <c r="F969" s="45" t="s">
        <v>70</v>
      </c>
      <c r="G969" s="45">
        <f>E969*D969</f>
        <v>800</v>
      </c>
      <c r="H969" s="28" t="e">
        <f>#REF!</f>
        <v>#REF!</v>
      </c>
      <c r="I969" s="65" t="e">
        <f>+H969*G969</f>
        <v>#REF!</v>
      </c>
      <c r="J969" s="28" t="e">
        <f>SUM(I969)</f>
        <v>#REF!</v>
      </c>
    </row>
    <row r="970" spans="1:12" ht="14" x14ac:dyDescent="0.2">
      <c r="A970" s="151" t="s">
        <v>148</v>
      </c>
      <c r="B970" s="151"/>
      <c r="C970" s="151"/>
      <c r="D970" s="151"/>
      <c r="E970" s="151"/>
      <c r="F970" s="151"/>
      <c r="G970" s="151"/>
      <c r="H970" s="151"/>
      <c r="I970" s="151"/>
      <c r="J970" s="151"/>
    </row>
    <row r="971" spans="1:12" ht="27.5" customHeight="1" x14ac:dyDescent="0.2">
      <c r="A971" s="21" t="s">
        <v>71</v>
      </c>
      <c r="B971" s="21" t="s">
        <v>110</v>
      </c>
      <c r="C971" s="21" t="s">
        <v>111</v>
      </c>
      <c r="D971" s="21" t="s">
        <v>112</v>
      </c>
      <c r="E971" s="21" t="s">
        <v>113</v>
      </c>
      <c r="F971" s="21" t="s">
        <v>114</v>
      </c>
      <c r="G971" s="21" t="s">
        <v>174</v>
      </c>
      <c r="H971" s="68" t="s">
        <v>92</v>
      </c>
      <c r="I971" s="21" t="s">
        <v>93</v>
      </c>
      <c r="J971" s="21" t="s">
        <v>94</v>
      </c>
      <c r="K971" s="22"/>
      <c r="L971" s="22"/>
    </row>
    <row r="972" spans="1:12" ht="150" x14ac:dyDescent="0.2">
      <c r="A972" s="52" t="s">
        <v>23</v>
      </c>
      <c r="B972" s="45" t="s">
        <v>117</v>
      </c>
      <c r="C972" s="45" t="s">
        <v>149</v>
      </c>
      <c r="D972" s="45">
        <v>5</v>
      </c>
      <c r="E972" s="45">
        <v>20</v>
      </c>
      <c r="F972" s="3" t="s">
        <v>182</v>
      </c>
      <c r="G972" s="3">
        <f>E972*D972</f>
        <v>100</v>
      </c>
      <c r="H972" s="26" t="e">
        <f>#REF!</f>
        <v>#REF!</v>
      </c>
      <c r="I972" s="65" t="e">
        <f>+H972*G972</f>
        <v>#REF!</v>
      </c>
      <c r="J972" s="28" t="e">
        <f>SUM(I972)</f>
        <v>#REF!</v>
      </c>
    </row>
    <row r="973" spans="1:12" ht="45" x14ac:dyDescent="0.2">
      <c r="A973" s="21" t="s">
        <v>71</v>
      </c>
      <c r="B973" s="21" t="s">
        <v>110</v>
      </c>
      <c r="C973" s="21" t="s">
        <v>111</v>
      </c>
      <c r="D973" s="21" t="s">
        <v>112</v>
      </c>
      <c r="E973" s="21" t="s">
        <v>113</v>
      </c>
      <c r="F973" s="21" t="s">
        <v>114</v>
      </c>
      <c r="G973" s="21" t="s">
        <v>174</v>
      </c>
      <c r="H973" s="68" t="s">
        <v>92</v>
      </c>
      <c r="I973" s="21" t="s">
        <v>93</v>
      </c>
      <c r="J973" s="21" t="s">
        <v>94</v>
      </c>
      <c r="K973" s="22"/>
      <c r="L973" s="22"/>
    </row>
    <row r="974" spans="1:12" ht="27.5" customHeight="1" x14ac:dyDescent="0.2">
      <c r="A974" s="1" t="s">
        <v>23</v>
      </c>
      <c r="B974" s="3" t="s">
        <v>59</v>
      </c>
      <c r="C974" s="3" t="s">
        <v>150</v>
      </c>
      <c r="D974" s="3">
        <v>5</v>
      </c>
      <c r="E974" s="3">
        <v>20</v>
      </c>
      <c r="F974" s="3" t="s">
        <v>182</v>
      </c>
      <c r="G974" s="3">
        <f>E974*D974</f>
        <v>100</v>
      </c>
      <c r="H974" s="26" t="e">
        <f>#REF!</f>
        <v>#REF!</v>
      </c>
      <c r="I974" s="65" t="e">
        <f>+H974*G974</f>
        <v>#REF!</v>
      </c>
      <c r="J974" s="28" t="e">
        <f>SUM(I974)</f>
        <v>#REF!</v>
      </c>
    </row>
    <row r="975" spans="1:12" ht="45" x14ac:dyDescent="0.2">
      <c r="A975" s="21" t="s">
        <v>71</v>
      </c>
      <c r="B975" s="21" t="s">
        <v>110</v>
      </c>
      <c r="C975" s="21" t="s">
        <v>111</v>
      </c>
      <c r="D975" s="21" t="s">
        <v>112</v>
      </c>
      <c r="E975" s="21" t="s">
        <v>113</v>
      </c>
      <c r="F975" s="21" t="s">
        <v>114</v>
      </c>
      <c r="G975" s="21" t="s">
        <v>174</v>
      </c>
      <c r="H975" s="68" t="s">
        <v>92</v>
      </c>
      <c r="I975" s="21" t="s">
        <v>93</v>
      </c>
      <c r="J975" s="21" t="s">
        <v>94</v>
      </c>
      <c r="K975" s="22"/>
      <c r="L975" s="22"/>
    </row>
    <row r="976" spans="1:12" ht="195" x14ac:dyDescent="0.2">
      <c r="A976" s="50" t="s">
        <v>151</v>
      </c>
      <c r="B976" s="45" t="s">
        <v>117</v>
      </c>
      <c r="C976" s="45" t="s">
        <v>150</v>
      </c>
      <c r="D976" s="45">
        <v>5</v>
      </c>
      <c r="E976" s="45">
        <v>20</v>
      </c>
      <c r="F976" s="3" t="s">
        <v>182</v>
      </c>
      <c r="G976" s="3">
        <f>E976*D976</f>
        <v>100</v>
      </c>
      <c r="H976" s="26" t="e">
        <f>#REF!</f>
        <v>#REF!</v>
      </c>
      <c r="I976" s="65" t="e">
        <f>+H976*G976</f>
        <v>#REF!</v>
      </c>
      <c r="J976" s="28" t="e">
        <f>SUM(I976)</f>
        <v>#REF!</v>
      </c>
    </row>
    <row r="977" spans="1:12" ht="13.75" customHeight="1" x14ac:dyDescent="0.2">
      <c r="A977" s="21" t="s">
        <v>71</v>
      </c>
      <c r="B977" s="21" t="s">
        <v>110</v>
      </c>
      <c r="C977" s="21" t="s">
        <v>111</v>
      </c>
      <c r="D977" s="21" t="s">
        <v>112</v>
      </c>
      <c r="E977" s="21" t="s">
        <v>113</v>
      </c>
      <c r="F977" s="21" t="s">
        <v>114</v>
      </c>
      <c r="G977" s="21" t="s">
        <v>174</v>
      </c>
      <c r="H977" s="68" t="s">
        <v>92</v>
      </c>
      <c r="I977" s="21" t="s">
        <v>93</v>
      </c>
      <c r="J977" s="21" t="s">
        <v>94</v>
      </c>
      <c r="K977" s="22"/>
      <c r="L977" s="22"/>
    </row>
    <row r="978" spans="1:12" ht="195" x14ac:dyDescent="0.2">
      <c r="A978" s="57" t="s">
        <v>151</v>
      </c>
      <c r="B978" s="3" t="s">
        <v>59</v>
      </c>
      <c r="C978" s="3" t="s">
        <v>150</v>
      </c>
      <c r="D978" s="3">
        <v>5</v>
      </c>
      <c r="E978" s="3">
        <v>20</v>
      </c>
      <c r="F978" s="3" t="s">
        <v>182</v>
      </c>
      <c r="G978" s="3">
        <f>E978*D978</f>
        <v>100</v>
      </c>
      <c r="H978" s="26" t="e">
        <f>#REF!</f>
        <v>#REF!</v>
      </c>
      <c r="I978" s="65" t="e">
        <f>+H978*G978</f>
        <v>#REF!</v>
      </c>
      <c r="J978" s="28" t="e">
        <f>SUM(I978)</f>
        <v>#REF!</v>
      </c>
    </row>
    <row r="979" spans="1:12" ht="14" x14ac:dyDescent="0.2">
      <c r="A979" s="170" t="s">
        <v>152</v>
      </c>
      <c r="B979" s="170"/>
      <c r="C979" s="170"/>
      <c r="D979" s="170"/>
      <c r="E979" s="170"/>
      <c r="F979" s="170"/>
      <c r="G979" s="170"/>
      <c r="H979" s="170"/>
      <c r="I979" s="170"/>
      <c r="J979" s="170"/>
      <c r="K979" s="22"/>
      <c r="L979" s="22"/>
    </row>
    <row r="980" spans="1:12" ht="45" x14ac:dyDescent="0.2">
      <c r="A980" s="21" t="s">
        <v>71</v>
      </c>
      <c r="B980" s="21" t="s">
        <v>110</v>
      </c>
      <c r="C980" s="21" t="s">
        <v>111</v>
      </c>
      <c r="D980" s="21" t="s">
        <v>112</v>
      </c>
      <c r="E980" s="21" t="s">
        <v>113</v>
      </c>
      <c r="F980" s="21" t="s">
        <v>114</v>
      </c>
      <c r="G980" s="21" t="s">
        <v>174</v>
      </c>
      <c r="H980" s="68" t="s">
        <v>92</v>
      </c>
      <c r="I980" s="21" t="s">
        <v>93</v>
      </c>
      <c r="J980" s="21" t="s">
        <v>94</v>
      </c>
      <c r="K980" s="22"/>
      <c r="L980" s="22"/>
    </row>
    <row r="981" spans="1:12" ht="30" x14ac:dyDescent="0.2">
      <c r="A981" s="180" t="s">
        <v>50</v>
      </c>
      <c r="B981" s="176" t="s">
        <v>59</v>
      </c>
      <c r="C981" s="156" t="s">
        <v>51</v>
      </c>
      <c r="D981" s="176">
        <v>10</v>
      </c>
      <c r="E981" s="176">
        <v>20</v>
      </c>
      <c r="F981" s="58" t="s">
        <v>52</v>
      </c>
      <c r="G981" s="3">
        <f>E981*D981</f>
        <v>200</v>
      </c>
      <c r="H981" s="26" t="e">
        <f>#REF!</f>
        <v>#REF!</v>
      </c>
      <c r="I981" s="65" t="e">
        <f>+H981*G981</f>
        <v>#REF!</v>
      </c>
      <c r="J981" s="154" t="e">
        <f>SUM(I981:I982)</f>
        <v>#REF!</v>
      </c>
    </row>
    <row r="982" spans="1:12" ht="13.75" customHeight="1" x14ac:dyDescent="0.2">
      <c r="A982" s="180"/>
      <c r="B982" s="176"/>
      <c r="C982" s="156"/>
      <c r="D982" s="176"/>
      <c r="E982" s="176"/>
      <c r="F982" s="51" t="s">
        <v>275</v>
      </c>
      <c r="G982" s="3">
        <f>4*D981</f>
        <v>40</v>
      </c>
      <c r="H982" s="27">
        <v>1500</v>
      </c>
      <c r="I982" s="65">
        <f>+H982*G982</f>
        <v>60000</v>
      </c>
      <c r="J982" s="154"/>
    </row>
    <row r="983" spans="1:12" ht="45" x14ac:dyDescent="0.2">
      <c r="A983" s="21" t="s">
        <v>71</v>
      </c>
      <c r="B983" s="21" t="s">
        <v>110</v>
      </c>
      <c r="C983" s="21" t="s">
        <v>111</v>
      </c>
      <c r="D983" s="21" t="s">
        <v>112</v>
      </c>
      <c r="E983" s="21" t="s">
        <v>113</v>
      </c>
      <c r="F983" s="21" t="s">
        <v>114</v>
      </c>
      <c r="G983" s="21" t="s">
        <v>174</v>
      </c>
      <c r="H983" s="68" t="s">
        <v>92</v>
      </c>
      <c r="I983" s="21" t="s">
        <v>93</v>
      </c>
      <c r="J983" s="21" t="s">
        <v>94</v>
      </c>
      <c r="K983" s="22"/>
      <c r="L983" s="22"/>
    </row>
    <row r="984" spans="1:12" ht="30" x14ac:dyDescent="0.2">
      <c r="A984" s="175" t="s">
        <v>53</v>
      </c>
      <c r="B984" s="176" t="s">
        <v>117</v>
      </c>
      <c r="C984" s="156" t="s">
        <v>51</v>
      </c>
      <c r="D984" s="176">
        <v>6</v>
      </c>
      <c r="E984" s="176">
        <v>15</v>
      </c>
      <c r="F984" s="58" t="s">
        <v>52</v>
      </c>
      <c r="G984" s="3">
        <f>E984*D984</f>
        <v>90</v>
      </c>
      <c r="H984" s="26" t="e">
        <f>#REF!</f>
        <v>#REF!</v>
      </c>
      <c r="I984" s="65" t="e">
        <f>+H984*G984</f>
        <v>#REF!</v>
      </c>
      <c r="J984" s="154" t="e">
        <f>SUM(I984:I985)</f>
        <v>#REF!</v>
      </c>
    </row>
    <row r="985" spans="1:12" ht="15" x14ac:dyDescent="0.2">
      <c r="A985" s="175"/>
      <c r="B985" s="176"/>
      <c r="C985" s="156"/>
      <c r="D985" s="176"/>
      <c r="E985" s="176"/>
      <c r="F985" s="51" t="s">
        <v>275</v>
      </c>
      <c r="G985" s="3">
        <f>4*D984</f>
        <v>24</v>
      </c>
      <c r="H985" s="27">
        <v>1500</v>
      </c>
      <c r="I985" s="65">
        <f>+H985*G985</f>
        <v>36000</v>
      </c>
      <c r="J985" s="154"/>
    </row>
    <row r="986" spans="1:12" ht="45" x14ac:dyDescent="0.2">
      <c r="A986" s="21" t="s">
        <v>71</v>
      </c>
      <c r="B986" s="21" t="s">
        <v>110</v>
      </c>
      <c r="C986" s="21" t="s">
        <v>111</v>
      </c>
      <c r="D986" s="21" t="s">
        <v>112</v>
      </c>
      <c r="E986" s="21" t="s">
        <v>113</v>
      </c>
      <c r="F986" s="21" t="s">
        <v>114</v>
      </c>
      <c r="G986" s="21" t="s">
        <v>174</v>
      </c>
      <c r="H986" s="68" t="s">
        <v>92</v>
      </c>
      <c r="I986" s="21" t="s">
        <v>93</v>
      </c>
      <c r="J986" s="21" t="s">
        <v>94</v>
      </c>
      <c r="K986" s="22"/>
      <c r="L986" s="22"/>
    </row>
    <row r="987" spans="1:12" ht="13.75" customHeight="1" x14ac:dyDescent="0.2">
      <c r="A987" s="171" t="s">
        <v>54</v>
      </c>
      <c r="B987" s="176" t="s">
        <v>117</v>
      </c>
      <c r="C987" s="156" t="s">
        <v>51</v>
      </c>
      <c r="D987" s="176">
        <v>6</v>
      </c>
      <c r="E987" s="176">
        <v>15</v>
      </c>
      <c r="F987" s="58" t="s">
        <v>52</v>
      </c>
      <c r="G987" s="3">
        <f>E987*D987</f>
        <v>90</v>
      </c>
      <c r="H987" s="70" t="e">
        <f>#REF!</f>
        <v>#REF!</v>
      </c>
      <c r="I987" s="65" t="e">
        <f>+H987*G987</f>
        <v>#REF!</v>
      </c>
      <c r="J987" s="167" t="e">
        <f>SUM(I987:I988)</f>
        <v>#REF!</v>
      </c>
      <c r="K987" s="38"/>
      <c r="L987" s="38"/>
    </row>
    <row r="988" spans="1:12" ht="15" x14ac:dyDescent="0.2">
      <c r="A988" s="171"/>
      <c r="B988" s="176"/>
      <c r="C988" s="156"/>
      <c r="D988" s="176"/>
      <c r="E988" s="176"/>
      <c r="F988" s="51" t="s">
        <v>275</v>
      </c>
      <c r="G988" s="3">
        <f>4*D987</f>
        <v>24</v>
      </c>
      <c r="H988" s="27">
        <v>1500</v>
      </c>
      <c r="I988" s="65">
        <f>+H988*G988</f>
        <v>36000</v>
      </c>
      <c r="J988" s="169"/>
      <c r="K988" s="38"/>
      <c r="L988" s="38"/>
    </row>
    <row r="989" spans="1:12" ht="45" x14ac:dyDescent="0.2">
      <c r="A989" s="21" t="s">
        <v>71</v>
      </c>
      <c r="B989" s="21" t="s">
        <v>110</v>
      </c>
      <c r="C989" s="21" t="s">
        <v>111</v>
      </c>
      <c r="D989" s="21" t="s">
        <v>112</v>
      </c>
      <c r="E989" s="21" t="s">
        <v>113</v>
      </c>
      <c r="F989" s="21" t="s">
        <v>114</v>
      </c>
      <c r="G989" s="21" t="s">
        <v>174</v>
      </c>
      <c r="H989" s="68" t="s">
        <v>92</v>
      </c>
      <c r="I989" s="21" t="s">
        <v>93</v>
      </c>
      <c r="J989" s="21" t="s">
        <v>94</v>
      </c>
      <c r="K989" s="22"/>
      <c r="L989" s="22"/>
    </row>
    <row r="990" spans="1:12" ht="15" x14ac:dyDescent="0.2">
      <c r="A990" s="192" t="s">
        <v>55</v>
      </c>
      <c r="B990" s="193" t="s">
        <v>117</v>
      </c>
      <c r="C990" s="193" t="s">
        <v>51</v>
      </c>
      <c r="D990" s="193">
        <v>1</v>
      </c>
      <c r="E990" s="193">
        <v>30</v>
      </c>
      <c r="F990" s="51" t="s">
        <v>188</v>
      </c>
      <c r="G990" s="30">
        <v>1</v>
      </c>
      <c r="H990" s="70">
        <v>29052</v>
      </c>
      <c r="I990" s="26">
        <f>+H990*G990</f>
        <v>29052</v>
      </c>
      <c r="J990" s="164" t="e">
        <f>SUM(I990:I993)</f>
        <v>#REF!</v>
      </c>
      <c r="K990" s="38"/>
      <c r="L990" s="38"/>
    </row>
    <row r="991" spans="1:12" ht="13.75" customHeight="1" x14ac:dyDescent="0.2">
      <c r="A991" s="192"/>
      <c r="B991" s="193"/>
      <c r="C991" s="193"/>
      <c r="D991" s="193"/>
      <c r="E991" s="193"/>
      <c r="F991" s="53" t="s">
        <v>181</v>
      </c>
      <c r="G991" s="3">
        <v>30</v>
      </c>
      <c r="H991" s="26">
        <v>4287</v>
      </c>
      <c r="I991" s="26">
        <f>H991*G991</f>
        <v>128610</v>
      </c>
      <c r="J991" s="165"/>
      <c r="K991" s="38"/>
      <c r="L991" s="38"/>
    </row>
    <row r="992" spans="1:12" ht="15" x14ac:dyDescent="0.2">
      <c r="A992" s="192"/>
      <c r="B992" s="193"/>
      <c r="C992" s="193"/>
      <c r="D992" s="193"/>
      <c r="E992" s="193"/>
      <c r="F992" s="51" t="s">
        <v>153</v>
      </c>
      <c r="G992" s="30">
        <v>30</v>
      </c>
      <c r="H992" s="70" t="e">
        <f>#REF!</f>
        <v>#REF!</v>
      </c>
      <c r="I992" s="26" t="e">
        <f>H992*G992</f>
        <v>#REF!</v>
      </c>
      <c r="J992" s="165"/>
      <c r="K992" s="38"/>
      <c r="L992" s="38"/>
    </row>
    <row r="993" spans="1:12" ht="15" x14ac:dyDescent="0.2">
      <c r="A993" s="192"/>
      <c r="B993" s="193"/>
      <c r="C993" s="193"/>
      <c r="D993" s="193"/>
      <c r="E993" s="193"/>
      <c r="F993" s="51" t="s">
        <v>154</v>
      </c>
      <c r="G993" s="30">
        <v>30</v>
      </c>
      <c r="H993" s="70" t="e">
        <f>#REF!</f>
        <v>#REF!</v>
      </c>
      <c r="I993" s="26" t="e">
        <f>H993*G993</f>
        <v>#REF!</v>
      </c>
      <c r="J993" s="166"/>
      <c r="K993" s="38"/>
      <c r="L993" s="38"/>
    </row>
    <row r="994" spans="1:12" ht="45" x14ac:dyDescent="0.2">
      <c r="A994" s="21" t="s">
        <v>71</v>
      </c>
      <c r="B994" s="21" t="s">
        <v>110</v>
      </c>
      <c r="C994" s="34" t="s">
        <v>111</v>
      </c>
      <c r="D994" s="34" t="s">
        <v>112</v>
      </c>
      <c r="E994" s="34" t="s">
        <v>113</v>
      </c>
      <c r="F994" s="21" t="s">
        <v>114</v>
      </c>
      <c r="G994" s="21" t="s">
        <v>174</v>
      </c>
      <c r="H994" s="68" t="s">
        <v>92</v>
      </c>
      <c r="I994" s="21" t="s">
        <v>93</v>
      </c>
      <c r="J994" s="21" t="s">
        <v>94</v>
      </c>
      <c r="K994" s="22"/>
      <c r="L994" s="22"/>
    </row>
    <row r="995" spans="1:12" ht="41.5" customHeight="1" x14ac:dyDescent="0.2">
      <c r="A995" s="171" t="s">
        <v>56</v>
      </c>
      <c r="B995" s="172" t="s">
        <v>59</v>
      </c>
      <c r="C995" s="173" t="s">
        <v>51</v>
      </c>
      <c r="D995" s="173">
        <v>1</v>
      </c>
      <c r="E995" s="173">
        <v>30</v>
      </c>
      <c r="F995" s="51" t="s">
        <v>188</v>
      </c>
      <c r="G995" s="30">
        <v>1</v>
      </c>
      <c r="H995" s="70">
        <v>29052</v>
      </c>
      <c r="I995" s="26">
        <f>+H995*G995</f>
        <v>29052</v>
      </c>
      <c r="J995" s="164" t="e">
        <f>SUM(I995:I999)</f>
        <v>#REF!</v>
      </c>
      <c r="K995" s="38"/>
      <c r="L995" s="38"/>
    </row>
    <row r="996" spans="1:12" ht="15" x14ac:dyDescent="0.2">
      <c r="A996" s="171"/>
      <c r="B996" s="172"/>
      <c r="C996" s="173"/>
      <c r="D996" s="173"/>
      <c r="E996" s="173"/>
      <c r="F996" s="53" t="s">
        <v>181</v>
      </c>
      <c r="G996" s="3">
        <v>30</v>
      </c>
      <c r="H996" s="26">
        <v>4287</v>
      </c>
      <c r="I996" s="26">
        <f>H996*G996</f>
        <v>128610</v>
      </c>
      <c r="J996" s="165"/>
      <c r="K996" s="38"/>
      <c r="L996" s="38"/>
    </row>
    <row r="997" spans="1:12" ht="15" x14ac:dyDescent="0.2">
      <c r="A997" s="171"/>
      <c r="B997" s="172"/>
      <c r="C997" s="173"/>
      <c r="D997" s="173"/>
      <c r="E997" s="173"/>
      <c r="F997" s="59" t="s">
        <v>153</v>
      </c>
      <c r="G997" s="30">
        <v>30</v>
      </c>
      <c r="H997" s="70" t="e">
        <f>#REF!</f>
        <v>#REF!</v>
      </c>
      <c r="I997" s="26" t="e">
        <f>H997*G997</f>
        <v>#REF!</v>
      </c>
      <c r="J997" s="165"/>
      <c r="K997" s="38"/>
      <c r="L997" s="38"/>
    </row>
    <row r="998" spans="1:12" ht="15" x14ac:dyDescent="0.2">
      <c r="A998" s="171"/>
      <c r="B998" s="172"/>
      <c r="C998" s="173"/>
      <c r="D998" s="173"/>
      <c r="E998" s="173"/>
      <c r="F998" s="59" t="s">
        <v>154</v>
      </c>
      <c r="G998" s="30">
        <v>30</v>
      </c>
      <c r="H998" s="70" t="e">
        <f>#REF!</f>
        <v>#REF!</v>
      </c>
      <c r="I998" s="26" t="e">
        <f>H998*G998</f>
        <v>#REF!</v>
      </c>
      <c r="J998" s="166"/>
      <c r="K998" s="38"/>
      <c r="L998" s="38"/>
    </row>
    <row r="999" spans="1:12" ht="45" x14ac:dyDescent="0.2">
      <c r="A999" s="21" t="s">
        <v>71</v>
      </c>
      <c r="B999" s="21" t="s">
        <v>110</v>
      </c>
      <c r="C999" s="39" t="s">
        <v>111</v>
      </c>
      <c r="D999" s="39" t="s">
        <v>112</v>
      </c>
      <c r="E999" s="39" t="s">
        <v>113</v>
      </c>
      <c r="F999" s="21" t="s">
        <v>114</v>
      </c>
      <c r="G999" s="21" t="s">
        <v>174</v>
      </c>
      <c r="H999" s="68" t="s">
        <v>92</v>
      </c>
      <c r="I999" s="21" t="s">
        <v>93</v>
      </c>
      <c r="J999" s="21" t="s">
        <v>94</v>
      </c>
      <c r="K999" s="22"/>
      <c r="L999" s="22"/>
    </row>
    <row r="1000" spans="1:12" ht="15" x14ac:dyDescent="0.2">
      <c r="A1000" s="174" t="s">
        <v>57</v>
      </c>
      <c r="B1000" s="157" t="s">
        <v>117</v>
      </c>
      <c r="C1000" s="157" t="s">
        <v>51</v>
      </c>
      <c r="D1000" s="157">
        <v>6</v>
      </c>
      <c r="E1000" s="157">
        <v>15</v>
      </c>
      <c r="F1000" s="51" t="s">
        <v>155</v>
      </c>
      <c r="G1000" s="30">
        <f>E1000*D1000</f>
        <v>90</v>
      </c>
      <c r="H1000" s="70" t="e">
        <f>#REF!</f>
        <v>#REF!</v>
      </c>
      <c r="I1000" s="26" t="e">
        <f>+H1000*G1000</f>
        <v>#REF!</v>
      </c>
      <c r="J1000" s="167" t="e">
        <f>SUM(I1000:I1002)</f>
        <v>#REF!</v>
      </c>
      <c r="K1000" s="38"/>
      <c r="L1000" s="38"/>
    </row>
    <row r="1001" spans="1:12" ht="41.5" customHeight="1" x14ac:dyDescent="0.2">
      <c r="A1001" s="174"/>
      <c r="B1001" s="157"/>
      <c r="C1001" s="157"/>
      <c r="D1001" s="157"/>
      <c r="E1001" s="157"/>
      <c r="F1001" s="51" t="s">
        <v>156</v>
      </c>
      <c r="G1001" s="30">
        <f>E1000*D1000</f>
        <v>90</v>
      </c>
      <c r="H1001" s="70" t="e">
        <f>#REF!</f>
        <v>#REF!</v>
      </c>
      <c r="I1001" s="26" t="e">
        <f>+H1001*G1001</f>
        <v>#REF!</v>
      </c>
      <c r="J1001" s="168"/>
      <c r="K1001" s="38"/>
      <c r="L1001" s="38"/>
    </row>
    <row r="1002" spans="1:12" ht="15" x14ac:dyDescent="0.2">
      <c r="A1002" s="174"/>
      <c r="B1002" s="157"/>
      <c r="C1002" s="157"/>
      <c r="D1002" s="157"/>
      <c r="E1002" s="157"/>
      <c r="F1002" s="51" t="s">
        <v>157</v>
      </c>
      <c r="G1002" s="30">
        <v>1</v>
      </c>
      <c r="H1002" s="70" t="e">
        <f>#REF!</f>
        <v>#REF!</v>
      </c>
      <c r="I1002" s="26" t="e">
        <f>+H1002*G1002</f>
        <v>#REF!</v>
      </c>
      <c r="J1002" s="169"/>
      <c r="K1002" s="38"/>
      <c r="L1002" s="38"/>
    </row>
    <row r="1003" spans="1:12" ht="45" x14ac:dyDescent="0.2">
      <c r="A1003" s="21" t="s">
        <v>71</v>
      </c>
      <c r="B1003" s="21" t="s">
        <v>110</v>
      </c>
      <c r="C1003" s="21" t="s">
        <v>111</v>
      </c>
      <c r="D1003" s="21" t="s">
        <v>112</v>
      </c>
      <c r="E1003" s="21" t="s">
        <v>113</v>
      </c>
      <c r="F1003" s="21" t="s">
        <v>114</v>
      </c>
      <c r="G1003" s="21" t="s">
        <v>174</v>
      </c>
      <c r="H1003" s="68" t="s">
        <v>92</v>
      </c>
      <c r="I1003" s="21" t="s">
        <v>93</v>
      </c>
      <c r="J1003" s="21" t="s">
        <v>94</v>
      </c>
      <c r="K1003" s="22"/>
      <c r="L1003" s="22"/>
    </row>
    <row r="1004" spans="1:12" ht="15" x14ac:dyDescent="0.2">
      <c r="A1004" s="171" t="s">
        <v>58</v>
      </c>
      <c r="B1004" s="157" t="s">
        <v>59</v>
      </c>
      <c r="C1004" s="173" t="s">
        <v>51</v>
      </c>
      <c r="D1004" s="173">
        <v>6</v>
      </c>
      <c r="E1004" s="173">
        <v>15</v>
      </c>
      <c r="F1004" s="51" t="s">
        <v>155</v>
      </c>
      <c r="G1004" s="30">
        <f>E1004*D1004</f>
        <v>90</v>
      </c>
      <c r="H1004" s="70" t="e">
        <f>#REF!</f>
        <v>#REF!</v>
      </c>
      <c r="I1004" s="26" t="e">
        <f>+H1004*G1004</f>
        <v>#REF!</v>
      </c>
      <c r="J1004" s="167" t="e">
        <f>SUM(I1004:I1006)</f>
        <v>#REF!</v>
      </c>
      <c r="K1004" s="38"/>
      <c r="L1004" s="38"/>
    </row>
    <row r="1005" spans="1:12" ht="15" x14ac:dyDescent="0.2">
      <c r="A1005" s="171"/>
      <c r="B1005" s="157"/>
      <c r="C1005" s="173"/>
      <c r="D1005" s="173"/>
      <c r="E1005" s="173"/>
      <c r="F1005" s="51" t="s">
        <v>156</v>
      </c>
      <c r="G1005" s="30">
        <f>E1004*D1004</f>
        <v>90</v>
      </c>
      <c r="H1005" s="70" t="e">
        <f>#REF!</f>
        <v>#REF!</v>
      </c>
      <c r="I1005" s="26" t="e">
        <f>+H1005*G1005</f>
        <v>#REF!</v>
      </c>
      <c r="J1005" s="168"/>
      <c r="K1005" s="38"/>
      <c r="L1005" s="38"/>
    </row>
    <row r="1006" spans="1:12" ht="15" x14ac:dyDescent="0.2">
      <c r="A1006" s="171"/>
      <c r="B1006" s="157"/>
      <c r="C1006" s="173"/>
      <c r="D1006" s="173"/>
      <c r="E1006" s="173"/>
      <c r="F1006" s="51" t="s">
        <v>157</v>
      </c>
      <c r="G1006" s="30">
        <v>1</v>
      </c>
      <c r="H1006" s="70" t="e">
        <f>#REF!</f>
        <v>#REF!</v>
      </c>
      <c r="I1006" s="26" t="e">
        <f>+H1006*G1006</f>
        <v>#REF!</v>
      </c>
      <c r="J1006" s="169"/>
      <c r="K1006" s="38"/>
      <c r="L1006" s="38"/>
    </row>
    <row r="1007" spans="1:12" ht="13.75" customHeight="1" x14ac:dyDescent="0.2">
      <c r="A1007" s="21" t="s">
        <v>71</v>
      </c>
      <c r="B1007" s="21" t="s">
        <v>110</v>
      </c>
      <c r="C1007" s="21" t="s">
        <v>111</v>
      </c>
      <c r="D1007" s="21" t="s">
        <v>112</v>
      </c>
      <c r="E1007" s="21" t="s">
        <v>113</v>
      </c>
      <c r="F1007" s="21" t="s">
        <v>114</v>
      </c>
      <c r="G1007" s="21" t="s">
        <v>174</v>
      </c>
      <c r="H1007" s="68" t="s">
        <v>92</v>
      </c>
      <c r="I1007" s="21" t="s">
        <v>93</v>
      </c>
      <c r="J1007" s="21" t="s">
        <v>94</v>
      </c>
      <c r="K1007" s="22"/>
      <c r="L1007" s="22"/>
    </row>
    <row r="1008" spans="1:12" ht="45" x14ac:dyDescent="0.2">
      <c r="A1008" s="171" t="s">
        <v>24</v>
      </c>
      <c r="B1008" s="173" t="s">
        <v>117</v>
      </c>
      <c r="C1008" s="173" t="s">
        <v>158</v>
      </c>
      <c r="D1008" s="173">
        <v>4</v>
      </c>
      <c r="E1008" s="173">
        <v>25</v>
      </c>
      <c r="F1008" s="51" t="s">
        <v>25</v>
      </c>
      <c r="G1008" s="30">
        <f>E1008*D1008</f>
        <v>100</v>
      </c>
      <c r="H1008" s="70" t="e">
        <f>#REF!</f>
        <v>#REF!</v>
      </c>
      <c r="I1008" s="26" t="e">
        <f>+H1008*G1008</f>
        <v>#REF!</v>
      </c>
      <c r="J1008" s="164" t="e">
        <f>SUM(I1008:I1012)</f>
        <v>#REF!</v>
      </c>
      <c r="K1008" s="38"/>
      <c r="L1008" s="38"/>
    </row>
    <row r="1009" spans="1:12" ht="30" x14ac:dyDescent="0.2">
      <c r="A1009" s="171"/>
      <c r="B1009" s="173"/>
      <c r="C1009" s="173"/>
      <c r="D1009" s="173"/>
      <c r="E1009" s="173"/>
      <c r="F1009" s="2" t="s">
        <v>168</v>
      </c>
      <c r="G1009" s="3">
        <v>4</v>
      </c>
      <c r="H1009" s="26">
        <v>116655</v>
      </c>
      <c r="I1009" s="26">
        <f>+H1009*G1009</f>
        <v>466620</v>
      </c>
      <c r="J1009" s="165"/>
      <c r="K1009" s="38"/>
      <c r="L1009" s="38"/>
    </row>
    <row r="1010" spans="1:12" ht="13.75" customHeight="1" x14ac:dyDescent="0.2">
      <c r="A1010" s="171"/>
      <c r="B1010" s="173"/>
      <c r="C1010" s="173"/>
      <c r="D1010" s="173"/>
      <c r="E1010" s="173"/>
      <c r="F1010" s="51" t="s">
        <v>26</v>
      </c>
      <c r="G1010" s="30">
        <v>5</v>
      </c>
      <c r="H1010" s="70">
        <v>817</v>
      </c>
      <c r="I1010" s="26">
        <f>+H1010*G1010</f>
        <v>4085</v>
      </c>
      <c r="J1010" s="165"/>
      <c r="K1010" s="38"/>
      <c r="L1010" s="38"/>
    </row>
    <row r="1011" spans="1:12" ht="15" x14ac:dyDescent="0.2">
      <c r="A1011" s="171"/>
      <c r="B1011" s="173"/>
      <c r="C1011" s="173"/>
      <c r="D1011" s="173"/>
      <c r="E1011" s="173"/>
      <c r="F1011" s="51" t="s">
        <v>27</v>
      </c>
      <c r="G1011" s="30">
        <v>5</v>
      </c>
      <c r="H1011" s="26">
        <f>3480*(1+5.2%)</f>
        <v>3660.96</v>
      </c>
      <c r="I1011" s="26">
        <f>+H1011*G1011</f>
        <v>18304.8</v>
      </c>
      <c r="J1011" s="165"/>
      <c r="K1011" s="38"/>
      <c r="L1011" s="38"/>
    </row>
    <row r="1012" spans="1:12" ht="15" x14ac:dyDescent="0.2">
      <c r="A1012" s="171"/>
      <c r="B1012" s="173"/>
      <c r="C1012" s="173"/>
      <c r="D1012" s="173"/>
      <c r="E1012" s="173"/>
      <c r="F1012" s="51" t="s">
        <v>28</v>
      </c>
      <c r="G1012" s="30">
        <v>1</v>
      </c>
      <c r="H1012" s="70" t="e">
        <f>#REF!</f>
        <v>#REF!</v>
      </c>
      <c r="I1012" s="26" t="e">
        <f>+H1012*G1012</f>
        <v>#REF!</v>
      </c>
      <c r="J1012" s="166"/>
      <c r="K1012" s="38"/>
      <c r="L1012" s="38"/>
    </row>
    <row r="1013" spans="1:12" ht="45" x14ac:dyDescent="0.2">
      <c r="A1013" s="21" t="s">
        <v>71</v>
      </c>
      <c r="B1013" s="21" t="s">
        <v>110</v>
      </c>
      <c r="C1013" s="21" t="s">
        <v>111</v>
      </c>
      <c r="D1013" s="21" t="s">
        <v>112</v>
      </c>
      <c r="E1013" s="21" t="s">
        <v>113</v>
      </c>
      <c r="F1013" s="21" t="s">
        <v>114</v>
      </c>
      <c r="G1013" s="21" t="s">
        <v>174</v>
      </c>
      <c r="H1013" s="68" t="s">
        <v>92</v>
      </c>
      <c r="I1013" s="21" t="s">
        <v>93</v>
      </c>
      <c r="J1013" s="21" t="s">
        <v>94</v>
      </c>
      <c r="K1013" s="22"/>
      <c r="L1013" s="22"/>
    </row>
    <row r="1014" spans="1:12" ht="45" x14ac:dyDescent="0.2">
      <c r="A1014" s="171" t="s">
        <v>29</v>
      </c>
      <c r="B1014" s="173" t="s">
        <v>59</v>
      </c>
      <c r="C1014" s="173" t="s">
        <v>158</v>
      </c>
      <c r="D1014" s="173">
        <v>4</v>
      </c>
      <c r="E1014" s="173">
        <v>25</v>
      </c>
      <c r="F1014" s="51" t="s">
        <v>25</v>
      </c>
      <c r="G1014" s="30">
        <f>E1014*D1014</f>
        <v>100</v>
      </c>
      <c r="H1014" s="70" t="e">
        <f>#REF!</f>
        <v>#REF!</v>
      </c>
      <c r="I1014" s="26" t="e">
        <f>+H1014*G1014</f>
        <v>#REF!</v>
      </c>
      <c r="J1014" s="164" t="e">
        <f>SUM(I1014:I1018)</f>
        <v>#REF!</v>
      </c>
      <c r="K1014" s="38"/>
      <c r="L1014" s="38"/>
    </row>
    <row r="1015" spans="1:12" ht="30" x14ac:dyDescent="0.2">
      <c r="A1015" s="171"/>
      <c r="B1015" s="173"/>
      <c r="C1015" s="173"/>
      <c r="D1015" s="173"/>
      <c r="E1015" s="173"/>
      <c r="F1015" s="2" t="s">
        <v>168</v>
      </c>
      <c r="G1015" s="3">
        <v>4</v>
      </c>
      <c r="H1015" s="26">
        <v>116655</v>
      </c>
      <c r="I1015" s="26">
        <f>+H1015*G1015</f>
        <v>466620</v>
      </c>
      <c r="J1015" s="165"/>
      <c r="K1015" s="38"/>
      <c r="L1015" s="38"/>
    </row>
    <row r="1016" spans="1:12" ht="15" x14ac:dyDescent="0.2">
      <c r="A1016" s="171"/>
      <c r="B1016" s="173"/>
      <c r="C1016" s="173"/>
      <c r="D1016" s="173"/>
      <c r="E1016" s="173"/>
      <c r="F1016" s="51" t="s">
        <v>26</v>
      </c>
      <c r="G1016" s="30">
        <v>5</v>
      </c>
      <c r="H1016" s="70">
        <v>817</v>
      </c>
      <c r="I1016" s="26">
        <f>+H1016*G1016</f>
        <v>4085</v>
      </c>
      <c r="J1016" s="165"/>
      <c r="K1016" s="38"/>
      <c r="L1016" s="38"/>
    </row>
    <row r="1017" spans="1:12" ht="15" x14ac:dyDescent="0.2">
      <c r="A1017" s="171"/>
      <c r="B1017" s="173"/>
      <c r="C1017" s="173"/>
      <c r="D1017" s="173"/>
      <c r="E1017" s="173"/>
      <c r="F1017" s="51" t="s">
        <v>27</v>
      </c>
      <c r="G1017" s="30">
        <v>5</v>
      </c>
      <c r="H1017" s="26">
        <f>3480*(1+5.2%)</f>
        <v>3660.96</v>
      </c>
      <c r="I1017" s="26">
        <f>+H1017*G1017</f>
        <v>18304.8</v>
      </c>
      <c r="J1017" s="165"/>
      <c r="K1017" s="38"/>
      <c r="L1017" s="38"/>
    </row>
    <row r="1018" spans="1:12" ht="15" x14ac:dyDescent="0.2">
      <c r="A1018" s="171"/>
      <c r="B1018" s="173"/>
      <c r="C1018" s="173"/>
      <c r="D1018" s="173"/>
      <c r="E1018" s="173"/>
      <c r="F1018" s="51" t="s">
        <v>28</v>
      </c>
      <c r="G1018" s="30">
        <v>1</v>
      </c>
      <c r="H1018" s="70" t="e">
        <f>#REF!</f>
        <v>#REF!</v>
      </c>
      <c r="I1018" s="26" t="e">
        <f>+H1018*G1018</f>
        <v>#REF!</v>
      </c>
      <c r="J1018" s="166"/>
      <c r="K1018" s="38"/>
      <c r="L1018" s="38"/>
    </row>
    <row r="1019" spans="1:12" ht="45" x14ac:dyDescent="0.2">
      <c r="A1019" s="60" t="s">
        <v>71</v>
      </c>
      <c r="B1019" s="61" t="s">
        <v>110</v>
      </c>
      <c r="C1019" s="61" t="s">
        <v>111</v>
      </c>
      <c r="D1019" s="61" t="s">
        <v>112</v>
      </c>
      <c r="E1019" s="61" t="s">
        <v>113</v>
      </c>
      <c r="F1019" s="62" t="s">
        <v>114</v>
      </c>
      <c r="G1019" s="62" t="s">
        <v>174</v>
      </c>
      <c r="H1019" s="71" t="s">
        <v>92</v>
      </c>
      <c r="I1019" s="62" t="s">
        <v>93</v>
      </c>
      <c r="J1019" s="62" t="s">
        <v>94</v>
      </c>
    </row>
    <row r="1020" spans="1:12" ht="15" x14ac:dyDescent="0.2">
      <c r="A1020" s="197" t="s">
        <v>159</v>
      </c>
      <c r="B1020" s="198" t="s">
        <v>117</v>
      </c>
      <c r="C1020" s="198" t="s">
        <v>160</v>
      </c>
      <c r="D1020" s="198">
        <v>2</v>
      </c>
      <c r="E1020" s="198">
        <v>20</v>
      </c>
      <c r="F1020" s="63" t="s">
        <v>161</v>
      </c>
      <c r="G1020" s="63">
        <f>E1020*D1020</f>
        <v>40</v>
      </c>
      <c r="H1020" s="72" t="e">
        <f>#REF!</f>
        <v>#REF!</v>
      </c>
      <c r="I1020" s="26" t="e">
        <f>+H1020*G1020</f>
        <v>#REF!</v>
      </c>
      <c r="J1020" s="162" t="e">
        <f>SUM(I1020:I1021)</f>
        <v>#REF!</v>
      </c>
    </row>
    <row r="1021" spans="1:12" ht="30" x14ac:dyDescent="0.2">
      <c r="A1021" s="197"/>
      <c r="B1021" s="198"/>
      <c r="C1021" s="198"/>
      <c r="D1021" s="198"/>
      <c r="E1021" s="198"/>
      <c r="F1021" s="2" t="s">
        <v>168</v>
      </c>
      <c r="G1021" s="3">
        <v>2</v>
      </c>
      <c r="H1021" s="26">
        <v>116655</v>
      </c>
      <c r="I1021" s="26">
        <f>+H1021*G1021</f>
        <v>233310</v>
      </c>
      <c r="J1021" s="163"/>
    </row>
    <row r="1022" spans="1:12" ht="14" x14ac:dyDescent="0.2">
      <c r="A1022" s="194" t="s">
        <v>162</v>
      </c>
      <c r="B1022" s="194"/>
      <c r="C1022" s="194"/>
      <c r="D1022" s="194"/>
      <c r="E1022" s="194"/>
      <c r="F1022" s="195"/>
      <c r="G1022" s="195"/>
      <c r="H1022" s="195"/>
      <c r="I1022" s="195"/>
      <c r="J1022" s="46" t="e">
        <f>SUM(J776:J1021)</f>
        <v>#REF!</v>
      </c>
      <c r="K1022" s="29" t="e">
        <f>B5-J1022</f>
        <v>#REF!</v>
      </c>
      <c r="L1022" s="74" t="e">
        <f>K1022/J1022</f>
        <v>#REF!</v>
      </c>
    </row>
    <row r="1023" spans="1:12" ht="103.25" customHeight="1" x14ac:dyDescent="0.2">
      <c r="A1023" s="196" t="s">
        <v>185</v>
      </c>
      <c r="B1023" s="196"/>
      <c r="C1023" s="196"/>
      <c r="D1023" s="196"/>
      <c r="E1023" s="196"/>
      <c r="F1023" s="196"/>
      <c r="G1023" s="196"/>
      <c r="H1023" s="196"/>
      <c r="I1023" s="196"/>
      <c r="J1023" s="64" t="e">
        <f>J1022*L1022</f>
        <v>#REF!</v>
      </c>
      <c r="L1023" s="29"/>
    </row>
    <row r="1024" spans="1:12" ht="14" x14ac:dyDescent="0.2">
      <c r="A1024" s="195" t="s">
        <v>163</v>
      </c>
      <c r="B1024" s="195"/>
      <c r="C1024" s="195"/>
      <c r="D1024" s="195"/>
      <c r="E1024" s="195"/>
      <c r="F1024" s="195"/>
      <c r="G1024" s="195"/>
      <c r="H1024" s="195"/>
      <c r="I1024" s="195"/>
      <c r="J1024" s="64" t="e">
        <f>SUM(J1022+J1023)</f>
        <v>#REF!</v>
      </c>
      <c r="K1024" s="29" t="e">
        <f>B5-J1024</f>
        <v>#REF!</v>
      </c>
    </row>
  </sheetData>
  <autoFilter ref="A794:J1024" xr:uid="{166F6E89-E6D9-4D39-AC83-58611E45DF6E}"/>
  <mergeCells count="968">
    <mergeCell ref="A1020:A1021"/>
    <mergeCell ref="B1020:B1021"/>
    <mergeCell ref="C1020:C1021"/>
    <mergeCell ref="D1020:D1021"/>
    <mergeCell ref="E1020:E1021"/>
    <mergeCell ref="J1020:J1021"/>
    <mergeCell ref="A1022:I1022"/>
    <mergeCell ref="A1023:I1023"/>
    <mergeCell ref="A1024:I1024"/>
    <mergeCell ref="A1008:A1012"/>
    <mergeCell ref="B1008:B1012"/>
    <mergeCell ref="C1008:C1012"/>
    <mergeCell ref="D1008:D1012"/>
    <mergeCell ref="E1008:E1012"/>
    <mergeCell ref="J1008:J1012"/>
    <mergeCell ref="A1014:A1018"/>
    <mergeCell ref="B1014:B1018"/>
    <mergeCell ref="C1014:C1018"/>
    <mergeCell ref="D1014:D1018"/>
    <mergeCell ref="E1014:E1018"/>
    <mergeCell ref="J1014:J1018"/>
    <mergeCell ref="A1000:A1002"/>
    <mergeCell ref="B1000:B1002"/>
    <mergeCell ref="C1000:C1002"/>
    <mergeCell ref="D1000:D1002"/>
    <mergeCell ref="E1000:E1002"/>
    <mergeCell ref="J1000:J1002"/>
    <mergeCell ref="A1004:A1006"/>
    <mergeCell ref="B1004:B1006"/>
    <mergeCell ref="C1004:C1006"/>
    <mergeCell ref="D1004:D1006"/>
    <mergeCell ref="E1004:E1006"/>
    <mergeCell ref="J1004:J1006"/>
    <mergeCell ref="A990:A993"/>
    <mergeCell ref="B990:B993"/>
    <mergeCell ref="C990:C993"/>
    <mergeCell ref="D990:D993"/>
    <mergeCell ref="E990:E993"/>
    <mergeCell ref="J990:J993"/>
    <mergeCell ref="A995:A998"/>
    <mergeCell ref="B995:B998"/>
    <mergeCell ref="C995:C998"/>
    <mergeCell ref="D995:D998"/>
    <mergeCell ref="E995:E998"/>
    <mergeCell ref="J995:J998"/>
    <mergeCell ref="A984:A985"/>
    <mergeCell ref="B984:B985"/>
    <mergeCell ref="C984:C985"/>
    <mergeCell ref="D984:D985"/>
    <mergeCell ref="E984:E985"/>
    <mergeCell ref="J984:J985"/>
    <mergeCell ref="A987:A988"/>
    <mergeCell ref="B987:B988"/>
    <mergeCell ref="C987:C988"/>
    <mergeCell ref="D987:D988"/>
    <mergeCell ref="E987:E988"/>
    <mergeCell ref="J987:J988"/>
    <mergeCell ref="A967:J967"/>
    <mergeCell ref="A970:J970"/>
    <mergeCell ref="A979:J979"/>
    <mergeCell ref="A981:A982"/>
    <mergeCell ref="B981:B982"/>
    <mergeCell ref="C981:C982"/>
    <mergeCell ref="D981:D982"/>
    <mergeCell ref="E981:E982"/>
    <mergeCell ref="J981:J982"/>
    <mergeCell ref="A956:A960"/>
    <mergeCell ref="B956:B960"/>
    <mergeCell ref="C956:C960"/>
    <mergeCell ref="D956:D960"/>
    <mergeCell ref="E956:E960"/>
    <mergeCell ref="J956:J960"/>
    <mergeCell ref="A962:A966"/>
    <mergeCell ref="B962:B966"/>
    <mergeCell ref="C962:C966"/>
    <mergeCell ref="D962:D966"/>
    <mergeCell ref="E962:E966"/>
    <mergeCell ref="J962:J966"/>
    <mergeCell ref="A938:J938"/>
    <mergeCell ref="A944:A948"/>
    <mergeCell ref="B944:B948"/>
    <mergeCell ref="C944:C948"/>
    <mergeCell ref="D944:D948"/>
    <mergeCell ref="E944:E948"/>
    <mergeCell ref="J944:J948"/>
    <mergeCell ref="A950:A954"/>
    <mergeCell ref="B950:B954"/>
    <mergeCell ref="C950:C954"/>
    <mergeCell ref="D950:D954"/>
    <mergeCell ref="E950:E954"/>
    <mergeCell ref="J950:J954"/>
    <mergeCell ref="A933:A934"/>
    <mergeCell ref="B933:B934"/>
    <mergeCell ref="C933:C934"/>
    <mergeCell ref="D933:D934"/>
    <mergeCell ref="E933:E934"/>
    <mergeCell ref="J933:J934"/>
    <mergeCell ref="A936:A937"/>
    <mergeCell ref="B936:B937"/>
    <mergeCell ref="C936:C937"/>
    <mergeCell ref="D936:D937"/>
    <mergeCell ref="E936:E937"/>
    <mergeCell ref="J936:J937"/>
    <mergeCell ref="A927:A928"/>
    <mergeCell ref="B927:B928"/>
    <mergeCell ref="C927:C928"/>
    <mergeCell ref="D927:D928"/>
    <mergeCell ref="E927:E928"/>
    <mergeCell ref="J927:J928"/>
    <mergeCell ref="A930:A931"/>
    <mergeCell ref="B930:B931"/>
    <mergeCell ref="C930:C931"/>
    <mergeCell ref="D930:D931"/>
    <mergeCell ref="E930:E931"/>
    <mergeCell ref="J930:J931"/>
    <mergeCell ref="A917:A918"/>
    <mergeCell ref="B917:B918"/>
    <mergeCell ref="C917:C918"/>
    <mergeCell ref="D917:D918"/>
    <mergeCell ref="E917:E918"/>
    <mergeCell ref="J917:J918"/>
    <mergeCell ref="A920:A921"/>
    <mergeCell ref="B920:B921"/>
    <mergeCell ref="C920:C921"/>
    <mergeCell ref="D920:D921"/>
    <mergeCell ref="E920:E921"/>
    <mergeCell ref="J920:J921"/>
    <mergeCell ref="A891:A902"/>
    <mergeCell ref="B891:B902"/>
    <mergeCell ref="C891:C902"/>
    <mergeCell ref="D891:D902"/>
    <mergeCell ref="E891:E902"/>
    <mergeCell ref="J891:J902"/>
    <mergeCell ref="A904:A915"/>
    <mergeCell ref="B904:B915"/>
    <mergeCell ref="C904:C915"/>
    <mergeCell ref="D904:D915"/>
    <mergeCell ref="E904:E915"/>
    <mergeCell ref="J904:J915"/>
    <mergeCell ref="A883:A885"/>
    <mergeCell ref="B883:B885"/>
    <mergeCell ref="C883:C885"/>
    <mergeCell ref="D883:D885"/>
    <mergeCell ref="E883:E885"/>
    <mergeCell ref="J883:J885"/>
    <mergeCell ref="A887:A889"/>
    <mergeCell ref="B887:B889"/>
    <mergeCell ref="C887:C889"/>
    <mergeCell ref="D887:D889"/>
    <mergeCell ref="E887:E889"/>
    <mergeCell ref="J887:J889"/>
    <mergeCell ref="A877:A878"/>
    <mergeCell ref="B877:B878"/>
    <mergeCell ref="C877:C878"/>
    <mergeCell ref="D877:D878"/>
    <mergeCell ref="E877:E878"/>
    <mergeCell ref="J877:J878"/>
    <mergeCell ref="A880:A881"/>
    <mergeCell ref="B880:B881"/>
    <mergeCell ref="C880:C881"/>
    <mergeCell ref="D880:D881"/>
    <mergeCell ref="E880:E881"/>
    <mergeCell ref="J880:J881"/>
    <mergeCell ref="A867:A870"/>
    <mergeCell ref="B867:B870"/>
    <mergeCell ref="C867:C870"/>
    <mergeCell ref="D867:D870"/>
    <mergeCell ref="E867:E870"/>
    <mergeCell ref="J867:J870"/>
    <mergeCell ref="A872:A875"/>
    <mergeCell ref="B872:B875"/>
    <mergeCell ref="C872:C875"/>
    <mergeCell ref="D872:D875"/>
    <mergeCell ref="E872:E875"/>
    <mergeCell ref="J872:J875"/>
    <mergeCell ref="A855:A859"/>
    <mergeCell ref="B855:B859"/>
    <mergeCell ref="C855:C859"/>
    <mergeCell ref="D855:D859"/>
    <mergeCell ref="E855:E859"/>
    <mergeCell ref="J855:J859"/>
    <mergeCell ref="A861:A865"/>
    <mergeCell ref="B861:B865"/>
    <mergeCell ref="C861:C865"/>
    <mergeCell ref="D861:D865"/>
    <mergeCell ref="E861:E865"/>
    <mergeCell ref="J861:J865"/>
    <mergeCell ref="A829:A840"/>
    <mergeCell ref="B829:B840"/>
    <mergeCell ref="C829:C840"/>
    <mergeCell ref="D829:D840"/>
    <mergeCell ref="E829:E840"/>
    <mergeCell ref="J829:J840"/>
    <mergeCell ref="A842:A853"/>
    <mergeCell ref="B842:B853"/>
    <mergeCell ref="C842:C853"/>
    <mergeCell ref="D842:D853"/>
    <mergeCell ref="E842:E853"/>
    <mergeCell ref="J842:J853"/>
    <mergeCell ref="A811:A815"/>
    <mergeCell ref="B811:B815"/>
    <mergeCell ref="C811:C815"/>
    <mergeCell ref="D811:D815"/>
    <mergeCell ref="E811:E815"/>
    <mergeCell ref="J811:J815"/>
    <mergeCell ref="A817:A819"/>
    <mergeCell ref="B817:B819"/>
    <mergeCell ref="C817:C819"/>
    <mergeCell ref="D817:D819"/>
    <mergeCell ref="E817:E819"/>
    <mergeCell ref="J817:J819"/>
    <mergeCell ref="A800:A803"/>
    <mergeCell ref="B800:B803"/>
    <mergeCell ref="C800:C803"/>
    <mergeCell ref="D800:D803"/>
    <mergeCell ref="E800:E803"/>
    <mergeCell ref="J800:J803"/>
    <mergeCell ref="A805:A809"/>
    <mergeCell ref="B805:B809"/>
    <mergeCell ref="C805:C809"/>
    <mergeCell ref="D805:D809"/>
    <mergeCell ref="E805:E809"/>
    <mergeCell ref="J805:J809"/>
    <mergeCell ref="A788:F788"/>
    <mergeCell ref="A789:D789"/>
    <mergeCell ref="A790:J790"/>
    <mergeCell ref="A791:J791"/>
    <mergeCell ref="A795:A798"/>
    <mergeCell ref="B795:B798"/>
    <mergeCell ref="C795:C798"/>
    <mergeCell ref="D795:D798"/>
    <mergeCell ref="E795:E798"/>
    <mergeCell ref="J795:J798"/>
    <mergeCell ref="A772:J773"/>
    <mergeCell ref="A774:J774"/>
    <mergeCell ref="A775:D775"/>
    <mergeCell ref="A776:D779"/>
    <mergeCell ref="J776:J779"/>
    <mergeCell ref="A780:D783"/>
    <mergeCell ref="J780:J783"/>
    <mergeCell ref="A784:D787"/>
    <mergeCell ref="J784:J787"/>
    <mergeCell ref="A765:A766"/>
    <mergeCell ref="B765:B766"/>
    <mergeCell ref="C765:C766"/>
    <mergeCell ref="D765:D766"/>
    <mergeCell ref="E765:E766"/>
    <mergeCell ref="J765:J766"/>
    <mergeCell ref="A767:I767"/>
    <mergeCell ref="A768:I768"/>
    <mergeCell ref="A769:I769"/>
    <mergeCell ref="A753:A757"/>
    <mergeCell ref="B753:B757"/>
    <mergeCell ref="C753:C757"/>
    <mergeCell ref="D753:D757"/>
    <mergeCell ref="E753:E757"/>
    <mergeCell ref="J753:J757"/>
    <mergeCell ref="A759:A763"/>
    <mergeCell ref="B759:B763"/>
    <mergeCell ref="C759:C763"/>
    <mergeCell ref="D759:D763"/>
    <mergeCell ref="E759:E763"/>
    <mergeCell ref="J759:J763"/>
    <mergeCell ref="A745:A747"/>
    <mergeCell ref="B745:B747"/>
    <mergeCell ref="C745:C747"/>
    <mergeCell ref="D745:D747"/>
    <mergeCell ref="E745:E747"/>
    <mergeCell ref="J745:J747"/>
    <mergeCell ref="A749:A751"/>
    <mergeCell ref="B749:B751"/>
    <mergeCell ref="C749:C751"/>
    <mergeCell ref="D749:D751"/>
    <mergeCell ref="E749:E751"/>
    <mergeCell ref="J749:J751"/>
    <mergeCell ref="A735:A738"/>
    <mergeCell ref="B735:B738"/>
    <mergeCell ref="C735:C738"/>
    <mergeCell ref="D735:D738"/>
    <mergeCell ref="E735:E738"/>
    <mergeCell ref="J735:J738"/>
    <mergeCell ref="A740:A743"/>
    <mergeCell ref="B740:B743"/>
    <mergeCell ref="C740:C743"/>
    <mergeCell ref="D740:D743"/>
    <mergeCell ref="E740:E743"/>
    <mergeCell ref="J740:J743"/>
    <mergeCell ref="A729:A730"/>
    <mergeCell ref="B729:B730"/>
    <mergeCell ref="C729:C730"/>
    <mergeCell ref="D729:D730"/>
    <mergeCell ref="E729:E730"/>
    <mergeCell ref="J729:J730"/>
    <mergeCell ref="A732:A733"/>
    <mergeCell ref="B732:B733"/>
    <mergeCell ref="C732:C733"/>
    <mergeCell ref="D732:D733"/>
    <mergeCell ref="E732:E733"/>
    <mergeCell ref="J732:J733"/>
    <mergeCell ref="A712:J712"/>
    <mergeCell ref="A715:J715"/>
    <mergeCell ref="A724:J724"/>
    <mergeCell ref="A726:A727"/>
    <mergeCell ref="B726:B727"/>
    <mergeCell ref="C726:C727"/>
    <mergeCell ref="D726:D727"/>
    <mergeCell ref="E726:E727"/>
    <mergeCell ref="J726:J727"/>
    <mergeCell ref="A701:A705"/>
    <mergeCell ref="B701:B705"/>
    <mergeCell ref="C701:C705"/>
    <mergeCell ref="D701:D705"/>
    <mergeCell ref="E701:E705"/>
    <mergeCell ref="J701:J705"/>
    <mergeCell ref="A707:A711"/>
    <mergeCell ref="B707:B711"/>
    <mergeCell ref="C707:C711"/>
    <mergeCell ref="D707:D711"/>
    <mergeCell ref="E707:E711"/>
    <mergeCell ref="J707:J711"/>
    <mergeCell ref="A683:J683"/>
    <mergeCell ref="A689:A693"/>
    <mergeCell ref="B689:B693"/>
    <mergeCell ref="C689:C693"/>
    <mergeCell ref="D689:D693"/>
    <mergeCell ref="E689:E693"/>
    <mergeCell ref="J689:J693"/>
    <mergeCell ref="A695:A699"/>
    <mergeCell ref="B695:B699"/>
    <mergeCell ref="C695:C699"/>
    <mergeCell ref="D695:D699"/>
    <mergeCell ref="E695:E699"/>
    <mergeCell ref="J695:J699"/>
    <mergeCell ref="A678:A679"/>
    <mergeCell ref="B678:B679"/>
    <mergeCell ref="C678:C679"/>
    <mergeCell ref="D678:D679"/>
    <mergeCell ref="E678:E679"/>
    <mergeCell ref="J678:J679"/>
    <mergeCell ref="A681:A682"/>
    <mergeCell ref="B681:B682"/>
    <mergeCell ref="C681:C682"/>
    <mergeCell ref="D681:D682"/>
    <mergeCell ref="E681:E682"/>
    <mergeCell ref="J681:J682"/>
    <mergeCell ref="A672:A673"/>
    <mergeCell ref="B672:B673"/>
    <mergeCell ref="C672:C673"/>
    <mergeCell ref="D672:D673"/>
    <mergeCell ref="E672:E673"/>
    <mergeCell ref="J672:J673"/>
    <mergeCell ref="A675:A676"/>
    <mergeCell ref="B675:B676"/>
    <mergeCell ref="C675:C676"/>
    <mergeCell ref="D675:D676"/>
    <mergeCell ref="E675:E676"/>
    <mergeCell ref="J675:J676"/>
    <mergeCell ref="A662:A663"/>
    <mergeCell ref="B662:B663"/>
    <mergeCell ref="C662:C663"/>
    <mergeCell ref="D662:D663"/>
    <mergeCell ref="E662:E663"/>
    <mergeCell ref="J662:J663"/>
    <mergeCell ref="A665:A666"/>
    <mergeCell ref="B665:B666"/>
    <mergeCell ref="C665:C666"/>
    <mergeCell ref="D665:D666"/>
    <mergeCell ref="E665:E666"/>
    <mergeCell ref="J665:J666"/>
    <mergeCell ref="A636:A647"/>
    <mergeCell ref="B636:B647"/>
    <mergeCell ref="C636:C647"/>
    <mergeCell ref="D636:D647"/>
    <mergeCell ref="E636:E647"/>
    <mergeCell ref="J636:J647"/>
    <mergeCell ref="A649:A660"/>
    <mergeCell ref="B649:B660"/>
    <mergeCell ref="C649:C660"/>
    <mergeCell ref="D649:D660"/>
    <mergeCell ref="E649:E660"/>
    <mergeCell ref="J649:J660"/>
    <mergeCell ref="A628:A630"/>
    <mergeCell ref="B628:B630"/>
    <mergeCell ref="C628:C630"/>
    <mergeCell ref="D628:D630"/>
    <mergeCell ref="E628:E630"/>
    <mergeCell ref="J628:J630"/>
    <mergeCell ref="A632:A634"/>
    <mergeCell ref="B632:B634"/>
    <mergeCell ref="C632:C634"/>
    <mergeCell ref="D632:D634"/>
    <mergeCell ref="E632:E634"/>
    <mergeCell ref="J632:J634"/>
    <mergeCell ref="A622:A623"/>
    <mergeCell ref="B622:B623"/>
    <mergeCell ref="C622:C623"/>
    <mergeCell ref="D622:D623"/>
    <mergeCell ref="E622:E623"/>
    <mergeCell ref="J622:J623"/>
    <mergeCell ref="A625:A626"/>
    <mergeCell ref="B625:B626"/>
    <mergeCell ref="C625:C626"/>
    <mergeCell ref="D625:D626"/>
    <mergeCell ref="E625:E626"/>
    <mergeCell ref="J625:J626"/>
    <mergeCell ref="A612:A615"/>
    <mergeCell ref="B612:B615"/>
    <mergeCell ref="C612:C615"/>
    <mergeCell ref="D612:D615"/>
    <mergeCell ref="E612:E615"/>
    <mergeCell ref="J612:J615"/>
    <mergeCell ref="A617:A620"/>
    <mergeCell ref="B617:B620"/>
    <mergeCell ref="C617:C620"/>
    <mergeCell ref="D617:D620"/>
    <mergeCell ref="E617:E620"/>
    <mergeCell ref="J617:J620"/>
    <mergeCell ref="D600:D604"/>
    <mergeCell ref="E600:E604"/>
    <mergeCell ref="J600:J604"/>
    <mergeCell ref="A606:A610"/>
    <mergeCell ref="B606:B610"/>
    <mergeCell ref="C606:C610"/>
    <mergeCell ref="D606:D610"/>
    <mergeCell ref="E606:E610"/>
    <mergeCell ref="J606:J610"/>
    <mergeCell ref="A600:A604"/>
    <mergeCell ref="B600:B604"/>
    <mergeCell ref="C600:C604"/>
    <mergeCell ref="J562:J564"/>
    <mergeCell ref="A574:A585"/>
    <mergeCell ref="B574:B585"/>
    <mergeCell ref="C574:C585"/>
    <mergeCell ref="D574:D585"/>
    <mergeCell ref="E574:E585"/>
    <mergeCell ref="J574:J585"/>
    <mergeCell ref="A587:A598"/>
    <mergeCell ref="B587:B598"/>
    <mergeCell ref="C587:C598"/>
    <mergeCell ref="D587:D598"/>
    <mergeCell ref="E587:E598"/>
    <mergeCell ref="J587:J598"/>
    <mergeCell ref="A562:A564"/>
    <mergeCell ref="B562:B564"/>
    <mergeCell ref="C562:C564"/>
    <mergeCell ref="D562:D564"/>
    <mergeCell ref="E562:E564"/>
    <mergeCell ref="J545:J548"/>
    <mergeCell ref="A550:A554"/>
    <mergeCell ref="B550:B554"/>
    <mergeCell ref="C550:C554"/>
    <mergeCell ref="D550:D554"/>
    <mergeCell ref="E550:E554"/>
    <mergeCell ref="J550:J554"/>
    <mergeCell ref="A556:A560"/>
    <mergeCell ref="B556:B560"/>
    <mergeCell ref="C556:C560"/>
    <mergeCell ref="D556:D560"/>
    <mergeCell ref="E556:E560"/>
    <mergeCell ref="J556:J560"/>
    <mergeCell ref="A545:A548"/>
    <mergeCell ref="B545:B548"/>
    <mergeCell ref="C545:C548"/>
    <mergeCell ref="D545:D548"/>
    <mergeCell ref="E545:E548"/>
    <mergeCell ref="J529:J532"/>
    <mergeCell ref="A533:F533"/>
    <mergeCell ref="A534:D534"/>
    <mergeCell ref="A535:J535"/>
    <mergeCell ref="A536:J536"/>
    <mergeCell ref="A540:A543"/>
    <mergeCell ref="B540:B543"/>
    <mergeCell ref="C540:C543"/>
    <mergeCell ref="D540:D543"/>
    <mergeCell ref="E540:E543"/>
    <mergeCell ref="J540:J543"/>
    <mergeCell ref="A529:D532"/>
    <mergeCell ref="J509:J510"/>
    <mergeCell ref="A511:I511"/>
    <mergeCell ref="A512:I512"/>
    <mergeCell ref="A517:J518"/>
    <mergeCell ref="A519:J519"/>
    <mergeCell ref="A520:D520"/>
    <mergeCell ref="A521:D524"/>
    <mergeCell ref="J521:J524"/>
    <mergeCell ref="A525:D528"/>
    <mergeCell ref="J525:J528"/>
    <mergeCell ref="A513:I513"/>
    <mergeCell ref="A509:A510"/>
    <mergeCell ref="B509:B510"/>
    <mergeCell ref="C509:C510"/>
    <mergeCell ref="D509:D510"/>
    <mergeCell ref="E509:E510"/>
    <mergeCell ref="J476:J477"/>
    <mergeCell ref="A479:A482"/>
    <mergeCell ref="B479:B482"/>
    <mergeCell ref="C479:C482"/>
    <mergeCell ref="A484:A487"/>
    <mergeCell ref="B484:B487"/>
    <mergeCell ref="C484:C487"/>
    <mergeCell ref="D484:D487"/>
    <mergeCell ref="E484:E487"/>
    <mergeCell ref="J484:J487"/>
    <mergeCell ref="J479:J482"/>
    <mergeCell ref="A451:A455"/>
    <mergeCell ref="B451:B455"/>
    <mergeCell ref="C451:C455"/>
    <mergeCell ref="D451:D455"/>
    <mergeCell ref="E451:E455"/>
    <mergeCell ref="J451:J455"/>
    <mergeCell ref="A456:J456"/>
    <mergeCell ref="A473:A474"/>
    <mergeCell ref="B473:B474"/>
    <mergeCell ref="C473:C474"/>
    <mergeCell ref="D473:D474"/>
    <mergeCell ref="E473:E474"/>
    <mergeCell ref="J473:J474"/>
    <mergeCell ref="J470:J471"/>
    <mergeCell ref="D306:D308"/>
    <mergeCell ref="J356:J359"/>
    <mergeCell ref="A361:A364"/>
    <mergeCell ref="B361:B364"/>
    <mergeCell ref="C361:C364"/>
    <mergeCell ref="D361:D364"/>
    <mergeCell ref="E361:E364"/>
    <mergeCell ref="A419:A420"/>
    <mergeCell ref="B419:B420"/>
    <mergeCell ref="C419:C420"/>
    <mergeCell ref="D419:D420"/>
    <mergeCell ref="E419:E420"/>
    <mergeCell ref="J419:J420"/>
    <mergeCell ref="D406:D407"/>
    <mergeCell ref="E406:E407"/>
    <mergeCell ref="J406:J407"/>
    <mergeCell ref="A409:A410"/>
    <mergeCell ref="B409:B410"/>
    <mergeCell ref="C409:C410"/>
    <mergeCell ref="D409:D410"/>
    <mergeCell ref="E409:E410"/>
    <mergeCell ref="J409:J410"/>
    <mergeCell ref="J376:J378"/>
    <mergeCell ref="A380:A391"/>
    <mergeCell ref="A356:A359"/>
    <mergeCell ref="B356:B359"/>
    <mergeCell ref="C356:C359"/>
    <mergeCell ref="D356:D359"/>
    <mergeCell ref="E356:E359"/>
    <mergeCell ref="A344:A348"/>
    <mergeCell ref="B344:B348"/>
    <mergeCell ref="C344:C348"/>
    <mergeCell ref="D344:D348"/>
    <mergeCell ref="E344:E348"/>
    <mergeCell ref="A278:D278"/>
    <mergeCell ref="A279:J279"/>
    <mergeCell ref="A280:J280"/>
    <mergeCell ref="A284:A287"/>
    <mergeCell ref="B284:B287"/>
    <mergeCell ref="C284:C287"/>
    <mergeCell ref="D284:D287"/>
    <mergeCell ref="E284:E287"/>
    <mergeCell ref="J284:J287"/>
    <mergeCell ref="J493:J495"/>
    <mergeCell ref="A497:A501"/>
    <mergeCell ref="B497:B501"/>
    <mergeCell ref="C497:C501"/>
    <mergeCell ref="D497:D501"/>
    <mergeCell ref="E497:E501"/>
    <mergeCell ref="J497:J501"/>
    <mergeCell ref="A503:A507"/>
    <mergeCell ref="B503:B507"/>
    <mergeCell ref="C503:C507"/>
    <mergeCell ref="D503:D507"/>
    <mergeCell ref="E503:E507"/>
    <mergeCell ref="J503:J507"/>
    <mergeCell ref="A493:A495"/>
    <mergeCell ref="B493:B495"/>
    <mergeCell ref="C493:C495"/>
    <mergeCell ref="D493:D495"/>
    <mergeCell ref="E493:E495"/>
    <mergeCell ref="C380:C391"/>
    <mergeCell ref="D380:D391"/>
    <mergeCell ref="E380:E391"/>
    <mergeCell ref="J380:J391"/>
    <mergeCell ref="A393:A404"/>
    <mergeCell ref="B393:B404"/>
    <mergeCell ref="C393:C404"/>
    <mergeCell ref="D393:D404"/>
    <mergeCell ref="E393:E404"/>
    <mergeCell ref="J393:J404"/>
    <mergeCell ref="B380:B391"/>
    <mergeCell ref="J366:J367"/>
    <mergeCell ref="A369:A370"/>
    <mergeCell ref="B369:B370"/>
    <mergeCell ref="C369:C370"/>
    <mergeCell ref="D369:D370"/>
    <mergeCell ref="E369:E370"/>
    <mergeCell ref="J369:J370"/>
    <mergeCell ref="A372:A374"/>
    <mergeCell ref="B372:B374"/>
    <mergeCell ref="C372:C374"/>
    <mergeCell ref="D372:D374"/>
    <mergeCell ref="E372:E374"/>
    <mergeCell ref="J372:J374"/>
    <mergeCell ref="J344:J348"/>
    <mergeCell ref="A350:A354"/>
    <mergeCell ref="B350:B354"/>
    <mergeCell ref="C350:C354"/>
    <mergeCell ref="D350:D354"/>
    <mergeCell ref="E350:E354"/>
    <mergeCell ref="J350:J354"/>
    <mergeCell ref="E306:E308"/>
    <mergeCell ref="J306:J308"/>
    <mergeCell ref="A318:A329"/>
    <mergeCell ref="B318:B329"/>
    <mergeCell ref="C318:C329"/>
    <mergeCell ref="D318:D329"/>
    <mergeCell ref="E318:E329"/>
    <mergeCell ref="J318:J329"/>
    <mergeCell ref="A331:A342"/>
    <mergeCell ref="B331:B342"/>
    <mergeCell ref="C331:C342"/>
    <mergeCell ref="D331:D342"/>
    <mergeCell ref="E331:E342"/>
    <mergeCell ref="J331:J342"/>
    <mergeCell ref="A306:A308"/>
    <mergeCell ref="B306:B308"/>
    <mergeCell ref="C306:C308"/>
    <mergeCell ref="A489:A491"/>
    <mergeCell ref="B489:B491"/>
    <mergeCell ref="C489:C491"/>
    <mergeCell ref="D489:D491"/>
    <mergeCell ref="E489:E491"/>
    <mergeCell ref="A445:A449"/>
    <mergeCell ref="B445:B449"/>
    <mergeCell ref="C445:C449"/>
    <mergeCell ref="D445:D449"/>
    <mergeCell ref="E445:E449"/>
    <mergeCell ref="D479:D482"/>
    <mergeCell ref="E479:E482"/>
    <mergeCell ref="A476:A477"/>
    <mergeCell ref="B476:B477"/>
    <mergeCell ref="C476:C477"/>
    <mergeCell ref="D476:D477"/>
    <mergeCell ref="E476:E477"/>
    <mergeCell ref="A459:J459"/>
    <mergeCell ref="A468:J468"/>
    <mergeCell ref="A470:A471"/>
    <mergeCell ref="B470:B471"/>
    <mergeCell ref="C470:C471"/>
    <mergeCell ref="D470:D471"/>
    <mergeCell ref="E470:E471"/>
    <mergeCell ref="E433:E437"/>
    <mergeCell ref="A439:A443"/>
    <mergeCell ref="B439:B443"/>
    <mergeCell ref="C439:C443"/>
    <mergeCell ref="D439:D443"/>
    <mergeCell ref="E439:E443"/>
    <mergeCell ref="J433:J437"/>
    <mergeCell ref="A416:A417"/>
    <mergeCell ref="B416:B417"/>
    <mergeCell ref="C416:C417"/>
    <mergeCell ref="D416:D417"/>
    <mergeCell ref="E416:E417"/>
    <mergeCell ref="J416:J417"/>
    <mergeCell ref="J439:J443"/>
    <mergeCell ref="A422:A423"/>
    <mergeCell ref="B422:B423"/>
    <mergeCell ref="C422:C423"/>
    <mergeCell ref="D422:D423"/>
    <mergeCell ref="E422:E423"/>
    <mergeCell ref="J422:J423"/>
    <mergeCell ref="A433:A437"/>
    <mergeCell ref="B433:B437"/>
    <mergeCell ref="C433:C437"/>
    <mergeCell ref="J489:J491"/>
    <mergeCell ref="J361:J364"/>
    <mergeCell ref="A366:A367"/>
    <mergeCell ref="B366:B367"/>
    <mergeCell ref="C366:C367"/>
    <mergeCell ref="D366:D367"/>
    <mergeCell ref="E366:E367"/>
    <mergeCell ref="A376:A378"/>
    <mergeCell ref="B376:B378"/>
    <mergeCell ref="C376:C378"/>
    <mergeCell ref="D376:D378"/>
    <mergeCell ref="E376:E378"/>
    <mergeCell ref="A406:A407"/>
    <mergeCell ref="B406:B407"/>
    <mergeCell ref="C406:C407"/>
    <mergeCell ref="J445:J449"/>
    <mergeCell ref="A425:A426"/>
    <mergeCell ref="B425:B426"/>
    <mergeCell ref="C425:C426"/>
    <mergeCell ref="D425:D426"/>
    <mergeCell ref="E425:E426"/>
    <mergeCell ref="J425:J426"/>
    <mergeCell ref="A427:J427"/>
    <mergeCell ref="D433:D437"/>
    <mergeCell ref="J289:J292"/>
    <mergeCell ref="A294:A298"/>
    <mergeCell ref="B294:B298"/>
    <mergeCell ref="C294:C298"/>
    <mergeCell ref="D294:D298"/>
    <mergeCell ref="E294:E298"/>
    <mergeCell ref="J294:J298"/>
    <mergeCell ref="B300:B304"/>
    <mergeCell ref="C300:C304"/>
    <mergeCell ref="D300:D304"/>
    <mergeCell ref="E300:E304"/>
    <mergeCell ref="J300:J304"/>
    <mergeCell ref="A289:A292"/>
    <mergeCell ref="B289:B292"/>
    <mergeCell ref="C289:C292"/>
    <mergeCell ref="D289:D292"/>
    <mergeCell ref="A300:A304"/>
    <mergeCell ref="E289:E292"/>
    <mergeCell ref="A261:J262"/>
    <mergeCell ref="A263:J263"/>
    <mergeCell ref="A265:D268"/>
    <mergeCell ref="J265:J268"/>
    <mergeCell ref="A269:D272"/>
    <mergeCell ref="J269:J272"/>
    <mergeCell ref="A273:D276"/>
    <mergeCell ref="J273:J276"/>
    <mergeCell ref="A277:F277"/>
    <mergeCell ref="A264:D264"/>
    <mergeCell ref="A238:A240"/>
    <mergeCell ref="B238:B240"/>
    <mergeCell ref="C238:C240"/>
    <mergeCell ref="D238:D240"/>
    <mergeCell ref="E238:E240"/>
    <mergeCell ref="A242:A246"/>
    <mergeCell ref="B242:B246"/>
    <mergeCell ref="C242:C246"/>
    <mergeCell ref="D242:D246"/>
    <mergeCell ref="E242:E246"/>
    <mergeCell ref="A256:I256"/>
    <mergeCell ref="A257:I257"/>
    <mergeCell ref="A258:I258"/>
    <mergeCell ref="A248:A252"/>
    <mergeCell ref="B248:B252"/>
    <mergeCell ref="C248:C252"/>
    <mergeCell ref="D248:D252"/>
    <mergeCell ref="E248:E252"/>
    <mergeCell ref="A254:A255"/>
    <mergeCell ref="B254:B255"/>
    <mergeCell ref="C254:C255"/>
    <mergeCell ref="D254:D255"/>
    <mergeCell ref="E254:E255"/>
    <mergeCell ref="A221:A222"/>
    <mergeCell ref="B221:B222"/>
    <mergeCell ref="C221:C222"/>
    <mergeCell ref="D221:D222"/>
    <mergeCell ref="E221:E222"/>
    <mergeCell ref="A224:A227"/>
    <mergeCell ref="B224:B227"/>
    <mergeCell ref="C224:C227"/>
    <mergeCell ref="D224:D227"/>
    <mergeCell ref="E224:E227"/>
    <mergeCell ref="C218:C219"/>
    <mergeCell ref="D218:D219"/>
    <mergeCell ref="E218:E219"/>
    <mergeCell ref="J218:J219"/>
    <mergeCell ref="A215:A216"/>
    <mergeCell ref="B215:B216"/>
    <mergeCell ref="C215:C216"/>
    <mergeCell ref="D215:D216"/>
    <mergeCell ref="E215:E216"/>
    <mergeCell ref="J215:J216"/>
    <mergeCell ref="A172:J172"/>
    <mergeCell ref="A196:A200"/>
    <mergeCell ref="B196:B200"/>
    <mergeCell ref="C196:C200"/>
    <mergeCell ref="D196:D200"/>
    <mergeCell ref="E196:E200"/>
    <mergeCell ref="A201:J201"/>
    <mergeCell ref="A184:A188"/>
    <mergeCell ref="B184:B188"/>
    <mergeCell ref="C184:C188"/>
    <mergeCell ref="D184:D188"/>
    <mergeCell ref="E184:E188"/>
    <mergeCell ref="A190:A194"/>
    <mergeCell ref="B190:B194"/>
    <mergeCell ref="C190:C194"/>
    <mergeCell ref="D190:D194"/>
    <mergeCell ref="E190:E194"/>
    <mergeCell ref="A178:A182"/>
    <mergeCell ref="B178:B182"/>
    <mergeCell ref="C178:C182"/>
    <mergeCell ref="D178:D182"/>
    <mergeCell ref="E178:E182"/>
    <mergeCell ref="J178:J182"/>
    <mergeCell ref="J184:J188"/>
    <mergeCell ref="A170:A171"/>
    <mergeCell ref="B170:B171"/>
    <mergeCell ref="C170:C171"/>
    <mergeCell ref="D170:D171"/>
    <mergeCell ref="E170:E171"/>
    <mergeCell ref="A164:A165"/>
    <mergeCell ref="B164:B165"/>
    <mergeCell ref="C164:C165"/>
    <mergeCell ref="D164:D165"/>
    <mergeCell ref="E164:E165"/>
    <mergeCell ref="A154:A155"/>
    <mergeCell ref="B154:B155"/>
    <mergeCell ref="C154:C155"/>
    <mergeCell ref="D154:D155"/>
    <mergeCell ref="E154:E155"/>
    <mergeCell ref="J154:J155"/>
    <mergeCell ref="A167:A168"/>
    <mergeCell ref="B167:B168"/>
    <mergeCell ref="C167:C168"/>
    <mergeCell ref="D167:D168"/>
    <mergeCell ref="E167:E168"/>
    <mergeCell ref="J164:J165"/>
    <mergeCell ref="A161:A162"/>
    <mergeCell ref="B161:B162"/>
    <mergeCell ref="C161:C162"/>
    <mergeCell ref="D161:D162"/>
    <mergeCell ref="E161:E162"/>
    <mergeCell ref="J161:J162"/>
    <mergeCell ref="A114:A115"/>
    <mergeCell ref="B114:B115"/>
    <mergeCell ref="C114:C115"/>
    <mergeCell ref="D114:D115"/>
    <mergeCell ref="E114:E115"/>
    <mergeCell ref="J114:J115"/>
    <mergeCell ref="A151:A152"/>
    <mergeCell ref="B151:B152"/>
    <mergeCell ref="C151:C152"/>
    <mergeCell ref="D151:D152"/>
    <mergeCell ref="E151:E152"/>
    <mergeCell ref="J151:J152"/>
    <mergeCell ref="A138:A149"/>
    <mergeCell ref="B138:B149"/>
    <mergeCell ref="C138:C149"/>
    <mergeCell ref="D138:D149"/>
    <mergeCell ref="E138:E149"/>
    <mergeCell ref="J138:J149"/>
    <mergeCell ref="A125:A136"/>
    <mergeCell ref="B125:B136"/>
    <mergeCell ref="C125:C136"/>
    <mergeCell ref="D125:D136"/>
    <mergeCell ref="E125:E136"/>
    <mergeCell ref="J125:J136"/>
    <mergeCell ref="A121:A123"/>
    <mergeCell ref="B121:B123"/>
    <mergeCell ref="C121:C123"/>
    <mergeCell ref="D121:D123"/>
    <mergeCell ref="E121:E123"/>
    <mergeCell ref="J121:J123"/>
    <mergeCell ref="A117:A119"/>
    <mergeCell ref="B117:B119"/>
    <mergeCell ref="C117:C119"/>
    <mergeCell ref="D117:D119"/>
    <mergeCell ref="E117:E119"/>
    <mergeCell ref="J117:J119"/>
    <mergeCell ref="J106:J109"/>
    <mergeCell ref="A111:A112"/>
    <mergeCell ref="B111:B112"/>
    <mergeCell ref="C111:C112"/>
    <mergeCell ref="D111:D112"/>
    <mergeCell ref="E111:E112"/>
    <mergeCell ref="J111:J112"/>
    <mergeCell ref="A101:A104"/>
    <mergeCell ref="B101:B104"/>
    <mergeCell ref="C101:C104"/>
    <mergeCell ref="D101:D104"/>
    <mergeCell ref="E101:E104"/>
    <mergeCell ref="A106:A109"/>
    <mergeCell ref="B106:B109"/>
    <mergeCell ref="C106:C109"/>
    <mergeCell ref="D106:D109"/>
    <mergeCell ref="E106:E109"/>
    <mergeCell ref="J101:J104"/>
    <mergeCell ref="J39:J43"/>
    <mergeCell ref="A95:A99"/>
    <mergeCell ref="B95:B99"/>
    <mergeCell ref="C95:C99"/>
    <mergeCell ref="D95:D99"/>
    <mergeCell ref="E95:E99"/>
    <mergeCell ref="J95:J99"/>
    <mergeCell ref="A89:A93"/>
    <mergeCell ref="B89:B93"/>
    <mergeCell ref="C89:C93"/>
    <mergeCell ref="D89:D93"/>
    <mergeCell ref="E89:E93"/>
    <mergeCell ref="J89:J93"/>
    <mergeCell ref="J63:J74"/>
    <mergeCell ref="A76:A87"/>
    <mergeCell ref="B76:B87"/>
    <mergeCell ref="C76:C87"/>
    <mergeCell ref="D76:D87"/>
    <mergeCell ref="E76:E87"/>
    <mergeCell ref="J76:J87"/>
    <mergeCell ref="J51:J53"/>
    <mergeCell ref="A23:D23"/>
    <mergeCell ref="A24:J24"/>
    <mergeCell ref="A25:J25"/>
    <mergeCell ref="A51:A53"/>
    <mergeCell ref="B51:B53"/>
    <mergeCell ref="C51:C53"/>
    <mergeCell ref="D51:D53"/>
    <mergeCell ref="E51:E53"/>
    <mergeCell ref="A63:A74"/>
    <mergeCell ref="B63:B74"/>
    <mergeCell ref="C63:C74"/>
    <mergeCell ref="D63:D74"/>
    <mergeCell ref="E63:E74"/>
    <mergeCell ref="A45:A49"/>
    <mergeCell ref="B45:B49"/>
    <mergeCell ref="C45:C49"/>
    <mergeCell ref="D45:D49"/>
    <mergeCell ref="E45:E49"/>
    <mergeCell ref="J45:J49"/>
    <mergeCell ref="A39:A43"/>
    <mergeCell ref="B39:B43"/>
    <mergeCell ref="C39:C43"/>
    <mergeCell ref="D39:D43"/>
    <mergeCell ref="E39:E43"/>
    <mergeCell ref="J190:J194"/>
    <mergeCell ref="J196:J200"/>
    <mergeCell ref="J254:J255"/>
    <mergeCell ref="J224:J227"/>
    <mergeCell ref="J229:J232"/>
    <mergeCell ref="J234:J236"/>
    <mergeCell ref="J238:J240"/>
    <mergeCell ref="J242:J246"/>
    <mergeCell ref="J248:J252"/>
    <mergeCell ref="J221:J222"/>
    <mergeCell ref="A204:J204"/>
    <mergeCell ref="A213:J213"/>
    <mergeCell ref="A229:A232"/>
    <mergeCell ref="B229:B232"/>
    <mergeCell ref="C229:C232"/>
    <mergeCell ref="D229:D232"/>
    <mergeCell ref="E229:E232"/>
    <mergeCell ref="A234:A236"/>
    <mergeCell ref="B234:B236"/>
    <mergeCell ref="C234:C236"/>
    <mergeCell ref="D234:D236"/>
    <mergeCell ref="E234:E236"/>
    <mergeCell ref="A218:A219"/>
    <mergeCell ref="B218:B219"/>
    <mergeCell ref="A6:J7"/>
    <mergeCell ref="A8:J8"/>
    <mergeCell ref="A9:D9"/>
    <mergeCell ref="A10:D13"/>
    <mergeCell ref="J10:J13"/>
    <mergeCell ref="A14:D17"/>
    <mergeCell ref="J14:J17"/>
    <mergeCell ref="J167:J168"/>
    <mergeCell ref="J170:J171"/>
    <mergeCell ref="A34:A37"/>
    <mergeCell ref="B34:B37"/>
    <mergeCell ref="C34:C37"/>
    <mergeCell ref="D34:D37"/>
    <mergeCell ref="E34:E37"/>
    <mergeCell ref="J34:J37"/>
    <mergeCell ref="A29:A32"/>
    <mergeCell ref="B29:B32"/>
    <mergeCell ref="C29:C32"/>
    <mergeCell ref="D29:D32"/>
    <mergeCell ref="E29:E32"/>
    <mergeCell ref="J29:J32"/>
    <mergeCell ref="A18:D21"/>
    <mergeCell ref="J18:J21"/>
    <mergeCell ref="A22:F22"/>
  </mergeCell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A09B4DD-D102-4174-A0B1-110860D1D121}">
  <sheetPr>
    <tabColor theme="5" tint="-0.499984740745262"/>
  </sheetPr>
  <dimension ref="A1:M517"/>
  <sheetViews>
    <sheetView topLeftCell="B511" workbookViewId="0">
      <selection activeCell="F513" sqref="F513:J514"/>
    </sheetView>
  </sheetViews>
  <sheetFormatPr baseColWidth="10" defaultColWidth="10.5" defaultRowHeight="13" x14ac:dyDescent="0.2"/>
  <cols>
    <col min="1" max="1" width="80.5" style="9" customWidth="1"/>
    <col min="2" max="2" width="13.33203125" style="9" customWidth="1"/>
    <col min="3" max="5" width="12.5" style="9" customWidth="1"/>
    <col min="6" max="6" width="40.5" style="9" customWidth="1"/>
    <col min="7" max="7" width="14.5" style="9" customWidth="1"/>
    <col min="8" max="8" width="13.33203125" style="9" bestFit="1" customWidth="1"/>
    <col min="9" max="9" width="16" style="9" customWidth="1"/>
    <col min="10" max="10" width="13.6640625" style="9" bestFit="1" customWidth="1"/>
    <col min="11" max="11" width="11.83203125" style="9" bestFit="1" customWidth="1"/>
    <col min="12" max="12" width="19.6640625" style="9" customWidth="1"/>
    <col min="13" max="13" width="14.5" style="9" bestFit="1" customWidth="1"/>
    <col min="14" max="14" width="10.5" style="9"/>
    <col min="15" max="15" width="14.5" style="9" bestFit="1" customWidth="1"/>
    <col min="16" max="16384" width="10.5" style="9"/>
  </cols>
  <sheetData>
    <row r="1" spans="1:10" ht="15" x14ac:dyDescent="0.2">
      <c r="A1" s="6" t="s">
        <v>219</v>
      </c>
      <c r="B1" s="7">
        <v>680000000</v>
      </c>
      <c r="C1" s="6"/>
      <c r="D1" s="8"/>
      <c r="E1" s="8"/>
    </row>
    <row r="2" spans="1:10" ht="15" x14ac:dyDescent="0.2">
      <c r="A2" s="10" t="s">
        <v>308</v>
      </c>
      <c r="B2" s="11">
        <v>450000000</v>
      </c>
      <c r="C2" s="12"/>
      <c r="D2" s="13"/>
      <c r="E2" s="13"/>
    </row>
    <row r="3" spans="1:10" ht="15" x14ac:dyDescent="0.2">
      <c r="A3" s="14" t="s">
        <v>220</v>
      </c>
      <c r="B3" s="15">
        <v>230000000</v>
      </c>
      <c r="C3" s="12"/>
      <c r="D3" s="13"/>
      <c r="E3" s="13"/>
    </row>
    <row r="4" spans="1:10" s="20" customFormat="1" ht="15" x14ac:dyDescent="0.2">
      <c r="A4" s="16"/>
      <c r="B4" s="17"/>
      <c r="C4" s="18"/>
      <c r="D4" s="19"/>
      <c r="E4" s="19"/>
    </row>
    <row r="5" spans="1:10" s="22" customFormat="1" x14ac:dyDescent="0.2">
      <c r="A5" s="149" t="s">
        <v>309</v>
      </c>
      <c r="B5" s="319"/>
      <c r="C5" s="319"/>
      <c r="D5" s="319"/>
      <c r="E5" s="319"/>
      <c r="F5" s="319"/>
      <c r="G5" s="319"/>
      <c r="H5" s="319"/>
      <c r="I5" s="319"/>
      <c r="J5" s="319"/>
    </row>
    <row r="6" spans="1:10" s="22" customFormat="1" x14ac:dyDescent="0.2">
      <c r="A6" s="319"/>
      <c r="B6" s="319"/>
      <c r="C6" s="319"/>
      <c r="D6" s="319"/>
      <c r="E6" s="319"/>
      <c r="F6" s="319"/>
      <c r="G6" s="319"/>
      <c r="H6" s="319"/>
      <c r="I6" s="319"/>
      <c r="J6" s="319"/>
    </row>
    <row r="7" spans="1:10" s="22" customFormat="1" ht="14" x14ac:dyDescent="0.2">
      <c r="A7" s="150" t="s">
        <v>245</v>
      </c>
      <c r="B7" s="338"/>
      <c r="C7" s="338"/>
      <c r="D7" s="338"/>
      <c r="E7" s="338"/>
      <c r="F7" s="338"/>
      <c r="G7" s="338"/>
      <c r="H7" s="338"/>
      <c r="I7" s="338"/>
      <c r="J7" s="338"/>
    </row>
    <row r="8" spans="1:10" s="22" customFormat="1" ht="45" x14ac:dyDescent="0.2">
      <c r="A8" s="151" t="s">
        <v>246</v>
      </c>
      <c r="B8" s="303"/>
      <c r="C8" s="303"/>
      <c r="D8" s="303"/>
      <c r="E8" s="87" t="s">
        <v>194</v>
      </c>
      <c r="F8" s="88"/>
      <c r="G8" s="87" t="s">
        <v>82</v>
      </c>
      <c r="H8" s="87" t="s">
        <v>92</v>
      </c>
      <c r="I8" s="87" t="s">
        <v>93</v>
      </c>
      <c r="J8" s="87" t="s">
        <v>94</v>
      </c>
    </row>
    <row r="9" spans="1:10" ht="30" x14ac:dyDescent="0.2">
      <c r="A9" s="325" t="s">
        <v>95</v>
      </c>
      <c r="B9" s="325"/>
      <c r="C9" s="325"/>
      <c r="D9" s="325"/>
      <c r="E9" s="89">
        <v>5</v>
      </c>
      <c r="F9" s="25" t="s">
        <v>96</v>
      </c>
      <c r="G9" s="3">
        <v>1</v>
      </c>
      <c r="H9" s="26">
        <v>4510000</v>
      </c>
      <c r="I9" s="27">
        <f>E9*G9*H9</f>
        <v>22550000</v>
      </c>
      <c r="J9" s="153">
        <f>SUM(I9:I12)</f>
        <v>110370000</v>
      </c>
    </row>
    <row r="10" spans="1:10" ht="30" x14ac:dyDescent="0.2">
      <c r="A10" s="325"/>
      <c r="B10" s="325"/>
      <c r="C10" s="325"/>
      <c r="D10" s="325"/>
      <c r="E10" s="89">
        <v>5</v>
      </c>
      <c r="F10" s="25" t="s">
        <v>97</v>
      </c>
      <c r="G10" s="3">
        <v>1</v>
      </c>
      <c r="H10" s="26">
        <v>4510000</v>
      </c>
      <c r="I10" s="27">
        <f t="shared" ref="I10:I20" si="0">E10*G10*H10</f>
        <v>22550000</v>
      </c>
      <c r="J10" s="153"/>
    </row>
    <row r="11" spans="1:10" ht="30" x14ac:dyDescent="0.2">
      <c r="A11" s="325"/>
      <c r="B11" s="325"/>
      <c r="C11" s="325"/>
      <c r="D11" s="325"/>
      <c r="E11" s="89">
        <v>5</v>
      </c>
      <c r="F11" s="25" t="s">
        <v>98</v>
      </c>
      <c r="G11" s="3">
        <v>1</v>
      </c>
      <c r="H11" s="26">
        <v>4510000</v>
      </c>
      <c r="I11" s="27">
        <f t="shared" si="0"/>
        <v>22550000</v>
      </c>
      <c r="J11" s="153"/>
    </row>
    <row r="12" spans="1:10" ht="30" x14ac:dyDescent="0.2">
      <c r="A12" s="325"/>
      <c r="B12" s="325"/>
      <c r="C12" s="325"/>
      <c r="D12" s="325"/>
      <c r="E12" s="89">
        <v>5</v>
      </c>
      <c r="F12" s="25" t="s">
        <v>195</v>
      </c>
      <c r="G12" s="3">
        <v>4</v>
      </c>
      <c r="H12" s="26">
        <v>2136000</v>
      </c>
      <c r="I12" s="27">
        <f t="shared" si="0"/>
        <v>42720000</v>
      </c>
      <c r="J12" s="153"/>
    </row>
    <row r="13" spans="1:10" ht="30" x14ac:dyDescent="0.2">
      <c r="A13" s="325" t="s">
        <v>100</v>
      </c>
      <c r="B13" s="325"/>
      <c r="C13" s="325"/>
      <c r="D13" s="325"/>
      <c r="E13" s="89">
        <v>5</v>
      </c>
      <c r="F13" s="25" t="s">
        <v>96</v>
      </c>
      <c r="G13" s="3">
        <v>1</v>
      </c>
      <c r="H13" s="26">
        <v>4510000</v>
      </c>
      <c r="I13" s="27">
        <f t="shared" si="0"/>
        <v>22550000</v>
      </c>
      <c r="J13" s="153">
        <f>SUM(I13:I16)</f>
        <v>110370000</v>
      </c>
    </row>
    <row r="14" spans="1:10" ht="30" x14ac:dyDescent="0.2">
      <c r="A14" s="325"/>
      <c r="B14" s="325"/>
      <c r="C14" s="325"/>
      <c r="D14" s="325"/>
      <c r="E14" s="89">
        <v>5</v>
      </c>
      <c r="F14" s="25" t="s">
        <v>97</v>
      </c>
      <c r="G14" s="3">
        <v>1</v>
      </c>
      <c r="H14" s="26">
        <v>4510000</v>
      </c>
      <c r="I14" s="27">
        <f t="shared" si="0"/>
        <v>22550000</v>
      </c>
      <c r="J14" s="153"/>
    </row>
    <row r="15" spans="1:10" ht="30" x14ac:dyDescent="0.2">
      <c r="A15" s="325"/>
      <c r="B15" s="325"/>
      <c r="C15" s="325"/>
      <c r="D15" s="325"/>
      <c r="E15" s="89">
        <v>5</v>
      </c>
      <c r="F15" s="25" t="s">
        <v>98</v>
      </c>
      <c r="G15" s="3">
        <v>1</v>
      </c>
      <c r="H15" s="26">
        <v>4510000</v>
      </c>
      <c r="I15" s="27">
        <f t="shared" si="0"/>
        <v>22550000</v>
      </c>
      <c r="J15" s="153"/>
    </row>
    <row r="16" spans="1:10" ht="30" x14ac:dyDescent="0.2">
      <c r="A16" s="325"/>
      <c r="B16" s="325"/>
      <c r="C16" s="325"/>
      <c r="D16" s="325"/>
      <c r="E16" s="89">
        <v>5</v>
      </c>
      <c r="F16" s="25" t="s">
        <v>195</v>
      </c>
      <c r="G16" s="3">
        <v>4</v>
      </c>
      <c r="H16" s="26">
        <v>2136000</v>
      </c>
      <c r="I16" s="27">
        <f t="shared" si="0"/>
        <v>42720000</v>
      </c>
      <c r="J16" s="153"/>
    </row>
    <row r="17" spans="1:13" ht="30" x14ac:dyDescent="0.2">
      <c r="A17" s="325" t="s">
        <v>101</v>
      </c>
      <c r="B17" s="325"/>
      <c r="C17" s="325"/>
      <c r="D17" s="325"/>
      <c r="E17" s="89">
        <v>1</v>
      </c>
      <c r="F17" s="25" t="s">
        <v>102</v>
      </c>
      <c r="G17" s="3">
        <v>1</v>
      </c>
      <c r="H17" s="26">
        <v>4510000</v>
      </c>
      <c r="I17" s="27">
        <f t="shared" si="0"/>
        <v>4510000</v>
      </c>
      <c r="J17" s="159">
        <f>SUM(I17:I20)</f>
        <v>31570000</v>
      </c>
    </row>
    <row r="18" spans="1:13" ht="30" x14ac:dyDescent="0.2">
      <c r="A18" s="325"/>
      <c r="B18" s="325"/>
      <c r="C18" s="325"/>
      <c r="D18" s="325"/>
      <c r="E18" s="89">
        <v>1</v>
      </c>
      <c r="F18" s="25" t="s">
        <v>103</v>
      </c>
      <c r="G18" s="3">
        <v>1</v>
      </c>
      <c r="H18" s="26">
        <v>4510000</v>
      </c>
      <c r="I18" s="27">
        <f t="shared" si="0"/>
        <v>4510000</v>
      </c>
      <c r="J18" s="160"/>
      <c r="M18" s="29"/>
    </row>
    <row r="19" spans="1:13" ht="30" x14ac:dyDescent="0.2">
      <c r="A19" s="325"/>
      <c r="B19" s="325"/>
      <c r="C19" s="325"/>
      <c r="D19" s="325"/>
      <c r="E19" s="89">
        <v>3</v>
      </c>
      <c r="F19" s="25" t="s">
        <v>247</v>
      </c>
      <c r="G19" s="3">
        <v>1</v>
      </c>
      <c r="H19" s="26">
        <v>4510000</v>
      </c>
      <c r="I19" s="27">
        <f t="shared" si="0"/>
        <v>13530000</v>
      </c>
      <c r="J19" s="160"/>
      <c r="M19" s="29"/>
    </row>
    <row r="20" spans="1:13" ht="30" x14ac:dyDescent="0.2">
      <c r="A20" s="325"/>
      <c r="B20" s="325"/>
      <c r="C20" s="325"/>
      <c r="D20" s="325"/>
      <c r="E20" s="89">
        <v>2</v>
      </c>
      <c r="F20" s="25" t="s">
        <v>105</v>
      </c>
      <c r="G20" s="3">
        <v>1</v>
      </c>
      <c r="H20" s="26">
        <v>4510000</v>
      </c>
      <c r="I20" s="27">
        <f t="shared" si="0"/>
        <v>9020000</v>
      </c>
      <c r="J20" s="161"/>
    </row>
    <row r="21" spans="1:13" s="22" customFormat="1" ht="15" x14ac:dyDescent="0.2">
      <c r="A21" s="319"/>
      <c r="B21" s="319"/>
      <c r="C21" s="319"/>
      <c r="D21" s="319"/>
      <c r="E21" s="319"/>
      <c r="F21" s="319"/>
      <c r="G21" s="87" t="s">
        <v>82</v>
      </c>
      <c r="H21" s="87" t="s">
        <v>92</v>
      </c>
      <c r="I21" s="87" t="s">
        <v>93</v>
      </c>
      <c r="J21" s="87" t="s">
        <v>94</v>
      </c>
    </row>
    <row r="22" spans="1:13" ht="105" x14ac:dyDescent="0.2">
      <c r="A22" s="91" t="s">
        <v>226</v>
      </c>
      <c r="B22" s="92"/>
      <c r="C22" s="92"/>
      <c r="D22" s="92"/>
      <c r="E22" s="93">
        <v>5</v>
      </c>
      <c r="F22" s="31" t="s">
        <v>107</v>
      </c>
      <c r="G22" s="3">
        <v>2</v>
      </c>
      <c r="H22" s="26" t="e">
        <f>#REF!</f>
        <v>#REF!</v>
      </c>
      <c r="I22" s="26" t="e">
        <f>E22*G22*H22</f>
        <v>#REF!</v>
      </c>
      <c r="J22" s="26" t="e">
        <f>E22*G22*H22</f>
        <v>#REF!</v>
      </c>
      <c r="L22" s="32"/>
      <c r="M22" s="33">
        <f>L22*0.86%</f>
        <v>0</v>
      </c>
    </row>
    <row r="23" spans="1:13" ht="14" x14ac:dyDescent="0.2">
      <c r="A23" s="320" t="s">
        <v>108</v>
      </c>
      <c r="B23" s="320"/>
      <c r="C23" s="320"/>
      <c r="D23" s="320"/>
      <c r="E23" s="320"/>
      <c r="F23" s="320"/>
      <c r="G23" s="320"/>
      <c r="H23" s="320"/>
      <c r="I23" s="320"/>
      <c r="J23" s="320"/>
    </row>
    <row r="24" spans="1:13" s="22" customFormat="1" ht="14" x14ac:dyDescent="0.2">
      <c r="A24" s="303" t="s">
        <v>109</v>
      </c>
      <c r="B24" s="303"/>
      <c r="C24" s="303"/>
      <c r="D24" s="303"/>
      <c r="E24" s="303"/>
      <c r="F24" s="303"/>
      <c r="G24" s="303"/>
      <c r="H24" s="303"/>
      <c r="I24" s="303"/>
      <c r="J24" s="303"/>
    </row>
    <row r="25" spans="1:13" s="22" customFormat="1" ht="45" x14ac:dyDescent="0.2">
      <c r="A25" s="34" t="s">
        <v>246</v>
      </c>
      <c r="B25" s="94" t="s">
        <v>110</v>
      </c>
      <c r="C25" s="94" t="s">
        <v>111</v>
      </c>
      <c r="D25" s="87" t="s">
        <v>112</v>
      </c>
      <c r="E25" s="87" t="s">
        <v>113</v>
      </c>
      <c r="F25" s="87" t="s">
        <v>114</v>
      </c>
      <c r="G25" s="87" t="s">
        <v>174</v>
      </c>
      <c r="H25" s="87" t="s">
        <v>92</v>
      </c>
      <c r="I25" s="87" t="s">
        <v>93</v>
      </c>
      <c r="J25" s="87" t="s">
        <v>94</v>
      </c>
    </row>
    <row r="26" spans="1:13" ht="29" customHeight="1" x14ac:dyDescent="0.2">
      <c r="A26" s="95" t="s">
        <v>115</v>
      </c>
      <c r="B26" s="96" t="s">
        <v>217</v>
      </c>
      <c r="C26" s="96" t="s">
        <v>218</v>
      </c>
      <c r="D26" s="337"/>
      <c r="E26" s="337"/>
      <c r="F26" s="337"/>
      <c r="G26" s="337"/>
      <c r="H26" s="337"/>
      <c r="I26" s="337"/>
      <c r="J26" s="337"/>
    </row>
    <row r="27" spans="1:13" ht="33" customHeight="1" x14ac:dyDescent="0.2">
      <c r="A27" s="21" t="s">
        <v>246</v>
      </c>
      <c r="B27" s="87" t="s">
        <v>110</v>
      </c>
      <c r="C27" s="87" t="s">
        <v>111</v>
      </c>
      <c r="D27" s="87" t="s">
        <v>112</v>
      </c>
      <c r="E27" s="87" t="s">
        <v>113</v>
      </c>
      <c r="F27" s="87" t="s">
        <v>114</v>
      </c>
      <c r="G27" s="87" t="s">
        <v>174</v>
      </c>
      <c r="H27" s="87" t="s">
        <v>92</v>
      </c>
      <c r="I27" s="87" t="s">
        <v>93</v>
      </c>
      <c r="J27" s="87" t="s">
        <v>94</v>
      </c>
    </row>
    <row r="28" spans="1:13" ht="31.25" customHeight="1" x14ac:dyDescent="0.2">
      <c r="A28" s="158" t="s">
        <v>221</v>
      </c>
      <c r="B28" s="287" t="s">
        <v>117</v>
      </c>
      <c r="C28" s="157" t="s">
        <v>248</v>
      </c>
      <c r="D28" s="287">
        <v>3</v>
      </c>
      <c r="E28" s="287">
        <v>20</v>
      </c>
      <c r="F28" s="2" t="s">
        <v>165</v>
      </c>
      <c r="G28" s="3">
        <f>ROUNDUP((D28*E28)/50,0)</f>
        <v>2</v>
      </c>
      <c r="H28" s="42" t="e">
        <f>#REF!</f>
        <v>#REF!</v>
      </c>
      <c r="I28" s="26" t="e">
        <f>+H28*G28</f>
        <v>#REF!</v>
      </c>
      <c r="J28" s="159" t="e">
        <f>SUM(I28:I31)</f>
        <v>#REF!</v>
      </c>
    </row>
    <row r="29" spans="1:13" ht="36.5" customHeight="1" x14ac:dyDescent="0.2">
      <c r="A29" s="158"/>
      <c r="B29" s="287"/>
      <c r="C29" s="287"/>
      <c r="D29" s="287"/>
      <c r="E29" s="287"/>
      <c r="F29" s="2" t="s">
        <v>80</v>
      </c>
      <c r="G29" s="3">
        <f>ROUNDUP((D28*E28)/20,0)</f>
        <v>3</v>
      </c>
      <c r="H29" s="42" t="e">
        <f>#REF!</f>
        <v>#REF!</v>
      </c>
      <c r="I29" s="26" t="e">
        <f>+H29*G29</f>
        <v>#REF!</v>
      </c>
      <c r="J29" s="160"/>
    </row>
    <row r="30" spans="1:13" s="22" customFormat="1" ht="15" x14ac:dyDescent="0.2">
      <c r="A30" s="158"/>
      <c r="B30" s="287"/>
      <c r="C30" s="287"/>
      <c r="D30" s="287"/>
      <c r="E30" s="287"/>
      <c r="F30" s="2" t="s">
        <v>78</v>
      </c>
      <c r="G30" s="3">
        <v>1</v>
      </c>
      <c r="H30" s="42" t="e">
        <f>#REF!</f>
        <v>#REF!</v>
      </c>
      <c r="I30" s="26" t="e">
        <f>+H30*G30</f>
        <v>#REF!</v>
      </c>
      <c r="J30" s="160"/>
    </row>
    <row r="31" spans="1:13" ht="33" customHeight="1" x14ac:dyDescent="0.2">
      <c r="A31" s="158"/>
      <c r="B31" s="287"/>
      <c r="C31" s="287"/>
      <c r="D31" s="287"/>
      <c r="E31" s="287"/>
      <c r="F31" s="2" t="s">
        <v>79</v>
      </c>
      <c r="G31" s="3">
        <v>3</v>
      </c>
      <c r="H31" s="42" t="e">
        <f>#REF!</f>
        <v>#REF!</v>
      </c>
      <c r="I31" s="26" t="e">
        <f>+H31*G31</f>
        <v>#REF!</v>
      </c>
      <c r="J31" s="161"/>
    </row>
    <row r="32" spans="1:13" ht="42.5" customHeight="1" x14ac:dyDescent="0.2">
      <c r="A32" s="21" t="s">
        <v>246</v>
      </c>
      <c r="B32" s="87" t="s">
        <v>110</v>
      </c>
      <c r="C32" s="87" t="s">
        <v>111</v>
      </c>
      <c r="D32" s="87" t="s">
        <v>112</v>
      </c>
      <c r="E32" s="87" t="s">
        <v>113</v>
      </c>
      <c r="F32" s="87" t="s">
        <v>114</v>
      </c>
      <c r="G32" s="87" t="s">
        <v>174</v>
      </c>
      <c r="H32" s="87" t="s">
        <v>92</v>
      </c>
      <c r="I32" s="87" t="s">
        <v>93</v>
      </c>
      <c r="J32" s="87" t="s">
        <v>94</v>
      </c>
    </row>
    <row r="33" spans="1:12" ht="37.25" customHeight="1" x14ac:dyDescent="0.2">
      <c r="A33" s="158" t="s">
        <v>221</v>
      </c>
      <c r="B33" s="317" t="s">
        <v>59</v>
      </c>
      <c r="C33" s="157" t="s">
        <v>248</v>
      </c>
      <c r="D33" s="287">
        <v>3</v>
      </c>
      <c r="E33" s="287">
        <v>15</v>
      </c>
      <c r="F33" s="2" t="s">
        <v>165</v>
      </c>
      <c r="G33" s="3">
        <f>ROUNDUP((D33*E33)/50,0)</f>
        <v>1</v>
      </c>
      <c r="H33" s="42" t="e">
        <f>#REF!</f>
        <v>#REF!</v>
      </c>
      <c r="I33" s="26" t="e">
        <f>+H33*G33</f>
        <v>#REF!</v>
      </c>
      <c r="J33" s="153" t="e">
        <f>+I36+I33+I34+I35</f>
        <v>#REF!</v>
      </c>
    </row>
    <row r="34" spans="1:12" ht="39.5" customHeight="1" x14ac:dyDescent="0.2">
      <c r="A34" s="158"/>
      <c r="B34" s="317"/>
      <c r="C34" s="287"/>
      <c r="D34" s="287"/>
      <c r="E34" s="287"/>
      <c r="F34" s="2" t="s">
        <v>80</v>
      </c>
      <c r="G34" s="81">
        <f>ROUNDUP((D33*E33)/20,0)</f>
        <v>3</v>
      </c>
      <c r="H34" s="42" t="e">
        <f>#REF!</f>
        <v>#REF!</v>
      </c>
      <c r="I34" s="26" t="e">
        <f>+H34*G34</f>
        <v>#REF!</v>
      </c>
      <c r="J34" s="153"/>
    </row>
    <row r="35" spans="1:12" ht="15" x14ac:dyDescent="0.2">
      <c r="A35" s="158"/>
      <c r="B35" s="317"/>
      <c r="C35" s="287"/>
      <c r="D35" s="287"/>
      <c r="E35" s="287"/>
      <c r="F35" s="2" t="s">
        <v>78</v>
      </c>
      <c r="G35" s="3">
        <v>1</v>
      </c>
      <c r="H35" s="42" t="e">
        <f>#REF!</f>
        <v>#REF!</v>
      </c>
      <c r="I35" s="26" t="e">
        <f>+H35*G35</f>
        <v>#REF!</v>
      </c>
      <c r="J35" s="153"/>
    </row>
    <row r="36" spans="1:12" ht="25.25" customHeight="1" x14ac:dyDescent="0.2">
      <c r="A36" s="158"/>
      <c r="B36" s="317"/>
      <c r="C36" s="287"/>
      <c r="D36" s="287"/>
      <c r="E36" s="287"/>
      <c r="F36" s="2" t="s">
        <v>79</v>
      </c>
      <c r="G36" s="3">
        <v>3</v>
      </c>
      <c r="H36" s="42" t="e">
        <f>#REF!</f>
        <v>#REF!</v>
      </c>
      <c r="I36" s="26" t="e">
        <f>+H36*G36</f>
        <v>#REF!</v>
      </c>
      <c r="J36" s="153"/>
    </row>
    <row r="37" spans="1:12" ht="30" customHeight="1" x14ac:dyDescent="0.2">
      <c r="A37" s="21" t="s">
        <v>246</v>
      </c>
      <c r="B37" s="87" t="s">
        <v>110</v>
      </c>
      <c r="C37" s="87" t="s">
        <v>111</v>
      </c>
      <c r="D37" s="87" t="s">
        <v>112</v>
      </c>
      <c r="E37" s="87" t="s">
        <v>113</v>
      </c>
      <c r="F37" s="87" t="s">
        <v>114</v>
      </c>
      <c r="G37" s="87" t="s">
        <v>120</v>
      </c>
      <c r="H37" s="87" t="s">
        <v>92</v>
      </c>
      <c r="I37" s="87" t="s">
        <v>93</v>
      </c>
      <c r="J37" s="87" t="s">
        <v>94</v>
      </c>
    </row>
    <row r="38" spans="1:12" ht="33" customHeight="1" x14ac:dyDescent="0.2">
      <c r="A38" s="155" t="s">
        <v>249</v>
      </c>
      <c r="B38" s="317" t="s">
        <v>117</v>
      </c>
      <c r="C38" s="156" t="s">
        <v>250</v>
      </c>
      <c r="D38" s="317">
        <v>3</v>
      </c>
      <c r="E38" s="317">
        <v>15</v>
      </c>
      <c r="F38" s="2" t="s">
        <v>165</v>
      </c>
      <c r="G38" s="3">
        <f>ROUNDUP((D38*E38)/50,0)</f>
        <v>1</v>
      </c>
      <c r="H38" s="26" t="e">
        <f>#REF!</f>
        <v>#REF!</v>
      </c>
      <c r="I38" s="26" t="e">
        <f>+H38*G38</f>
        <v>#REF!</v>
      </c>
      <c r="J38" s="159" t="e">
        <f>SUM(I38:I53)</f>
        <v>#REF!</v>
      </c>
    </row>
    <row r="39" spans="1:12" ht="31.25" customHeight="1" x14ac:dyDescent="0.2">
      <c r="A39" s="155"/>
      <c r="B39" s="317"/>
      <c r="C39" s="317"/>
      <c r="D39" s="317"/>
      <c r="E39" s="317"/>
      <c r="F39" s="2" t="s">
        <v>80</v>
      </c>
      <c r="G39" s="3">
        <f>ROUNDUP((D38*E38)/20,0)</f>
        <v>3</v>
      </c>
      <c r="H39" s="26" t="e">
        <f>#REF!</f>
        <v>#REF!</v>
      </c>
      <c r="I39" s="26" t="e">
        <f>+H39*G39</f>
        <v>#REF!</v>
      </c>
      <c r="J39" s="160"/>
    </row>
    <row r="40" spans="1:12" ht="26.5" customHeight="1" x14ac:dyDescent="0.2">
      <c r="A40" s="155"/>
      <c r="B40" s="317"/>
      <c r="C40" s="317"/>
      <c r="D40" s="317"/>
      <c r="E40" s="317"/>
      <c r="F40" s="2" t="s">
        <v>78</v>
      </c>
      <c r="G40" s="3">
        <v>1</v>
      </c>
      <c r="H40" s="26" t="e">
        <f>#REF!</f>
        <v>#REF!</v>
      </c>
      <c r="I40" s="26" t="e">
        <f>+H40*G40</f>
        <v>#REF!</v>
      </c>
      <c r="J40" s="160"/>
    </row>
    <row r="41" spans="1:12" ht="45" x14ac:dyDescent="0.2">
      <c r="A41" s="155"/>
      <c r="B41" s="317"/>
      <c r="C41" s="317"/>
      <c r="D41" s="317"/>
      <c r="E41" s="317"/>
      <c r="F41" s="2" t="s">
        <v>77</v>
      </c>
      <c r="G41" s="3">
        <v>1</v>
      </c>
      <c r="H41" s="26" t="e">
        <f>#REF!</f>
        <v>#REF!</v>
      </c>
      <c r="I41" s="26" t="e">
        <f>+H41*G41</f>
        <v>#REF!</v>
      </c>
      <c r="J41" s="160"/>
    </row>
    <row r="42" spans="1:12" ht="26.5" customHeight="1" x14ac:dyDescent="0.2">
      <c r="A42" s="155"/>
      <c r="B42" s="317"/>
      <c r="C42" s="317"/>
      <c r="D42" s="317"/>
      <c r="E42" s="317"/>
      <c r="F42" s="2" t="s">
        <v>79</v>
      </c>
      <c r="G42" s="30">
        <v>1</v>
      </c>
      <c r="H42" s="27" t="e">
        <f>#REF!</f>
        <v>#REF!</v>
      </c>
      <c r="I42" s="26" t="e">
        <f>+H42*G42</f>
        <v>#REF!</v>
      </c>
      <c r="J42" s="161"/>
    </row>
    <row r="43" spans="1:12" ht="30" customHeight="1" x14ac:dyDescent="0.2">
      <c r="A43" s="21" t="s">
        <v>246</v>
      </c>
      <c r="B43" s="87" t="s">
        <v>110</v>
      </c>
      <c r="C43" s="87" t="s">
        <v>111</v>
      </c>
      <c r="D43" s="87" t="s">
        <v>112</v>
      </c>
      <c r="E43" s="87" t="s">
        <v>113</v>
      </c>
      <c r="F43" s="87" t="s">
        <v>114</v>
      </c>
      <c r="G43" s="87" t="s">
        <v>174</v>
      </c>
      <c r="H43" s="87" t="s">
        <v>92</v>
      </c>
      <c r="I43" s="87" t="s">
        <v>93</v>
      </c>
      <c r="J43" s="87" t="s">
        <v>94</v>
      </c>
    </row>
    <row r="44" spans="1:12" ht="28.25" customHeight="1" x14ac:dyDescent="0.2">
      <c r="A44" s="155" t="s">
        <v>249</v>
      </c>
      <c r="B44" s="287" t="s">
        <v>59</v>
      </c>
      <c r="C44" s="156" t="s">
        <v>250</v>
      </c>
      <c r="D44" s="317">
        <v>3</v>
      </c>
      <c r="E44" s="317">
        <v>10</v>
      </c>
      <c r="F44" s="2" t="s">
        <v>165</v>
      </c>
      <c r="G44" s="3">
        <f>ROUNDUP((D44*E44)/50,0)</f>
        <v>1</v>
      </c>
      <c r="H44" s="26" t="e">
        <f>#REF!</f>
        <v>#REF!</v>
      </c>
      <c r="I44" s="26" t="e">
        <f>+H44*G44</f>
        <v>#REF!</v>
      </c>
      <c r="J44" s="159" t="e">
        <f>SUM(I44:I56)</f>
        <v>#REF!</v>
      </c>
    </row>
    <row r="45" spans="1:12" ht="28.25" customHeight="1" x14ac:dyDescent="0.2">
      <c r="A45" s="155"/>
      <c r="B45" s="287"/>
      <c r="C45" s="317"/>
      <c r="D45" s="317"/>
      <c r="E45" s="317"/>
      <c r="F45" s="2" t="s">
        <v>80</v>
      </c>
      <c r="G45" s="3">
        <f>ROUNDUP((D44*E44)/20,0)</f>
        <v>2</v>
      </c>
      <c r="H45" s="26" t="e">
        <f>#REF!</f>
        <v>#REF!</v>
      </c>
      <c r="I45" s="26" t="e">
        <f>+H45*G45</f>
        <v>#REF!</v>
      </c>
      <c r="J45" s="159"/>
    </row>
    <row r="46" spans="1:12" ht="34.25" customHeight="1" x14ac:dyDescent="0.2">
      <c r="A46" s="155"/>
      <c r="B46" s="287"/>
      <c r="C46" s="317"/>
      <c r="D46" s="317"/>
      <c r="E46" s="317"/>
      <c r="F46" s="2" t="s">
        <v>78</v>
      </c>
      <c r="G46" s="3">
        <v>1</v>
      </c>
      <c r="H46" s="26" t="e">
        <f>#REF!</f>
        <v>#REF!</v>
      </c>
      <c r="I46" s="26" t="e">
        <f>+H46*G46</f>
        <v>#REF!</v>
      </c>
      <c r="J46" s="159"/>
    </row>
    <row r="47" spans="1:12" s="22" customFormat="1" ht="45" x14ac:dyDescent="0.2">
      <c r="A47" s="155"/>
      <c r="B47" s="287"/>
      <c r="C47" s="317"/>
      <c r="D47" s="317"/>
      <c r="E47" s="317"/>
      <c r="F47" s="2" t="s">
        <v>77</v>
      </c>
      <c r="G47" s="3">
        <v>1</v>
      </c>
      <c r="H47" s="26" t="e">
        <f>#REF!</f>
        <v>#REF!</v>
      </c>
      <c r="I47" s="26" t="e">
        <f>+H47*G47</f>
        <v>#REF!</v>
      </c>
      <c r="J47" s="159"/>
    </row>
    <row r="48" spans="1:12" ht="76.25" customHeight="1" x14ac:dyDescent="0.2">
      <c r="A48" s="155"/>
      <c r="B48" s="287"/>
      <c r="C48" s="317"/>
      <c r="D48" s="317"/>
      <c r="E48" s="317"/>
      <c r="F48" s="2" t="s">
        <v>79</v>
      </c>
      <c r="G48" s="30">
        <v>1</v>
      </c>
      <c r="H48" s="27" t="e">
        <f>#REF!</f>
        <v>#REF!</v>
      </c>
      <c r="I48" s="26" t="e">
        <f>+H48*G48</f>
        <v>#REF!</v>
      </c>
      <c r="J48" s="159"/>
      <c r="L48" s="44"/>
    </row>
    <row r="49" spans="1:12" ht="79.25" customHeight="1" x14ac:dyDescent="0.2">
      <c r="A49" s="21" t="s">
        <v>246</v>
      </c>
      <c r="B49" s="87" t="s">
        <v>110</v>
      </c>
      <c r="C49" s="87" t="s">
        <v>111</v>
      </c>
      <c r="D49" s="87" t="s">
        <v>112</v>
      </c>
      <c r="E49" s="87" t="s">
        <v>113</v>
      </c>
      <c r="F49" s="87" t="s">
        <v>114</v>
      </c>
      <c r="G49" s="87" t="s">
        <v>174</v>
      </c>
      <c r="H49" s="87" t="s">
        <v>92</v>
      </c>
      <c r="I49" s="87" t="s">
        <v>93</v>
      </c>
      <c r="J49" s="87" t="s">
        <v>94</v>
      </c>
      <c r="L49" s="44"/>
    </row>
    <row r="50" spans="1:12" ht="65" customHeight="1" x14ac:dyDescent="0.2">
      <c r="A50" s="158" t="s">
        <v>251</v>
      </c>
      <c r="B50" s="316" t="s">
        <v>117</v>
      </c>
      <c r="C50" s="317" t="s">
        <v>5</v>
      </c>
      <c r="D50" s="287">
        <v>1</v>
      </c>
      <c r="E50" s="287">
        <v>20</v>
      </c>
      <c r="F50" s="2" t="s">
        <v>77</v>
      </c>
      <c r="G50" s="3">
        <v>1</v>
      </c>
      <c r="H50" s="26" t="e">
        <f>#REF!</f>
        <v>#REF!</v>
      </c>
      <c r="I50" s="26" t="e">
        <f>+H50*G50</f>
        <v>#REF!</v>
      </c>
      <c r="J50" s="159" t="e">
        <f>SUM(I50:I52)</f>
        <v>#REF!</v>
      </c>
      <c r="L50" s="44"/>
    </row>
    <row r="51" spans="1:12" s="22" customFormat="1" ht="30" x14ac:dyDescent="0.2">
      <c r="A51" s="316"/>
      <c r="B51" s="316"/>
      <c r="C51" s="317"/>
      <c r="D51" s="287"/>
      <c r="E51" s="287"/>
      <c r="F51" s="2" t="s">
        <v>306</v>
      </c>
      <c r="G51" s="3">
        <f>D50</f>
        <v>1</v>
      </c>
      <c r="H51" s="26">
        <v>116655</v>
      </c>
      <c r="I51" s="26">
        <f>+H51*G51</f>
        <v>116655</v>
      </c>
      <c r="J51" s="160"/>
    </row>
    <row r="52" spans="1:12" ht="30" x14ac:dyDescent="0.2">
      <c r="A52" s="316"/>
      <c r="B52" s="316"/>
      <c r="C52" s="317"/>
      <c r="D52" s="287"/>
      <c r="E52" s="287"/>
      <c r="F52" s="2" t="s">
        <v>76</v>
      </c>
      <c r="G52" s="3">
        <v>20</v>
      </c>
      <c r="H52" s="26" t="e">
        <f>#REF!</f>
        <v>#REF!</v>
      </c>
      <c r="I52" s="26" t="e">
        <f>+H52*G52</f>
        <v>#REF!</v>
      </c>
      <c r="J52" s="161"/>
    </row>
    <row r="53" spans="1:12" s="22" customFormat="1" ht="45" x14ac:dyDescent="0.2">
      <c r="A53" s="21" t="s">
        <v>246</v>
      </c>
      <c r="B53" s="87" t="s">
        <v>110</v>
      </c>
      <c r="C53" s="87" t="s">
        <v>111</v>
      </c>
      <c r="D53" s="87" t="s">
        <v>112</v>
      </c>
      <c r="E53" s="87" t="s">
        <v>113</v>
      </c>
      <c r="F53" s="87" t="s">
        <v>114</v>
      </c>
      <c r="G53" s="87" t="s">
        <v>174</v>
      </c>
      <c r="H53" s="87" t="s">
        <v>92</v>
      </c>
      <c r="I53" s="87" t="s">
        <v>93</v>
      </c>
      <c r="J53" s="87" t="s">
        <v>94</v>
      </c>
    </row>
    <row r="54" spans="1:12" s="47" customFormat="1" ht="75" x14ac:dyDescent="0.2">
      <c r="A54" s="100" t="s">
        <v>6</v>
      </c>
      <c r="B54" s="99" t="s">
        <v>117</v>
      </c>
      <c r="C54" s="98" t="s">
        <v>5</v>
      </c>
      <c r="D54" s="97">
        <v>3</v>
      </c>
      <c r="E54" s="97">
        <v>15</v>
      </c>
      <c r="F54" s="45" t="s">
        <v>77</v>
      </c>
      <c r="G54" s="45">
        <v>1</v>
      </c>
      <c r="H54" s="28" t="e">
        <f>#REF!</f>
        <v>#REF!</v>
      </c>
      <c r="I54" s="26" t="e">
        <f>+H54*G54</f>
        <v>#REF!</v>
      </c>
      <c r="J54" s="26" t="e">
        <f>SUM(I54)</f>
        <v>#REF!</v>
      </c>
    </row>
    <row r="55" spans="1:12" s="22" customFormat="1" ht="30" x14ac:dyDescent="0.2">
      <c r="A55" s="21" t="s">
        <v>246</v>
      </c>
      <c r="B55" s="87" t="s">
        <v>110</v>
      </c>
      <c r="C55" s="87" t="s">
        <v>111</v>
      </c>
      <c r="D55" s="87" t="s">
        <v>112</v>
      </c>
      <c r="E55" s="87" t="s">
        <v>124</v>
      </c>
      <c r="F55" s="87" t="s">
        <v>114</v>
      </c>
      <c r="G55" s="87" t="s">
        <v>174</v>
      </c>
      <c r="H55" s="87" t="s">
        <v>92</v>
      </c>
      <c r="I55" s="87" t="s">
        <v>93</v>
      </c>
      <c r="J55" s="87" t="s">
        <v>94</v>
      </c>
    </row>
    <row r="56" spans="1:12" ht="75" x14ac:dyDescent="0.2">
      <c r="A56" s="100" t="s">
        <v>6</v>
      </c>
      <c r="B56" s="100" t="s">
        <v>59</v>
      </c>
      <c r="C56" s="98" t="s">
        <v>5</v>
      </c>
      <c r="D56" s="93">
        <v>1</v>
      </c>
      <c r="E56" s="93">
        <v>8</v>
      </c>
      <c r="F56" s="45" t="s">
        <v>77</v>
      </c>
      <c r="G56" s="45">
        <v>1</v>
      </c>
      <c r="H56" s="28" t="e">
        <f>#REF!</f>
        <v>#REF!</v>
      </c>
      <c r="I56" s="26" t="e">
        <f>+H56*G56</f>
        <v>#REF!</v>
      </c>
      <c r="J56" s="26" t="e">
        <f>SUM(I56)</f>
        <v>#REF!</v>
      </c>
    </row>
    <row r="57" spans="1:12" s="22" customFormat="1" ht="45" x14ac:dyDescent="0.2">
      <c r="A57" s="21" t="s">
        <v>246</v>
      </c>
      <c r="B57" s="87" t="s">
        <v>110</v>
      </c>
      <c r="C57" s="87" t="s">
        <v>111</v>
      </c>
      <c r="D57" s="87" t="s">
        <v>112</v>
      </c>
      <c r="E57" s="87" t="s">
        <v>113</v>
      </c>
      <c r="F57" s="87" t="s">
        <v>114</v>
      </c>
      <c r="G57" s="87" t="s">
        <v>174</v>
      </c>
      <c r="H57" s="87" t="s">
        <v>92</v>
      </c>
      <c r="I57" s="87" t="s">
        <v>93</v>
      </c>
      <c r="J57" s="87" t="s">
        <v>94</v>
      </c>
    </row>
    <row r="58" spans="1:12" ht="45" x14ac:dyDescent="0.2">
      <c r="A58" s="48" t="s">
        <v>252</v>
      </c>
      <c r="B58" s="97" t="s">
        <v>117</v>
      </c>
      <c r="C58" s="98" t="s">
        <v>5</v>
      </c>
      <c r="D58" s="97">
        <v>2</v>
      </c>
      <c r="E58" s="97">
        <v>20</v>
      </c>
      <c r="F58" s="45" t="s">
        <v>77</v>
      </c>
      <c r="G58" s="45">
        <v>1</v>
      </c>
      <c r="H58" s="28" t="e">
        <f>#REF!</f>
        <v>#REF!</v>
      </c>
      <c r="I58" s="26" t="e">
        <f>+H58*G58</f>
        <v>#REF!</v>
      </c>
      <c r="J58" s="26" t="e">
        <f>SUM(I58)</f>
        <v>#REF!</v>
      </c>
    </row>
    <row r="59" spans="1:12" s="22" customFormat="1" ht="45" x14ac:dyDescent="0.2">
      <c r="A59" s="21" t="s">
        <v>246</v>
      </c>
      <c r="B59" s="87" t="s">
        <v>110</v>
      </c>
      <c r="C59" s="87" t="s">
        <v>111</v>
      </c>
      <c r="D59" s="87" t="s">
        <v>112</v>
      </c>
      <c r="E59" s="87" t="s">
        <v>113</v>
      </c>
      <c r="F59" s="87" t="s">
        <v>114</v>
      </c>
      <c r="G59" s="87" t="s">
        <v>174</v>
      </c>
      <c r="H59" s="87" t="s">
        <v>92</v>
      </c>
      <c r="I59" s="87" t="s">
        <v>93</v>
      </c>
      <c r="J59" s="87" t="s">
        <v>94</v>
      </c>
    </row>
    <row r="60" spans="1:12" ht="22.25" customHeight="1" x14ac:dyDescent="0.2">
      <c r="A60" s="103" t="s">
        <v>8</v>
      </c>
      <c r="B60" s="93" t="s">
        <v>59</v>
      </c>
      <c r="C60" s="98" t="s">
        <v>5</v>
      </c>
      <c r="D60" s="93">
        <v>1</v>
      </c>
      <c r="E60" s="93">
        <v>15</v>
      </c>
      <c r="F60" s="45" t="s">
        <v>77</v>
      </c>
      <c r="G60" s="45">
        <v>1</v>
      </c>
      <c r="H60" s="28" t="e">
        <f>#REF!</f>
        <v>#REF!</v>
      </c>
      <c r="I60" s="26" t="e">
        <f>+H60*G60</f>
        <v>#REF!</v>
      </c>
      <c r="J60" s="26" t="e">
        <f>SUM(I60)</f>
        <v>#REF!</v>
      </c>
    </row>
    <row r="61" spans="1:12" ht="24" customHeight="1" x14ac:dyDescent="0.2">
      <c r="A61" s="21" t="s">
        <v>246</v>
      </c>
      <c r="B61" s="87" t="s">
        <v>110</v>
      </c>
      <c r="C61" s="87" t="s">
        <v>111</v>
      </c>
      <c r="D61" s="87" t="s">
        <v>112</v>
      </c>
      <c r="E61" s="87" t="s">
        <v>113</v>
      </c>
      <c r="F61" s="87" t="s">
        <v>114</v>
      </c>
      <c r="G61" s="87" t="s">
        <v>174</v>
      </c>
      <c r="H61" s="87" t="s">
        <v>92</v>
      </c>
      <c r="I61" s="87" t="s">
        <v>93</v>
      </c>
      <c r="J61" s="87" t="s">
        <v>94</v>
      </c>
    </row>
    <row r="62" spans="1:12" ht="23.5" customHeight="1" x14ac:dyDescent="0.2">
      <c r="A62" s="171" t="s">
        <v>253</v>
      </c>
      <c r="B62" s="287" t="s">
        <v>117</v>
      </c>
      <c r="C62" s="287" t="s">
        <v>10</v>
      </c>
      <c r="D62" s="287">
        <v>2</v>
      </c>
      <c r="E62" s="287">
        <v>30</v>
      </c>
      <c r="F62" s="2" t="s">
        <v>310</v>
      </c>
      <c r="G62" s="3">
        <v>2</v>
      </c>
      <c r="H62" s="26" t="e">
        <f>#REF!</f>
        <v>#REF!</v>
      </c>
      <c r="I62" s="26" t="e">
        <f t="shared" ref="I62:I69" si="1">+H62*G62</f>
        <v>#REF!</v>
      </c>
      <c r="J62" s="159" t="e">
        <f>SUM(I62:I73)</f>
        <v>#REF!</v>
      </c>
    </row>
    <row r="63" spans="1:12" ht="24" customHeight="1" x14ac:dyDescent="0.2">
      <c r="A63" s="336"/>
      <c r="B63" s="287"/>
      <c r="C63" s="287"/>
      <c r="D63" s="287"/>
      <c r="E63" s="287"/>
      <c r="F63" s="2" t="s">
        <v>311</v>
      </c>
      <c r="G63" s="3">
        <v>2</v>
      </c>
      <c r="H63" s="66" t="e">
        <f>#REF!</f>
        <v>#REF!</v>
      </c>
      <c r="I63" s="26" t="e">
        <f t="shared" si="1"/>
        <v>#REF!</v>
      </c>
      <c r="J63" s="159"/>
    </row>
    <row r="64" spans="1:12" ht="24.5" customHeight="1" x14ac:dyDescent="0.2">
      <c r="A64" s="336"/>
      <c r="B64" s="287"/>
      <c r="C64" s="287"/>
      <c r="D64" s="287"/>
      <c r="E64" s="287"/>
      <c r="F64" s="2" t="s">
        <v>171</v>
      </c>
      <c r="G64" s="3">
        <v>2</v>
      </c>
      <c r="H64" s="26" t="e">
        <f>#REF!</f>
        <v>#REF!</v>
      </c>
      <c r="I64" s="26" t="e">
        <f t="shared" si="1"/>
        <v>#REF!</v>
      </c>
      <c r="J64" s="159"/>
    </row>
    <row r="65" spans="1:10" ht="24.5" customHeight="1" x14ac:dyDescent="0.2">
      <c r="A65" s="336"/>
      <c r="B65" s="287"/>
      <c r="C65" s="287"/>
      <c r="D65" s="287"/>
      <c r="E65" s="287"/>
      <c r="F65" s="2" t="s">
        <v>165</v>
      </c>
      <c r="G65" s="3">
        <v>1</v>
      </c>
      <c r="H65" s="26" t="e">
        <f>#REF!</f>
        <v>#REF!</v>
      </c>
      <c r="I65" s="26" t="e">
        <f t="shared" si="1"/>
        <v>#REF!</v>
      </c>
      <c r="J65" s="159"/>
    </row>
    <row r="66" spans="1:10" ht="25.25" customHeight="1" x14ac:dyDescent="0.2">
      <c r="A66" s="336"/>
      <c r="B66" s="287"/>
      <c r="C66" s="287"/>
      <c r="D66" s="287"/>
      <c r="E66" s="287"/>
      <c r="F66" s="2" t="s">
        <v>312</v>
      </c>
      <c r="G66" s="3">
        <v>1</v>
      </c>
      <c r="H66" s="26" t="e">
        <f>#REF!</f>
        <v>#REF!</v>
      </c>
      <c r="I66" s="26" t="e">
        <f t="shared" si="1"/>
        <v>#REF!</v>
      </c>
      <c r="J66" s="159"/>
    </row>
    <row r="67" spans="1:10" ht="23.5" customHeight="1" x14ac:dyDescent="0.2">
      <c r="A67" s="336"/>
      <c r="B67" s="287"/>
      <c r="C67" s="287"/>
      <c r="D67" s="287"/>
      <c r="E67" s="287"/>
      <c r="F67" s="2" t="s">
        <v>313</v>
      </c>
      <c r="G67" s="3">
        <v>1</v>
      </c>
      <c r="H67" s="26" t="e">
        <f>#REF!</f>
        <v>#REF!</v>
      </c>
      <c r="I67" s="26" t="e">
        <f t="shared" si="1"/>
        <v>#REF!</v>
      </c>
      <c r="J67" s="159"/>
    </row>
    <row r="68" spans="1:10" ht="23.5" customHeight="1" x14ac:dyDescent="0.2">
      <c r="A68" s="336"/>
      <c r="B68" s="287"/>
      <c r="C68" s="287"/>
      <c r="D68" s="287"/>
      <c r="E68" s="287"/>
      <c r="F68" s="2" t="s">
        <v>179</v>
      </c>
      <c r="G68" s="3">
        <v>1</v>
      </c>
      <c r="H68" s="26" t="e">
        <f>#REF!</f>
        <v>#REF!</v>
      </c>
      <c r="I68" s="26" t="e">
        <f t="shared" si="1"/>
        <v>#REF!</v>
      </c>
      <c r="J68" s="159"/>
    </row>
    <row r="69" spans="1:10" ht="23.5" customHeight="1" x14ac:dyDescent="0.2">
      <c r="A69" s="336"/>
      <c r="B69" s="287"/>
      <c r="C69" s="287"/>
      <c r="D69" s="287"/>
      <c r="E69" s="287"/>
      <c r="F69" s="2" t="s">
        <v>178</v>
      </c>
      <c r="G69" s="3">
        <v>1</v>
      </c>
      <c r="H69" s="26" t="e">
        <f>#REF!</f>
        <v>#REF!</v>
      </c>
      <c r="I69" s="26" t="e">
        <f t="shared" si="1"/>
        <v>#REF!</v>
      </c>
      <c r="J69" s="159"/>
    </row>
    <row r="70" spans="1:10" ht="23.5" customHeight="1" x14ac:dyDescent="0.2">
      <c r="A70" s="336"/>
      <c r="B70" s="287"/>
      <c r="C70" s="287"/>
      <c r="D70" s="287"/>
      <c r="E70" s="287"/>
      <c r="F70" s="2" t="s">
        <v>176</v>
      </c>
      <c r="G70" s="3">
        <v>60</v>
      </c>
      <c r="H70" s="26" t="e">
        <f>#REF!</f>
        <v>#REF!</v>
      </c>
      <c r="I70" s="26" t="e">
        <f>+H70*G70</f>
        <v>#REF!</v>
      </c>
      <c r="J70" s="159"/>
    </row>
    <row r="71" spans="1:10" ht="24.5" customHeight="1" x14ac:dyDescent="0.2">
      <c r="A71" s="336"/>
      <c r="B71" s="287"/>
      <c r="C71" s="287"/>
      <c r="D71" s="287"/>
      <c r="E71" s="287"/>
      <c r="F71" s="2" t="s">
        <v>177</v>
      </c>
      <c r="G71" s="3">
        <v>60</v>
      </c>
      <c r="H71" s="26" t="e">
        <f>#REF!</f>
        <v>#REF!</v>
      </c>
      <c r="I71" s="26" t="e">
        <f>+H71*G71</f>
        <v>#REF!</v>
      </c>
      <c r="J71" s="159"/>
    </row>
    <row r="72" spans="1:10" s="22" customFormat="1" ht="15" x14ac:dyDescent="0.2">
      <c r="A72" s="336"/>
      <c r="B72" s="287"/>
      <c r="C72" s="287"/>
      <c r="D72" s="287"/>
      <c r="E72" s="287"/>
      <c r="F72" s="2" t="s">
        <v>180</v>
      </c>
      <c r="G72" s="3">
        <f>D62</f>
        <v>2</v>
      </c>
      <c r="H72" s="26" t="e">
        <f>#REF!</f>
        <v>#REF!</v>
      </c>
      <c r="I72" s="26" t="e">
        <f>H72*G72</f>
        <v>#REF!</v>
      </c>
      <c r="J72" s="159"/>
    </row>
    <row r="73" spans="1:10" ht="15" x14ac:dyDescent="0.2">
      <c r="A73" s="336"/>
      <c r="B73" s="287"/>
      <c r="C73" s="287"/>
      <c r="D73" s="287"/>
      <c r="E73" s="287"/>
      <c r="F73" s="2" t="s">
        <v>11</v>
      </c>
      <c r="G73" s="3">
        <v>150</v>
      </c>
      <c r="H73" s="26" t="e">
        <f>#REF!</f>
        <v>#REF!</v>
      </c>
      <c r="I73" s="26" t="e">
        <f>H73*G73</f>
        <v>#REF!</v>
      </c>
      <c r="J73" s="159"/>
    </row>
    <row r="74" spans="1:10" ht="45" x14ac:dyDescent="0.2">
      <c r="A74" s="21" t="s">
        <v>246</v>
      </c>
      <c r="B74" s="87" t="s">
        <v>110</v>
      </c>
      <c r="C74" s="87" t="s">
        <v>111</v>
      </c>
      <c r="D74" s="87" t="s">
        <v>112</v>
      </c>
      <c r="E74" s="87" t="s">
        <v>113</v>
      </c>
      <c r="F74" s="87" t="s">
        <v>114</v>
      </c>
      <c r="G74" s="87" t="s">
        <v>174</v>
      </c>
      <c r="H74" s="87" t="s">
        <v>92</v>
      </c>
      <c r="I74" s="87" t="s">
        <v>93</v>
      </c>
      <c r="J74" s="87" t="s">
        <v>94</v>
      </c>
    </row>
    <row r="75" spans="1:10" ht="15" x14ac:dyDescent="0.2">
      <c r="A75" s="171" t="s">
        <v>254</v>
      </c>
      <c r="B75" s="287" t="s">
        <v>59</v>
      </c>
      <c r="C75" s="287" t="s">
        <v>10</v>
      </c>
      <c r="D75" s="287">
        <v>1</v>
      </c>
      <c r="E75" s="287">
        <v>20</v>
      </c>
      <c r="F75" s="2" t="s">
        <v>310</v>
      </c>
      <c r="G75" s="3">
        <v>1</v>
      </c>
      <c r="H75" s="26" t="e">
        <f>#REF!</f>
        <v>#REF!</v>
      </c>
      <c r="I75" s="26" t="e">
        <f t="shared" ref="I75:I82" si="2">+H75*G75</f>
        <v>#REF!</v>
      </c>
      <c r="J75" s="159" t="e">
        <f>SUM(I75:I86)</f>
        <v>#REF!</v>
      </c>
    </row>
    <row r="76" spans="1:10" ht="15" x14ac:dyDescent="0.2">
      <c r="A76" s="336"/>
      <c r="B76" s="287"/>
      <c r="C76" s="287"/>
      <c r="D76" s="287"/>
      <c r="E76" s="287"/>
      <c r="F76" s="2" t="s">
        <v>311</v>
      </c>
      <c r="G76" s="3">
        <v>1</v>
      </c>
      <c r="H76" s="66" t="e">
        <f>#REF!</f>
        <v>#REF!</v>
      </c>
      <c r="I76" s="26" t="e">
        <f t="shared" si="2"/>
        <v>#REF!</v>
      </c>
      <c r="J76" s="159"/>
    </row>
    <row r="77" spans="1:10" ht="15" x14ac:dyDescent="0.2">
      <c r="A77" s="336"/>
      <c r="B77" s="287"/>
      <c r="C77" s="287"/>
      <c r="D77" s="287"/>
      <c r="E77" s="287"/>
      <c r="F77" s="2" t="s">
        <v>171</v>
      </c>
      <c r="G77" s="3">
        <v>1</v>
      </c>
      <c r="H77" s="26" t="e">
        <f>#REF!</f>
        <v>#REF!</v>
      </c>
      <c r="I77" s="26" t="e">
        <f t="shared" si="2"/>
        <v>#REF!</v>
      </c>
      <c r="J77" s="159"/>
    </row>
    <row r="78" spans="1:10" ht="15" x14ac:dyDescent="0.2">
      <c r="A78" s="336"/>
      <c r="B78" s="287"/>
      <c r="C78" s="287"/>
      <c r="D78" s="287"/>
      <c r="E78" s="287"/>
      <c r="F78" s="2" t="s">
        <v>165</v>
      </c>
      <c r="G78" s="3">
        <v>1</v>
      </c>
      <c r="H78" s="26" t="e">
        <f>#REF!</f>
        <v>#REF!</v>
      </c>
      <c r="I78" s="26" t="e">
        <f t="shared" si="2"/>
        <v>#REF!</v>
      </c>
      <c r="J78" s="159"/>
    </row>
    <row r="79" spans="1:10" ht="15" x14ac:dyDescent="0.2">
      <c r="A79" s="336"/>
      <c r="B79" s="287"/>
      <c r="C79" s="287"/>
      <c r="D79" s="287"/>
      <c r="E79" s="287"/>
      <c r="F79" s="2" t="s">
        <v>312</v>
      </c>
      <c r="G79" s="3">
        <v>1</v>
      </c>
      <c r="H79" s="26" t="e">
        <f>#REF!</f>
        <v>#REF!</v>
      </c>
      <c r="I79" s="26" t="e">
        <f t="shared" si="2"/>
        <v>#REF!</v>
      </c>
      <c r="J79" s="159"/>
    </row>
    <row r="80" spans="1:10" ht="15" x14ac:dyDescent="0.2">
      <c r="A80" s="336"/>
      <c r="B80" s="287"/>
      <c r="C80" s="287"/>
      <c r="D80" s="287"/>
      <c r="E80" s="287"/>
      <c r="F80" s="2" t="s">
        <v>313</v>
      </c>
      <c r="G80" s="3">
        <v>1</v>
      </c>
      <c r="H80" s="26" t="e">
        <f>#REF!</f>
        <v>#REF!</v>
      </c>
      <c r="I80" s="26" t="e">
        <f t="shared" si="2"/>
        <v>#REF!</v>
      </c>
      <c r="J80" s="159"/>
    </row>
    <row r="81" spans="1:10" ht="15" x14ac:dyDescent="0.2">
      <c r="A81" s="336"/>
      <c r="B81" s="287"/>
      <c r="C81" s="287"/>
      <c r="D81" s="287"/>
      <c r="E81" s="287"/>
      <c r="F81" s="2" t="s">
        <v>179</v>
      </c>
      <c r="G81" s="3">
        <v>1</v>
      </c>
      <c r="H81" s="26" t="e">
        <f>#REF!</f>
        <v>#REF!</v>
      </c>
      <c r="I81" s="26" t="e">
        <f t="shared" si="2"/>
        <v>#REF!</v>
      </c>
      <c r="J81" s="159"/>
    </row>
    <row r="82" spans="1:10" ht="15" x14ac:dyDescent="0.2">
      <c r="A82" s="336"/>
      <c r="B82" s="287"/>
      <c r="C82" s="287"/>
      <c r="D82" s="287"/>
      <c r="E82" s="287"/>
      <c r="F82" s="2" t="s">
        <v>178</v>
      </c>
      <c r="G82" s="3">
        <v>1</v>
      </c>
      <c r="H82" s="26" t="e">
        <f>#REF!</f>
        <v>#REF!</v>
      </c>
      <c r="I82" s="26" t="e">
        <f t="shared" si="2"/>
        <v>#REF!</v>
      </c>
      <c r="J82" s="159"/>
    </row>
    <row r="83" spans="1:10" ht="45" x14ac:dyDescent="0.2">
      <c r="A83" s="336"/>
      <c r="B83" s="287"/>
      <c r="C83" s="287"/>
      <c r="D83" s="287"/>
      <c r="E83" s="287"/>
      <c r="F83" s="2" t="s">
        <v>176</v>
      </c>
      <c r="G83" s="3">
        <v>20</v>
      </c>
      <c r="H83" s="26" t="e">
        <f>#REF!</f>
        <v>#REF!</v>
      </c>
      <c r="I83" s="26" t="e">
        <f>+H83*G83</f>
        <v>#REF!</v>
      </c>
      <c r="J83" s="159"/>
    </row>
    <row r="84" spans="1:10" ht="45" x14ac:dyDescent="0.2">
      <c r="A84" s="336"/>
      <c r="B84" s="287"/>
      <c r="C84" s="287"/>
      <c r="D84" s="287"/>
      <c r="E84" s="287"/>
      <c r="F84" s="2" t="s">
        <v>177</v>
      </c>
      <c r="G84" s="3">
        <v>20</v>
      </c>
      <c r="H84" s="26" t="e">
        <f>#REF!</f>
        <v>#REF!</v>
      </c>
      <c r="I84" s="26" t="e">
        <f>+H84*G84</f>
        <v>#REF!</v>
      </c>
      <c r="J84" s="159"/>
    </row>
    <row r="85" spans="1:10" s="22" customFormat="1" ht="15" x14ac:dyDescent="0.2">
      <c r="A85" s="336"/>
      <c r="B85" s="287"/>
      <c r="C85" s="287"/>
      <c r="D85" s="287"/>
      <c r="E85" s="287"/>
      <c r="F85" s="2" t="s">
        <v>180</v>
      </c>
      <c r="G85" s="3">
        <f>D75</f>
        <v>1</v>
      </c>
      <c r="H85" s="26" t="e">
        <f>#REF!</f>
        <v>#REF!</v>
      </c>
      <c r="I85" s="26" t="e">
        <f>H85*G85</f>
        <v>#REF!</v>
      </c>
      <c r="J85" s="159"/>
    </row>
    <row r="86" spans="1:10" ht="26" customHeight="1" x14ac:dyDescent="0.2">
      <c r="A86" s="336"/>
      <c r="B86" s="287"/>
      <c r="C86" s="287"/>
      <c r="D86" s="287"/>
      <c r="E86" s="287"/>
      <c r="F86" s="2" t="s">
        <v>11</v>
      </c>
      <c r="G86" s="3">
        <v>100</v>
      </c>
      <c r="H86" s="26" t="e">
        <f>#REF!</f>
        <v>#REF!</v>
      </c>
      <c r="I86" s="26" t="e">
        <f>H86*G86</f>
        <v>#REF!</v>
      </c>
      <c r="J86" s="159"/>
    </row>
    <row r="87" spans="1:10" ht="26" customHeight="1" x14ac:dyDescent="0.2">
      <c r="A87" s="21" t="s">
        <v>246</v>
      </c>
      <c r="B87" s="87" t="s">
        <v>110</v>
      </c>
      <c r="C87" s="87" t="s">
        <v>111</v>
      </c>
      <c r="D87" s="87" t="s">
        <v>112</v>
      </c>
      <c r="E87" s="87" t="s">
        <v>113</v>
      </c>
      <c r="F87" s="87" t="s">
        <v>114</v>
      </c>
      <c r="G87" s="87" t="s">
        <v>174</v>
      </c>
      <c r="H87" s="87" t="s">
        <v>92</v>
      </c>
      <c r="I87" s="87" t="s">
        <v>93</v>
      </c>
      <c r="J87" s="87" t="s">
        <v>94</v>
      </c>
    </row>
    <row r="88" spans="1:10" ht="30" customHeight="1" x14ac:dyDescent="0.2">
      <c r="A88" s="304" t="s">
        <v>15</v>
      </c>
      <c r="B88" s="292" t="s">
        <v>117</v>
      </c>
      <c r="C88" s="292" t="s">
        <v>126</v>
      </c>
      <c r="D88" s="292">
        <v>2</v>
      </c>
      <c r="E88" s="292">
        <v>20</v>
      </c>
      <c r="F88" s="2" t="s">
        <v>172</v>
      </c>
      <c r="G88" s="3">
        <v>1</v>
      </c>
      <c r="H88" s="26" t="e">
        <f>#REF!</f>
        <v>#REF!</v>
      </c>
      <c r="I88" s="26" t="e">
        <f>H88*G88</f>
        <v>#REF!</v>
      </c>
      <c r="J88" s="153" t="e">
        <f>SUM(I88:I92)</f>
        <v>#REF!</v>
      </c>
    </row>
    <row r="89" spans="1:10" ht="27.5" customHeight="1" x14ac:dyDescent="0.2">
      <c r="A89" s="304"/>
      <c r="B89" s="292"/>
      <c r="C89" s="292"/>
      <c r="D89" s="292"/>
      <c r="E89" s="292"/>
      <c r="F89" s="51" t="s">
        <v>16</v>
      </c>
      <c r="G89" s="3">
        <v>2</v>
      </c>
      <c r="H89" s="26" t="e">
        <f>#REF!</f>
        <v>#REF!</v>
      </c>
      <c r="I89" s="26" t="e">
        <f>H89*G89</f>
        <v>#REF!</v>
      </c>
      <c r="J89" s="153"/>
    </row>
    <row r="90" spans="1:10" ht="15" x14ac:dyDescent="0.2">
      <c r="A90" s="304"/>
      <c r="B90" s="292"/>
      <c r="C90" s="292"/>
      <c r="D90" s="292"/>
      <c r="E90" s="292"/>
      <c r="F90" s="51" t="s">
        <v>17</v>
      </c>
      <c r="G90" s="3">
        <v>18</v>
      </c>
      <c r="H90" s="26">
        <v>567</v>
      </c>
      <c r="I90" s="26">
        <f>H90*G90</f>
        <v>10206</v>
      </c>
      <c r="J90" s="153"/>
    </row>
    <row r="91" spans="1:10" s="22" customFormat="1" ht="15" x14ac:dyDescent="0.2">
      <c r="A91" s="304"/>
      <c r="B91" s="292"/>
      <c r="C91" s="292"/>
      <c r="D91" s="292"/>
      <c r="E91" s="292"/>
      <c r="F91" s="51" t="s">
        <v>18</v>
      </c>
      <c r="G91" s="3">
        <v>4</v>
      </c>
      <c r="H91" s="26">
        <f>3480*(1+5.2%)</f>
        <v>3660.96</v>
      </c>
      <c r="I91" s="26">
        <f>H91*G91</f>
        <v>14643.84</v>
      </c>
      <c r="J91" s="153"/>
    </row>
    <row r="92" spans="1:10" ht="42.5" customHeight="1" x14ac:dyDescent="0.2">
      <c r="A92" s="304"/>
      <c r="B92" s="292"/>
      <c r="C92" s="292"/>
      <c r="D92" s="292"/>
      <c r="E92" s="292"/>
      <c r="F92" s="51" t="s">
        <v>166</v>
      </c>
      <c r="G92" s="3">
        <v>40</v>
      </c>
      <c r="H92" s="26" t="e">
        <f>#REF!</f>
        <v>#REF!</v>
      </c>
      <c r="I92" s="26" t="e">
        <f>H92*G92</f>
        <v>#REF!</v>
      </c>
      <c r="J92" s="153"/>
    </row>
    <row r="93" spans="1:10" ht="25.25" customHeight="1" x14ac:dyDescent="0.2">
      <c r="A93" s="21" t="s">
        <v>246</v>
      </c>
      <c r="B93" s="87" t="s">
        <v>110</v>
      </c>
      <c r="C93" s="87" t="s">
        <v>111</v>
      </c>
      <c r="D93" s="87" t="s">
        <v>112</v>
      </c>
      <c r="E93" s="87" t="s">
        <v>113</v>
      </c>
      <c r="F93" s="87" t="s">
        <v>114</v>
      </c>
      <c r="G93" s="87" t="s">
        <v>174</v>
      </c>
      <c r="H93" s="87" t="s">
        <v>92</v>
      </c>
      <c r="I93" s="87" t="s">
        <v>93</v>
      </c>
      <c r="J93" s="87" t="s">
        <v>94</v>
      </c>
    </row>
    <row r="94" spans="1:10" ht="25.25" customHeight="1" x14ac:dyDescent="0.2">
      <c r="A94" s="313" t="s">
        <v>15</v>
      </c>
      <c r="B94" s="292" t="s">
        <v>59</v>
      </c>
      <c r="C94" s="292" t="s">
        <v>126</v>
      </c>
      <c r="D94" s="292">
        <v>1</v>
      </c>
      <c r="E94" s="292">
        <v>20</v>
      </c>
      <c r="F94" s="2" t="s">
        <v>172</v>
      </c>
      <c r="G94" s="3">
        <v>1</v>
      </c>
      <c r="H94" s="26" t="e">
        <f>#REF!</f>
        <v>#REF!</v>
      </c>
      <c r="I94" s="26" t="e">
        <f>H94*G94</f>
        <v>#REF!</v>
      </c>
      <c r="J94" s="153" t="e">
        <f>SUM(I94:I98)</f>
        <v>#REF!</v>
      </c>
    </row>
    <row r="95" spans="1:10" ht="25.25" customHeight="1" x14ac:dyDescent="0.2">
      <c r="A95" s="313"/>
      <c r="B95" s="292"/>
      <c r="C95" s="292"/>
      <c r="D95" s="292"/>
      <c r="E95" s="292"/>
      <c r="F95" s="51" t="s">
        <v>16</v>
      </c>
      <c r="G95" s="3">
        <v>1</v>
      </c>
      <c r="H95" s="26" t="e">
        <f>#REF!</f>
        <v>#REF!</v>
      </c>
      <c r="I95" s="26" t="e">
        <f>H95*G95</f>
        <v>#REF!</v>
      </c>
      <c r="J95" s="153"/>
    </row>
    <row r="96" spans="1:10" ht="15" x14ac:dyDescent="0.2">
      <c r="A96" s="313"/>
      <c r="B96" s="292"/>
      <c r="C96" s="292"/>
      <c r="D96" s="292"/>
      <c r="E96" s="292"/>
      <c r="F96" s="51" t="s">
        <v>17</v>
      </c>
      <c r="G96" s="3">
        <v>18</v>
      </c>
      <c r="H96" s="26">
        <v>567</v>
      </c>
      <c r="I96" s="26">
        <f>H96*G96</f>
        <v>10206</v>
      </c>
      <c r="J96" s="153"/>
    </row>
    <row r="97" spans="1:10" s="22" customFormat="1" ht="15" x14ac:dyDescent="0.2">
      <c r="A97" s="313"/>
      <c r="B97" s="292"/>
      <c r="C97" s="292"/>
      <c r="D97" s="292"/>
      <c r="E97" s="292"/>
      <c r="F97" s="51" t="s">
        <v>18</v>
      </c>
      <c r="G97" s="3">
        <v>4</v>
      </c>
      <c r="H97" s="26">
        <f>3480*(1+5.2%)</f>
        <v>3660.96</v>
      </c>
      <c r="I97" s="26">
        <f>H97*G97</f>
        <v>14643.84</v>
      </c>
      <c r="J97" s="153"/>
    </row>
    <row r="98" spans="1:10" s="38" customFormat="1" ht="49.25" customHeight="1" x14ac:dyDescent="0.2">
      <c r="A98" s="313"/>
      <c r="B98" s="292"/>
      <c r="C98" s="292"/>
      <c r="D98" s="292"/>
      <c r="E98" s="292"/>
      <c r="F98" s="51" t="s">
        <v>166</v>
      </c>
      <c r="G98" s="3">
        <v>20</v>
      </c>
      <c r="H98" s="26" t="e">
        <f>#REF!</f>
        <v>#REF!</v>
      </c>
      <c r="I98" s="26" t="e">
        <f>H98*G98</f>
        <v>#REF!</v>
      </c>
      <c r="J98" s="153"/>
    </row>
    <row r="99" spans="1:10" s="38" customFormat="1" ht="56" customHeight="1" x14ac:dyDescent="0.2">
      <c r="A99" s="21" t="s">
        <v>246</v>
      </c>
      <c r="B99" s="87" t="s">
        <v>110</v>
      </c>
      <c r="C99" s="87" t="s">
        <v>111</v>
      </c>
      <c r="D99" s="87" t="s">
        <v>112</v>
      </c>
      <c r="E99" s="87" t="s">
        <v>113</v>
      </c>
      <c r="F99" s="87" t="s">
        <v>114</v>
      </c>
      <c r="G99" s="87" t="s">
        <v>174</v>
      </c>
      <c r="H99" s="87" t="s">
        <v>92</v>
      </c>
      <c r="I99" s="87" t="s">
        <v>93</v>
      </c>
      <c r="J99" s="87" t="s">
        <v>94</v>
      </c>
    </row>
    <row r="100" spans="1:10" s="38" customFormat="1" ht="52.25" customHeight="1" x14ac:dyDescent="0.2">
      <c r="A100" s="158" t="s">
        <v>314</v>
      </c>
      <c r="B100" s="287" t="s">
        <v>117</v>
      </c>
      <c r="C100" s="287" t="s">
        <v>47</v>
      </c>
      <c r="D100" s="287">
        <v>2</v>
      </c>
      <c r="E100" s="287">
        <v>20</v>
      </c>
      <c r="F100" s="79" t="s">
        <v>201</v>
      </c>
      <c r="G100" s="30">
        <f>D100*E100</f>
        <v>40</v>
      </c>
      <c r="H100" s="70" t="e">
        <f>#REF!</f>
        <v>#REF!</v>
      </c>
      <c r="I100" s="26" t="e">
        <f>+H100*G100</f>
        <v>#REF!</v>
      </c>
      <c r="J100" s="167" t="e">
        <f>SUM(I100:I103)</f>
        <v>#REF!</v>
      </c>
    </row>
    <row r="101" spans="1:10" s="38" customFormat="1" ht="48.5" customHeight="1" x14ac:dyDescent="0.2">
      <c r="A101" s="316"/>
      <c r="B101" s="287"/>
      <c r="C101" s="287"/>
      <c r="D101" s="287"/>
      <c r="E101" s="287"/>
      <c r="F101" s="2" t="s">
        <v>306</v>
      </c>
      <c r="G101" s="3">
        <f>D100</f>
        <v>2</v>
      </c>
      <c r="H101" s="26">
        <v>116655</v>
      </c>
      <c r="I101" s="26">
        <f>+H101*G101</f>
        <v>233310</v>
      </c>
      <c r="J101" s="168"/>
    </row>
    <row r="102" spans="1:10" s="22" customFormat="1" ht="30" x14ac:dyDescent="0.2">
      <c r="A102" s="316"/>
      <c r="B102" s="287"/>
      <c r="C102" s="287"/>
      <c r="D102" s="287"/>
      <c r="E102" s="287"/>
      <c r="F102" s="51" t="s">
        <v>75</v>
      </c>
      <c r="G102" s="30">
        <f>D100*E100</f>
        <v>40</v>
      </c>
      <c r="H102" s="70" t="e">
        <f>#REF!</f>
        <v>#REF!</v>
      </c>
      <c r="I102" s="26" t="e">
        <f>H102*G102</f>
        <v>#REF!</v>
      </c>
      <c r="J102" s="168"/>
    </row>
    <row r="103" spans="1:10" ht="15" x14ac:dyDescent="0.2">
      <c r="A103" s="316"/>
      <c r="B103" s="287"/>
      <c r="C103" s="287"/>
      <c r="D103" s="287"/>
      <c r="E103" s="287"/>
      <c r="F103" s="51" t="s">
        <v>22</v>
      </c>
      <c r="G103" s="30">
        <f>D100</f>
        <v>2</v>
      </c>
      <c r="H103" s="70">
        <v>50000</v>
      </c>
      <c r="I103" s="26">
        <f>H103*G103</f>
        <v>100000</v>
      </c>
      <c r="J103" s="169"/>
    </row>
    <row r="104" spans="1:10" ht="45" x14ac:dyDescent="0.2">
      <c r="A104" s="21" t="s">
        <v>246</v>
      </c>
      <c r="B104" s="87" t="s">
        <v>110</v>
      </c>
      <c r="C104" s="87" t="s">
        <v>111</v>
      </c>
      <c r="D104" s="87" t="s">
        <v>112</v>
      </c>
      <c r="E104" s="87" t="s">
        <v>113</v>
      </c>
      <c r="F104" s="87" t="s">
        <v>114</v>
      </c>
      <c r="G104" s="87" t="s">
        <v>174</v>
      </c>
      <c r="H104" s="87" t="s">
        <v>92</v>
      </c>
      <c r="I104" s="87" t="s">
        <v>93</v>
      </c>
      <c r="J104" s="87" t="s">
        <v>94</v>
      </c>
    </row>
    <row r="105" spans="1:10" ht="30" x14ac:dyDescent="0.2">
      <c r="A105" s="180" t="s">
        <v>256</v>
      </c>
      <c r="B105" s="292" t="s">
        <v>59</v>
      </c>
      <c r="C105" s="176" t="s">
        <v>257</v>
      </c>
      <c r="D105" s="292">
        <v>1</v>
      </c>
      <c r="E105" s="292">
        <v>30</v>
      </c>
      <c r="F105" s="51" t="s">
        <v>32</v>
      </c>
      <c r="G105" s="3">
        <f>D105*E105</f>
        <v>30</v>
      </c>
      <c r="H105" s="27">
        <v>1225</v>
      </c>
      <c r="I105" s="26">
        <f>H105*G105</f>
        <v>36750</v>
      </c>
      <c r="J105" s="153">
        <f>SUM(I105:I108)</f>
        <v>179502</v>
      </c>
    </row>
    <row r="106" spans="1:10" ht="15" x14ac:dyDescent="0.2">
      <c r="A106" s="304"/>
      <c r="B106" s="292"/>
      <c r="C106" s="292"/>
      <c r="D106" s="292"/>
      <c r="E106" s="292"/>
      <c r="F106" s="51" t="s">
        <v>33</v>
      </c>
      <c r="G106" s="3">
        <f>D105*E105</f>
        <v>30</v>
      </c>
      <c r="H106" s="27">
        <f>'[1]EST MERC LITOGRAFIA'!$G$25</f>
        <v>508</v>
      </c>
      <c r="I106" s="26">
        <f>H106*G106</f>
        <v>15240</v>
      </c>
      <c r="J106" s="153"/>
    </row>
    <row r="107" spans="1:10" ht="15" x14ac:dyDescent="0.2">
      <c r="A107" s="304"/>
      <c r="B107" s="292"/>
      <c r="C107" s="292"/>
      <c r="D107" s="292"/>
      <c r="E107" s="292"/>
      <c r="F107" s="51" t="s">
        <v>34</v>
      </c>
      <c r="G107" s="3">
        <v>1</v>
      </c>
      <c r="H107" s="27">
        <v>111512</v>
      </c>
      <c r="I107" s="26">
        <f>H107*G107</f>
        <v>111512</v>
      </c>
      <c r="J107" s="153"/>
    </row>
    <row r="108" spans="1:10" s="22" customFormat="1" ht="15" x14ac:dyDescent="0.2">
      <c r="A108" s="304"/>
      <c r="B108" s="292"/>
      <c r="C108" s="292"/>
      <c r="D108" s="292"/>
      <c r="E108" s="292"/>
      <c r="F108" s="51" t="s">
        <v>35</v>
      </c>
      <c r="G108" s="3">
        <v>4</v>
      </c>
      <c r="H108" s="27">
        <v>4000</v>
      </c>
      <c r="I108" s="26">
        <f>H108*G108</f>
        <v>16000</v>
      </c>
      <c r="J108" s="153"/>
    </row>
    <row r="109" spans="1:10" ht="54" customHeight="1" x14ac:dyDescent="0.2">
      <c r="A109" s="21" t="s">
        <v>246</v>
      </c>
      <c r="B109" s="87" t="s">
        <v>110</v>
      </c>
      <c r="C109" s="87" t="s">
        <v>111</v>
      </c>
      <c r="D109" s="87" t="s">
        <v>112</v>
      </c>
      <c r="E109" s="87" t="s">
        <v>113</v>
      </c>
      <c r="F109" s="87" t="s">
        <v>114</v>
      </c>
      <c r="G109" s="87" t="s">
        <v>174</v>
      </c>
      <c r="H109" s="87" t="s">
        <v>92</v>
      </c>
      <c r="I109" s="87" t="s">
        <v>93</v>
      </c>
      <c r="J109" s="87" t="s">
        <v>94</v>
      </c>
    </row>
    <row r="110" spans="1:10" s="22" customFormat="1" ht="60" x14ac:dyDescent="0.2">
      <c r="A110" s="181" t="s">
        <v>315</v>
      </c>
      <c r="B110" s="305" t="s">
        <v>117</v>
      </c>
      <c r="C110" s="305" t="s">
        <v>128</v>
      </c>
      <c r="D110" s="305">
        <v>5</v>
      </c>
      <c r="E110" s="305">
        <v>20</v>
      </c>
      <c r="F110" s="2" t="s">
        <v>211</v>
      </c>
      <c r="G110" s="3">
        <v>1</v>
      </c>
      <c r="H110" s="27" t="e">
        <f>#REF!</f>
        <v>#REF!</v>
      </c>
      <c r="I110" s="26" t="e">
        <f>H110*G110</f>
        <v>#REF!</v>
      </c>
      <c r="J110" s="154" t="e">
        <f>SUM(I110:I111)</f>
        <v>#REF!</v>
      </c>
    </row>
    <row r="111" spans="1:10" ht="47.5" customHeight="1" x14ac:dyDescent="0.2">
      <c r="A111" s="310"/>
      <c r="B111" s="305"/>
      <c r="C111" s="305"/>
      <c r="D111" s="305"/>
      <c r="E111" s="305"/>
      <c r="F111" s="53" t="s">
        <v>181</v>
      </c>
      <c r="G111" s="3">
        <f>D110*E110</f>
        <v>100</v>
      </c>
      <c r="H111" s="26">
        <v>4287</v>
      </c>
      <c r="I111" s="26">
        <f>H111*G111</f>
        <v>428700</v>
      </c>
      <c r="J111" s="154"/>
    </row>
    <row r="112" spans="1:10" ht="54" customHeight="1" x14ac:dyDescent="0.2">
      <c r="A112" s="21" t="s">
        <v>246</v>
      </c>
      <c r="B112" s="87" t="s">
        <v>110</v>
      </c>
      <c r="C112" s="87" t="s">
        <v>111</v>
      </c>
      <c r="D112" s="87" t="s">
        <v>112</v>
      </c>
      <c r="E112" s="87" t="s">
        <v>113</v>
      </c>
      <c r="F112" s="87" t="s">
        <v>114</v>
      </c>
      <c r="G112" s="87" t="s">
        <v>174</v>
      </c>
      <c r="H112" s="87" t="s">
        <v>92</v>
      </c>
      <c r="I112" s="87" t="s">
        <v>93</v>
      </c>
      <c r="J112" s="87" t="s">
        <v>94</v>
      </c>
    </row>
    <row r="113" spans="1:10" s="22" customFormat="1" ht="60" x14ac:dyDescent="0.2">
      <c r="A113" s="185" t="s">
        <v>316</v>
      </c>
      <c r="B113" s="305" t="s">
        <v>59</v>
      </c>
      <c r="C113" s="305" t="s">
        <v>128</v>
      </c>
      <c r="D113" s="305">
        <v>3</v>
      </c>
      <c r="E113" s="305">
        <v>20</v>
      </c>
      <c r="F113" s="2" t="s">
        <v>211</v>
      </c>
      <c r="G113" s="3">
        <v>1</v>
      </c>
      <c r="H113" s="27" t="e">
        <f>#REF!</f>
        <v>#REF!</v>
      </c>
      <c r="I113" s="26" t="e">
        <f>H113*G113</f>
        <v>#REF!</v>
      </c>
      <c r="J113" s="154" t="e">
        <f>SUM(I113:I114)</f>
        <v>#REF!</v>
      </c>
    </row>
    <row r="114" spans="1:10" ht="36" customHeight="1" x14ac:dyDescent="0.2">
      <c r="A114" s="309"/>
      <c r="B114" s="305"/>
      <c r="C114" s="305"/>
      <c r="D114" s="305"/>
      <c r="E114" s="305"/>
      <c r="F114" s="53" t="s">
        <v>181</v>
      </c>
      <c r="G114" s="3">
        <f>D113*E113</f>
        <v>60</v>
      </c>
      <c r="H114" s="26">
        <v>4287</v>
      </c>
      <c r="I114" s="26">
        <f>H114*G114</f>
        <v>257220</v>
      </c>
      <c r="J114" s="154"/>
    </row>
    <row r="115" spans="1:10" ht="37.25" customHeight="1" x14ac:dyDescent="0.2">
      <c r="A115" s="21" t="s">
        <v>246</v>
      </c>
      <c r="B115" s="87" t="s">
        <v>110</v>
      </c>
      <c r="C115" s="87" t="s">
        <v>111</v>
      </c>
      <c r="D115" s="87" t="s">
        <v>112</v>
      </c>
      <c r="E115" s="87" t="s">
        <v>113</v>
      </c>
      <c r="F115" s="87" t="s">
        <v>114</v>
      </c>
      <c r="G115" s="87" t="s">
        <v>174</v>
      </c>
      <c r="H115" s="87" t="s">
        <v>92</v>
      </c>
      <c r="I115" s="87" t="s">
        <v>93</v>
      </c>
      <c r="J115" s="87" t="s">
        <v>94</v>
      </c>
    </row>
    <row r="116" spans="1:10" ht="26.5" customHeight="1" x14ac:dyDescent="0.2">
      <c r="A116" s="308" t="s">
        <v>324</v>
      </c>
      <c r="B116" s="292" t="s">
        <v>59</v>
      </c>
      <c r="C116" s="292" t="s">
        <v>128</v>
      </c>
      <c r="D116" s="292">
        <v>5</v>
      </c>
      <c r="E116" s="292">
        <v>20</v>
      </c>
      <c r="F116" s="53" t="s">
        <v>181</v>
      </c>
      <c r="G116" s="3">
        <f>D116*E116</f>
        <v>100</v>
      </c>
      <c r="H116" s="26">
        <v>4287</v>
      </c>
      <c r="I116" s="26">
        <f>H116*G116</f>
        <v>428700</v>
      </c>
      <c r="J116" s="154">
        <f>SUM(I116:I118)</f>
        <v>890700</v>
      </c>
    </row>
    <row r="117" spans="1:10" s="22" customFormat="1" ht="15" x14ac:dyDescent="0.2">
      <c r="A117" s="308"/>
      <c r="B117" s="307"/>
      <c r="C117" s="307"/>
      <c r="D117" s="307"/>
      <c r="E117" s="307"/>
      <c r="F117" s="53" t="s">
        <v>37</v>
      </c>
      <c r="G117" s="3">
        <f>E116</f>
        <v>20</v>
      </c>
      <c r="H117" s="26">
        <v>7150</v>
      </c>
      <c r="I117" s="26">
        <f>H117*G117</f>
        <v>143000</v>
      </c>
      <c r="J117" s="154"/>
    </row>
    <row r="118" spans="1:10" ht="54.5" customHeight="1" x14ac:dyDescent="0.2">
      <c r="A118" s="308"/>
      <c r="B118" s="293"/>
      <c r="C118" s="293"/>
      <c r="D118" s="293"/>
      <c r="E118" s="293"/>
      <c r="F118" s="53" t="s">
        <v>38</v>
      </c>
      <c r="G118" s="3">
        <f>E116</f>
        <v>20</v>
      </c>
      <c r="H118" s="27">
        <v>15950</v>
      </c>
      <c r="I118" s="26">
        <f>H118*G118</f>
        <v>319000</v>
      </c>
      <c r="J118" s="154"/>
    </row>
    <row r="119" spans="1:10" ht="51" customHeight="1" x14ac:dyDescent="0.2">
      <c r="A119" s="21" t="s">
        <v>246</v>
      </c>
      <c r="B119" s="87" t="s">
        <v>110</v>
      </c>
      <c r="C119" s="87" t="s">
        <v>111</v>
      </c>
      <c r="D119" s="87" t="s">
        <v>112</v>
      </c>
      <c r="E119" s="87" t="s">
        <v>113</v>
      </c>
      <c r="F119" s="87" t="s">
        <v>114</v>
      </c>
      <c r="G119" s="87" t="s">
        <v>174</v>
      </c>
      <c r="H119" s="87" t="s">
        <v>92</v>
      </c>
      <c r="I119" s="87" t="s">
        <v>93</v>
      </c>
      <c r="J119" s="87" t="s">
        <v>94</v>
      </c>
    </row>
    <row r="120" spans="1:10" ht="44" customHeight="1" x14ac:dyDescent="0.2">
      <c r="A120" s="308" t="s">
        <v>325</v>
      </c>
      <c r="B120" s="292" t="s">
        <v>117</v>
      </c>
      <c r="C120" s="292" t="s">
        <v>128</v>
      </c>
      <c r="D120" s="292">
        <v>5</v>
      </c>
      <c r="E120" s="292">
        <v>20</v>
      </c>
      <c r="F120" s="53" t="s">
        <v>181</v>
      </c>
      <c r="G120" s="3">
        <f>D120*E120</f>
        <v>100</v>
      </c>
      <c r="H120" s="26">
        <v>4287</v>
      </c>
      <c r="I120" s="26">
        <f>H120*G120</f>
        <v>428700</v>
      </c>
      <c r="J120" s="154">
        <f>SUM(I120:I122)</f>
        <v>890700</v>
      </c>
    </row>
    <row r="121" spans="1:10" s="22" customFormat="1" ht="15" x14ac:dyDescent="0.2">
      <c r="A121" s="308"/>
      <c r="B121" s="307"/>
      <c r="C121" s="307"/>
      <c r="D121" s="307"/>
      <c r="E121" s="307"/>
      <c r="F121" s="53" t="s">
        <v>37</v>
      </c>
      <c r="G121" s="3">
        <f>E120</f>
        <v>20</v>
      </c>
      <c r="H121" s="26">
        <v>7150</v>
      </c>
      <c r="I121" s="26">
        <f>H121*G121</f>
        <v>143000</v>
      </c>
      <c r="J121" s="154"/>
    </row>
    <row r="122" spans="1:10" ht="15" x14ac:dyDescent="0.2">
      <c r="A122" s="308"/>
      <c r="B122" s="293"/>
      <c r="C122" s="293"/>
      <c r="D122" s="293"/>
      <c r="E122" s="293"/>
      <c r="F122" s="53" t="s">
        <v>38</v>
      </c>
      <c r="G122" s="3">
        <f>E120</f>
        <v>20</v>
      </c>
      <c r="H122" s="27">
        <v>15950</v>
      </c>
      <c r="I122" s="26">
        <f>H122*G122</f>
        <v>319000</v>
      </c>
      <c r="J122" s="154"/>
    </row>
    <row r="123" spans="1:10" ht="45" x14ac:dyDescent="0.2">
      <c r="A123" s="21" t="s">
        <v>246</v>
      </c>
      <c r="B123" s="87" t="s">
        <v>110</v>
      </c>
      <c r="C123" s="87" t="s">
        <v>111</v>
      </c>
      <c r="D123" s="87" t="s">
        <v>112</v>
      </c>
      <c r="E123" s="87" t="s">
        <v>113</v>
      </c>
      <c r="F123" s="87" t="s">
        <v>114</v>
      </c>
      <c r="G123" s="87" t="s">
        <v>174</v>
      </c>
      <c r="H123" s="87" t="s">
        <v>92</v>
      </c>
      <c r="I123" s="87" t="s">
        <v>93</v>
      </c>
      <c r="J123" s="87" t="s">
        <v>94</v>
      </c>
    </row>
    <row r="124" spans="1:10" ht="15" x14ac:dyDescent="0.2">
      <c r="A124" s="183" t="s">
        <v>260</v>
      </c>
      <c r="B124" s="292" t="s">
        <v>117</v>
      </c>
      <c r="C124" s="292" t="s">
        <v>222</v>
      </c>
      <c r="D124" s="292">
        <v>5</v>
      </c>
      <c r="E124" s="292">
        <v>20</v>
      </c>
      <c r="F124" s="2" t="s">
        <v>261</v>
      </c>
      <c r="G124" s="3">
        <v>1</v>
      </c>
      <c r="H124" s="27">
        <f>135767.5*(1+5.2%)</f>
        <v>142827.41</v>
      </c>
      <c r="I124" s="26">
        <f>H124*G124</f>
        <v>142827.41</v>
      </c>
      <c r="J124" s="235" t="e">
        <f>SUM(I124:I135)</f>
        <v>#REF!</v>
      </c>
    </row>
    <row r="125" spans="1:10" ht="15" x14ac:dyDescent="0.2">
      <c r="A125" s="306"/>
      <c r="B125" s="307"/>
      <c r="C125" s="307"/>
      <c r="D125" s="307"/>
      <c r="E125" s="307"/>
      <c r="F125" s="2" t="s">
        <v>40</v>
      </c>
      <c r="G125" s="3">
        <v>1</v>
      </c>
      <c r="H125" s="27">
        <f>77150*(1+5.2%)</f>
        <v>81161.8</v>
      </c>
      <c r="I125" s="26">
        <f t="shared" ref="I125:I134" si="3">H125*G125</f>
        <v>81161.8</v>
      </c>
      <c r="J125" s="186"/>
    </row>
    <row r="126" spans="1:10" ht="15" x14ac:dyDescent="0.2">
      <c r="A126" s="306"/>
      <c r="B126" s="307"/>
      <c r="C126" s="307"/>
      <c r="D126" s="307"/>
      <c r="E126" s="307"/>
      <c r="F126" s="2" t="s">
        <v>132</v>
      </c>
      <c r="G126" s="3">
        <v>1</v>
      </c>
      <c r="H126" s="27">
        <f>62540*(1+5.2%)</f>
        <v>65792.08</v>
      </c>
      <c r="I126" s="26">
        <f t="shared" si="3"/>
        <v>65792.08</v>
      </c>
      <c r="J126" s="186"/>
    </row>
    <row r="127" spans="1:10" ht="15" x14ac:dyDescent="0.2">
      <c r="A127" s="306"/>
      <c r="B127" s="307"/>
      <c r="C127" s="307"/>
      <c r="D127" s="307"/>
      <c r="E127" s="307"/>
      <c r="F127" s="2" t="s">
        <v>262</v>
      </c>
      <c r="G127" s="3">
        <v>1</v>
      </c>
      <c r="H127" s="27">
        <v>76262</v>
      </c>
      <c r="I127" s="26">
        <f t="shared" si="3"/>
        <v>76262</v>
      </c>
      <c r="J127" s="186"/>
    </row>
    <row r="128" spans="1:10" ht="15" x14ac:dyDescent="0.2">
      <c r="A128" s="306"/>
      <c r="B128" s="307"/>
      <c r="C128" s="307"/>
      <c r="D128" s="307"/>
      <c r="E128" s="307"/>
      <c r="F128" s="2" t="s">
        <v>171</v>
      </c>
      <c r="G128" s="3">
        <f>D124</f>
        <v>5</v>
      </c>
      <c r="H128" s="27" t="e">
        <f>#REF!</f>
        <v>#REF!</v>
      </c>
      <c r="I128" s="26" t="e">
        <f t="shared" si="3"/>
        <v>#REF!</v>
      </c>
      <c r="J128" s="186"/>
    </row>
    <row r="129" spans="1:10" ht="15" x14ac:dyDescent="0.2">
      <c r="A129" s="306"/>
      <c r="B129" s="307"/>
      <c r="C129" s="307"/>
      <c r="D129" s="307"/>
      <c r="E129" s="307"/>
      <c r="F129" s="2" t="s">
        <v>180</v>
      </c>
      <c r="G129" s="30">
        <f>D124</f>
        <v>5</v>
      </c>
      <c r="H129" s="27" t="e">
        <f>#REF!</f>
        <v>#REF!</v>
      </c>
      <c r="I129" s="26" t="e">
        <f t="shared" si="3"/>
        <v>#REF!</v>
      </c>
      <c r="J129" s="186"/>
    </row>
    <row r="130" spans="1:10" ht="15" x14ac:dyDescent="0.2">
      <c r="A130" s="306"/>
      <c r="B130" s="307"/>
      <c r="C130" s="307"/>
      <c r="D130" s="307"/>
      <c r="E130" s="307"/>
      <c r="F130" s="2" t="s">
        <v>43</v>
      </c>
      <c r="G130" s="30">
        <v>1</v>
      </c>
      <c r="H130" s="27">
        <v>24563</v>
      </c>
      <c r="I130" s="26">
        <f t="shared" si="3"/>
        <v>24563</v>
      </c>
      <c r="J130" s="186"/>
    </row>
    <row r="131" spans="1:10" ht="45" x14ac:dyDescent="0.2">
      <c r="A131" s="306"/>
      <c r="B131" s="307"/>
      <c r="C131" s="307"/>
      <c r="D131" s="307"/>
      <c r="E131" s="307"/>
      <c r="F131" s="2" t="s">
        <v>202</v>
      </c>
      <c r="G131" s="30">
        <v>1</v>
      </c>
      <c r="H131" s="27" t="e">
        <f>#REF!</f>
        <v>#REF!</v>
      </c>
      <c r="I131" s="26" t="e">
        <f t="shared" si="3"/>
        <v>#REF!</v>
      </c>
      <c r="J131" s="186"/>
    </row>
    <row r="132" spans="1:10" ht="15" x14ac:dyDescent="0.2">
      <c r="A132" s="306"/>
      <c r="B132" s="307"/>
      <c r="C132" s="307"/>
      <c r="D132" s="307"/>
      <c r="E132" s="307"/>
      <c r="F132" s="2" t="s">
        <v>317</v>
      </c>
      <c r="G132" s="80">
        <f>(D124*E124)/50</f>
        <v>2</v>
      </c>
      <c r="H132" s="27" t="e">
        <f>#REF!</f>
        <v>#REF!</v>
      </c>
      <c r="I132" s="26" t="e">
        <f t="shared" si="3"/>
        <v>#REF!</v>
      </c>
      <c r="J132" s="186"/>
    </row>
    <row r="133" spans="1:10" ht="15" x14ac:dyDescent="0.2">
      <c r="A133" s="306"/>
      <c r="B133" s="307"/>
      <c r="C133" s="307"/>
      <c r="D133" s="307"/>
      <c r="E133" s="307"/>
      <c r="F133" s="2" t="s">
        <v>318</v>
      </c>
      <c r="G133" s="80">
        <f>(D124*E124)/50</f>
        <v>2</v>
      </c>
      <c r="H133" s="27">
        <v>34467</v>
      </c>
      <c r="I133" s="26">
        <f t="shared" si="3"/>
        <v>68934</v>
      </c>
      <c r="J133" s="186"/>
    </row>
    <row r="134" spans="1:10" s="22" customFormat="1" ht="15" x14ac:dyDescent="0.2">
      <c r="A134" s="306"/>
      <c r="B134" s="307"/>
      <c r="C134" s="307"/>
      <c r="D134" s="307"/>
      <c r="E134" s="307"/>
      <c r="F134" s="2" t="s">
        <v>312</v>
      </c>
      <c r="G134" s="30">
        <v>1</v>
      </c>
      <c r="H134" s="27" t="e">
        <f>#REF!</f>
        <v>#REF!</v>
      </c>
      <c r="I134" s="26" t="e">
        <f t="shared" si="3"/>
        <v>#REF!</v>
      </c>
      <c r="J134" s="186"/>
    </row>
    <row r="135" spans="1:10" ht="60" x14ac:dyDescent="0.2">
      <c r="A135" s="300"/>
      <c r="B135" s="293"/>
      <c r="C135" s="293"/>
      <c r="D135" s="293"/>
      <c r="E135" s="293"/>
      <c r="F135" s="2" t="s">
        <v>211</v>
      </c>
      <c r="G135" s="3">
        <v>1</v>
      </c>
      <c r="H135" s="27" t="e">
        <f>#REF!</f>
        <v>#REF!</v>
      </c>
      <c r="I135" s="26" t="e">
        <f>H135*G135</f>
        <v>#REF!</v>
      </c>
      <c r="J135" s="236"/>
    </row>
    <row r="136" spans="1:10" ht="45" x14ac:dyDescent="0.2">
      <c r="A136" s="21" t="s">
        <v>246</v>
      </c>
      <c r="B136" s="87" t="s">
        <v>110</v>
      </c>
      <c r="C136" s="87" t="s">
        <v>111</v>
      </c>
      <c r="D136" s="87" t="s">
        <v>112</v>
      </c>
      <c r="E136" s="87" t="s">
        <v>113</v>
      </c>
      <c r="F136" s="87" t="s">
        <v>114</v>
      </c>
      <c r="G136" s="87" t="s">
        <v>174</v>
      </c>
      <c r="H136" s="87" t="s">
        <v>92</v>
      </c>
      <c r="I136" s="87" t="s">
        <v>93</v>
      </c>
      <c r="J136" s="87" t="s">
        <v>94</v>
      </c>
    </row>
    <row r="137" spans="1:10" ht="15" x14ac:dyDescent="0.2">
      <c r="A137" s="183" t="s">
        <v>260</v>
      </c>
      <c r="B137" s="292" t="s">
        <v>59</v>
      </c>
      <c r="C137" s="292" t="s">
        <v>222</v>
      </c>
      <c r="D137" s="292">
        <v>5</v>
      </c>
      <c r="E137" s="292">
        <v>15</v>
      </c>
      <c r="F137" s="2" t="s">
        <v>261</v>
      </c>
      <c r="G137" s="3">
        <v>1</v>
      </c>
      <c r="H137" s="27">
        <f>135767.5*(1+5.2%)</f>
        <v>142827.41</v>
      </c>
      <c r="I137" s="26">
        <f>H137*G137</f>
        <v>142827.41</v>
      </c>
      <c r="J137" s="186" t="e">
        <f>SUM(I137:I148)</f>
        <v>#REF!</v>
      </c>
    </row>
    <row r="138" spans="1:10" ht="15" x14ac:dyDescent="0.2">
      <c r="A138" s="306"/>
      <c r="B138" s="307"/>
      <c r="C138" s="307"/>
      <c r="D138" s="307"/>
      <c r="E138" s="307"/>
      <c r="F138" s="2" t="s">
        <v>40</v>
      </c>
      <c r="G138" s="3">
        <v>1</v>
      </c>
      <c r="H138" s="27">
        <f>77150*(1+5.2%)</f>
        <v>81161.8</v>
      </c>
      <c r="I138" s="26">
        <f t="shared" ref="I138:I148" si="4">H138*G138</f>
        <v>81161.8</v>
      </c>
      <c r="J138" s="186"/>
    </row>
    <row r="139" spans="1:10" ht="15" x14ac:dyDescent="0.2">
      <c r="A139" s="306"/>
      <c r="B139" s="307"/>
      <c r="C139" s="307"/>
      <c r="D139" s="307"/>
      <c r="E139" s="307"/>
      <c r="F139" s="2" t="s">
        <v>132</v>
      </c>
      <c r="G139" s="3">
        <v>1</v>
      </c>
      <c r="H139" s="27">
        <f>62540*(1+5.2%)</f>
        <v>65792.08</v>
      </c>
      <c r="I139" s="26">
        <f t="shared" si="4"/>
        <v>65792.08</v>
      </c>
      <c r="J139" s="186"/>
    </row>
    <row r="140" spans="1:10" ht="15" x14ac:dyDescent="0.2">
      <c r="A140" s="306"/>
      <c r="B140" s="307"/>
      <c r="C140" s="307"/>
      <c r="D140" s="307"/>
      <c r="E140" s="307"/>
      <c r="F140" s="2" t="s">
        <v>262</v>
      </c>
      <c r="G140" s="3">
        <v>1</v>
      </c>
      <c r="H140" s="27">
        <v>76262</v>
      </c>
      <c r="I140" s="26">
        <f t="shared" si="4"/>
        <v>76262</v>
      </c>
      <c r="J140" s="186"/>
    </row>
    <row r="141" spans="1:10" ht="15" x14ac:dyDescent="0.2">
      <c r="A141" s="306"/>
      <c r="B141" s="307"/>
      <c r="C141" s="307"/>
      <c r="D141" s="307"/>
      <c r="E141" s="307"/>
      <c r="F141" s="2" t="s">
        <v>171</v>
      </c>
      <c r="G141" s="3">
        <f>D137</f>
        <v>5</v>
      </c>
      <c r="H141" s="27" t="e">
        <f>#REF!</f>
        <v>#REF!</v>
      </c>
      <c r="I141" s="26" t="e">
        <f t="shared" si="4"/>
        <v>#REF!</v>
      </c>
      <c r="J141" s="186"/>
    </row>
    <row r="142" spans="1:10" ht="15" x14ac:dyDescent="0.2">
      <c r="A142" s="306"/>
      <c r="B142" s="307"/>
      <c r="C142" s="307"/>
      <c r="D142" s="307"/>
      <c r="E142" s="307"/>
      <c r="F142" s="2" t="s">
        <v>180</v>
      </c>
      <c r="G142" s="30">
        <f>D137</f>
        <v>5</v>
      </c>
      <c r="H142" s="27" t="e">
        <f>#REF!</f>
        <v>#REF!</v>
      </c>
      <c r="I142" s="26" t="e">
        <f t="shared" si="4"/>
        <v>#REF!</v>
      </c>
      <c r="J142" s="186"/>
    </row>
    <row r="143" spans="1:10" ht="15" x14ac:dyDescent="0.2">
      <c r="A143" s="306"/>
      <c r="B143" s="307"/>
      <c r="C143" s="307"/>
      <c r="D143" s="307"/>
      <c r="E143" s="307"/>
      <c r="F143" s="2" t="s">
        <v>43</v>
      </c>
      <c r="G143" s="30">
        <v>1</v>
      </c>
      <c r="H143" s="27">
        <v>24563</v>
      </c>
      <c r="I143" s="26">
        <f t="shared" si="4"/>
        <v>24563</v>
      </c>
      <c r="J143" s="186"/>
    </row>
    <row r="144" spans="1:10" ht="45" x14ac:dyDescent="0.2">
      <c r="A144" s="306"/>
      <c r="B144" s="307"/>
      <c r="C144" s="307"/>
      <c r="D144" s="307"/>
      <c r="E144" s="307"/>
      <c r="F144" s="2" t="s">
        <v>202</v>
      </c>
      <c r="G144" s="30">
        <f>D137*E137</f>
        <v>75</v>
      </c>
      <c r="H144" s="27" t="e">
        <f>#REF!</f>
        <v>#REF!</v>
      </c>
      <c r="I144" s="26" t="e">
        <f t="shared" si="4"/>
        <v>#REF!</v>
      </c>
      <c r="J144" s="186"/>
    </row>
    <row r="145" spans="1:10" ht="15" x14ac:dyDescent="0.2">
      <c r="A145" s="306"/>
      <c r="B145" s="307"/>
      <c r="C145" s="307"/>
      <c r="D145" s="307"/>
      <c r="E145" s="307"/>
      <c r="F145" s="2" t="s">
        <v>317</v>
      </c>
      <c r="G145" s="80">
        <f>(D137*E137)/50</f>
        <v>1.5</v>
      </c>
      <c r="H145" s="27" t="e">
        <f>#REF!</f>
        <v>#REF!</v>
      </c>
      <c r="I145" s="26" t="e">
        <f t="shared" si="4"/>
        <v>#REF!</v>
      </c>
      <c r="J145" s="186"/>
    </row>
    <row r="146" spans="1:10" ht="15" x14ac:dyDescent="0.2">
      <c r="A146" s="306"/>
      <c r="B146" s="307"/>
      <c r="C146" s="307"/>
      <c r="D146" s="307"/>
      <c r="E146" s="307"/>
      <c r="F146" s="2" t="s">
        <v>318</v>
      </c>
      <c r="G146" s="80">
        <f>(D137*E137)/50</f>
        <v>1.5</v>
      </c>
      <c r="H146" s="27">
        <v>34467</v>
      </c>
      <c r="I146" s="26">
        <f t="shared" si="4"/>
        <v>51700.5</v>
      </c>
      <c r="J146" s="186"/>
    </row>
    <row r="147" spans="1:10" s="22" customFormat="1" ht="15" x14ac:dyDescent="0.2">
      <c r="A147" s="306"/>
      <c r="B147" s="307"/>
      <c r="C147" s="307"/>
      <c r="D147" s="307"/>
      <c r="E147" s="307"/>
      <c r="F147" s="2" t="s">
        <v>312</v>
      </c>
      <c r="G147" s="30">
        <v>1</v>
      </c>
      <c r="H147" s="27" t="e">
        <f>#REF!</f>
        <v>#REF!</v>
      </c>
      <c r="I147" s="26" t="e">
        <f t="shared" si="4"/>
        <v>#REF!</v>
      </c>
      <c r="J147" s="186"/>
    </row>
    <row r="148" spans="1:10" ht="33" customHeight="1" x14ac:dyDescent="0.2">
      <c r="A148" s="300"/>
      <c r="B148" s="293"/>
      <c r="C148" s="293"/>
      <c r="D148" s="293"/>
      <c r="E148" s="293"/>
      <c r="F148" s="2" t="s">
        <v>211</v>
      </c>
      <c r="G148" s="3">
        <v>1</v>
      </c>
      <c r="H148" s="27" t="e">
        <f>#REF!</f>
        <v>#REF!</v>
      </c>
      <c r="I148" s="26" t="e">
        <f t="shared" si="4"/>
        <v>#REF!</v>
      </c>
      <c r="J148" s="186"/>
    </row>
    <row r="149" spans="1:10" ht="39" customHeight="1" x14ac:dyDescent="0.2">
      <c r="A149" s="21" t="s">
        <v>246</v>
      </c>
      <c r="B149" s="87" t="s">
        <v>110</v>
      </c>
      <c r="C149" s="87" t="s">
        <v>111</v>
      </c>
      <c r="D149" s="87" t="s">
        <v>112</v>
      </c>
      <c r="E149" s="87" t="s">
        <v>113</v>
      </c>
      <c r="F149" s="87" t="s">
        <v>114</v>
      </c>
      <c r="G149" s="87" t="s">
        <v>174</v>
      </c>
      <c r="H149" s="87" t="s">
        <v>92</v>
      </c>
      <c r="I149" s="87" t="s">
        <v>93</v>
      </c>
      <c r="J149" s="87" t="s">
        <v>94</v>
      </c>
    </row>
    <row r="150" spans="1:10" s="22" customFormat="1" ht="60" x14ac:dyDescent="0.2">
      <c r="A150" s="180" t="s">
        <v>319</v>
      </c>
      <c r="B150" s="305" t="s">
        <v>117</v>
      </c>
      <c r="C150" s="182" t="s">
        <v>47</v>
      </c>
      <c r="D150" s="305">
        <v>5</v>
      </c>
      <c r="E150" s="305" t="s">
        <v>135</v>
      </c>
      <c r="F150" s="2" t="s">
        <v>211</v>
      </c>
      <c r="G150" s="3">
        <v>1</v>
      </c>
      <c r="H150" s="27" t="e">
        <f>#REF!</f>
        <v>#REF!</v>
      </c>
      <c r="I150" s="26" t="e">
        <f t="shared" ref="I150:I151" si="5">H150*G150</f>
        <v>#REF!</v>
      </c>
      <c r="J150" s="235" t="e">
        <f>SUM(I150:I151)</f>
        <v>#REF!</v>
      </c>
    </row>
    <row r="151" spans="1:10" ht="32.5" customHeight="1" x14ac:dyDescent="0.2">
      <c r="A151" s="300"/>
      <c r="B151" s="305"/>
      <c r="C151" s="305"/>
      <c r="D151" s="305"/>
      <c r="E151" s="305"/>
      <c r="F151" s="55" t="s">
        <v>264</v>
      </c>
      <c r="G151" s="3">
        <v>1</v>
      </c>
      <c r="H151" s="26">
        <v>50000</v>
      </c>
      <c r="I151" s="26">
        <f t="shared" si="5"/>
        <v>50000</v>
      </c>
      <c r="J151" s="235"/>
    </row>
    <row r="152" spans="1:10" ht="41.5" customHeight="1" x14ac:dyDescent="0.2">
      <c r="A152" s="21" t="s">
        <v>246</v>
      </c>
      <c r="B152" s="87" t="s">
        <v>110</v>
      </c>
      <c r="C152" s="87" t="s">
        <v>111</v>
      </c>
      <c r="D152" s="87" t="s">
        <v>112</v>
      </c>
      <c r="E152" s="87" t="s">
        <v>113</v>
      </c>
      <c r="F152" s="87" t="s">
        <v>114</v>
      </c>
      <c r="G152" s="87" t="s">
        <v>174</v>
      </c>
      <c r="H152" s="87" t="s">
        <v>92</v>
      </c>
      <c r="I152" s="87" t="s">
        <v>93</v>
      </c>
      <c r="J152" s="87" t="s">
        <v>94</v>
      </c>
    </row>
    <row r="153" spans="1:10" s="22" customFormat="1" ht="60" x14ac:dyDescent="0.2">
      <c r="A153" s="180" t="s">
        <v>319</v>
      </c>
      <c r="B153" s="305" t="s">
        <v>59</v>
      </c>
      <c r="C153" s="182" t="s">
        <v>47</v>
      </c>
      <c r="D153" s="305">
        <v>5</v>
      </c>
      <c r="E153" s="305" t="s">
        <v>136</v>
      </c>
      <c r="F153" s="2" t="s">
        <v>211</v>
      </c>
      <c r="G153" s="3">
        <v>1</v>
      </c>
      <c r="H153" s="27" t="e">
        <f>#REF!</f>
        <v>#REF!</v>
      </c>
      <c r="I153" s="26" t="e">
        <f t="shared" ref="I153:I154" si="6">H153*G153</f>
        <v>#REF!</v>
      </c>
      <c r="J153" s="235" t="e">
        <f>SUM(I153:I154)</f>
        <v>#REF!</v>
      </c>
    </row>
    <row r="154" spans="1:10" ht="37.25" customHeight="1" x14ac:dyDescent="0.2">
      <c r="A154" s="300"/>
      <c r="B154" s="305"/>
      <c r="C154" s="305"/>
      <c r="D154" s="305"/>
      <c r="E154" s="305"/>
      <c r="F154" s="55" t="s">
        <v>264</v>
      </c>
      <c r="G154" s="3">
        <v>1</v>
      </c>
      <c r="H154" s="26">
        <v>50000</v>
      </c>
      <c r="I154" s="26">
        <f t="shared" si="6"/>
        <v>50000</v>
      </c>
      <c r="J154" s="235"/>
    </row>
    <row r="155" spans="1:10" ht="36.5" customHeight="1" x14ac:dyDescent="0.2">
      <c r="A155" s="21" t="s">
        <v>246</v>
      </c>
      <c r="B155" s="87" t="s">
        <v>110</v>
      </c>
      <c r="C155" s="87" t="s">
        <v>111</v>
      </c>
      <c r="D155" s="87" t="s">
        <v>112</v>
      </c>
      <c r="E155" s="87" t="s">
        <v>113</v>
      </c>
      <c r="F155" s="87" t="s">
        <v>114</v>
      </c>
      <c r="G155" s="87" t="s">
        <v>174</v>
      </c>
      <c r="H155" s="87" t="s">
        <v>92</v>
      </c>
      <c r="I155" s="87" t="s">
        <v>93</v>
      </c>
      <c r="J155" s="87" t="s">
        <v>94</v>
      </c>
    </row>
    <row r="156" spans="1:10" s="22" customFormat="1" ht="45" x14ac:dyDescent="0.2">
      <c r="A156" s="104" t="s">
        <v>49</v>
      </c>
      <c r="B156" s="90" t="s">
        <v>117</v>
      </c>
      <c r="C156" s="3" t="s">
        <v>47</v>
      </c>
      <c r="D156" s="90">
        <v>2</v>
      </c>
      <c r="E156" s="90" t="s">
        <v>137</v>
      </c>
      <c r="F156" s="2" t="s">
        <v>306</v>
      </c>
      <c r="G156" s="41">
        <f>D156</f>
        <v>2</v>
      </c>
      <c r="H156" s="26">
        <v>116655</v>
      </c>
      <c r="I156" s="26">
        <f>+H156*G156</f>
        <v>233310</v>
      </c>
      <c r="J156" s="78">
        <f>SUM(I156:I156)</f>
        <v>233310</v>
      </c>
    </row>
    <row r="157" spans="1:10" ht="38.75" customHeight="1" x14ac:dyDescent="0.2">
      <c r="A157" s="21" t="s">
        <v>246</v>
      </c>
      <c r="B157" s="87" t="s">
        <v>110</v>
      </c>
      <c r="C157" s="87" t="s">
        <v>111</v>
      </c>
      <c r="D157" s="87" t="s">
        <v>112</v>
      </c>
      <c r="E157" s="87" t="s">
        <v>113</v>
      </c>
      <c r="F157" s="87" t="s">
        <v>114</v>
      </c>
      <c r="G157" s="87" t="s">
        <v>174</v>
      </c>
      <c r="H157" s="87" t="s">
        <v>92</v>
      </c>
      <c r="I157" s="87" t="s">
        <v>93</v>
      </c>
      <c r="J157" s="87" t="s">
        <v>94</v>
      </c>
    </row>
    <row r="158" spans="1:10" ht="45" x14ac:dyDescent="0.2">
      <c r="A158" s="104" t="s">
        <v>49</v>
      </c>
      <c r="B158" s="90" t="s">
        <v>59</v>
      </c>
      <c r="C158" s="3" t="s">
        <v>47</v>
      </c>
      <c r="D158" s="90">
        <v>2</v>
      </c>
      <c r="E158" s="90" t="s">
        <v>138</v>
      </c>
      <c r="F158" s="2" t="s">
        <v>306</v>
      </c>
      <c r="G158" s="41">
        <f>D158</f>
        <v>2</v>
      </c>
      <c r="H158" s="26">
        <v>116655</v>
      </c>
      <c r="I158" s="26">
        <f>+H158*G158</f>
        <v>233310</v>
      </c>
      <c r="J158" s="78">
        <f>SUM(I158:I158)</f>
        <v>233310</v>
      </c>
    </row>
    <row r="159" spans="1:10" ht="120" customHeight="1" x14ac:dyDescent="0.2">
      <c r="A159" s="21" t="s">
        <v>246</v>
      </c>
      <c r="B159" s="87" t="s">
        <v>110</v>
      </c>
      <c r="C159" s="87" t="s">
        <v>111</v>
      </c>
      <c r="D159" s="87" t="s">
        <v>112</v>
      </c>
      <c r="E159" s="87" t="s">
        <v>113</v>
      </c>
      <c r="F159" s="87" t="s">
        <v>114</v>
      </c>
      <c r="G159" s="87" t="s">
        <v>174</v>
      </c>
      <c r="H159" s="87" t="s">
        <v>92</v>
      </c>
      <c r="I159" s="87" t="s">
        <v>93</v>
      </c>
      <c r="J159" s="87" t="s">
        <v>94</v>
      </c>
    </row>
    <row r="160" spans="1:10" s="22" customFormat="1" ht="45" x14ac:dyDescent="0.2">
      <c r="A160" s="304" t="s">
        <v>0</v>
      </c>
      <c r="B160" s="292" t="s">
        <v>117</v>
      </c>
      <c r="C160" s="292" t="s">
        <v>139</v>
      </c>
      <c r="D160" s="292">
        <v>4</v>
      </c>
      <c r="E160" s="292">
        <v>15</v>
      </c>
      <c r="F160" s="43" t="s">
        <v>83</v>
      </c>
      <c r="G160" s="3">
        <f>E160*D160</f>
        <v>60</v>
      </c>
      <c r="H160" s="26" t="e">
        <f>#REF!</f>
        <v>#REF!</v>
      </c>
      <c r="I160" s="26" t="e">
        <f>H160*G160</f>
        <v>#REF!</v>
      </c>
      <c r="J160" s="235" t="e">
        <f>SUM(I160:I161)</f>
        <v>#REF!</v>
      </c>
    </row>
    <row r="161" spans="1:10" ht="72" customHeight="1" x14ac:dyDescent="0.2">
      <c r="A161" s="300"/>
      <c r="B161" s="293"/>
      <c r="C161" s="293"/>
      <c r="D161" s="293"/>
      <c r="E161" s="293"/>
      <c r="F161" s="2" t="s">
        <v>306</v>
      </c>
      <c r="G161" s="3">
        <f>D160</f>
        <v>4</v>
      </c>
      <c r="H161" s="26">
        <v>116655</v>
      </c>
      <c r="I161" s="26">
        <f>+H161*G161</f>
        <v>466620</v>
      </c>
      <c r="J161" s="235"/>
    </row>
    <row r="162" spans="1:10" ht="81.5" customHeight="1" x14ac:dyDescent="0.2">
      <c r="A162" s="21" t="s">
        <v>246</v>
      </c>
      <c r="B162" s="87" t="s">
        <v>110</v>
      </c>
      <c r="C162" s="87" t="s">
        <v>111</v>
      </c>
      <c r="D162" s="87" t="s">
        <v>112</v>
      </c>
      <c r="E162" s="87" t="s">
        <v>113</v>
      </c>
      <c r="F162" s="87" t="s">
        <v>114</v>
      </c>
      <c r="G162" s="87" t="s">
        <v>174</v>
      </c>
      <c r="H162" s="87" t="s">
        <v>92</v>
      </c>
      <c r="I162" s="87" t="s">
        <v>93</v>
      </c>
      <c r="J162" s="87" t="s">
        <v>94</v>
      </c>
    </row>
    <row r="163" spans="1:10" s="22" customFormat="1" ht="45" x14ac:dyDescent="0.2">
      <c r="A163" s="304" t="s">
        <v>2</v>
      </c>
      <c r="B163" s="292" t="s">
        <v>59</v>
      </c>
      <c r="C163" s="292" t="s">
        <v>139</v>
      </c>
      <c r="D163" s="292">
        <v>4</v>
      </c>
      <c r="E163" s="292">
        <v>15</v>
      </c>
      <c r="F163" s="43" t="s">
        <v>83</v>
      </c>
      <c r="G163" s="3">
        <f>E163*D163</f>
        <v>60</v>
      </c>
      <c r="H163" s="26" t="e">
        <f>#REF!</f>
        <v>#REF!</v>
      </c>
      <c r="I163" s="26" t="e">
        <f>H163*G163</f>
        <v>#REF!</v>
      </c>
      <c r="J163" s="235" t="e">
        <f>SUM(I163:I164)</f>
        <v>#REF!</v>
      </c>
    </row>
    <row r="164" spans="1:10" s="38" customFormat="1" ht="52.25" customHeight="1" x14ac:dyDescent="0.2">
      <c r="A164" s="306"/>
      <c r="B164" s="293"/>
      <c r="C164" s="293"/>
      <c r="D164" s="293"/>
      <c r="E164" s="293"/>
      <c r="F164" s="2" t="s">
        <v>306</v>
      </c>
      <c r="G164" s="3">
        <f>D163</f>
        <v>4</v>
      </c>
      <c r="H164" s="26">
        <v>116655</v>
      </c>
      <c r="I164" s="26">
        <f>+H164*G164</f>
        <v>466620</v>
      </c>
      <c r="J164" s="235"/>
    </row>
    <row r="165" spans="1:10" ht="62" customHeight="1" x14ac:dyDescent="0.2">
      <c r="A165" s="21" t="s">
        <v>246</v>
      </c>
      <c r="B165" s="87" t="s">
        <v>110</v>
      </c>
      <c r="C165" s="87" t="s">
        <v>111</v>
      </c>
      <c r="D165" s="87" t="s">
        <v>112</v>
      </c>
      <c r="E165" s="87" t="s">
        <v>113</v>
      </c>
      <c r="F165" s="87" t="s">
        <v>114</v>
      </c>
      <c r="G165" s="87" t="s">
        <v>174</v>
      </c>
      <c r="H165" s="87" t="s">
        <v>92</v>
      </c>
      <c r="I165" s="87" t="s">
        <v>93</v>
      </c>
      <c r="J165" s="87" t="s">
        <v>94</v>
      </c>
    </row>
    <row r="166" spans="1:10" s="22" customFormat="1" ht="45" x14ac:dyDescent="0.2">
      <c r="A166" s="304" t="s">
        <v>3</v>
      </c>
      <c r="B166" s="292" t="s">
        <v>117</v>
      </c>
      <c r="C166" s="292" t="s">
        <v>139</v>
      </c>
      <c r="D166" s="292">
        <v>6</v>
      </c>
      <c r="E166" s="292">
        <v>30</v>
      </c>
      <c r="F166" s="43" t="s">
        <v>83</v>
      </c>
      <c r="G166" s="3">
        <f>E166*D166</f>
        <v>180</v>
      </c>
      <c r="H166" s="82" t="e">
        <f>#REF!</f>
        <v>#REF!</v>
      </c>
      <c r="I166" s="26" t="e">
        <f>H166*G166</f>
        <v>#REF!</v>
      </c>
      <c r="J166" s="235" t="e">
        <f>SUM(I166:I167)</f>
        <v>#REF!</v>
      </c>
    </row>
    <row r="167" spans="1:10" s="38" customFormat="1" ht="63.5" customHeight="1" x14ac:dyDescent="0.2">
      <c r="A167" s="300"/>
      <c r="B167" s="293"/>
      <c r="C167" s="293"/>
      <c r="D167" s="293"/>
      <c r="E167" s="293"/>
      <c r="F167" s="2" t="s">
        <v>306</v>
      </c>
      <c r="G167" s="3">
        <f>D166</f>
        <v>6</v>
      </c>
      <c r="H167" s="26">
        <v>116655</v>
      </c>
      <c r="I167" s="26">
        <f>+H167*G167</f>
        <v>699930</v>
      </c>
      <c r="J167" s="235"/>
    </row>
    <row r="168" spans="1:10" ht="59.5" customHeight="1" x14ac:dyDescent="0.2">
      <c r="A168" s="21" t="s">
        <v>246</v>
      </c>
      <c r="B168" s="87" t="s">
        <v>110</v>
      </c>
      <c r="C168" s="87" t="s">
        <v>111</v>
      </c>
      <c r="D168" s="87" t="s">
        <v>112</v>
      </c>
      <c r="E168" s="87" t="s">
        <v>113</v>
      </c>
      <c r="F168" s="87" t="s">
        <v>114</v>
      </c>
      <c r="G168" s="87" t="s">
        <v>174</v>
      </c>
      <c r="H168" s="87" t="s">
        <v>92</v>
      </c>
      <c r="I168" s="87" t="s">
        <v>93</v>
      </c>
      <c r="J168" s="87" t="s">
        <v>94</v>
      </c>
    </row>
    <row r="169" spans="1:10" ht="22.25" customHeight="1" x14ac:dyDescent="0.2">
      <c r="A169" s="292" t="s">
        <v>4</v>
      </c>
      <c r="B169" s="292" t="s">
        <v>59</v>
      </c>
      <c r="C169" s="292" t="s">
        <v>139</v>
      </c>
      <c r="D169" s="292">
        <v>6</v>
      </c>
      <c r="E169" s="292">
        <v>20</v>
      </c>
      <c r="F169" s="43" t="s">
        <v>83</v>
      </c>
      <c r="G169" s="3">
        <f>E169*D169</f>
        <v>120</v>
      </c>
      <c r="H169" s="82" t="e">
        <f>#REF!</f>
        <v>#REF!</v>
      </c>
      <c r="I169" s="26" t="e">
        <f>H169*G169</f>
        <v>#REF!</v>
      </c>
      <c r="J169" s="235" t="e">
        <f>SUM(I169:I170)</f>
        <v>#REF!</v>
      </c>
    </row>
    <row r="170" spans="1:10" s="22" customFormat="1" ht="30" x14ac:dyDescent="0.2">
      <c r="A170" s="293"/>
      <c r="B170" s="293"/>
      <c r="C170" s="293"/>
      <c r="D170" s="293"/>
      <c r="E170" s="293"/>
      <c r="F170" s="2" t="s">
        <v>306</v>
      </c>
      <c r="G170" s="3">
        <f>D169</f>
        <v>6</v>
      </c>
      <c r="H170" s="26">
        <v>116655</v>
      </c>
      <c r="I170" s="26">
        <f>+H170*G170</f>
        <v>699930</v>
      </c>
      <c r="J170" s="235"/>
    </row>
    <row r="171" spans="1:10" ht="42.5" customHeight="1" x14ac:dyDescent="0.2">
      <c r="A171" s="303" t="s">
        <v>140</v>
      </c>
      <c r="B171" s="265"/>
      <c r="C171" s="265"/>
      <c r="D171" s="265"/>
      <c r="E171" s="265"/>
      <c r="F171" s="265"/>
      <c r="G171" s="265"/>
      <c r="H171" s="265"/>
      <c r="I171" s="265"/>
      <c r="J171" s="266"/>
    </row>
    <row r="172" spans="1:10" ht="50" customHeight="1" x14ac:dyDescent="0.2">
      <c r="A172" s="21" t="s">
        <v>246</v>
      </c>
      <c r="B172" s="87" t="s">
        <v>110</v>
      </c>
      <c r="C172" s="87" t="s">
        <v>111</v>
      </c>
      <c r="D172" s="87" t="s">
        <v>112</v>
      </c>
      <c r="E172" s="87" t="s">
        <v>113</v>
      </c>
      <c r="F172" s="87" t="s">
        <v>114</v>
      </c>
      <c r="G172" s="87" t="s">
        <v>174</v>
      </c>
      <c r="H172" s="87" t="s">
        <v>92</v>
      </c>
      <c r="I172" s="87" t="s">
        <v>93</v>
      </c>
      <c r="J172" s="87" t="s">
        <v>94</v>
      </c>
    </row>
    <row r="173" spans="1:10" s="22" customFormat="1" ht="60" x14ac:dyDescent="0.2">
      <c r="A173" s="50" t="s">
        <v>266</v>
      </c>
      <c r="B173" s="101" t="s">
        <v>59</v>
      </c>
      <c r="C173" s="101" t="s">
        <v>141</v>
      </c>
      <c r="D173" s="101">
        <v>5</v>
      </c>
      <c r="E173" s="101">
        <v>15</v>
      </c>
      <c r="F173" s="43" t="s">
        <v>210</v>
      </c>
      <c r="G173" s="45">
        <v>1</v>
      </c>
      <c r="H173" s="27" t="e">
        <f>#REF!</f>
        <v>#REF!</v>
      </c>
      <c r="I173" s="83" t="e">
        <f>H173*G173</f>
        <v>#REF!</v>
      </c>
      <c r="J173" s="28">
        <v>233310</v>
      </c>
    </row>
    <row r="174" spans="1:10" ht="42.5" customHeight="1" x14ac:dyDescent="0.2">
      <c r="A174" s="21" t="s">
        <v>246</v>
      </c>
      <c r="B174" s="87" t="s">
        <v>110</v>
      </c>
      <c r="C174" s="87" t="s">
        <v>111</v>
      </c>
      <c r="D174" s="87" t="s">
        <v>112</v>
      </c>
      <c r="E174" s="87" t="s">
        <v>113</v>
      </c>
      <c r="F174" s="87" t="s">
        <v>114</v>
      </c>
      <c r="G174" s="87" t="s">
        <v>174</v>
      </c>
      <c r="H174" s="87" t="s">
        <v>92</v>
      </c>
      <c r="I174" s="87" t="s">
        <v>93</v>
      </c>
      <c r="J174" s="87" t="s">
        <v>94</v>
      </c>
    </row>
    <row r="175" spans="1:10" ht="29.5" customHeight="1" x14ac:dyDescent="0.2">
      <c r="A175" s="301" t="s">
        <v>143</v>
      </c>
      <c r="B175" s="273" t="s">
        <v>117</v>
      </c>
      <c r="C175" s="188" t="s">
        <v>196</v>
      </c>
      <c r="D175" s="273">
        <v>1</v>
      </c>
      <c r="E175" s="273">
        <v>20</v>
      </c>
      <c r="F175" s="2" t="s">
        <v>209</v>
      </c>
      <c r="G175" s="3">
        <v>1</v>
      </c>
      <c r="H175" s="27">
        <f>'[1]EST MERC LITOGRAFIA'!$G$35</f>
        <v>45750</v>
      </c>
      <c r="I175" s="83">
        <f>H175*G175</f>
        <v>45750</v>
      </c>
      <c r="J175" s="159">
        <f>SUM(I175:I179)</f>
        <v>333485.2</v>
      </c>
    </row>
    <row r="176" spans="1:10" ht="135" x14ac:dyDescent="0.2">
      <c r="A176" s="302"/>
      <c r="B176" s="273"/>
      <c r="C176" s="273"/>
      <c r="D176" s="273"/>
      <c r="E176" s="273"/>
      <c r="F176" s="56" t="s">
        <v>208</v>
      </c>
      <c r="G176" s="3">
        <v>1</v>
      </c>
      <c r="H176" s="27">
        <f>'[1]EST MERC LITOGRAFIA'!$G$35</f>
        <v>45750</v>
      </c>
      <c r="I176" s="83">
        <f>H176*G176</f>
        <v>45750</v>
      </c>
      <c r="J176" s="160"/>
    </row>
    <row r="177" spans="1:10" ht="47" customHeight="1" x14ac:dyDescent="0.2">
      <c r="A177" s="302"/>
      <c r="B177" s="273"/>
      <c r="C177" s="273"/>
      <c r="D177" s="273"/>
      <c r="E177" s="273"/>
      <c r="F177" s="56" t="s">
        <v>298</v>
      </c>
      <c r="G177" s="3">
        <v>2</v>
      </c>
      <c r="H177" s="26">
        <f>'[1]EST MERC LITOGRAFIA'!$G$50</f>
        <v>81333</v>
      </c>
      <c r="I177" s="83">
        <f>H177*G177</f>
        <v>162666</v>
      </c>
      <c r="J177" s="160"/>
    </row>
    <row r="178" spans="1:10" s="22" customFormat="1" ht="45" x14ac:dyDescent="0.2">
      <c r="A178" s="302"/>
      <c r="B178" s="273"/>
      <c r="C178" s="273"/>
      <c r="D178" s="273"/>
      <c r="E178" s="273"/>
      <c r="F178" s="56" t="s">
        <v>205</v>
      </c>
      <c r="G178" s="3">
        <f>D175*E175</f>
        <v>20</v>
      </c>
      <c r="H178" s="27">
        <f>'[1]EST MERC LITOGRAFIA'!$G$40</f>
        <v>305</v>
      </c>
      <c r="I178" s="26">
        <f>H178*G178</f>
        <v>6100</v>
      </c>
      <c r="J178" s="160"/>
    </row>
    <row r="179" spans="1:10" ht="42" customHeight="1" x14ac:dyDescent="0.2">
      <c r="A179" s="302"/>
      <c r="B179" s="273"/>
      <c r="C179" s="273"/>
      <c r="D179" s="273"/>
      <c r="E179" s="273"/>
      <c r="F179" s="56" t="s">
        <v>64</v>
      </c>
      <c r="G179" s="3">
        <v>20</v>
      </c>
      <c r="H179" s="26">
        <f>3480*(1+5.2%)</f>
        <v>3660.96</v>
      </c>
      <c r="I179" s="26">
        <f>H179*G179</f>
        <v>73219.199999999997</v>
      </c>
      <c r="J179" s="161"/>
    </row>
    <row r="180" spans="1:10" ht="42.5" customHeight="1" x14ac:dyDescent="0.2">
      <c r="A180" s="21" t="s">
        <v>246</v>
      </c>
      <c r="B180" s="87" t="s">
        <v>110</v>
      </c>
      <c r="C180" s="87" t="s">
        <v>111</v>
      </c>
      <c r="D180" s="87" t="s">
        <v>112</v>
      </c>
      <c r="E180" s="87" t="s">
        <v>113</v>
      </c>
      <c r="F180" s="87" t="s">
        <v>114</v>
      </c>
      <c r="G180" s="87" t="s">
        <v>174</v>
      </c>
      <c r="H180" s="87" t="s">
        <v>92</v>
      </c>
      <c r="I180" s="87" t="s">
        <v>93</v>
      </c>
      <c r="J180" s="87" t="s">
        <v>94</v>
      </c>
    </row>
    <row r="181" spans="1:10" ht="29.5" customHeight="1" x14ac:dyDescent="0.2">
      <c r="A181" s="301" t="s">
        <v>143</v>
      </c>
      <c r="B181" s="273" t="s">
        <v>59</v>
      </c>
      <c r="C181" s="188" t="s">
        <v>196</v>
      </c>
      <c r="D181" s="273">
        <v>1</v>
      </c>
      <c r="E181" s="273">
        <v>20</v>
      </c>
      <c r="F181" s="2" t="s">
        <v>206</v>
      </c>
      <c r="G181" s="3">
        <v>1</v>
      </c>
      <c r="H181" s="27">
        <f>'[1]EST MERC LITOGRAFIA'!$G$35</f>
        <v>45750</v>
      </c>
      <c r="I181" s="26">
        <f>H181*G181</f>
        <v>45750</v>
      </c>
      <c r="J181" s="159">
        <f>SUM(I181:I185)</f>
        <v>333485.2</v>
      </c>
    </row>
    <row r="182" spans="1:10" ht="90" x14ac:dyDescent="0.2">
      <c r="A182" s="302"/>
      <c r="B182" s="273"/>
      <c r="C182" s="273"/>
      <c r="D182" s="273"/>
      <c r="E182" s="273"/>
      <c r="F182" s="56" t="s">
        <v>207</v>
      </c>
      <c r="G182" s="3">
        <v>1</v>
      </c>
      <c r="H182" s="27">
        <f>'[1]EST MERC LITOGRAFIA'!$G$35</f>
        <v>45750</v>
      </c>
      <c r="I182" s="26">
        <f t="shared" ref="I182:I185" si="7">H182*G182</f>
        <v>45750</v>
      </c>
      <c r="J182" s="160"/>
    </row>
    <row r="183" spans="1:10" ht="41" customHeight="1" x14ac:dyDescent="0.2">
      <c r="A183" s="302"/>
      <c r="B183" s="273"/>
      <c r="C183" s="273"/>
      <c r="D183" s="273"/>
      <c r="E183" s="273"/>
      <c r="F183" s="56" t="s">
        <v>298</v>
      </c>
      <c r="G183" s="3">
        <v>2</v>
      </c>
      <c r="H183" s="26">
        <f>'[1]EST MERC LITOGRAFIA'!$G$50</f>
        <v>81333</v>
      </c>
      <c r="I183" s="26">
        <f t="shared" si="7"/>
        <v>162666</v>
      </c>
      <c r="J183" s="160"/>
    </row>
    <row r="184" spans="1:10" s="22" customFormat="1" ht="45" x14ac:dyDescent="0.2">
      <c r="A184" s="302"/>
      <c r="B184" s="273"/>
      <c r="C184" s="273"/>
      <c r="D184" s="273"/>
      <c r="E184" s="273"/>
      <c r="F184" s="56" t="s">
        <v>205</v>
      </c>
      <c r="G184" s="3">
        <f>D181*E181</f>
        <v>20</v>
      </c>
      <c r="H184" s="27">
        <f>'[1]EST MERC LITOGRAFIA'!$G$40</f>
        <v>305</v>
      </c>
      <c r="I184" s="26">
        <f>H184*G184</f>
        <v>6100</v>
      </c>
      <c r="J184" s="160"/>
    </row>
    <row r="185" spans="1:10" ht="15" x14ac:dyDescent="0.2">
      <c r="A185" s="302"/>
      <c r="B185" s="273"/>
      <c r="C185" s="273"/>
      <c r="D185" s="273"/>
      <c r="E185" s="273"/>
      <c r="F185" s="56" t="s">
        <v>64</v>
      </c>
      <c r="G185" s="3">
        <v>20</v>
      </c>
      <c r="H185" s="26">
        <f>3480*(1+5.2%)</f>
        <v>3660.96</v>
      </c>
      <c r="I185" s="26">
        <f t="shared" si="7"/>
        <v>73219.199999999997</v>
      </c>
      <c r="J185" s="161"/>
    </row>
    <row r="186" spans="1:10" ht="45" x14ac:dyDescent="0.2">
      <c r="A186" s="21" t="s">
        <v>246</v>
      </c>
      <c r="B186" s="87" t="s">
        <v>110</v>
      </c>
      <c r="C186" s="87" t="s">
        <v>111</v>
      </c>
      <c r="D186" s="87" t="s">
        <v>112</v>
      </c>
      <c r="E186" s="87" t="s">
        <v>113</v>
      </c>
      <c r="F186" s="87" t="s">
        <v>114</v>
      </c>
      <c r="G186" s="87" t="s">
        <v>174</v>
      </c>
      <c r="H186" s="87" t="s">
        <v>92</v>
      </c>
      <c r="I186" s="87" t="s">
        <v>93</v>
      </c>
      <c r="J186" s="87" t="s">
        <v>94</v>
      </c>
    </row>
    <row r="187" spans="1:10" ht="15" x14ac:dyDescent="0.2">
      <c r="A187" s="270" t="s">
        <v>145</v>
      </c>
      <c r="B187" s="273" t="s">
        <v>117</v>
      </c>
      <c r="C187" s="188" t="s">
        <v>196</v>
      </c>
      <c r="D187" s="273">
        <v>1</v>
      </c>
      <c r="E187" s="273">
        <v>20</v>
      </c>
      <c r="F187" s="76" t="s">
        <v>65</v>
      </c>
      <c r="G187" s="3">
        <f>E187*D187</f>
        <v>20</v>
      </c>
      <c r="H187" s="70" t="e">
        <f>#REF!</f>
        <v>#REF!</v>
      </c>
      <c r="I187" s="26" t="e">
        <f>H187*G187</f>
        <v>#REF!</v>
      </c>
      <c r="J187" s="159" t="e">
        <f>SUM(I187:I191)</f>
        <v>#REF!</v>
      </c>
    </row>
    <row r="188" spans="1:10" ht="15" x14ac:dyDescent="0.2">
      <c r="A188" s="271"/>
      <c r="B188" s="273"/>
      <c r="C188" s="273"/>
      <c r="D188" s="273"/>
      <c r="E188" s="273"/>
      <c r="F188" s="76" t="s">
        <v>66</v>
      </c>
      <c r="G188" s="3">
        <f>E187*D187</f>
        <v>20</v>
      </c>
      <c r="H188" s="27">
        <v>1108</v>
      </c>
      <c r="I188" s="26">
        <f>H188*G188</f>
        <v>22160</v>
      </c>
      <c r="J188" s="160"/>
    </row>
    <row r="189" spans="1:10" ht="15" x14ac:dyDescent="0.2">
      <c r="A189" s="271"/>
      <c r="B189" s="273"/>
      <c r="C189" s="273"/>
      <c r="D189" s="273"/>
      <c r="E189" s="273"/>
      <c r="F189" s="76" t="s">
        <v>67</v>
      </c>
      <c r="G189" s="3">
        <f>E187*D187</f>
        <v>20</v>
      </c>
      <c r="H189" s="70">
        <v>28028</v>
      </c>
      <c r="I189" s="26">
        <f>H189*G189</f>
        <v>560560</v>
      </c>
      <c r="J189" s="160"/>
    </row>
    <row r="190" spans="1:10" s="22" customFormat="1" ht="120" x14ac:dyDescent="0.2">
      <c r="A190" s="271"/>
      <c r="B190" s="273"/>
      <c r="C190" s="273"/>
      <c r="D190" s="273"/>
      <c r="E190" s="273"/>
      <c r="F190" s="76" t="s">
        <v>203</v>
      </c>
      <c r="G190" s="3">
        <f>E187*D187</f>
        <v>20</v>
      </c>
      <c r="H190" s="27" t="e">
        <f>#REF!</f>
        <v>#REF!</v>
      </c>
      <c r="I190" s="26" t="e">
        <f>H190*G190</f>
        <v>#REF!</v>
      </c>
      <c r="J190" s="160"/>
    </row>
    <row r="191" spans="1:10" s="38" customFormat="1" ht="105" x14ac:dyDescent="0.2">
      <c r="A191" s="272"/>
      <c r="B191" s="273"/>
      <c r="C191" s="273"/>
      <c r="D191" s="273"/>
      <c r="E191" s="273"/>
      <c r="F191" s="76" t="s">
        <v>212</v>
      </c>
      <c r="G191" s="3">
        <v>1</v>
      </c>
      <c r="H191" s="27" t="e">
        <f>#REF!</f>
        <v>#REF!</v>
      </c>
      <c r="I191" s="26" t="e">
        <f t="shared" ref="I191" si="8">H191*G191</f>
        <v>#REF!</v>
      </c>
      <c r="J191" s="161"/>
    </row>
    <row r="192" spans="1:10" s="38" customFormat="1" ht="45" x14ac:dyDescent="0.2">
      <c r="A192" s="21" t="s">
        <v>246</v>
      </c>
      <c r="B192" s="87" t="s">
        <v>110</v>
      </c>
      <c r="C192" s="87" t="s">
        <v>111</v>
      </c>
      <c r="D192" s="87" t="s">
        <v>112</v>
      </c>
      <c r="E192" s="87" t="s">
        <v>113</v>
      </c>
      <c r="F192" s="87" t="s">
        <v>114</v>
      </c>
      <c r="G192" s="87" t="s">
        <v>174</v>
      </c>
      <c r="H192" s="87" t="s">
        <v>92</v>
      </c>
      <c r="I192" s="87" t="s">
        <v>93</v>
      </c>
      <c r="J192" s="87" t="s">
        <v>94</v>
      </c>
    </row>
    <row r="193" spans="1:10" s="38" customFormat="1" ht="15" x14ac:dyDescent="0.2">
      <c r="A193" s="270" t="s">
        <v>145</v>
      </c>
      <c r="B193" s="273" t="s">
        <v>59</v>
      </c>
      <c r="C193" s="188" t="s">
        <v>196</v>
      </c>
      <c r="D193" s="273">
        <v>1</v>
      </c>
      <c r="E193" s="273">
        <v>20</v>
      </c>
      <c r="F193" s="76" t="s">
        <v>65</v>
      </c>
      <c r="G193" s="3">
        <v>20</v>
      </c>
      <c r="H193" s="70" t="e">
        <f>#REF!</f>
        <v>#REF!</v>
      </c>
      <c r="I193" s="26" t="e">
        <f>H193*G193</f>
        <v>#REF!</v>
      </c>
      <c r="J193" s="159" t="e">
        <f>SUM(I193:I197)</f>
        <v>#REF!</v>
      </c>
    </row>
    <row r="194" spans="1:10" s="38" customFormat="1" ht="15" x14ac:dyDescent="0.2">
      <c r="A194" s="271"/>
      <c r="B194" s="273"/>
      <c r="C194" s="273"/>
      <c r="D194" s="273"/>
      <c r="E194" s="273"/>
      <c r="F194" s="76" t="s">
        <v>66</v>
      </c>
      <c r="G194" s="3">
        <v>20</v>
      </c>
      <c r="H194" s="27">
        <v>1108</v>
      </c>
      <c r="I194" s="26">
        <f>H194*G194</f>
        <v>22160</v>
      </c>
      <c r="J194" s="160"/>
    </row>
    <row r="195" spans="1:10" ht="15" x14ac:dyDescent="0.2">
      <c r="A195" s="271"/>
      <c r="B195" s="273"/>
      <c r="C195" s="273"/>
      <c r="D195" s="273"/>
      <c r="E195" s="273"/>
      <c r="F195" s="76" t="s">
        <v>67</v>
      </c>
      <c r="G195" s="3">
        <v>20</v>
      </c>
      <c r="H195" s="70">
        <v>28028</v>
      </c>
      <c r="I195" s="26">
        <f>H195*G195</f>
        <v>560560</v>
      </c>
      <c r="J195" s="160"/>
    </row>
    <row r="196" spans="1:10" ht="22.25" customHeight="1" x14ac:dyDescent="0.2">
      <c r="A196" s="271"/>
      <c r="B196" s="273"/>
      <c r="C196" s="273"/>
      <c r="D196" s="273"/>
      <c r="E196" s="273"/>
      <c r="F196" s="76" t="s">
        <v>203</v>
      </c>
      <c r="G196" s="3">
        <f>E193*D193</f>
        <v>20</v>
      </c>
      <c r="H196" s="27" t="e">
        <f>#REF!</f>
        <v>#REF!</v>
      </c>
      <c r="I196" s="26" t="e">
        <f>H196*G196</f>
        <v>#REF!</v>
      </c>
      <c r="J196" s="160"/>
    </row>
    <row r="197" spans="1:10" s="22" customFormat="1" ht="105" x14ac:dyDescent="0.2">
      <c r="A197" s="272"/>
      <c r="B197" s="273"/>
      <c r="C197" s="273"/>
      <c r="D197" s="273"/>
      <c r="E197" s="273"/>
      <c r="F197" s="76" t="s">
        <v>213</v>
      </c>
      <c r="G197" s="3">
        <v>1</v>
      </c>
      <c r="H197" s="27" t="e">
        <f>#REF!</f>
        <v>#REF!</v>
      </c>
      <c r="I197" s="26" t="e">
        <f t="shared" ref="I197" si="9">H197*G197</f>
        <v>#REF!</v>
      </c>
      <c r="J197" s="161"/>
    </row>
    <row r="198" spans="1:10" ht="41.5" customHeight="1" x14ac:dyDescent="0.2">
      <c r="A198" s="151" t="s">
        <v>269</v>
      </c>
      <c r="B198" s="265"/>
      <c r="C198" s="265"/>
      <c r="D198" s="265"/>
      <c r="E198" s="265"/>
      <c r="F198" s="265"/>
      <c r="G198" s="265"/>
      <c r="H198" s="265"/>
      <c r="I198" s="265"/>
      <c r="J198" s="266"/>
    </row>
    <row r="199" spans="1:10" ht="46.25" customHeight="1" x14ac:dyDescent="0.2">
      <c r="A199" s="21" t="s">
        <v>246</v>
      </c>
      <c r="B199" s="87" t="s">
        <v>110</v>
      </c>
      <c r="C199" s="87" t="s">
        <v>111</v>
      </c>
      <c r="D199" s="87" t="s">
        <v>112</v>
      </c>
      <c r="E199" s="87" t="s">
        <v>113</v>
      </c>
      <c r="F199" s="87" t="s">
        <v>114</v>
      </c>
      <c r="G199" s="87" t="s">
        <v>174</v>
      </c>
      <c r="H199" s="87" t="s">
        <v>92</v>
      </c>
      <c r="I199" s="87" t="s">
        <v>93</v>
      </c>
      <c r="J199" s="87" t="s">
        <v>94</v>
      </c>
    </row>
    <row r="200" spans="1:10" ht="120" x14ac:dyDescent="0.2">
      <c r="A200" s="105" t="s">
        <v>223</v>
      </c>
      <c r="B200" s="101" t="s">
        <v>59</v>
      </c>
      <c r="C200" s="101" t="s">
        <v>197</v>
      </c>
      <c r="D200" s="101">
        <v>60</v>
      </c>
      <c r="E200" s="101">
        <v>20</v>
      </c>
      <c r="F200" s="45" t="s">
        <v>214</v>
      </c>
      <c r="G200" s="45">
        <f>E200*D200</f>
        <v>1200</v>
      </c>
      <c r="H200" s="83" t="e">
        <f>#REF!</f>
        <v>#REF!</v>
      </c>
      <c r="I200" s="83" t="e">
        <f>H200*G200</f>
        <v>#REF!</v>
      </c>
      <c r="J200" s="28" t="e">
        <f>SUM(I200)</f>
        <v>#REF!</v>
      </c>
    </row>
    <row r="201" spans="1:10" ht="14" x14ac:dyDescent="0.2">
      <c r="A201" s="151" t="s">
        <v>270</v>
      </c>
      <c r="B201" s="265"/>
      <c r="C201" s="265"/>
      <c r="D201" s="265"/>
      <c r="E201" s="265"/>
      <c r="F201" s="265"/>
      <c r="G201" s="265"/>
      <c r="H201" s="265"/>
      <c r="I201" s="265"/>
      <c r="J201" s="266"/>
    </row>
    <row r="202" spans="1:10" s="22" customFormat="1" ht="45" x14ac:dyDescent="0.2">
      <c r="A202" s="21" t="s">
        <v>246</v>
      </c>
      <c r="B202" s="87" t="s">
        <v>110</v>
      </c>
      <c r="C202" s="87" t="s">
        <v>111</v>
      </c>
      <c r="D202" s="87" t="s">
        <v>112</v>
      </c>
      <c r="E202" s="87" t="s">
        <v>113</v>
      </c>
      <c r="F202" s="87" t="s">
        <v>114</v>
      </c>
      <c r="G202" s="87" t="s">
        <v>174</v>
      </c>
      <c r="H202" s="87" t="s">
        <v>92</v>
      </c>
      <c r="I202" s="87" t="s">
        <v>93</v>
      </c>
      <c r="J202" s="87" t="s">
        <v>94</v>
      </c>
    </row>
    <row r="203" spans="1:10" ht="101.5" customHeight="1" x14ac:dyDescent="0.2">
      <c r="A203" s="52" t="s">
        <v>271</v>
      </c>
      <c r="B203" s="101" t="s">
        <v>117</v>
      </c>
      <c r="C203" s="45" t="s">
        <v>299</v>
      </c>
      <c r="D203" s="101">
        <v>5</v>
      </c>
      <c r="E203" s="101">
        <v>20</v>
      </c>
      <c r="F203" s="3" t="s">
        <v>300</v>
      </c>
      <c r="G203" s="3">
        <f>E203*D203</f>
        <v>100</v>
      </c>
      <c r="H203" s="26" t="e">
        <f>#REF!</f>
        <v>#REF!</v>
      </c>
      <c r="I203" s="26" t="e">
        <f>H203*G203</f>
        <v>#REF!</v>
      </c>
      <c r="J203" s="28" t="e">
        <f>SUM(I203)</f>
        <v>#REF!</v>
      </c>
    </row>
    <row r="204" spans="1:10" s="22" customFormat="1" ht="45" x14ac:dyDescent="0.2">
      <c r="A204" s="21" t="s">
        <v>246</v>
      </c>
      <c r="B204" s="87" t="s">
        <v>110</v>
      </c>
      <c r="C204" s="87" t="s">
        <v>111</v>
      </c>
      <c r="D204" s="87" t="s">
        <v>112</v>
      </c>
      <c r="E204" s="87" t="s">
        <v>113</v>
      </c>
      <c r="F204" s="87" t="s">
        <v>114</v>
      </c>
      <c r="G204" s="87" t="s">
        <v>174</v>
      </c>
      <c r="H204" s="87" t="s">
        <v>92</v>
      </c>
      <c r="I204" s="87" t="s">
        <v>93</v>
      </c>
      <c r="J204" s="87" t="s">
        <v>94</v>
      </c>
    </row>
    <row r="205" spans="1:10" ht="138.5" customHeight="1" x14ac:dyDescent="0.2">
      <c r="A205" s="1" t="s">
        <v>271</v>
      </c>
      <c r="B205" s="90" t="s">
        <v>59</v>
      </c>
      <c r="C205" s="3" t="s">
        <v>299</v>
      </c>
      <c r="D205" s="90">
        <v>5</v>
      </c>
      <c r="E205" s="90">
        <v>20</v>
      </c>
      <c r="F205" s="3" t="s">
        <v>301</v>
      </c>
      <c r="G205" s="3">
        <f>E205*D205</f>
        <v>100</v>
      </c>
      <c r="H205" s="26" t="e">
        <f>#REF!</f>
        <v>#REF!</v>
      </c>
      <c r="I205" s="26" t="e">
        <f>H205*G205</f>
        <v>#REF!</v>
      </c>
      <c r="J205" s="28" t="e">
        <f>SUM(I205)</f>
        <v>#REF!</v>
      </c>
    </row>
    <row r="206" spans="1:10" s="22" customFormat="1" ht="45" x14ac:dyDescent="0.2">
      <c r="A206" s="21" t="s">
        <v>246</v>
      </c>
      <c r="B206" s="87" t="s">
        <v>110</v>
      </c>
      <c r="C206" s="87" t="s">
        <v>111</v>
      </c>
      <c r="D206" s="87" t="s">
        <v>112</v>
      </c>
      <c r="E206" s="87" t="s">
        <v>113</v>
      </c>
      <c r="F206" s="87" t="s">
        <v>114</v>
      </c>
      <c r="G206" s="87" t="s">
        <v>174</v>
      </c>
      <c r="H206" s="87" t="s">
        <v>92</v>
      </c>
      <c r="I206" s="87" t="s">
        <v>93</v>
      </c>
      <c r="J206" s="87" t="s">
        <v>94</v>
      </c>
    </row>
    <row r="207" spans="1:10" ht="135" customHeight="1" x14ac:dyDescent="0.2">
      <c r="A207" s="50" t="s">
        <v>273</v>
      </c>
      <c r="B207" s="101" t="s">
        <v>117</v>
      </c>
      <c r="C207" s="45" t="s">
        <v>299</v>
      </c>
      <c r="D207" s="101">
        <v>5</v>
      </c>
      <c r="E207" s="101">
        <v>20</v>
      </c>
      <c r="F207" s="3" t="s">
        <v>300</v>
      </c>
      <c r="G207" s="3">
        <f>E207*D207</f>
        <v>100</v>
      </c>
      <c r="H207" s="26" t="e">
        <f>#REF!</f>
        <v>#REF!</v>
      </c>
      <c r="I207" s="26" t="e">
        <f>H207*G207</f>
        <v>#REF!</v>
      </c>
      <c r="J207" s="28" t="e">
        <f>SUM(I207)</f>
        <v>#REF!</v>
      </c>
    </row>
    <row r="208" spans="1:10" s="22" customFormat="1" ht="23" customHeight="1" x14ac:dyDescent="0.2">
      <c r="A208" s="21" t="s">
        <v>246</v>
      </c>
      <c r="B208" s="87" t="s">
        <v>110</v>
      </c>
      <c r="C208" s="87" t="s">
        <v>111</v>
      </c>
      <c r="D208" s="87" t="s">
        <v>112</v>
      </c>
      <c r="E208" s="87" t="s">
        <v>113</v>
      </c>
      <c r="F208" s="87" t="s">
        <v>114</v>
      </c>
      <c r="G208" s="87" t="s">
        <v>174</v>
      </c>
      <c r="H208" s="87" t="s">
        <v>92</v>
      </c>
      <c r="I208" s="87" t="s">
        <v>93</v>
      </c>
      <c r="J208" s="87" t="s">
        <v>94</v>
      </c>
    </row>
    <row r="209" spans="1:10" s="22" customFormat="1" ht="120" x14ac:dyDescent="0.2">
      <c r="A209" s="57" t="s">
        <v>273</v>
      </c>
      <c r="B209" s="90" t="s">
        <v>59</v>
      </c>
      <c r="C209" s="3" t="s">
        <v>299</v>
      </c>
      <c r="D209" s="90">
        <v>5</v>
      </c>
      <c r="E209" s="90">
        <v>20</v>
      </c>
      <c r="F209" s="77" t="s">
        <v>300</v>
      </c>
      <c r="G209" s="3">
        <f>E209*D209</f>
        <v>100</v>
      </c>
      <c r="H209" s="26" t="e">
        <f>#REF!</f>
        <v>#REF!</v>
      </c>
      <c r="I209" s="26" t="e">
        <f>H209*G209</f>
        <v>#REF!</v>
      </c>
      <c r="J209" s="28" t="e">
        <f>SUM(I209)</f>
        <v>#REF!</v>
      </c>
    </row>
    <row r="210" spans="1:10" ht="44.5" customHeight="1" x14ac:dyDescent="0.2">
      <c r="A210" s="267" t="s">
        <v>152</v>
      </c>
      <c r="B210" s="268"/>
      <c r="C210" s="268"/>
      <c r="D210" s="268"/>
      <c r="E210" s="268"/>
      <c r="F210" s="268"/>
      <c r="G210" s="268"/>
      <c r="H210" s="268"/>
      <c r="I210" s="268"/>
      <c r="J210" s="269"/>
    </row>
    <row r="211" spans="1:10" ht="39" customHeight="1" x14ac:dyDescent="0.2">
      <c r="A211" s="21" t="s">
        <v>246</v>
      </c>
      <c r="B211" s="87" t="s">
        <v>110</v>
      </c>
      <c r="C211" s="87" t="s">
        <v>111</v>
      </c>
      <c r="D211" s="87" t="s">
        <v>112</v>
      </c>
      <c r="E211" s="87" t="s">
        <v>113</v>
      </c>
      <c r="F211" s="87" t="s">
        <v>114</v>
      </c>
      <c r="G211" s="87" t="s">
        <v>174</v>
      </c>
      <c r="H211" s="87" t="s">
        <v>92</v>
      </c>
      <c r="I211" s="87" t="s">
        <v>93</v>
      </c>
      <c r="J211" s="87" t="s">
        <v>94</v>
      </c>
    </row>
    <row r="212" spans="1:10" s="22" customFormat="1" ht="30" x14ac:dyDescent="0.2">
      <c r="A212" s="180" t="s">
        <v>302</v>
      </c>
      <c r="B212" s="292" t="s">
        <v>59</v>
      </c>
      <c r="C212" s="156" t="s">
        <v>196</v>
      </c>
      <c r="D212" s="292">
        <v>10</v>
      </c>
      <c r="E212" s="292">
        <v>20</v>
      </c>
      <c r="F212" s="58" t="s">
        <v>52</v>
      </c>
      <c r="G212" s="3">
        <f>E212*D212</f>
        <v>200</v>
      </c>
      <c r="H212" s="26" t="e">
        <f>#REF!</f>
        <v>#REF!</v>
      </c>
      <c r="I212" s="26" t="e">
        <f>H212*G212</f>
        <v>#REF!</v>
      </c>
      <c r="J212" s="159" t="e">
        <f>SUM(I212:I213)</f>
        <v>#REF!</v>
      </c>
    </row>
    <row r="213" spans="1:10" ht="48.5" customHeight="1" x14ac:dyDescent="0.2">
      <c r="A213" s="300"/>
      <c r="B213" s="293"/>
      <c r="C213" s="294"/>
      <c r="D213" s="293"/>
      <c r="E213" s="293"/>
      <c r="F213" s="51" t="s">
        <v>275</v>
      </c>
      <c r="G213" s="3">
        <v>40</v>
      </c>
      <c r="H213" s="27">
        <v>1500</v>
      </c>
      <c r="I213" s="26">
        <f>H213*G213</f>
        <v>60000</v>
      </c>
      <c r="J213" s="161"/>
    </row>
    <row r="214" spans="1:10" ht="53" customHeight="1" x14ac:dyDescent="0.2">
      <c r="A214" s="21" t="s">
        <v>246</v>
      </c>
      <c r="B214" s="87" t="s">
        <v>110</v>
      </c>
      <c r="C214" s="87" t="s">
        <v>111</v>
      </c>
      <c r="D214" s="87" t="s">
        <v>112</v>
      </c>
      <c r="E214" s="87" t="s">
        <v>113</v>
      </c>
      <c r="F214" s="87" t="s">
        <v>114</v>
      </c>
      <c r="G214" s="87" t="s">
        <v>174</v>
      </c>
      <c r="H214" s="87" t="s">
        <v>92</v>
      </c>
      <c r="I214" s="87" t="s">
        <v>93</v>
      </c>
      <c r="J214" s="87" t="s">
        <v>94</v>
      </c>
    </row>
    <row r="215" spans="1:10" s="22" customFormat="1" ht="30" x14ac:dyDescent="0.2">
      <c r="A215" s="175" t="s">
        <v>320</v>
      </c>
      <c r="B215" s="292" t="s">
        <v>117</v>
      </c>
      <c r="C215" s="156" t="s">
        <v>196</v>
      </c>
      <c r="D215" s="292">
        <v>6</v>
      </c>
      <c r="E215" s="292">
        <v>15</v>
      </c>
      <c r="F215" s="58" t="s">
        <v>52</v>
      </c>
      <c r="G215" s="3">
        <f>E215*D215</f>
        <v>90</v>
      </c>
      <c r="H215" s="26" t="e">
        <f>#REF!</f>
        <v>#REF!</v>
      </c>
      <c r="I215" s="26" t="e">
        <f>H215*G215</f>
        <v>#REF!</v>
      </c>
      <c r="J215" s="159" t="e">
        <f>SUM(I215:I216)</f>
        <v>#REF!</v>
      </c>
    </row>
    <row r="216" spans="1:10" s="38" customFormat="1" ht="38" customHeight="1" x14ac:dyDescent="0.2">
      <c r="A216" s="299"/>
      <c r="B216" s="293"/>
      <c r="C216" s="294"/>
      <c r="D216" s="293"/>
      <c r="E216" s="293"/>
      <c r="F216" s="51" t="s">
        <v>275</v>
      </c>
      <c r="G216" s="3">
        <v>24</v>
      </c>
      <c r="H216" s="27">
        <v>1500</v>
      </c>
      <c r="I216" s="26">
        <f>H216*G216</f>
        <v>36000</v>
      </c>
      <c r="J216" s="161"/>
    </row>
    <row r="217" spans="1:10" s="38" customFormat="1" ht="53" customHeight="1" x14ac:dyDescent="0.2">
      <c r="A217" s="21" t="s">
        <v>246</v>
      </c>
      <c r="B217" s="87" t="s">
        <v>110</v>
      </c>
      <c r="C217" s="87" t="s">
        <v>111</v>
      </c>
      <c r="D217" s="87" t="s">
        <v>112</v>
      </c>
      <c r="E217" s="87" t="s">
        <v>113</v>
      </c>
      <c r="F217" s="87" t="s">
        <v>114</v>
      </c>
      <c r="G217" s="87" t="s">
        <v>174</v>
      </c>
      <c r="H217" s="87" t="s">
        <v>92</v>
      </c>
      <c r="I217" s="87" t="s">
        <v>93</v>
      </c>
      <c r="J217" s="87" t="s">
        <v>94</v>
      </c>
    </row>
    <row r="218" spans="1:10" s="22" customFormat="1" ht="30" x14ac:dyDescent="0.2">
      <c r="A218" s="171" t="s">
        <v>321</v>
      </c>
      <c r="B218" s="292" t="s">
        <v>117</v>
      </c>
      <c r="C218" s="156" t="s">
        <v>196</v>
      </c>
      <c r="D218" s="292">
        <v>6</v>
      </c>
      <c r="E218" s="292">
        <v>15</v>
      </c>
      <c r="F218" s="58" t="s">
        <v>52</v>
      </c>
      <c r="G218" s="3">
        <f>E218*D218</f>
        <v>90</v>
      </c>
      <c r="H218" s="26" t="e">
        <f>#REF!</f>
        <v>#REF!</v>
      </c>
      <c r="I218" s="26" t="e">
        <f>H218*G218</f>
        <v>#REF!</v>
      </c>
      <c r="J218" s="159" t="e">
        <f>SUM(I218:I219)</f>
        <v>#REF!</v>
      </c>
    </row>
    <row r="219" spans="1:10" s="38" customFormat="1" ht="15" x14ac:dyDescent="0.2">
      <c r="A219" s="275"/>
      <c r="B219" s="293"/>
      <c r="C219" s="294"/>
      <c r="D219" s="293"/>
      <c r="E219" s="293"/>
      <c r="F219" s="51" t="s">
        <v>275</v>
      </c>
      <c r="G219" s="3">
        <v>24</v>
      </c>
      <c r="H219" s="27">
        <v>1500</v>
      </c>
      <c r="I219" s="26">
        <f>H219*G219</f>
        <v>36000</v>
      </c>
      <c r="J219" s="161"/>
    </row>
    <row r="220" spans="1:10" s="38" customFormat="1" ht="45" x14ac:dyDescent="0.2">
      <c r="A220" s="21" t="s">
        <v>246</v>
      </c>
      <c r="B220" s="87" t="s">
        <v>110</v>
      </c>
      <c r="C220" s="87" t="s">
        <v>111</v>
      </c>
      <c r="D220" s="87" t="s">
        <v>112</v>
      </c>
      <c r="E220" s="87" t="s">
        <v>113</v>
      </c>
      <c r="F220" s="87" t="s">
        <v>114</v>
      </c>
      <c r="G220" s="87" t="s">
        <v>174</v>
      </c>
      <c r="H220" s="87" t="s">
        <v>92</v>
      </c>
      <c r="I220" s="87" t="s">
        <v>93</v>
      </c>
      <c r="J220" s="87" t="s">
        <v>94</v>
      </c>
    </row>
    <row r="221" spans="1:10" s="38" customFormat="1" ht="15" x14ac:dyDescent="0.2">
      <c r="A221" s="192" t="s">
        <v>278</v>
      </c>
      <c r="B221" s="296" t="s">
        <v>117</v>
      </c>
      <c r="C221" s="193" t="s">
        <v>196</v>
      </c>
      <c r="D221" s="296">
        <v>1</v>
      </c>
      <c r="E221" s="296">
        <v>30</v>
      </c>
      <c r="F221" s="51" t="s">
        <v>188</v>
      </c>
      <c r="G221" s="30">
        <v>2</v>
      </c>
      <c r="H221" s="70">
        <v>29052</v>
      </c>
      <c r="I221" s="26">
        <f>H221*G221</f>
        <v>58104</v>
      </c>
      <c r="J221" s="167" t="e">
        <f>SUM(I221:I226)</f>
        <v>#REF!</v>
      </c>
    </row>
    <row r="222" spans="1:10" s="38" customFormat="1" ht="26" customHeight="1" x14ac:dyDescent="0.2">
      <c r="A222" s="295"/>
      <c r="B222" s="297"/>
      <c r="C222" s="297"/>
      <c r="D222" s="297"/>
      <c r="E222" s="297"/>
      <c r="F222" s="53" t="s">
        <v>181</v>
      </c>
      <c r="G222" s="30">
        <f>E221*D221</f>
        <v>30</v>
      </c>
      <c r="H222" s="26">
        <v>4287</v>
      </c>
      <c r="I222" s="26">
        <f t="shared" ref="I222:I226" si="10">H222*G222</f>
        <v>128610</v>
      </c>
      <c r="J222" s="168"/>
    </row>
    <row r="223" spans="1:10" s="38" customFormat="1" ht="36.5" customHeight="1" x14ac:dyDescent="0.2">
      <c r="A223" s="295"/>
      <c r="B223" s="297"/>
      <c r="C223" s="297"/>
      <c r="D223" s="297"/>
      <c r="E223" s="297"/>
      <c r="F223" s="53" t="s">
        <v>199</v>
      </c>
      <c r="G223" s="30">
        <v>5</v>
      </c>
      <c r="H223" s="82" t="e">
        <f>#REF!</f>
        <v>#REF!</v>
      </c>
      <c r="I223" s="26" t="e">
        <f>H223*G223</f>
        <v>#REF!</v>
      </c>
      <c r="J223" s="168"/>
    </row>
    <row r="224" spans="1:10" s="38" customFormat="1" ht="57" customHeight="1" x14ac:dyDescent="0.2">
      <c r="A224" s="295"/>
      <c r="B224" s="297"/>
      <c r="C224" s="297"/>
      <c r="D224" s="297"/>
      <c r="E224" s="297"/>
      <c r="F224" s="51" t="s">
        <v>153</v>
      </c>
      <c r="G224" s="30">
        <f>E221*D221</f>
        <v>30</v>
      </c>
      <c r="H224" s="70" t="e">
        <f>#REF!</f>
        <v>#REF!</v>
      </c>
      <c r="I224" s="26" t="e">
        <f t="shared" si="10"/>
        <v>#REF!</v>
      </c>
      <c r="J224" s="168"/>
    </row>
    <row r="225" spans="1:10" s="22" customFormat="1" ht="15" x14ac:dyDescent="0.2">
      <c r="A225" s="295"/>
      <c r="B225" s="297"/>
      <c r="C225" s="297"/>
      <c r="D225" s="297"/>
      <c r="E225" s="297"/>
      <c r="F225" s="53" t="s">
        <v>200</v>
      </c>
      <c r="G225" s="30">
        <v>1</v>
      </c>
      <c r="H225" s="82" t="e">
        <f>#REF!</f>
        <v>#REF!</v>
      </c>
      <c r="I225" s="26" t="e">
        <f t="shared" si="10"/>
        <v>#REF!</v>
      </c>
      <c r="J225" s="168"/>
    </row>
    <row r="226" spans="1:10" s="38" customFormat="1" ht="28.25" customHeight="1" x14ac:dyDescent="0.2">
      <c r="A226" s="295"/>
      <c r="B226" s="298"/>
      <c r="C226" s="298"/>
      <c r="D226" s="298"/>
      <c r="E226" s="298"/>
      <c r="F226" s="51" t="s">
        <v>279</v>
      </c>
      <c r="G226" s="30">
        <f>E221*D221</f>
        <v>30</v>
      </c>
      <c r="H226" s="70" t="e">
        <f>#REF!</f>
        <v>#REF!</v>
      </c>
      <c r="I226" s="26" t="e">
        <f t="shared" si="10"/>
        <v>#REF!</v>
      </c>
      <c r="J226" s="169"/>
    </row>
    <row r="227" spans="1:10" s="38" customFormat="1" ht="26.5" customHeight="1" x14ac:dyDescent="0.2">
      <c r="A227" s="21" t="s">
        <v>246</v>
      </c>
      <c r="B227" s="87" t="s">
        <v>110</v>
      </c>
      <c r="C227" s="87" t="s">
        <v>111</v>
      </c>
      <c r="D227" s="87" t="s">
        <v>112</v>
      </c>
      <c r="E227" s="87" t="s">
        <v>113</v>
      </c>
      <c r="F227" s="87" t="s">
        <v>114</v>
      </c>
      <c r="G227" s="87" t="s">
        <v>174</v>
      </c>
      <c r="H227" s="87" t="s">
        <v>92</v>
      </c>
      <c r="I227" s="87" t="s">
        <v>93</v>
      </c>
      <c r="J227" s="87" t="s">
        <v>94</v>
      </c>
    </row>
    <row r="228" spans="1:10" s="38" customFormat="1" ht="27" customHeight="1" x14ac:dyDescent="0.2">
      <c r="A228" s="171" t="s">
        <v>280</v>
      </c>
      <c r="B228" s="274" t="s">
        <v>59</v>
      </c>
      <c r="C228" s="173" t="s">
        <v>196</v>
      </c>
      <c r="D228" s="274">
        <v>1</v>
      </c>
      <c r="E228" s="274">
        <v>30</v>
      </c>
      <c r="F228" s="51" t="s">
        <v>198</v>
      </c>
      <c r="G228" s="30">
        <v>2</v>
      </c>
      <c r="H228" s="70">
        <v>29052</v>
      </c>
      <c r="I228" s="26">
        <f>H228*G228</f>
        <v>58104</v>
      </c>
      <c r="J228" s="167" t="e">
        <f>SUM(I228:I233)</f>
        <v>#REF!</v>
      </c>
    </row>
    <row r="229" spans="1:10" s="38" customFormat="1" ht="29" customHeight="1" x14ac:dyDescent="0.2">
      <c r="A229" s="275"/>
      <c r="B229" s="274"/>
      <c r="C229" s="274"/>
      <c r="D229" s="274"/>
      <c r="E229" s="274"/>
      <c r="F229" s="53" t="s">
        <v>181</v>
      </c>
      <c r="G229" s="30">
        <f>E228*D228</f>
        <v>30</v>
      </c>
      <c r="H229" s="26">
        <v>4287</v>
      </c>
      <c r="I229" s="26">
        <f t="shared" ref="I229:I233" si="11">H229*G229</f>
        <v>128610</v>
      </c>
      <c r="J229" s="168"/>
    </row>
    <row r="230" spans="1:10" s="38" customFormat="1" ht="27" customHeight="1" x14ac:dyDescent="0.2">
      <c r="A230" s="275"/>
      <c r="B230" s="274"/>
      <c r="C230" s="274"/>
      <c r="D230" s="274"/>
      <c r="E230" s="274"/>
      <c r="F230" s="51" t="s">
        <v>199</v>
      </c>
      <c r="G230" s="30">
        <v>5</v>
      </c>
      <c r="H230" s="82" t="e">
        <f>#REF!</f>
        <v>#REF!</v>
      </c>
      <c r="I230" s="26" t="e">
        <f>H230*G230</f>
        <v>#REF!</v>
      </c>
      <c r="J230" s="168"/>
    </row>
    <row r="231" spans="1:10" s="38" customFormat="1" ht="32.5" customHeight="1" x14ac:dyDescent="0.2">
      <c r="A231" s="275"/>
      <c r="B231" s="274"/>
      <c r="C231" s="274"/>
      <c r="D231" s="274"/>
      <c r="E231" s="274"/>
      <c r="F231" s="51" t="s">
        <v>153</v>
      </c>
      <c r="G231" s="30">
        <f>E228*D228</f>
        <v>30</v>
      </c>
      <c r="H231" s="70" t="e">
        <f>#REF!</f>
        <v>#REF!</v>
      </c>
      <c r="I231" s="26" t="e">
        <f t="shared" si="11"/>
        <v>#REF!</v>
      </c>
      <c r="J231" s="168"/>
    </row>
    <row r="232" spans="1:10" s="22" customFormat="1" ht="15" x14ac:dyDescent="0.2">
      <c r="A232" s="275"/>
      <c r="B232" s="274"/>
      <c r="C232" s="274"/>
      <c r="D232" s="274"/>
      <c r="E232" s="274"/>
      <c r="F232" s="51" t="s">
        <v>200</v>
      </c>
      <c r="G232" s="30">
        <v>1</v>
      </c>
      <c r="H232" s="82" t="e">
        <f>#REF!</f>
        <v>#REF!</v>
      </c>
      <c r="I232" s="26" t="e">
        <f t="shared" si="11"/>
        <v>#REF!</v>
      </c>
      <c r="J232" s="168"/>
    </row>
    <row r="233" spans="1:10" s="38" customFormat="1" ht="51.5" customHeight="1" x14ac:dyDescent="0.2">
      <c r="A233" s="286"/>
      <c r="B233" s="274"/>
      <c r="C233" s="274"/>
      <c r="D233" s="274"/>
      <c r="E233" s="274"/>
      <c r="F233" s="51" t="s">
        <v>279</v>
      </c>
      <c r="G233" s="30">
        <f>E228*D228</f>
        <v>30</v>
      </c>
      <c r="H233" s="70" t="e">
        <f>#REF!</f>
        <v>#REF!</v>
      </c>
      <c r="I233" s="26" t="e">
        <f t="shared" si="11"/>
        <v>#REF!</v>
      </c>
      <c r="J233" s="169"/>
    </row>
    <row r="234" spans="1:10" s="38" customFormat="1" ht="47.5" customHeight="1" x14ac:dyDescent="0.2">
      <c r="A234" s="21" t="s">
        <v>246</v>
      </c>
      <c r="B234" s="87" t="s">
        <v>110</v>
      </c>
      <c r="C234" s="87" t="s">
        <v>111</v>
      </c>
      <c r="D234" s="87" t="s">
        <v>112</v>
      </c>
      <c r="E234" s="87" t="s">
        <v>113</v>
      </c>
      <c r="F234" s="87" t="s">
        <v>114</v>
      </c>
      <c r="G234" s="87" t="s">
        <v>174</v>
      </c>
      <c r="H234" s="87" t="s">
        <v>92</v>
      </c>
      <c r="I234" s="87" t="s">
        <v>93</v>
      </c>
      <c r="J234" s="87" t="s">
        <v>94</v>
      </c>
    </row>
    <row r="235" spans="1:10" s="38" customFormat="1" ht="48" customHeight="1" x14ac:dyDescent="0.2">
      <c r="A235" s="174" t="s">
        <v>322</v>
      </c>
      <c r="B235" s="287" t="s">
        <v>117</v>
      </c>
      <c r="C235" s="157" t="s">
        <v>196</v>
      </c>
      <c r="D235" s="287">
        <v>6</v>
      </c>
      <c r="E235" s="287">
        <v>15</v>
      </c>
      <c r="F235" s="51" t="s">
        <v>282</v>
      </c>
      <c r="G235" s="30">
        <v>15</v>
      </c>
      <c r="H235" s="82" t="e">
        <f>#REF!</f>
        <v>#REF!</v>
      </c>
      <c r="I235" s="26" t="e">
        <f t="shared" ref="I235" si="12">H235*G235</f>
        <v>#REF!</v>
      </c>
      <c r="J235" s="164" t="e">
        <f>SUM(I235:I237)</f>
        <v>#REF!</v>
      </c>
    </row>
    <row r="236" spans="1:10" s="22" customFormat="1" ht="120" x14ac:dyDescent="0.2">
      <c r="A236" s="290"/>
      <c r="B236" s="288"/>
      <c r="C236" s="288"/>
      <c r="D236" s="288"/>
      <c r="E236" s="288"/>
      <c r="F236" s="76" t="s">
        <v>203</v>
      </c>
      <c r="G236" s="30">
        <f>E235*D235</f>
        <v>90</v>
      </c>
      <c r="H236" s="27" t="e">
        <f>#REF!</f>
        <v>#REF!</v>
      </c>
      <c r="I236" s="26" t="e">
        <f>H236*G236</f>
        <v>#REF!</v>
      </c>
      <c r="J236" s="165"/>
    </row>
    <row r="237" spans="1:10" s="38" customFormat="1" ht="54.5" customHeight="1" x14ac:dyDescent="0.2">
      <c r="A237" s="291"/>
      <c r="B237" s="289"/>
      <c r="C237" s="289"/>
      <c r="D237" s="289"/>
      <c r="E237" s="289"/>
      <c r="F237" s="51" t="s">
        <v>303</v>
      </c>
      <c r="G237" s="30">
        <v>1</v>
      </c>
      <c r="H237" s="70" t="e">
        <f>#REF!</f>
        <v>#REF!</v>
      </c>
      <c r="I237" s="70" t="e">
        <f>H237*G237</f>
        <v>#REF!</v>
      </c>
      <c r="J237" s="166"/>
    </row>
    <row r="238" spans="1:10" s="38" customFormat="1" ht="41.5" customHeight="1" x14ac:dyDescent="0.2">
      <c r="A238" s="21" t="s">
        <v>246</v>
      </c>
      <c r="B238" s="87" t="s">
        <v>110</v>
      </c>
      <c r="C238" s="87" t="s">
        <v>111</v>
      </c>
      <c r="D238" s="87" t="s">
        <v>112</v>
      </c>
      <c r="E238" s="87" t="s">
        <v>113</v>
      </c>
      <c r="F238" s="87" t="s">
        <v>114</v>
      </c>
      <c r="G238" s="87" t="s">
        <v>174</v>
      </c>
      <c r="H238" s="87" t="s">
        <v>92</v>
      </c>
      <c r="I238" s="87" t="s">
        <v>93</v>
      </c>
      <c r="J238" s="87" t="s">
        <v>94</v>
      </c>
    </row>
    <row r="239" spans="1:10" s="38" customFormat="1" ht="44.5" customHeight="1" x14ac:dyDescent="0.2">
      <c r="A239" s="171" t="s">
        <v>323</v>
      </c>
      <c r="B239" s="287" t="s">
        <v>59</v>
      </c>
      <c r="C239" s="173" t="s">
        <v>196</v>
      </c>
      <c r="D239" s="274">
        <v>6</v>
      </c>
      <c r="E239" s="274">
        <v>15</v>
      </c>
      <c r="F239" s="51" t="s">
        <v>282</v>
      </c>
      <c r="G239" s="30">
        <v>15</v>
      </c>
      <c r="H239" s="82" t="e">
        <f>#REF!</f>
        <v>#REF!</v>
      </c>
      <c r="I239" s="26" t="e">
        <f t="shared" ref="I239" si="13">H239*G239</f>
        <v>#REF!</v>
      </c>
      <c r="J239" s="164" t="e">
        <f>SUM(I239:I241)</f>
        <v>#REF!</v>
      </c>
    </row>
    <row r="240" spans="1:10" s="22" customFormat="1" ht="120" x14ac:dyDescent="0.2">
      <c r="A240" s="275"/>
      <c r="B240" s="288"/>
      <c r="C240" s="274"/>
      <c r="D240" s="274"/>
      <c r="E240" s="274"/>
      <c r="F240" s="76" t="s">
        <v>203</v>
      </c>
      <c r="G240" s="30">
        <f>E239*D239</f>
        <v>90</v>
      </c>
      <c r="H240" s="27" t="e">
        <f>#REF!</f>
        <v>#REF!</v>
      </c>
      <c r="I240" s="26" t="e">
        <f>H240*G240</f>
        <v>#REF!</v>
      </c>
      <c r="J240" s="165"/>
    </row>
    <row r="241" spans="1:12" s="38" customFormat="1" ht="30" x14ac:dyDescent="0.2">
      <c r="A241" s="286"/>
      <c r="B241" s="289"/>
      <c r="C241" s="274"/>
      <c r="D241" s="274"/>
      <c r="E241" s="274"/>
      <c r="F241" s="51" t="s">
        <v>303</v>
      </c>
      <c r="G241" s="30">
        <v>1</v>
      </c>
      <c r="H241" s="70" t="e">
        <f>#REF!</f>
        <v>#REF!</v>
      </c>
      <c r="I241" s="70" t="e">
        <f>H241*G241</f>
        <v>#REF!</v>
      </c>
      <c r="J241" s="166"/>
    </row>
    <row r="242" spans="1:12" s="38" customFormat="1" ht="45" x14ac:dyDescent="0.2">
      <c r="A242" s="21" t="s">
        <v>246</v>
      </c>
      <c r="B242" s="87" t="s">
        <v>110</v>
      </c>
      <c r="C242" s="87" t="s">
        <v>111</v>
      </c>
      <c r="D242" s="87" t="s">
        <v>112</v>
      </c>
      <c r="E242" s="87" t="s">
        <v>113</v>
      </c>
      <c r="F242" s="87" t="s">
        <v>114</v>
      </c>
      <c r="G242" s="87" t="s">
        <v>174</v>
      </c>
      <c r="H242" s="87" t="s">
        <v>92</v>
      </c>
      <c r="I242" s="87" t="s">
        <v>93</v>
      </c>
      <c r="J242" s="87" t="s">
        <v>94</v>
      </c>
    </row>
    <row r="243" spans="1:12" s="38" customFormat="1" ht="60" x14ac:dyDescent="0.2">
      <c r="A243" s="171" t="s">
        <v>304</v>
      </c>
      <c r="B243" s="274" t="s">
        <v>117</v>
      </c>
      <c r="C243" s="274" t="s">
        <v>158</v>
      </c>
      <c r="D243" s="274">
        <v>4</v>
      </c>
      <c r="E243" s="274">
        <v>25</v>
      </c>
      <c r="F243" s="51" t="s">
        <v>305</v>
      </c>
      <c r="G243" s="30">
        <f>E243*D243</f>
        <v>100</v>
      </c>
      <c r="H243" s="26" t="e">
        <f>#REF!</f>
        <v>#REF!</v>
      </c>
      <c r="I243" s="83" t="e">
        <f>H243*G243</f>
        <v>#REF!</v>
      </c>
      <c r="J243" s="262" t="e">
        <f>SUM(I243:I247)</f>
        <v>#REF!</v>
      </c>
    </row>
    <row r="244" spans="1:12" s="38" customFormat="1" ht="30" x14ac:dyDescent="0.2">
      <c r="A244" s="275"/>
      <c r="B244" s="274"/>
      <c r="C244" s="274"/>
      <c r="D244" s="274"/>
      <c r="E244" s="274"/>
      <c r="F244" s="2" t="s">
        <v>306</v>
      </c>
      <c r="G244" s="30">
        <f>D243</f>
        <v>4</v>
      </c>
      <c r="H244" s="26">
        <v>116655</v>
      </c>
      <c r="I244" s="26">
        <f>+H244*G244</f>
        <v>466620</v>
      </c>
      <c r="J244" s="165"/>
    </row>
    <row r="245" spans="1:12" s="38" customFormat="1" ht="15" x14ac:dyDescent="0.2">
      <c r="A245" s="275"/>
      <c r="B245" s="274"/>
      <c r="C245" s="274"/>
      <c r="D245" s="274"/>
      <c r="E245" s="274"/>
      <c r="F245" s="51" t="s">
        <v>26</v>
      </c>
      <c r="G245" s="30">
        <v>5</v>
      </c>
      <c r="H245" s="70">
        <v>817</v>
      </c>
      <c r="I245" s="26">
        <f t="shared" ref="I245:I246" si="14">+H245*G245</f>
        <v>4085</v>
      </c>
      <c r="J245" s="165"/>
    </row>
    <row r="246" spans="1:12" s="38" customFormat="1" ht="15" x14ac:dyDescent="0.2">
      <c r="A246" s="275"/>
      <c r="B246" s="274"/>
      <c r="C246" s="274"/>
      <c r="D246" s="274"/>
      <c r="E246" s="274"/>
      <c r="F246" s="51" t="s">
        <v>27</v>
      </c>
      <c r="G246" s="30">
        <v>5</v>
      </c>
      <c r="H246" s="26">
        <f>3480*(1+5.2%)</f>
        <v>3660.96</v>
      </c>
      <c r="I246" s="26">
        <f t="shared" si="14"/>
        <v>18304.8</v>
      </c>
      <c r="J246" s="165"/>
    </row>
    <row r="247" spans="1:12" s="22" customFormat="1" ht="30" x14ac:dyDescent="0.2">
      <c r="A247" s="275"/>
      <c r="B247" s="274"/>
      <c r="C247" s="274"/>
      <c r="D247" s="274"/>
      <c r="E247" s="274"/>
      <c r="F247" s="51" t="s">
        <v>204</v>
      </c>
      <c r="G247" s="30">
        <v>1</v>
      </c>
      <c r="H247" s="70">
        <v>81333</v>
      </c>
      <c r="I247" s="70">
        <f>H247*G247</f>
        <v>81333</v>
      </c>
      <c r="J247" s="166"/>
    </row>
    <row r="248" spans="1:12" s="38" customFormat="1" ht="45" x14ac:dyDescent="0.2">
      <c r="A248" s="21" t="s">
        <v>246</v>
      </c>
      <c r="B248" s="87" t="s">
        <v>110</v>
      </c>
      <c r="C248" s="87" t="s">
        <v>111</v>
      </c>
      <c r="D248" s="87" t="s">
        <v>112</v>
      </c>
      <c r="E248" s="87" t="s">
        <v>113</v>
      </c>
      <c r="F248" s="87" t="s">
        <v>114</v>
      </c>
      <c r="G248" s="87" t="s">
        <v>174</v>
      </c>
      <c r="H248" s="87" t="s">
        <v>92</v>
      </c>
      <c r="I248" s="87" t="s">
        <v>93</v>
      </c>
      <c r="J248" s="87" t="s">
        <v>94</v>
      </c>
    </row>
    <row r="249" spans="1:12" s="38" customFormat="1" ht="60" x14ac:dyDescent="0.2">
      <c r="A249" s="171" t="s">
        <v>307</v>
      </c>
      <c r="B249" s="274" t="s">
        <v>59</v>
      </c>
      <c r="C249" s="274" t="s">
        <v>158</v>
      </c>
      <c r="D249" s="274">
        <v>4</v>
      </c>
      <c r="E249" s="274">
        <v>25</v>
      </c>
      <c r="F249" s="51" t="s">
        <v>305</v>
      </c>
      <c r="G249" s="30">
        <f>D249*E249</f>
        <v>100</v>
      </c>
      <c r="H249" s="26" t="e">
        <f>#REF!</f>
        <v>#REF!</v>
      </c>
      <c r="I249" s="83" t="e">
        <f>H249*G249</f>
        <v>#REF!</v>
      </c>
      <c r="J249" s="262" t="e">
        <f>SUM(I249:I253)</f>
        <v>#REF!</v>
      </c>
    </row>
    <row r="250" spans="1:12" s="38" customFormat="1" ht="30" x14ac:dyDescent="0.2">
      <c r="A250" s="275"/>
      <c r="B250" s="274"/>
      <c r="C250" s="274"/>
      <c r="D250" s="274"/>
      <c r="E250" s="274"/>
      <c r="F250" s="2" t="s">
        <v>306</v>
      </c>
      <c r="G250" s="30">
        <f>D249</f>
        <v>4</v>
      </c>
      <c r="H250" s="26">
        <v>116655</v>
      </c>
      <c r="I250" s="26">
        <f>+H250*G250</f>
        <v>466620</v>
      </c>
      <c r="J250" s="165"/>
    </row>
    <row r="251" spans="1:12" s="38" customFormat="1" ht="15" x14ac:dyDescent="0.2">
      <c r="A251" s="275"/>
      <c r="B251" s="274"/>
      <c r="C251" s="274"/>
      <c r="D251" s="274"/>
      <c r="E251" s="274"/>
      <c r="F251" s="51" t="s">
        <v>26</v>
      </c>
      <c r="G251" s="30">
        <v>5</v>
      </c>
      <c r="H251" s="70">
        <v>817</v>
      </c>
      <c r="I251" s="83">
        <f t="shared" ref="I251:I252" si="15">H251*G251</f>
        <v>4085</v>
      </c>
      <c r="J251" s="165"/>
    </row>
    <row r="252" spans="1:12" s="38" customFormat="1" ht="21.5" customHeight="1" x14ac:dyDescent="0.2">
      <c r="A252" s="275"/>
      <c r="B252" s="274"/>
      <c r="C252" s="274"/>
      <c r="D252" s="274"/>
      <c r="E252" s="274"/>
      <c r="F252" s="51" t="s">
        <v>27</v>
      </c>
      <c r="G252" s="30">
        <v>5</v>
      </c>
      <c r="H252" s="26">
        <f>3480*(1+5.2%)</f>
        <v>3660.96</v>
      </c>
      <c r="I252" s="83">
        <f t="shared" si="15"/>
        <v>18304.8</v>
      </c>
      <c r="J252" s="165"/>
    </row>
    <row r="253" spans="1:12" s="22" customFormat="1" ht="30" x14ac:dyDescent="0.2">
      <c r="A253" s="275"/>
      <c r="B253" s="274"/>
      <c r="C253" s="274"/>
      <c r="D253" s="274"/>
      <c r="E253" s="274"/>
      <c r="F253" s="51" t="s">
        <v>204</v>
      </c>
      <c r="G253" s="30">
        <v>1</v>
      </c>
      <c r="H253" s="70">
        <v>81333</v>
      </c>
      <c r="I253" s="70">
        <f>H253*G253</f>
        <v>81333</v>
      </c>
      <c r="J253" s="166"/>
    </row>
    <row r="254" spans="1:12" ht="54.75" customHeight="1" x14ac:dyDescent="0.2">
      <c r="A254" s="21" t="s">
        <v>246</v>
      </c>
      <c r="B254" s="87" t="s">
        <v>110</v>
      </c>
      <c r="C254" s="87" t="s">
        <v>111</v>
      </c>
      <c r="D254" s="87" t="s">
        <v>112</v>
      </c>
      <c r="E254" s="87" t="s">
        <v>113</v>
      </c>
      <c r="F254" s="87" t="s">
        <v>114</v>
      </c>
      <c r="G254" s="87" t="s">
        <v>174</v>
      </c>
      <c r="H254" s="87" t="s">
        <v>92</v>
      </c>
      <c r="I254" s="87" t="s">
        <v>93</v>
      </c>
      <c r="J254" s="87" t="s">
        <v>94</v>
      </c>
    </row>
    <row r="255" spans="1:12" ht="19.25" customHeight="1" x14ac:dyDescent="0.2">
      <c r="A255" s="282" t="s">
        <v>159</v>
      </c>
      <c r="B255" s="284" t="s">
        <v>117</v>
      </c>
      <c r="C255" s="284" t="s">
        <v>196</v>
      </c>
      <c r="D255" s="284">
        <v>2</v>
      </c>
      <c r="E255" s="284">
        <v>20</v>
      </c>
      <c r="F255" s="63" t="s">
        <v>161</v>
      </c>
      <c r="G255" s="63">
        <f>D255*E255</f>
        <v>40</v>
      </c>
      <c r="H255" s="84" t="e">
        <f>#REF!</f>
        <v>#REF!</v>
      </c>
      <c r="I255" s="70" t="e">
        <f>H255*G255</f>
        <v>#REF!</v>
      </c>
      <c r="J255" s="263" t="e">
        <f>SUM(I255:I256)</f>
        <v>#REF!</v>
      </c>
    </row>
    <row r="256" spans="1:12" ht="94.5" customHeight="1" x14ac:dyDescent="0.2">
      <c r="A256" s="283"/>
      <c r="B256" s="285"/>
      <c r="C256" s="285"/>
      <c r="D256" s="285"/>
      <c r="E256" s="285"/>
      <c r="F256" s="2" t="s">
        <v>306</v>
      </c>
      <c r="G256" s="63">
        <f>D255</f>
        <v>2</v>
      </c>
      <c r="H256" s="26">
        <v>116655</v>
      </c>
      <c r="I256" s="26">
        <f>+H256*G256</f>
        <v>233310</v>
      </c>
      <c r="J256" s="264"/>
      <c r="L256" s="29"/>
    </row>
    <row r="257" spans="1:12" ht="32.25" customHeight="1" x14ac:dyDescent="0.2">
      <c r="A257" s="276" t="s">
        <v>162</v>
      </c>
      <c r="B257" s="277"/>
      <c r="C257" s="277"/>
      <c r="D257" s="277"/>
      <c r="E257" s="277"/>
      <c r="F257" s="277"/>
      <c r="G257" s="277"/>
      <c r="H257" s="277"/>
      <c r="I257" s="278"/>
      <c r="J257" s="102" t="e">
        <f>SUM(J9:J253)</f>
        <v>#REF!</v>
      </c>
      <c r="K257" s="85" t="e">
        <f>B2-J257</f>
        <v>#REF!</v>
      </c>
      <c r="L257" s="74" t="e">
        <f>K257/J257</f>
        <v>#REF!</v>
      </c>
    </row>
    <row r="258" spans="1:12" ht="100.75" customHeight="1" x14ac:dyDescent="0.2">
      <c r="A258" s="279" t="s">
        <v>185</v>
      </c>
      <c r="B258" s="280"/>
      <c r="C258" s="280"/>
      <c r="D258" s="280"/>
      <c r="E258" s="280"/>
      <c r="F258" s="280"/>
      <c r="G258" s="280"/>
      <c r="H258" s="280"/>
      <c r="I258" s="281"/>
      <c r="J258" s="106" t="e">
        <f>J257*L257</f>
        <v>#REF!</v>
      </c>
    </row>
    <row r="259" spans="1:12" ht="14" x14ac:dyDescent="0.2">
      <c r="A259" s="276" t="s">
        <v>163</v>
      </c>
      <c r="B259" s="277"/>
      <c r="C259" s="277"/>
      <c r="D259" s="277"/>
      <c r="E259" s="277"/>
      <c r="F259" s="277"/>
      <c r="G259" s="277"/>
      <c r="H259" s="277"/>
      <c r="I259" s="278"/>
      <c r="J259" s="106" t="e">
        <f>SUM(J257+J258)</f>
        <v>#REF!</v>
      </c>
      <c r="K259" s="85" t="e">
        <f>B2-J259</f>
        <v>#REF!</v>
      </c>
    </row>
    <row r="260" spans="1:12" ht="14" x14ac:dyDescent="0.2">
      <c r="A260" s="107"/>
      <c r="B260" s="107"/>
      <c r="C260" s="107"/>
      <c r="D260" s="107"/>
      <c r="E260" s="107"/>
      <c r="F260" s="107"/>
      <c r="G260" s="107"/>
      <c r="H260" s="107"/>
      <c r="I260" s="107"/>
      <c r="J260" s="107"/>
    </row>
    <row r="261" spans="1:12" s="22" customFormat="1" ht="14" x14ac:dyDescent="0.2">
      <c r="A261" s="107"/>
      <c r="B261" s="107"/>
      <c r="C261" s="107"/>
      <c r="D261" s="107"/>
      <c r="E261" s="107"/>
      <c r="F261" s="107"/>
      <c r="G261" s="107"/>
      <c r="H261" s="107"/>
      <c r="I261" s="107"/>
      <c r="J261" s="107"/>
    </row>
    <row r="262" spans="1:12" s="22" customFormat="1" ht="14" x14ac:dyDescent="0.2">
      <c r="A262" s="107"/>
      <c r="B262" s="107"/>
      <c r="C262" s="107"/>
      <c r="D262" s="107"/>
      <c r="E262" s="107"/>
      <c r="F262" s="107"/>
      <c r="G262" s="107"/>
      <c r="H262" s="107"/>
      <c r="I262" s="107"/>
      <c r="J262" s="107"/>
    </row>
    <row r="263" spans="1:12" s="22" customFormat="1" x14ac:dyDescent="0.2">
      <c r="A263" s="319" t="s">
        <v>224</v>
      </c>
      <c r="B263" s="319"/>
      <c r="C263" s="319"/>
      <c r="D263" s="319"/>
      <c r="E263" s="319"/>
      <c r="F263" s="319"/>
      <c r="G263" s="319"/>
      <c r="H263" s="319"/>
      <c r="I263" s="319"/>
      <c r="J263" s="319"/>
    </row>
    <row r="264" spans="1:12" s="22" customFormat="1" x14ac:dyDescent="0.2">
      <c r="A264" s="319"/>
      <c r="B264" s="319"/>
      <c r="C264" s="319"/>
      <c r="D264" s="319"/>
      <c r="E264" s="319"/>
      <c r="F264" s="319"/>
      <c r="G264" s="319"/>
      <c r="H264" s="319"/>
      <c r="I264" s="319"/>
      <c r="J264" s="319"/>
    </row>
    <row r="265" spans="1:12" ht="14" x14ac:dyDescent="0.2">
      <c r="A265" s="150" t="s">
        <v>245</v>
      </c>
      <c r="B265" s="334"/>
      <c r="C265" s="334"/>
      <c r="D265" s="334"/>
      <c r="E265" s="334"/>
      <c r="F265" s="334"/>
      <c r="G265" s="334"/>
      <c r="H265" s="334"/>
      <c r="I265" s="334"/>
      <c r="J265" s="335"/>
    </row>
    <row r="266" spans="1:12" ht="45" x14ac:dyDescent="0.2">
      <c r="A266" s="151" t="s">
        <v>246</v>
      </c>
      <c r="B266" s="265"/>
      <c r="C266" s="265"/>
      <c r="D266" s="266"/>
      <c r="E266" s="87" t="s">
        <v>194</v>
      </c>
      <c r="F266" s="88"/>
      <c r="G266" s="87" t="s">
        <v>82</v>
      </c>
      <c r="H266" s="87" t="s">
        <v>92</v>
      </c>
      <c r="I266" s="87" t="s">
        <v>93</v>
      </c>
      <c r="J266" s="87" t="s">
        <v>94</v>
      </c>
    </row>
    <row r="267" spans="1:12" ht="30" x14ac:dyDescent="0.2">
      <c r="A267" s="325" t="s">
        <v>95</v>
      </c>
      <c r="B267" s="326"/>
      <c r="C267" s="326"/>
      <c r="D267" s="327"/>
      <c r="E267" s="89">
        <v>3</v>
      </c>
      <c r="F267" s="25" t="s">
        <v>96</v>
      </c>
      <c r="G267" s="3">
        <v>1</v>
      </c>
      <c r="H267" s="26">
        <v>4510000</v>
      </c>
      <c r="I267" s="27">
        <f>E267*G267*H267</f>
        <v>13530000</v>
      </c>
      <c r="J267" s="153">
        <f>SUM(I267:I270)</f>
        <v>66222000</v>
      </c>
    </row>
    <row r="268" spans="1:12" ht="30" x14ac:dyDescent="0.2">
      <c r="A268" s="328"/>
      <c r="B268" s="329"/>
      <c r="C268" s="329"/>
      <c r="D268" s="330"/>
      <c r="E268" s="89">
        <v>3</v>
      </c>
      <c r="F268" s="25" t="s">
        <v>97</v>
      </c>
      <c r="G268" s="3">
        <v>1</v>
      </c>
      <c r="H268" s="26">
        <v>4510000</v>
      </c>
      <c r="I268" s="27">
        <f t="shared" ref="I268:I278" si="16">E268*G268*H268</f>
        <v>13530000</v>
      </c>
      <c r="J268" s="153"/>
    </row>
    <row r="269" spans="1:12" ht="30" x14ac:dyDescent="0.2">
      <c r="A269" s="328"/>
      <c r="B269" s="329"/>
      <c r="C269" s="329"/>
      <c r="D269" s="330"/>
      <c r="E269" s="89">
        <v>3</v>
      </c>
      <c r="F269" s="25" t="s">
        <v>98</v>
      </c>
      <c r="G269" s="3">
        <v>1</v>
      </c>
      <c r="H269" s="26">
        <v>4510000</v>
      </c>
      <c r="I269" s="27">
        <f t="shared" si="16"/>
        <v>13530000</v>
      </c>
      <c r="J269" s="153"/>
    </row>
    <row r="270" spans="1:12" ht="30" x14ac:dyDescent="0.2">
      <c r="A270" s="331"/>
      <c r="B270" s="332"/>
      <c r="C270" s="332"/>
      <c r="D270" s="333"/>
      <c r="E270" s="89">
        <v>3</v>
      </c>
      <c r="F270" s="25" t="s">
        <v>195</v>
      </c>
      <c r="G270" s="3">
        <v>4</v>
      </c>
      <c r="H270" s="26">
        <v>2136000</v>
      </c>
      <c r="I270" s="27">
        <f t="shared" si="16"/>
        <v>25632000</v>
      </c>
      <c r="J270" s="153"/>
    </row>
    <row r="271" spans="1:12" ht="30" x14ac:dyDescent="0.2">
      <c r="A271" s="325" t="s">
        <v>100</v>
      </c>
      <c r="B271" s="326"/>
      <c r="C271" s="326"/>
      <c r="D271" s="327"/>
      <c r="E271" s="89">
        <v>3</v>
      </c>
      <c r="F271" s="25" t="s">
        <v>96</v>
      </c>
      <c r="G271" s="3">
        <v>1</v>
      </c>
      <c r="H271" s="26">
        <v>4510000</v>
      </c>
      <c r="I271" s="27">
        <f t="shared" si="16"/>
        <v>13530000</v>
      </c>
      <c r="J271" s="153">
        <f>SUM(I271:I274)</f>
        <v>66222000</v>
      </c>
    </row>
    <row r="272" spans="1:12" ht="30" x14ac:dyDescent="0.2">
      <c r="A272" s="328"/>
      <c r="B272" s="329"/>
      <c r="C272" s="329"/>
      <c r="D272" s="330"/>
      <c r="E272" s="89">
        <v>3</v>
      </c>
      <c r="F272" s="25" t="s">
        <v>97</v>
      </c>
      <c r="G272" s="3">
        <v>1</v>
      </c>
      <c r="H272" s="26">
        <v>4510000</v>
      </c>
      <c r="I272" s="27">
        <f t="shared" si="16"/>
        <v>13530000</v>
      </c>
      <c r="J272" s="153"/>
    </row>
    <row r="273" spans="1:13" ht="30" x14ac:dyDescent="0.2">
      <c r="A273" s="328"/>
      <c r="B273" s="329"/>
      <c r="C273" s="329"/>
      <c r="D273" s="330"/>
      <c r="E273" s="89">
        <v>3</v>
      </c>
      <c r="F273" s="25" t="s">
        <v>98</v>
      </c>
      <c r="G273" s="3">
        <v>1</v>
      </c>
      <c r="H273" s="26">
        <v>4510000</v>
      </c>
      <c r="I273" s="27">
        <f t="shared" si="16"/>
        <v>13530000</v>
      </c>
      <c r="J273" s="153"/>
    </row>
    <row r="274" spans="1:13" ht="30" x14ac:dyDescent="0.2">
      <c r="A274" s="331"/>
      <c r="B274" s="332"/>
      <c r="C274" s="332"/>
      <c r="D274" s="333"/>
      <c r="E274" s="89">
        <v>3</v>
      </c>
      <c r="F274" s="25" t="s">
        <v>195</v>
      </c>
      <c r="G274" s="3">
        <v>4</v>
      </c>
      <c r="H274" s="26">
        <v>2136000</v>
      </c>
      <c r="I274" s="27">
        <f t="shared" si="16"/>
        <v>25632000</v>
      </c>
      <c r="J274" s="153"/>
      <c r="M274" s="29"/>
    </row>
    <row r="275" spans="1:13" ht="30" x14ac:dyDescent="0.2">
      <c r="A275" s="325" t="s">
        <v>101</v>
      </c>
      <c r="B275" s="326"/>
      <c r="C275" s="326"/>
      <c r="D275" s="327"/>
      <c r="E275" s="89">
        <v>1</v>
      </c>
      <c r="F275" s="25" t="s">
        <v>102</v>
      </c>
      <c r="G275" s="3">
        <v>1</v>
      </c>
      <c r="H275" s="26">
        <v>4510000</v>
      </c>
      <c r="I275" s="27">
        <f t="shared" si="16"/>
        <v>4510000</v>
      </c>
      <c r="J275" s="159">
        <f>SUM(I275:I278)</f>
        <v>18040000</v>
      </c>
      <c r="M275" s="29"/>
    </row>
    <row r="276" spans="1:13" ht="30" x14ac:dyDescent="0.2">
      <c r="A276" s="328"/>
      <c r="B276" s="329"/>
      <c r="C276" s="329"/>
      <c r="D276" s="330"/>
      <c r="E276" s="89">
        <v>1</v>
      </c>
      <c r="F276" s="25" t="s">
        <v>103</v>
      </c>
      <c r="G276" s="3">
        <v>1</v>
      </c>
      <c r="H276" s="26">
        <v>4510000</v>
      </c>
      <c r="I276" s="27">
        <f t="shared" si="16"/>
        <v>4510000</v>
      </c>
      <c r="J276" s="160"/>
      <c r="M276" s="29"/>
    </row>
    <row r="277" spans="1:13" ht="30" x14ac:dyDescent="0.2">
      <c r="A277" s="328"/>
      <c r="B277" s="329"/>
      <c r="C277" s="329"/>
      <c r="D277" s="330"/>
      <c r="E277" s="89">
        <v>1</v>
      </c>
      <c r="F277" s="25" t="s">
        <v>247</v>
      </c>
      <c r="G277" s="3">
        <v>1</v>
      </c>
      <c r="H277" s="26">
        <v>4510000</v>
      </c>
      <c r="I277" s="27">
        <f t="shared" si="16"/>
        <v>4510000</v>
      </c>
      <c r="J277" s="160"/>
    </row>
    <row r="278" spans="1:13" ht="30" x14ac:dyDescent="0.2">
      <c r="A278" s="331"/>
      <c r="B278" s="332"/>
      <c r="C278" s="332"/>
      <c r="D278" s="333"/>
      <c r="E278" s="89">
        <v>1</v>
      </c>
      <c r="F278" s="25" t="s">
        <v>105</v>
      </c>
      <c r="G278" s="3">
        <v>1</v>
      </c>
      <c r="H278" s="26">
        <v>4510000</v>
      </c>
      <c r="I278" s="27">
        <f t="shared" si="16"/>
        <v>4510000</v>
      </c>
      <c r="J278" s="161"/>
      <c r="L278" s="32"/>
      <c r="M278" s="33">
        <f>L278*0.86%</f>
        <v>0</v>
      </c>
    </row>
    <row r="279" spans="1:13" ht="15" x14ac:dyDescent="0.2">
      <c r="A279" s="319"/>
      <c r="B279" s="319"/>
      <c r="C279" s="319"/>
      <c r="D279" s="319"/>
      <c r="E279" s="319"/>
      <c r="F279" s="319"/>
      <c r="G279" s="87" t="s">
        <v>82</v>
      </c>
      <c r="H279" s="87" t="s">
        <v>92</v>
      </c>
      <c r="I279" s="87" t="s">
        <v>93</v>
      </c>
      <c r="J279" s="87" t="s">
        <v>94</v>
      </c>
    </row>
    <row r="280" spans="1:13" s="22" customFormat="1" ht="105" x14ac:dyDescent="0.2">
      <c r="A280" s="91" t="s">
        <v>106</v>
      </c>
      <c r="B280" s="92"/>
      <c r="C280" s="92"/>
      <c r="D280" s="92"/>
      <c r="E280" s="93">
        <v>3</v>
      </c>
      <c r="F280" s="31" t="s">
        <v>107</v>
      </c>
      <c r="G280" s="3">
        <v>1</v>
      </c>
      <c r="H280" s="26" t="e">
        <f>#REF!</f>
        <v>#REF!</v>
      </c>
      <c r="I280" s="26" t="e">
        <f>E280*G280*H280</f>
        <v>#REF!</v>
      </c>
      <c r="J280" s="26" t="e">
        <f>E280*G280*H280</f>
        <v>#REF!</v>
      </c>
    </row>
    <row r="281" spans="1:13" s="22" customFormat="1" ht="14" x14ac:dyDescent="0.2">
      <c r="A281" s="320" t="s">
        <v>108</v>
      </c>
      <c r="B281" s="321"/>
      <c r="C281" s="321"/>
      <c r="D281" s="321"/>
      <c r="E281" s="321"/>
      <c r="F281" s="321"/>
      <c r="G281" s="321"/>
      <c r="H281" s="321"/>
      <c r="I281" s="321"/>
      <c r="J281" s="322"/>
    </row>
    <row r="282" spans="1:13" ht="29" customHeight="1" x14ac:dyDescent="0.2">
      <c r="A282" s="303" t="s">
        <v>109</v>
      </c>
      <c r="B282" s="265"/>
      <c r="C282" s="265"/>
      <c r="D282" s="265"/>
      <c r="E282" s="265"/>
      <c r="F282" s="265"/>
      <c r="G282" s="265"/>
      <c r="H282" s="265"/>
      <c r="I282" s="265"/>
      <c r="J282" s="266"/>
    </row>
    <row r="283" spans="1:13" ht="33" customHeight="1" x14ac:dyDescent="0.2">
      <c r="A283" s="34" t="s">
        <v>246</v>
      </c>
      <c r="B283" s="34" t="s">
        <v>110</v>
      </c>
      <c r="C283" s="34" t="s">
        <v>111</v>
      </c>
      <c r="D283" s="21" t="s">
        <v>112</v>
      </c>
      <c r="E283" s="21" t="s">
        <v>113</v>
      </c>
      <c r="F283" s="21" t="s">
        <v>114</v>
      </c>
      <c r="G283" s="21" t="s">
        <v>174</v>
      </c>
      <c r="H283" s="21" t="s">
        <v>92</v>
      </c>
      <c r="I283" s="21" t="s">
        <v>93</v>
      </c>
      <c r="J283" s="21" t="s">
        <v>94</v>
      </c>
    </row>
    <row r="284" spans="1:13" ht="31.25" customHeight="1" x14ac:dyDescent="0.2">
      <c r="A284" s="75" t="s">
        <v>115</v>
      </c>
      <c r="B284" s="86" t="s">
        <v>217</v>
      </c>
      <c r="C284" s="86" t="s">
        <v>218</v>
      </c>
      <c r="D284" s="323"/>
      <c r="E284" s="216"/>
      <c r="F284" s="216"/>
      <c r="G284" s="216"/>
      <c r="H284" s="216"/>
      <c r="I284" s="216"/>
      <c r="J284" s="324"/>
    </row>
    <row r="285" spans="1:13" ht="36.5" customHeight="1" x14ac:dyDescent="0.2">
      <c r="A285" s="21" t="s">
        <v>246</v>
      </c>
      <c r="B285" s="87" t="s">
        <v>110</v>
      </c>
      <c r="C285" s="87" t="s">
        <v>111</v>
      </c>
      <c r="D285" s="87" t="s">
        <v>112</v>
      </c>
      <c r="E285" s="87" t="s">
        <v>113</v>
      </c>
      <c r="F285" s="87" t="s">
        <v>114</v>
      </c>
      <c r="G285" s="87" t="s">
        <v>174</v>
      </c>
      <c r="H285" s="87" t="s">
        <v>92</v>
      </c>
      <c r="I285" s="87" t="s">
        <v>93</v>
      </c>
      <c r="J285" s="87" t="s">
        <v>94</v>
      </c>
    </row>
    <row r="286" spans="1:13" s="22" customFormat="1" ht="15" x14ac:dyDescent="0.2">
      <c r="A286" s="158" t="s">
        <v>221</v>
      </c>
      <c r="B286" s="287" t="s">
        <v>117</v>
      </c>
      <c r="C286" s="157" t="s">
        <v>248</v>
      </c>
      <c r="D286" s="287">
        <v>3</v>
      </c>
      <c r="E286" s="287">
        <v>20</v>
      </c>
      <c r="F286" s="2" t="s">
        <v>165</v>
      </c>
      <c r="G286" s="3">
        <f>ROUNDUP(($D$28*$E$28)/50,0)</f>
        <v>2</v>
      </c>
      <c r="H286" s="42" t="e">
        <f>#REF!</f>
        <v>#REF!</v>
      </c>
      <c r="I286" s="26" t="e">
        <f>+H286*G286</f>
        <v>#REF!</v>
      </c>
      <c r="J286" s="159" t="e">
        <f>SUM(I286:I289)</f>
        <v>#REF!</v>
      </c>
    </row>
    <row r="287" spans="1:13" ht="33" customHeight="1" x14ac:dyDescent="0.2">
      <c r="A287" s="217"/>
      <c r="B287" s="288"/>
      <c r="C287" s="288"/>
      <c r="D287" s="288"/>
      <c r="E287" s="288"/>
      <c r="F287" s="2" t="s">
        <v>80</v>
      </c>
      <c r="G287" s="3">
        <f>ROUNDUP(($D$28*$E$28)/20,0)</f>
        <v>3</v>
      </c>
      <c r="H287" s="42" t="e">
        <f>#REF!</f>
        <v>#REF!</v>
      </c>
      <c r="I287" s="26" t="e">
        <f>+H287*G287</f>
        <v>#REF!</v>
      </c>
      <c r="J287" s="160"/>
    </row>
    <row r="288" spans="1:13" ht="42.5" customHeight="1" x14ac:dyDescent="0.2">
      <c r="A288" s="217"/>
      <c r="B288" s="288"/>
      <c r="C288" s="288"/>
      <c r="D288" s="288"/>
      <c r="E288" s="288"/>
      <c r="F288" s="2" t="s">
        <v>78</v>
      </c>
      <c r="G288" s="3">
        <v>1</v>
      </c>
      <c r="H288" s="42" t="e">
        <f>#REF!</f>
        <v>#REF!</v>
      </c>
      <c r="I288" s="26" t="e">
        <f>+H288*G288</f>
        <v>#REF!</v>
      </c>
      <c r="J288" s="160"/>
    </row>
    <row r="289" spans="1:12" ht="37.25" customHeight="1" x14ac:dyDescent="0.2">
      <c r="A289" s="218"/>
      <c r="B289" s="289"/>
      <c r="C289" s="289"/>
      <c r="D289" s="289"/>
      <c r="E289" s="289"/>
      <c r="F289" s="2" t="s">
        <v>79</v>
      </c>
      <c r="G289" s="3">
        <v>3</v>
      </c>
      <c r="H289" s="42" t="e">
        <f>#REF!</f>
        <v>#REF!</v>
      </c>
      <c r="I289" s="26" t="e">
        <f>+H289*G289</f>
        <v>#REF!</v>
      </c>
      <c r="J289" s="161"/>
    </row>
    <row r="290" spans="1:12" ht="39.5" customHeight="1" x14ac:dyDescent="0.2">
      <c r="A290" s="21" t="s">
        <v>246</v>
      </c>
      <c r="B290" s="87" t="s">
        <v>110</v>
      </c>
      <c r="C290" s="87" t="s">
        <v>111</v>
      </c>
      <c r="D290" s="87" t="s">
        <v>112</v>
      </c>
      <c r="E290" s="87" t="s">
        <v>113</v>
      </c>
      <c r="F290" s="87" t="s">
        <v>114</v>
      </c>
      <c r="G290" s="87" t="s">
        <v>174</v>
      </c>
      <c r="H290" s="87" t="s">
        <v>92</v>
      </c>
      <c r="I290" s="87" t="s">
        <v>93</v>
      </c>
      <c r="J290" s="87" t="s">
        <v>94</v>
      </c>
    </row>
    <row r="291" spans="1:12" ht="15" x14ac:dyDescent="0.2">
      <c r="A291" s="158" t="s">
        <v>221</v>
      </c>
      <c r="B291" s="317" t="s">
        <v>59</v>
      </c>
      <c r="C291" s="157" t="s">
        <v>248</v>
      </c>
      <c r="D291" s="287">
        <v>3</v>
      </c>
      <c r="E291" s="287">
        <v>15</v>
      </c>
      <c r="F291" s="2" t="s">
        <v>165</v>
      </c>
      <c r="G291" s="3">
        <f>ROUNDUP(($D$33*$E$33)/50,0)</f>
        <v>1</v>
      </c>
      <c r="H291" s="42" t="e">
        <f>#REF!</f>
        <v>#REF!</v>
      </c>
      <c r="I291" s="26" t="e">
        <f>+H291*G291</f>
        <v>#REF!</v>
      </c>
      <c r="J291" s="153" t="e">
        <f>+I294+I291+I292+I293</f>
        <v>#REF!</v>
      </c>
    </row>
    <row r="292" spans="1:12" ht="25.25" customHeight="1" x14ac:dyDescent="0.2">
      <c r="A292" s="217"/>
      <c r="B292" s="288"/>
      <c r="C292" s="288"/>
      <c r="D292" s="288"/>
      <c r="E292" s="288"/>
      <c r="F292" s="2" t="s">
        <v>80</v>
      </c>
      <c r="G292" s="81">
        <f>ROUNDUP((D291*E291)/20,0)</f>
        <v>3</v>
      </c>
      <c r="H292" s="42" t="e">
        <f>#REF!</f>
        <v>#REF!</v>
      </c>
      <c r="I292" s="26" t="e">
        <f>+H292*G292</f>
        <v>#REF!</v>
      </c>
      <c r="J292" s="153"/>
    </row>
    <row r="293" spans="1:12" ht="30" customHeight="1" x14ac:dyDescent="0.2">
      <c r="A293" s="217"/>
      <c r="B293" s="288"/>
      <c r="C293" s="288"/>
      <c r="D293" s="288"/>
      <c r="E293" s="288"/>
      <c r="F293" s="2" t="s">
        <v>78</v>
      </c>
      <c r="G293" s="3">
        <v>1</v>
      </c>
      <c r="H293" s="42" t="e">
        <f>#REF!</f>
        <v>#REF!</v>
      </c>
      <c r="I293" s="26" t="e">
        <f>+H293*G293</f>
        <v>#REF!</v>
      </c>
      <c r="J293" s="153"/>
    </row>
    <row r="294" spans="1:12" ht="33" customHeight="1" x14ac:dyDescent="0.2">
      <c r="A294" s="218"/>
      <c r="B294" s="289"/>
      <c r="C294" s="289"/>
      <c r="D294" s="289"/>
      <c r="E294" s="289"/>
      <c r="F294" s="2" t="s">
        <v>79</v>
      </c>
      <c r="G294" s="3">
        <v>3</v>
      </c>
      <c r="H294" s="42" t="e">
        <f>#REF!</f>
        <v>#REF!</v>
      </c>
      <c r="I294" s="26" t="e">
        <f>+H294*G294</f>
        <v>#REF!</v>
      </c>
      <c r="J294" s="153"/>
    </row>
    <row r="295" spans="1:12" ht="31.25" customHeight="1" x14ac:dyDescent="0.2">
      <c r="A295" s="21" t="s">
        <v>246</v>
      </c>
      <c r="B295" s="87" t="s">
        <v>110</v>
      </c>
      <c r="C295" s="87" t="s">
        <v>111</v>
      </c>
      <c r="D295" s="87" t="s">
        <v>112</v>
      </c>
      <c r="E295" s="87" t="s">
        <v>113</v>
      </c>
      <c r="F295" s="87" t="s">
        <v>114</v>
      </c>
      <c r="G295" s="87" t="s">
        <v>120</v>
      </c>
      <c r="H295" s="87" t="s">
        <v>92</v>
      </c>
      <c r="I295" s="87" t="s">
        <v>93</v>
      </c>
      <c r="J295" s="87" t="s">
        <v>94</v>
      </c>
    </row>
    <row r="296" spans="1:12" ht="26.5" customHeight="1" x14ac:dyDescent="0.2">
      <c r="A296" s="155" t="s">
        <v>249</v>
      </c>
      <c r="B296" s="317" t="s">
        <v>117</v>
      </c>
      <c r="C296" s="156" t="s">
        <v>250</v>
      </c>
      <c r="D296" s="317">
        <v>3</v>
      </c>
      <c r="E296" s="317">
        <v>15</v>
      </c>
      <c r="F296" s="2" t="s">
        <v>165</v>
      </c>
      <c r="G296" s="3">
        <f>ROUNDUP(($D$38*$E$38)/50,0)</f>
        <v>1</v>
      </c>
      <c r="H296" s="26" t="e">
        <f>#REF!</f>
        <v>#REF!</v>
      </c>
      <c r="I296" s="26" t="e">
        <f>+H296*G296</f>
        <v>#REF!</v>
      </c>
      <c r="J296" s="159" t="e">
        <f>SUM(I296:I311)</f>
        <v>#REF!</v>
      </c>
    </row>
    <row r="297" spans="1:12" ht="15" x14ac:dyDescent="0.2">
      <c r="A297" s="221"/>
      <c r="B297" s="288"/>
      <c r="C297" s="288"/>
      <c r="D297" s="288"/>
      <c r="E297" s="288"/>
      <c r="F297" s="2" t="s">
        <v>80</v>
      </c>
      <c r="G297" s="3">
        <f>ROUNDUP((D296*E296)/20,0)</f>
        <v>3</v>
      </c>
      <c r="H297" s="26" t="e">
        <f>#REF!</f>
        <v>#REF!</v>
      </c>
      <c r="I297" s="26" t="e">
        <f>+H297*G297</f>
        <v>#REF!</v>
      </c>
      <c r="J297" s="160"/>
    </row>
    <row r="298" spans="1:12" ht="26.5" customHeight="1" x14ac:dyDescent="0.2">
      <c r="A298" s="221"/>
      <c r="B298" s="288"/>
      <c r="C298" s="288"/>
      <c r="D298" s="288"/>
      <c r="E298" s="288"/>
      <c r="F298" s="2" t="s">
        <v>78</v>
      </c>
      <c r="G298" s="3">
        <v>1</v>
      </c>
      <c r="H298" s="26" t="e">
        <f>#REF!</f>
        <v>#REF!</v>
      </c>
      <c r="I298" s="26" t="e">
        <f>+H298*G298</f>
        <v>#REF!</v>
      </c>
      <c r="J298" s="160"/>
    </row>
    <row r="299" spans="1:12" ht="30" customHeight="1" x14ac:dyDescent="0.2">
      <c r="A299" s="221"/>
      <c r="B299" s="288"/>
      <c r="C299" s="288"/>
      <c r="D299" s="288"/>
      <c r="E299" s="288"/>
      <c r="F299" s="2" t="s">
        <v>77</v>
      </c>
      <c r="G299" s="3">
        <v>1</v>
      </c>
      <c r="H299" s="26" t="e">
        <f>#REF!</f>
        <v>#REF!</v>
      </c>
      <c r="I299" s="26" t="e">
        <f>+H299*G299</f>
        <v>#REF!</v>
      </c>
      <c r="J299" s="160"/>
    </row>
    <row r="300" spans="1:12" ht="28.25" customHeight="1" x14ac:dyDescent="0.2">
      <c r="A300" s="222"/>
      <c r="B300" s="289"/>
      <c r="C300" s="289"/>
      <c r="D300" s="289"/>
      <c r="E300" s="289"/>
      <c r="F300" s="2" t="s">
        <v>79</v>
      </c>
      <c r="G300" s="30">
        <v>1</v>
      </c>
      <c r="H300" s="27" t="e">
        <f>#REF!</f>
        <v>#REF!</v>
      </c>
      <c r="I300" s="26" t="e">
        <f>+H300*G300</f>
        <v>#REF!</v>
      </c>
      <c r="J300" s="161"/>
    </row>
    <row r="301" spans="1:12" ht="28.25" customHeight="1" x14ac:dyDescent="0.2">
      <c r="A301" s="21" t="s">
        <v>246</v>
      </c>
      <c r="B301" s="87" t="s">
        <v>110</v>
      </c>
      <c r="C301" s="87" t="s">
        <v>111</v>
      </c>
      <c r="D301" s="87" t="s">
        <v>112</v>
      </c>
      <c r="E301" s="87" t="s">
        <v>113</v>
      </c>
      <c r="F301" s="87" t="s">
        <v>114</v>
      </c>
      <c r="G301" s="87" t="s">
        <v>174</v>
      </c>
      <c r="H301" s="87" t="s">
        <v>92</v>
      </c>
      <c r="I301" s="87" t="s">
        <v>93</v>
      </c>
      <c r="J301" s="87" t="s">
        <v>94</v>
      </c>
    </row>
    <row r="302" spans="1:12" ht="34.25" customHeight="1" x14ac:dyDescent="0.2">
      <c r="A302" s="155" t="s">
        <v>249</v>
      </c>
      <c r="B302" s="287" t="s">
        <v>59</v>
      </c>
      <c r="C302" s="156" t="s">
        <v>250</v>
      </c>
      <c r="D302" s="317">
        <v>3</v>
      </c>
      <c r="E302" s="317">
        <v>10</v>
      </c>
      <c r="F302" s="2" t="s">
        <v>165</v>
      </c>
      <c r="G302" s="3">
        <f>ROUNDUP(($D$38*$E$38)/50,0)</f>
        <v>1</v>
      </c>
      <c r="H302" s="26" t="e">
        <f>#REF!</f>
        <v>#REF!</v>
      </c>
      <c r="I302" s="26" t="e">
        <f>+H302*G302</f>
        <v>#REF!</v>
      </c>
      <c r="J302" s="159" t="e">
        <f>SUM(I302:I317)</f>
        <v>#REF!</v>
      </c>
    </row>
    <row r="303" spans="1:12" s="22" customFormat="1" ht="15" x14ac:dyDescent="0.2">
      <c r="A303" s="221"/>
      <c r="B303" s="288"/>
      <c r="C303" s="288"/>
      <c r="D303" s="288"/>
      <c r="E303" s="288"/>
      <c r="F303" s="2" t="s">
        <v>80</v>
      </c>
      <c r="G303" s="3">
        <f>ROUNDUP((D302*E302)/20,0)</f>
        <v>2</v>
      </c>
      <c r="H303" s="26" t="e">
        <f>#REF!</f>
        <v>#REF!</v>
      </c>
      <c r="I303" s="26" t="e">
        <f>+H303*G303</f>
        <v>#REF!</v>
      </c>
      <c r="J303" s="160"/>
    </row>
    <row r="304" spans="1:12" ht="76.25" customHeight="1" x14ac:dyDescent="0.2">
      <c r="A304" s="221"/>
      <c r="B304" s="288"/>
      <c r="C304" s="288"/>
      <c r="D304" s="288"/>
      <c r="E304" s="288"/>
      <c r="F304" s="2" t="s">
        <v>78</v>
      </c>
      <c r="G304" s="3">
        <v>1</v>
      </c>
      <c r="H304" s="26" t="e">
        <f>#REF!</f>
        <v>#REF!</v>
      </c>
      <c r="I304" s="26" t="e">
        <f>+H304*G304</f>
        <v>#REF!</v>
      </c>
      <c r="J304" s="160"/>
      <c r="L304" s="44"/>
    </row>
    <row r="305" spans="1:12" ht="45" x14ac:dyDescent="0.2">
      <c r="A305" s="221"/>
      <c r="B305" s="288"/>
      <c r="C305" s="288"/>
      <c r="D305" s="288"/>
      <c r="E305" s="288"/>
      <c r="F305" s="2" t="s">
        <v>77</v>
      </c>
      <c r="G305" s="3">
        <v>1</v>
      </c>
      <c r="H305" s="26" t="e">
        <f>#REF!</f>
        <v>#REF!</v>
      </c>
      <c r="I305" s="26" t="e">
        <f>+H305*G305</f>
        <v>#REF!</v>
      </c>
      <c r="J305" s="160"/>
      <c r="L305" s="44"/>
    </row>
    <row r="306" spans="1:12" ht="65" customHeight="1" x14ac:dyDescent="0.2">
      <c r="A306" s="222"/>
      <c r="B306" s="289"/>
      <c r="C306" s="289"/>
      <c r="D306" s="289"/>
      <c r="E306" s="289"/>
      <c r="F306" s="2" t="s">
        <v>79</v>
      </c>
      <c r="G306" s="30">
        <v>1</v>
      </c>
      <c r="H306" s="27" t="e">
        <f>#REF!</f>
        <v>#REF!</v>
      </c>
      <c r="I306" s="26" t="e">
        <f>+H306*G306</f>
        <v>#REF!</v>
      </c>
      <c r="J306" s="161"/>
      <c r="L306" s="44"/>
    </row>
    <row r="307" spans="1:12" s="22" customFormat="1" ht="45" x14ac:dyDescent="0.2">
      <c r="A307" s="21" t="s">
        <v>246</v>
      </c>
      <c r="B307" s="87" t="s">
        <v>110</v>
      </c>
      <c r="C307" s="87" t="s">
        <v>111</v>
      </c>
      <c r="D307" s="87" t="s">
        <v>112</v>
      </c>
      <c r="E307" s="87" t="s">
        <v>113</v>
      </c>
      <c r="F307" s="87" t="s">
        <v>114</v>
      </c>
      <c r="G307" s="87" t="s">
        <v>174</v>
      </c>
      <c r="H307" s="87" t="s">
        <v>92</v>
      </c>
      <c r="I307" s="87" t="s">
        <v>93</v>
      </c>
      <c r="J307" s="87" t="s">
        <v>94</v>
      </c>
    </row>
    <row r="308" spans="1:12" ht="45" x14ac:dyDescent="0.2">
      <c r="A308" s="158" t="s">
        <v>251</v>
      </c>
      <c r="B308" s="316" t="s">
        <v>117</v>
      </c>
      <c r="C308" s="317" t="s">
        <v>5</v>
      </c>
      <c r="D308" s="287">
        <v>1</v>
      </c>
      <c r="E308" s="287">
        <v>20</v>
      </c>
      <c r="F308" s="2" t="s">
        <v>77</v>
      </c>
      <c r="G308" s="3">
        <v>1</v>
      </c>
      <c r="H308" s="26" t="e">
        <f>#REF!</f>
        <v>#REF!</v>
      </c>
      <c r="I308" s="26" t="e">
        <f>+H308*G308</f>
        <v>#REF!</v>
      </c>
      <c r="J308" s="159" t="e">
        <f>SUM(I308:I310)</f>
        <v>#REF!</v>
      </c>
    </row>
    <row r="309" spans="1:12" s="22" customFormat="1" ht="30" x14ac:dyDescent="0.2">
      <c r="A309" s="311"/>
      <c r="B309" s="306"/>
      <c r="C309" s="318"/>
      <c r="D309" s="307"/>
      <c r="E309" s="307"/>
      <c r="F309" s="2" t="s">
        <v>306</v>
      </c>
      <c r="G309" s="3">
        <f>D308</f>
        <v>1</v>
      </c>
      <c r="H309" s="26">
        <v>116655</v>
      </c>
      <c r="I309" s="26">
        <f>+H309*G309</f>
        <v>116655</v>
      </c>
      <c r="J309" s="160"/>
    </row>
    <row r="310" spans="1:12" s="47" customFormat="1" ht="30" x14ac:dyDescent="0.2">
      <c r="A310" s="312"/>
      <c r="B310" s="300"/>
      <c r="C310" s="294"/>
      <c r="D310" s="293"/>
      <c r="E310" s="293"/>
      <c r="F310" s="2" t="s">
        <v>76</v>
      </c>
      <c r="G310" s="3">
        <v>20</v>
      </c>
      <c r="H310" s="26" t="e">
        <f>#REF!</f>
        <v>#REF!</v>
      </c>
      <c r="I310" s="26" t="e">
        <f>+H310*G310</f>
        <v>#REF!</v>
      </c>
      <c r="J310" s="161"/>
    </row>
    <row r="311" spans="1:12" s="22" customFormat="1" ht="45" x14ac:dyDescent="0.2">
      <c r="A311" s="21" t="s">
        <v>246</v>
      </c>
      <c r="B311" s="87" t="s">
        <v>110</v>
      </c>
      <c r="C311" s="87" t="s">
        <v>111</v>
      </c>
      <c r="D311" s="87" t="s">
        <v>112</v>
      </c>
      <c r="E311" s="87" t="s">
        <v>113</v>
      </c>
      <c r="F311" s="87" t="s">
        <v>114</v>
      </c>
      <c r="G311" s="87" t="s">
        <v>174</v>
      </c>
      <c r="H311" s="87" t="s">
        <v>92</v>
      </c>
      <c r="I311" s="87" t="s">
        <v>93</v>
      </c>
      <c r="J311" s="87" t="s">
        <v>94</v>
      </c>
    </row>
    <row r="312" spans="1:12" ht="75" x14ac:dyDescent="0.2">
      <c r="A312" s="100" t="s">
        <v>6</v>
      </c>
      <c r="B312" s="99" t="s">
        <v>117</v>
      </c>
      <c r="C312" s="98" t="s">
        <v>5</v>
      </c>
      <c r="D312" s="97">
        <v>3</v>
      </c>
      <c r="E312" s="97">
        <v>15</v>
      </c>
      <c r="F312" s="45" t="s">
        <v>77</v>
      </c>
      <c r="G312" s="45">
        <v>1</v>
      </c>
      <c r="H312" s="28" t="e">
        <f>#REF!</f>
        <v>#REF!</v>
      </c>
      <c r="I312" s="26" t="e">
        <f>+H312*G312</f>
        <v>#REF!</v>
      </c>
      <c r="J312" s="26" t="e">
        <f>SUM(I312)</f>
        <v>#REF!</v>
      </c>
    </row>
    <row r="313" spans="1:12" s="22" customFormat="1" ht="30" x14ac:dyDescent="0.2">
      <c r="A313" s="21" t="s">
        <v>246</v>
      </c>
      <c r="B313" s="87" t="s">
        <v>110</v>
      </c>
      <c r="C313" s="87" t="s">
        <v>111</v>
      </c>
      <c r="D313" s="87" t="s">
        <v>112</v>
      </c>
      <c r="E313" s="87" t="s">
        <v>124</v>
      </c>
      <c r="F313" s="87" t="s">
        <v>114</v>
      </c>
      <c r="G313" s="87" t="s">
        <v>174</v>
      </c>
      <c r="H313" s="87" t="s">
        <v>92</v>
      </c>
      <c r="I313" s="87" t="s">
        <v>93</v>
      </c>
      <c r="J313" s="87" t="s">
        <v>94</v>
      </c>
    </row>
    <row r="314" spans="1:12" ht="75" x14ac:dyDescent="0.2">
      <c r="A314" s="100" t="s">
        <v>6</v>
      </c>
      <c r="B314" s="100" t="s">
        <v>59</v>
      </c>
      <c r="C314" s="98" t="s">
        <v>5</v>
      </c>
      <c r="D314" s="93">
        <v>1</v>
      </c>
      <c r="E314" s="93">
        <v>8</v>
      </c>
      <c r="F314" s="45" t="s">
        <v>77</v>
      </c>
      <c r="G314" s="3">
        <v>1</v>
      </c>
      <c r="H314" s="28" t="e">
        <f>#REF!</f>
        <v>#REF!</v>
      </c>
      <c r="I314" s="26" t="e">
        <f>+H314*G314</f>
        <v>#REF!</v>
      </c>
      <c r="J314" s="26" t="e">
        <f>SUM(I314)</f>
        <v>#REF!</v>
      </c>
    </row>
    <row r="315" spans="1:12" s="22" customFormat="1" ht="45" x14ac:dyDescent="0.2">
      <c r="A315" s="21" t="s">
        <v>246</v>
      </c>
      <c r="B315" s="87" t="s">
        <v>110</v>
      </c>
      <c r="C315" s="87" t="s">
        <v>111</v>
      </c>
      <c r="D315" s="87" t="s">
        <v>112</v>
      </c>
      <c r="E315" s="87" t="s">
        <v>113</v>
      </c>
      <c r="F315" s="87" t="s">
        <v>114</v>
      </c>
      <c r="G315" s="87" t="s">
        <v>174</v>
      </c>
      <c r="H315" s="87" t="s">
        <v>92</v>
      </c>
      <c r="I315" s="87" t="s">
        <v>93</v>
      </c>
      <c r="J315" s="87" t="s">
        <v>94</v>
      </c>
    </row>
    <row r="316" spans="1:12" ht="22.25" customHeight="1" x14ac:dyDescent="0.2">
      <c r="A316" s="48" t="s">
        <v>252</v>
      </c>
      <c r="B316" s="97" t="s">
        <v>117</v>
      </c>
      <c r="C316" s="98" t="s">
        <v>5</v>
      </c>
      <c r="D316" s="97">
        <v>2</v>
      </c>
      <c r="E316" s="97">
        <v>20</v>
      </c>
      <c r="F316" s="45" t="s">
        <v>77</v>
      </c>
      <c r="G316" s="45">
        <v>1</v>
      </c>
      <c r="H316" s="28" t="e">
        <f>#REF!</f>
        <v>#REF!</v>
      </c>
      <c r="I316" s="26" t="e">
        <f>+H316*G316</f>
        <v>#REF!</v>
      </c>
      <c r="J316" s="26" t="e">
        <f>SUM(I316)</f>
        <v>#REF!</v>
      </c>
    </row>
    <row r="317" spans="1:12" ht="24" customHeight="1" x14ac:dyDescent="0.2">
      <c r="A317" s="21" t="s">
        <v>246</v>
      </c>
      <c r="B317" s="87" t="s">
        <v>110</v>
      </c>
      <c r="C317" s="87" t="s">
        <v>111</v>
      </c>
      <c r="D317" s="87" t="s">
        <v>112</v>
      </c>
      <c r="E317" s="87" t="s">
        <v>113</v>
      </c>
      <c r="F317" s="87" t="s">
        <v>114</v>
      </c>
      <c r="G317" s="87" t="s">
        <v>174</v>
      </c>
      <c r="H317" s="87" t="s">
        <v>92</v>
      </c>
      <c r="I317" s="87" t="s">
        <v>93</v>
      </c>
      <c r="J317" s="87" t="s">
        <v>94</v>
      </c>
    </row>
    <row r="318" spans="1:12" ht="23.5" customHeight="1" x14ac:dyDescent="0.2">
      <c r="A318" s="103" t="s">
        <v>8</v>
      </c>
      <c r="B318" s="93" t="s">
        <v>59</v>
      </c>
      <c r="C318" s="98" t="s">
        <v>5</v>
      </c>
      <c r="D318" s="93">
        <v>1</v>
      </c>
      <c r="E318" s="93">
        <v>15</v>
      </c>
      <c r="F318" s="45" t="s">
        <v>77</v>
      </c>
      <c r="G318" s="45">
        <v>1</v>
      </c>
      <c r="H318" s="28" t="e">
        <f>#REF!</f>
        <v>#REF!</v>
      </c>
      <c r="I318" s="26" t="e">
        <f>+H318*G318</f>
        <v>#REF!</v>
      </c>
      <c r="J318" s="26" t="e">
        <f>SUM(I318)</f>
        <v>#REF!</v>
      </c>
    </row>
    <row r="319" spans="1:12" ht="24" customHeight="1" x14ac:dyDescent="0.2">
      <c r="A319" s="21" t="s">
        <v>246</v>
      </c>
      <c r="B319" s="87" t="s">
        <v>110</v>
      </c>
      <c r="C319" s="87" t="s">
        <v>111</v>
      </c>
      <c r="D319" s="87" t="s">
        <v>112</v>
      </c>
      <c r="E319" s="87" t="s">
        <v>113</v>
      </c>
      <c r="F319" s="87" t="s">
        <v>114</v>
      </c>
      <c r="G319" s="87" t="s">
        <v>174</v>
      </c>
      <c r="H319" s="87" t="s">
        <v>92</v>
      </c>
      <c r="I319" s="87" t="s">
        <v>93</v>
      </c>
      <c r="J319" s="87" t="s">
        <v>94</v>
      </c>
    </row>
    <row r="320" spans="1:12" ht="24.5" customHeight="1" x14ac:dyDescent="0.2">
      <c r="A320" s="171" t="s">
        <v>253</v>
      </c>
      <c r="B320" s="287" t="s">
        <v>117</v>
      </c>
      <c r="C320" s="287" t="s">
        <v>10</v>
      </c>
      <c r="D320" s="287">
        <v>2</v>
      </c>
      <c r="E320" s="287">
        <v>30</v>
      </c>
      <c r="F320" s="2" t="s">
        <v>310</v>
      </c>
      <c r="G320" s="3">
        <v>2</v>
      </c>
      <c r="H320" s="26" t="e">
        <f>#REF!</f>
        <v>#REF!</v>
      </c>
      <c r="I320" s="26" t="e">
        <f t="shared" ref="I320:I327" si="17">+H320*G320</f>
        <v>#REF!</v>
      </c>
      <c r="J320" s="159" t="e">
        <f>SUM(I320:I331)</f>
        <v>#REF!</v>
      </c>
    </row>
    <row r="321" spans="1:10" ht="24.5" customHeight="1" x14ac:dyDescent="0.2">
      <c r="A321" s="275"/>
      <c r="B321" s="288"/>
      <c r="C321" s="288"/>
      <c r="D321" s="288"/>
      <c r="E321" s="288"/>
      <c r="F321" s="2" t="s">
        <v>311</v>
      </c>
      <c r="G321" s="3">
        <v>2</v>
      </c>
      <c r="H321" s="66" t="e">
        <f>#REF!</f>
        <v>#REF!</v>
      </c>
      <c r="I321" s="26" t="e">
        <f t="shared" si="17"/>
        <v>#REF!</v>
      </c>
      <c r="J321" s="159"/>
    </row>
    <row r="322" spans="1:10" ht="25.25" customHeight="1" x14ac:dyDescent="0.2">
      <c r="A322" s="275"/>
      <c r="B322" s="288"/>
      <c r="C322" s="288"/>
      <c r="D322" s="288"/>
      <c r="E322" s="288"/>
      <c r="F322" s="2" t="s">
        <v>171</v>
      </c>
      <c r="G322" s="3">
        <v>2</v>
      </c>
      <c r="H322" s="26" t="e">
        <f>#REF!</f>
        <v>#REF!</v>
      </c>
      <c r="I322" s="26" t="e">
        <f t="shared" si="17"/>
        <v>#REF!</v>
      </c>
      <c r="J322" s="159"/>
    </row>
    <row r="323" spans="1:10" ht="23.5" customHeight="1" x14ac:dyDescent="0.2">
      <c r="A323" s="275"/>
      <c r="B323" s="288"/>
      <c r="C323" s="288"/>
      <c r="D323" s="288"/>
      <c r="E323" s="288"/>
      <c r="F323" s="2" t="s">
        <v>165</v>
      </c>
      <c r="G323" s="3">
        <v>1</v>
      </c>
      <c r="H323" s="26" t="e">
        <f>#REF!</f>
        <v>#REF!</v>
      </c>
      <c r="I323" s="26" t="e">
        <f t="shared" si="17"/>
        <v>#REF!</v>
      </c>
      <c r="J323" s="159"/>
    </row>
    <row r="324" spans="1:10" ht="23.5" customHeight="1" x14ac:dyDescent="0.2">
      <c r="A324" s="275"/>
      <c r="B324" s="288"/>
      <c r="C324" s="288"/>
      <c r="D324" s="288"/>
      <c r="E324" s="288"/>
      <c r="F324" s="2" t="s">
        <v>312</v>
      </c>
      <c r="G324" s="3">
        <v>1</v>
      </c>
      <c r="H324" s="26" t="e">
        <f>#REF!</f>
        <v>#REF!</v>
      </c>
      <c r="I324" s="26" t="e">
        <f t="shared" si="17"/>
        <v>#REF!</v>
      </c>
      <c r="J324" s="159"/>
    </row>
    <row r="325" spans="1:10" ht="23.5" customHeight="1" x14ac:dyDescent="0.2">
      <c r="A325" s="275"/>
      <c r="B325" s="288"/>
      <c r="C325" s="288"/>
      <c r="D325" s="288"/>
      <c r="E325" s="288"/>
      <c r="F325" s="2" t="s">
        <v>313</v>
      </c>
      <c r="G325" s="3">
        <v>1</v>
      </c>
      <c r="H325" s="26" t="e">
        <f>#REF!</f>
        <v>#REF!</v>
      </c>
      <c r="I325" s="26" t="e">
        <f t="shared" si="17"/>
        <v>#REF!</v>
      </c>
      <c r="J325" s="159"/>
    </row>
    <row r="326" spans="1:10" ht="23.5" customHeight="1" x14ac:dyDescent="0.2">
      <c r="A326" s="275"/>
      <c r="B326" s="288"/>
      <c r="C326" s="288"/>
      <c r="D326" s="288"/>
      <c r="E326" s="288"/>
      <c r="F326" s="2" t="s">
        <v>179</v>
      </c>
      <c r="G326" s="3">
        <v>1</v>
      </c>
      <c r="H326" s="26" t="e">
        <f>#REF!</f>
        <v>#REF!</v>
      </c>
      <c r="I326" s="26" t="e">
        <f t="shared" si="17"/>
        <v>#REF!</v>
      </c>
      <c r="J326" s="159"/>
    </row>
    <row r="327" spans="1:10" ht="24.5" customHeight="1" x14ac:dyDescent="0.2">
      <c r="A327" s="275"/>
      <c r="B327" s="288"/>
      <c r="C327" s="288"/>
      <c r="D327" s="288"/>
      <c r="E327" s="288"/>
      <c r="F327" s="2" t="s">
        <v>178</v>
      </c>
      <c r="G327" s="3">
        <v>1</v>
      </c>
      <c r="H327" s="26" t="e">
        <f>#REF!</f>
        <v>#REF!</v>
      </c>
      <c r="I327" s="26" t="e">
        <f t="shared" si="17"/>
        <v>#REF!</v>
      </c>
      <c r="J327" s="159"/>
    </row>
    <row r="328" spans="1:10" s="22" customFormat="1" ht="45" x14ac:dyDescent="0.2">
      <c r="A328" s="275"/>
      <c r="B328" s="288"/>
      <c r="C328" s="288"/>
      <c r="D328" s="288"/>
      <c r="E328" s="288"/>
      <c r="F328" s="2" t="s">
        <v>176</v>
      </c>
      <c r="G328" s="3">
        <v>60</v>
      </c>
      <c r="H328" s="26" t="e">
        <f>#REF!</f>
        <v>#REF!</v>
      </c>
      <c r="I328" s="26" t="e">
        <f>+H328*G328</f>
        <v>#REF!</v>
      </c>
      <c r="J328" s="159"/>
    </row>
    <row r="329" spans="1:10" ht="45" x14ac:dyDescent="0.2">
      <c r="A329" s="275"/>
      <c r="B329" s="288"/>
      <c r="C329" s="288"/>
      <c r="D329" s="288"/>
      <c r="E329" s="288"/>
      <c r="F329" s="2" t="s">
        <v>177</v>
      </c>
      <c r="G329" s="3">
        <v>60</v>
      </c>
      <c r="H329" s="26" t="e">
        <f>#REF!</f>
        <v>#REF!</v>
      </c>
      <c r="I329" s="26" t="e">
        <f>+H329*G329</f>
        <v>#REF!</v>
      </c>
      <c r="J329" s="159"/>
    </row>
    <row r="330" spans="1:10" ht="15" x14ac:dyDescent="0.2">
      <c r="A330" s="275"/>
      <c r="B330" s="288"/>
      <c r="C330" s="288"/>
      <c r="D330" s="288"/>
      <c r="E330" s="288"/>
      <c r="F330" s="2" t="s">
        <v>180</v>
      </c>
      <c r="G330" s="3">
        <f>D320</f>
        <v>2</v>
      </c>
      <c r="H330" s="26" t="e">
        <f>#REF!</f>
        <v>#REF!</v>
      </c>
      <c r="I330" s="26" t="e">
        <f>H330*G330</f>
        <v>#REF!</v>
      </c>
      <c r="J330" s="159"/>
    </row>
    <row r="331" spans="1:10" ht="15" x14ac:dyDescent="0.2">
      <c r="A331" s="275"/>
      <c r="B331" s="289"/>
      <c r="C331" s="289"/>
      <c r="D331" s="289"/>
      <c r="E331" s="289"/>
      <c r="F331" s="2" t="s">
        <v>11</v>
      </c>
      <c r="G331" s="3">
        <v>150</v>
      </c>
      <c r="H331" s="26" t="e">
        <f>#REF!</f>
        <v>#REF!</v>
      </c>
      <c r="I331" s="26" t="e">
        <f>H331*G331</f>
        <v>#REF!</v>
      </c>
      <c r="J331" s="159"/>
    </row>
    <row r="332" spans="1:10" ht="45" x14ac:dyDescent="0.2">
      <c r="A332" s="21" t="s">
        <v>246</v>
      </c>
      <c r="B332" s="87" t="s">
        <v>110</v>
      </c>
      <c r="C332" s="87" t="s">
        <v>111</v>
      </c>
      <c r="D332" s="87" t="s">
        <v>112</v>
      </c>
      <c r="E332" s="87" t="s">
        <v>113</v>
      </c>
      <c r="F332" s="87" t="s">
        <v>114</v>
      </c>
      <c r="G332" s="87" t="s">
        <v>174</v>
      </c>
      <c r="H332" s="87" t="s">
        <v>92</v>
      </c>
      <c r="I332" s="87" t="s">
        <v>93</v>
      </c>
      <c r="J332" s="87" t="s">
        <v>94</v>
      </c>
    </row>
    <row r="333" spans="1:10" ht="15" x14ac:dyDescent="0.2">
      <c r="A333" s="171" t="s">
        <v>254</v>
      </c>
      <c r="B333" s="287" t="s">
        <v>59</v>
      </c>
      <c r="C333" s="287" t="s">
        <v>10</v>
      </c>
      <c r="D333" s="287">
        <v>1</v>
      </c>
      <c r="E333" s="287">
        <v>20</v>
      </c>
      <c r="F333" s="2" t="s">
        <v>310</v>
      </c>
      <c r="G333" s="3">
        <v>2</v>
      </c>
      <c r="H333" s="26" t="e">
        <f>#REF!</f>
        <v>#REF!</v>
      </c>
      <c r="I333" s="26" t="e">
        <f t="shared" ref="I333:I340" si="18">+H333*G333</f>
        <v>#REF!</v>
      </c>
      <c r="J333" s="159" t="e">
        <f>SUM(I333:I344)</f>
        <v>#REF!</v>
      </c>
    </row>
    <row r="334" spans="1:10" ht="15" x14ac:dyDescent="0.2">
      <c r="A334" s="275"/>
      <c r="B334" s="288"/>
      <c r="C334" s="288"/>
      <c r="D334" s="288"/>
      <c r="E334" s="288"/>
      <c r="F334" s="2" t="s">
        <v>311</v>
      </c>
      <c r="G334" s="3">
        <v>2</v>
      </c>
      <c r="H334" s="66" t="e">
        <f>#REF!</f>
        <v>#REF!</v>
      </c>
      <c r="I334" s="26" t="e">
        <f t="shared" si="18"/>
        <v>#REF!</v>
      </c>
      <c r="J334" s="160"/>
    </row>
    <row r="335" spans="1:10" ht="15" x14ac:dyDescent="0.2">
      <c r="A335" s="275"/>
      <c r="B335" s="288"/>
      <c r="C335" s="288"/>
      <c r="D335" s="288"/>
      <c r="E335" s="288"/>
      <c r="F335" s="2" t="s">
        <v>171</v>
      </c>
      <c r="G335" s="3">
        <v>2</v>
      </c>
      <c r="H335" s="26" t="e">
        <f>#REF!</f>
        <v>#REF!</v>
      </c>
      <c r="I335" s="26" t="e">
        <f t="shared" si="18"/>
        <v>#REF!</v>
      </c>
      <c r="J335" s="160"/>
    </row>
    <row r="336" spans="1:10" ht="15" x14ac:dyDescent="0.2">
      <c r="A336" s="275"/>
      <c r="B336" s="288"/>
      <c r="C336" s="288"/>
      <c r="D336" s="288"/>
      <c r="E336" s="288"/>
      <c r="F336" s="2" t="s">
        <v>165</v>
      </c>
      <c r="G336" s="3">
        <v>1</v>
      </c>
      <c r="H336" s="26" t="e">
        <f>#REF!</f>
        <v>#REF!</v>
      </c>
      <c r="I336" s="26" t="e">
        <f t="shared" si="18"/>
        <v>#REF!</v>
      </c>
      <c r="J336" s="160"/>
    </row>
    <row r="337" spans="1:10" ht="15" x14ac:dyDescent="0.2">
      <c r="A337" s="275"/>
      <c r="B337" s="288"/>
      <c r="C337" s="288"/>
      <c r="D337" s="288"/>
      <c r="E337" s="288"/>
      <c r="F337" s="2" t="s">
        <v>312</v>
      </c>
      <c r="G337" s="3">
        <v>1</v>
      </c>
      <c r="H337" s="26" t="e">
        <f>#REF!</f>
        <v>#REF!</v>
      </c>
      <c r="I337" s="26" t="e">
        <f t="shared" si="18"/>
        <v>#REF!</v>
      </c>
      <c r="J337" s="160"/>
    </row>
    <row r="338" spans="1:10" ht="15" x14ac:dyDescent="0.2">
      <c r="A338" s="275"/>
      <c r="B338" s="288"/>
      <c r="C338" s="288"/>
      <c r="D338" s="288"/>
      <c r="E338" s="288"/>
      <c r="F338" s="2" t="s">
        <v>313</v>
      </c>
      <c r="G338" s="3">
        <v>1</v>
      </c>
      <c r="H338" s="26" t="e">
        <f>#REF!</f>
        <v>#REF!</v>
      </c>
      <c r="I338" s="26" t="e">
        <f t="shared" si="18"/>
        <v>#REF!</v>
      </c>
      <c r="J338" s="160"/>
    </row>
    <row r="339" spans="1:10" ht="15" x14ac:dyDescent="0.2">
      <c r="A339" s="275"/>
      <c r="B339" s="288"/>
      <c r="C339" s="288"/>
      <c r="D339" s="288"/>
      <c r="E339" s="288"/>
      <c r="F339" s="2" t="s">
        <v>179</v>
      </c>
      <c r="G339" s="3">
        <v>1</v>
      </c>
      <c r="H339" s="26" t="e">
        <f>#REF!</f>
        <v>#REF!</v>
      </c>
      <c r="I339" s="26" t="e">
        <f t="shared" si="18"/>
        <v>#REF!</v>
      </c>
      <c r="J339" s="160"/>
    </row>
    <row r="340" spans="1:10" ht="15" x14ac:dyDescent="0.2">
      <c r="A340" s="275"/>
      <c r="B340" s="288"/>
      <c r="C340" s="288"/>
      <c r="D340" s="288"/>
      <c r="E340" s="288"/>
      <c r="F340" s="2" t="s">
        <v>178</v>
      </c>
      <c r="G340" s="3">
        <v>1</v>
      </c>
      <c r="H340" s="26" t="e">
        <f>#REF!</f>
        <v>#REF!</v>
      </c>
      <c r="I340" s="26" t="e">
        <f t="shared" si="18"/>
        <v>#REF!</v>
      </c>
      <c r="J340" s="160"/>
    </row>
    <row r="341" spans="1:10" s="22" customFormat="1" ht="45" x14ac:dyDescent="0.2">
      <c r="A341" s="275"/>
      <c r="B341" s="288"/>
      <c r="C341" s="288"/>
      <c r="D341" s="288"/>
      <c r="E341" s="288"/>
      <c r="F341" s="2" t="s">
        <v>176</v>
      </c>
      <c r="G341" s="3">
        <v>60</v>
      </c>
      <c r="H341" s="26" t="e">
        <f>#REF!</f>
        <v>#REF!</v>
      </c>
      <c r="I341" s="26" t="e">
        <f>+H341*G341</f>
        <v>#REF!</v>
      </c>
      <c r="J341" s="160"/>
    </row>
    <row r="342" spans="1:10" ht="26" customHeight="1" x14ac:dyDescent="0.2">
      <c r="A342" s="275"/>
      <c r="B342" s="288"/>
      <c r="C342" s="288"/>
      <c r="D342" s="288"/>
      <c r="E342" s="288"/>
      <c r="F342" s="2" t="s">
        <v>177</v>
      </c>
      <c r="G342" s="3">
        <v>60</v>
      </c>
      <c r="H342" s="26" t="e">
        <f>#REF!</f>
        <v>#REF!</v>
      </c>
      <c r="I342" s="26" t="e">
        <f>+H342*G342</f>
        <v>#REF!</v>
      </c>
      <c r="J342" s="160"/>
    </row>
    <row r="343" spans="1:10" ht="26" customHeight="1" x14ac:dyDescent="0.2">
      <c r="A343" s="275"/>
      <c r="B343" s="288"/>
      <c r="C343" s="288"/>
      <c r="D343" s="288"/>
      <c r="E343" s="288"/>
      <c r="F343" s="2" t="s">
        <v>180</v>
      </c>
      <c r="G343" s="3">
        <f>D333</f>
        <v>1</v>
      </c>
      <c r="H343" s="26" t="e">
        <f>#REF!</f>
        <v>#REF!</v>
      </c>
      <c r="I343" s="26" t="e">
        <f>H343*G343</f>
        <v>#REF!</v>
      </c>
      <c r="J343" s="160"/>
    </row>
    <row r="344" spans="1:10" ht="30" customHeight="1" x14ac:dyDescent="0.2">
      <c r="A344" s="275"/>
      <c r="B344" s="289"/>
      <c r="C344" s="289"/>
      <c r="D344" s="289"/>
      <c r="E344" s="289"/>
      <c r="F344" s="2" t="s">
        <v>11</v>
      </c>
      <c r="G344" s="3">
        <v>150</v>
      </c>
      <c r="H344" s="26" t="e">
        <f>#REF!</f>
        <v>#REF!</v>
      </c>
      <c r="I344" s="26" t="e">
        <f>H344*G344</f>
        <v>#REF!</v>
      </c>
      <c r="J344" s="161"/>
    </row>
    <row r="345" spans="1:10" ht="27.5" customHeight="1" x14ac:dyDescent="0.2">
      <c r="A345" s="21" t="s">
        <v>246</v>
      </c>
      <c r="B345" s="87" t="s">
        <v>110</v>
      </c>
      <c r="C345" s="87" t="s">
        <v>111</v>
      </c>
      <c r="D345" s="87" t="s">
        <v>112</v>
      </c>
      <c r="E345" s="87" t="s">
        <v>113</v>
      </c>
      <c r="F345" s="87" t="s">
        <v>114</v>
      </c>
      <c r="G345" s="87" t="s">
        <v>174</v>
      </c>
      <c r="H345" s="87" t="s">
        <v>92</v>
      </c>
      <c r="I345" s="87" t="s">
        <v>93</v>
      </c>
      <c r="J345" s="87" t="s">
        <v>94</v>
      </c>
    </row>
    <row r="346" spans="1:10" ht="60" x14ac:dyDescent="0.2">
      <c r="A346" s="304" t="s">
        <v>15</v>
      </c>
      <c r="B346" s="292" t="s">
        <v>117</v>
      </c>
      <c r="C346" s="292" t="s">
        <v>126</v>
      </c>
      <c r="D346" s="292">
        <v>2</v>
      </c>
      <c r="E346" s="292">
        <v>20</v>
      </c>
      <c r="F346" s="2" t="s">
        <v>172</v>
      </c>
      <c r="G346" s="3">
        <v>1</v>
      </c>
      <c r="H346" s="26" t="e">
        <f>#REF!</f>
        <v>#REF!</v>
      </c>
      <c r="I346" s="26" t="e">
        <f>H346*G346</f>
        <v>#REF!</v>
      </c>
      <c r="J346" s="153" t="e">
        <f>SUM(I346:I350)</f>
        <v>#REF!</v>
      </c>
    </row>
    <row r="347" spans="1:10" s="22" customFormat="1" ht="15" x14ac:dyDescent="0.2">
      <c r="A347" s="306"/>
      <c r="B347" s="307"/>
      <c r="C347" s="307"/>
      <c r="D347" s="307"/>
      <c r="E347" s="307"/>
      <c r="F347" s="51" t="s">
        <v>16</v>
      </c>
      <c r="G347" s="3">
        <v>2</v>
      </c>
      <c r="H347" s="26" t="e">
        <f>#REF!</f>
        <v>#REF!</v>
      </c>
      <c r="I347" s="26" t="e">
        <f>H347*G347</f>
        <v>#REF!</v>
      </c>
      <c r="J347" s="153"/>
    </row>
    <row r="348" spans="1:10" ht="42.5" customHeight="1" x14ac:dyDescent="0.2">
      <c r="A348" s="306"/>
      <c r="B348" s="307"/>
      <c r="C348" s="307"/>
      <c r="D348" s="307"/>
      <c r="E348" s="307"/>
      <c r="F348" s="51" t="s">
        <v>17</v>
      </c>
      <c r="G348" s="3">
        <v>18</v>
      </c>
      <c r="H348" s="26">
        <v>567</v>
      </c>
      <c r="I348" s="26">
        <f>H348*G348</f>
        <v>10206</v>
      </c>
      <c r="J348" s="153"/>
    </row>
    <row r="349" spans="1:10" ht="25.25" customHeight="1" x14ac:dyDescent="0.2">
      <c r="A349" s="306"/>
      <c r="B349" s="307"/>
      <c r="C349" s="307"/>
      <c r="D349" s="307"/>
      <c r="E349" s="307"/>
      <c r="F349" s="51" t="s">
        <v>18</v>
      </c>
      <c r="G349" s="3">
        <v>4</v>
      </c>
      <c r="H349" s="26">
        <f>3480*(1+5.2%)</f>
        <v>3660.96</v>
      </c>
      <c r="I349" s="26">
        <f>H349*G349</f>
        <v>14643.84</v>
      </c>
      <c r="J349" s="153"/>
    </row>
    <row r="350" spans="1:10" ht="25.25" customHeight="1" x14ac:dyDescent="0.2">
      <c r="A350" s="300"/>
      <c r="B350" s="293"/>
      <c r="C350" s="293"/>
      <c r="D350" s="293"/>
      <c r="E350" s="293"/>
      <c r="F350" s="51" t="s">
        <v>166</v>
      </c>
      <c r="G350" s="3">
        <v>40</v>
      </c>
      <c r="H350" s="26" t="e">
        <f>#REF!</f>
        <v>#REF!</v>
      </c>
      <c r="I350" s="26" t="e">
        <f>H350*G350</f>
        <v>#REF!</v>
      </c>
      <c r="J350" s="153"/>
    </row>
    <row r="351" spans="1:10" ht="25.25" customHeight="1" x14ac:dyDescent="0.2">
      <c r="A351" s="21" t="s">
        <v>246</v>
      </c>
      <c r="B351" s="87" t="s">
        <v>110</v>
      </c>
      <c r="C351" s="87" t="s">
        <v>111</v>
      </c>
      <c r="D351" s="87" t="s">
        <v>112</v>
      </c>
      <c r="E351" s="87" t="s">
        <v>113</v>
      </c>
      <c r="F351" s="87" t="s">
        <v>114</v>
      </c>
      <c r="G351" s="87" t="s">
        <v>174</v>
      </c>
      <c r="H351" s="87" t="s">
        <v>92</v>
      </c>
      <c r="I351" s="87" t="s">
        <v>93</v>
      </c>
      <c r="J351" s="87" t="s">
        <v>94</v>
      </c>
    </row>
    <row r="352" spans="1:10" ht="60" x14ac:dyDescent="0.2">
      <c r="A352" s="313" t="s">
        <v>15</v>
      </c>
      <c r="B352" s="292" t="s">
        <v>59</v>
      </c>
      <c r="C352" s="292" t="s">
        <v>126</v>
      </c>
      <c r="D352" s="292">
        <v>1</v>
      </c>
      <c r="E352" s="292">
        <v>20</v>
      </c>
      <c r="F352" s="2" t="s">
        <v>172</v>
      </c>
      <c r="G352" s="3">
        <v>1</v>
      </c>
      <c r="H352" s="26" t="e">
        <f>#REF!</f>
        <v>#REF!</v>
      </c>
      <c r="I352" s="26" t="e">
        <f>H352*G352</f>
        <v>#REF!</v>
      </c>
      <c r="J352" s="153" t="e">
        <f>SUM(I352:I356)</f>
        <v>#REF!</v>
      </c>
    </row>
    <row r="353" spans="1:10" s="22" customFormat="1" ht="15" x14ac:dyDescent="0.2">
      <c r="A353" s="314"/>
      <c r="B353" s="307"/>
      <c r="C353" s="307"/>
      <c r="D353" s="307"/>
      <c r="E353" s="307"/>
      <c r="F353" s="51" t="s">
        <v>16</v>
      </c>
      <c r="G353" s="3">
        <v>1</v>
      </c>
      <c r="H353" s="26" t="e">
        <f>#REF!</f>
        <v>#REF!</v>
      </c>
      <c r="I353" s="26" t="e">
        <f>H353*G353</f>
        <v>#REF!</v>
      </c>
      <c r="J353" s="153"/>
    </row>
    <row r="354" spans="1:10" s="38" customFormat="1" ht="49.25" customHeight="1" x14ac:dyDescent="0.2">
      <c r="A354" s="314"/>
      <c r="B354" s="307"/>
      <c r="C354" s="307"/>
      <c r="D354" s="307"/>
      <c r="E354" s="307"/>
      <c r="F354" s="51" t="s">
        <v>17</v>
      </c>
      <c r="G354" s="3">
        <v>18</v>
      </c>
      <c r="H354" s="26">
        <v>567</v>
      </c>
      <c r="I354" s="26">
        <f>H354*G354</f>
        <v>10206</v>
      </c>
      <c r="J354" s="153"/>
    </row>
    <row r="355" spans="1:10" s="38" customFormat="1" ht="56" customHeight="1" x14ac:dyDescent="0.2">
      <c r="A355" s="314"/>
      <c r="B355" s="307"/>
      <c r="C355" s="307"/>
      <c r="D355" s="307"/>
      <c r="E355" s="307"/>
      <c r="F355" s="51" t="s">
        <v>18</v>
      </c>
      <c r="G355" s="3">
        <v>4</v>
      </c>
      <c r="H355" s="26">
        <f>3480*(1+5.2%)</f>
        <v>3660.96</v>
      </c>
      <c r="I355" s="26">
        <f>H355*G355</f>
        <v>14643.84</v>
      </c>
      <c r="J355" s="153"/>
    </row>
    <row r="356" spans="1:10" s="38" customFormat="1" ht="52.25" customHeight="1" x14ac:dyDescent="0.2">
      <c r="A356" s="315"/>
      <c r="B356" s="293"/>
      <c r="C356" s="293"/>
      <c r="D356" s="293"/>
      <c r="E356" s="293"/>
      <c r="F356" s="51" t="s">
        <v>166</v>
      </c>
      <c r="G356" s="3">
        <v>20</v>
      </c>
      <c r="H356" s="26" t="e">
        <f>#REF!</f>
        <v>#REF!</v>
      </c>
      <c r="I356" s="26" t="e">
        <f>H356*G356</f>
        <v>#REF!</v>
      </c>
      <c r="J356" s="153"/>
    </row>
    <row r="357" spans="1:10" s="38" customFormat="1" ht="48.5" customHeight="1" x14ac:dyDescent="0.2">
      <c r="A357" s="21" t="s">
        <v>246</v>
      </c>
      <c r="B357" s="87" t="s">
        <v>110</v>
      </c>
      <c r="C357" s="87" t="s">
        <v>111</v>
      </c>
      <c r="D357" s="87" t="s">
        <v>112</v>
      </c>
      <c r="E357" s="87" t="s">
        <v>113</v>
      </c>
      <c r="F357" s="87" t="s">
        <v>114</v>
      </c>
      <c r="G357" s="87" t="s">
        <v>174</v>
      </c>
      <c r="H357" s="87" t="s">
        <v>92</v>
      </c>
      <c r="I357" s="87" t="s">
        <v>93</v>
      </c>
      <c r="J357" s="87" t="s">
        <v>94</v>
      </c>
    </row>
    <row r="358" spans="1:10" s="22" customFormat="1" ht="45" x14ac:dyDescent="0.2">
      <c r="A358" s="158" t="s">
        <v>314</v>
      </c>
      <c r="B358" s="287" t="s">
        <v>117</v>
      </c>
      <c r="C358" s="287" t="s">
        <v>47</v>
      </c>
      <c r="D358" s="287">
        <v>2</v>
      </c>
      <c r="E358" s="287">
        <v>20</v>
      </c>
      <c r="F358" s="79" t="s">
        <v>201</v>
      </c>
      <c r="G358" s="30">
        <f>D358*E358</f>
        <v>40</v>
      </c>
      <c r="H358" s="70" t="e">
        <f>#REF!</f>
        <v>#REF!</v>
      </c>
      <c r="I358" s="26" t="e">
        <f>+H358*G358</f>
        <v>#REF!</v>
      </c>
      <c r="J358" s="167" t="e">
        <f>SUM(I358:I361)</f>
        <v>#REF!</v>
      </c>
    </row>
    <row r="359" spans="1:10" ht="30" x14ac:dyDescent="0.2">
      <c r="A359" s="311"/>
      <c r="B359" s="288"/>
      <c r="C359" s="288"/>
      <c r="D359" s="288"/>
      <c r="E359" s="288"/>
      <c r="F359" s="2" t="s">
        <v>306</v>
      </c>
      <c r="G359" s="3">
        <f>D358</f>
        <v>2</v>
      </c>
      <c r="H359" s="26">
        <v>116655</v>
      </c>
      <c r="I359" s="26">
        <f>+H359*G359</f>
        <v>233310</v>
      </c>
      <c r="J359" s="168"/>
    </row>
    <row r="360" spans="1:10" ht="30" x14ac:dyDescent="0.2">
      <c r="A360" s="311"/>
      <c r="B360" s="288"/>
      <c r="C360" s="288"/>
      <c r="D360" s="288"/>
      <c r="E360" s="288"/>
      <c r="F360" s="51" t="s">
        <v>75</v>
      </c>
      <c r="G360" s="30">
        <f>D358*E358</f>
        <v>40</v>
      </c>
      <c r="H360" s="70" t="e">
        <f>#REF!</f>
        <v>#REF!</v>
      </c>
      <c r="I360" s="26" t="e">
        <f>H360*G360</f>
        <v>#REF!</v>
      </c>
      <c r="J360" s="168"/>
    </row>
    <row r="361" spans="1:10" ht="15" x14ac:dyDescent="0.2">
      <c r="A361" s="312"/>
      <c r="B361" s="289"/>
      <c r="C361" s="289"/>
      <c r="D361" s="289"/>
      <c r="E361" s="289"/>
      <c r="F361" s="51" t="s">
        <v>22</v>
      </c>
      <c r="G361" s="30">
        <f>D358</f>
        <v>2</v>
      </c>
      <c r="H361" s="70">
        <v>50000</v>
      </c>
      <c r="I361" s="26">
        <f>H361*G361</f>
        <v>100000</v>
      </c>
      <c r="J361" s="169"/>
    </row>
    <row r="362" spans="1:10" ht="45" x14ac:dyDescent="0.2">
      <c r="A362" s="21" t="s">
        <v>246</v>
      </c>
      <c r="B362" s="87" t="s">
        <v>110</v>
      </c>
      <c r="C362" s="87" t="s">
        <v>111</v>
      </c>
      <c r="D362" s="87" t="s">
        <v>112</v>
      </c>
      <c r="E362" s="87" t="s">
        <v>113</v>
      </c>
      <c r="F362" s="87" t="s">
        <v>114</v>
      </c>
      <c r="G362" s="87" t="s">
        <v>174</v>
      </c>
      <c r="H362" s="87" t="s">
        <v>92</v>
      </c>
      <c r="I362" s="87" t="s">
        <v>93</v>
      </c>
      <c r="J362" s="87" t="s">
        <v>94</v>
      </c>
    </row>
    <row r="363" spans="1:10" ht="30" x14ac:dyDescent="0.2">
      <c r="A363" s="180" t="s">
        <v>256</v>
      </c>
      <c r="B363" s="292" t="s">
        <v>59</v>
      </c>
      <c r="C363" s="176" t="s">
        <v>257</v>
      </c>
      <c r="D363" s="292">
        <v>1</v>
      </c>
      <c r="E363" s="292">
        <v>30</v>
      </c>
      <c r="F363" s="51" t="s">
        <v>32</v>
      </c>
      <c r="G363" s="3">
        <f>D363*E363</f>
        <v>30</v>
      </c>
      <c r="H363" s="27">
        <v>1225</v>
      </c>
      <c r="I363" s="26">
        <f>H363*G363</f>
        <v>36750</v>
      </c>
      <c r="J363" s="153">
        <f>SUM(I363:I366)</f>
        <v>179502</v>
      </c>
    </row>
    <row r="364" spans="1:10" s="22" customFormat="1" ht="15" x14ac:dyDescent="0.2">
      <c r="A364" s="306"/>
      <c r="B364" s="307"/>
      <c r="C364" s="307"/>
      <c r="D364" s="307"/>
      <c r="E364" s="307"/>
      <c r="F364" s="51" t="s">
        <v>33</v>
      </c>
      <c r="G364" s="3">
        <f>D363*E363</f>
        <v>30</v>
      </c>
      <c r="H364" s="27">
        <f>'[1]EST MERC LITOGRAFIA'!$G$25</f>
        <v>508</v>
      </c>
      <c r="I364" s="26">
        <f>H364*G364</f>
        <v>15240</v>
      </c>
      <c r="J364" s="153"/>
    </row>
    <row r="365" spans="1:10" ht="15" x14ac:dyDescent="0.2">
      <c r="A365" s="306"/>
      <c r="B365" s="307"/>
      <c r="C365" s="307"/>
      <c r="D365" s="307"/>
      <c r="E365" s="307"/>
      <c r="F365" s="51" t="s">
        <v>34</v>
      </c>
      <c r="G365" s="3">
        <v>1</v>
      </c>
      <c r="H365" s="27">
        <v>111512</v>
      </c>
      <c r="I365" s="26">
        <f>H365*G365</f>
        <v>111512</v>
      </c>
      <c r="J365" s="153"/>
    </row>
    <row r="366" spans="1:10" ht="15" x14ac:dyDescent="0.2">
      <c r="A366" s="306"/>
      <c r="B366" s="307"/>
      <c r="C366" s="307"/>
      <c r="D366" s="307"/>
      <c r="E366" s="307"/>
      <c r="F366" s="51" t="s">
        <v>35</v>
      </c>
      <c r="G366" s="3">
        <v>4</v>
      </c>
      <c r="H366" s="27">
        <v>4000</v>
      </c>
      <c r="I366" s="26">
        <f>H366*G366</f>
        <v>16000</v>
      </c>
      <c r="J366" s="153"/>
    </row>
    <row r="367" spans="1:10" ht="47.5" customHeight="1" x14ac:dyDescent="0.2">
      <c r="A367" s="21" t="s">
        <v>246</v>
      </c>
      <c r="B367" s="87" t="s">
        <v>110</v>
      </c>
      <c r="C367" s="87" t="s">
        <v>111</v>
      </c>
      <c r="D367" s="87" t="s">
        <v>112</v>
      </c>
      <c r="E367" s="87" t="s">
        <v>113</v>
      </c>
      <c r="F367" s="87" t="s">
        <v>114</v>
      </c>
      <c r="G367" s="87" t="s">
        <v>174</v>
      </c>
      <c r="H367" s="87" t="s">
        <v>92</v>
      </c>
      <c r="I367" s="87" t="s">
        <v>93</v>
      </c>
      <c r="J367" s="87" t="s">
        <v>94</v>
      </c>
    </row>
    <row r="368" spans="1:10" ht="54" customHeight="1" x14ac:dyDescent="0.2">
      <c r="A368" s="181" t="s">
        <v>258</v>
      </c>
      <c r="B368" s="305" t="s">
        <v>117</v>
      </c>
      <c r="C368" s="305" t="s">
        <v>128</v>
      </c>
      <c r="D368" s="305">
        <v>3</v>
      </c>
      <c r="E368" s="305">
        <v>20</v>
      </c>
      <c r="F368" s="2" t="s">
        <v>211</v>
      </c>
      <c r="G368" s="3">
        <v>1</v>
      </c>
      <c r="H368" s="27" t="e">
        <f>#REF!</f>
        <v>#REF!</v>
      </c>
      <c r="I368" s="26" t="e">
        <f>H368*G368</f>
        <v>#REF!</v>
      </c>
      <c r="J368" s="154" t="e">
        <f>SUM(I368:I369)</f>
        <v>#REF!</v>
      </c>
    </row>
    <row r="369" spans="1:10" s="22" customFormat="1" ht="15" x14ac:dyDescent="0.2">
      <c r="A369" s="310"/>
      <c r="B369" s="305"/>
      <c r="C369" s="305"/>
      <c r="D369" s="305"/>
      <c r="E369" s="305"/>
      <c r="F369" s="53" t="s">
        <v>181</v>
      </c>
      <c r="G369" s="3">
        <f>D368*E368</f>
        <v>60</v>
      </c>
      <c r="H369" s="26">
        <v>4287</v>
      </c>
      <c r="I369" s="26">
        <f>H369*G369</f>
        <v>257220</v>
      </c>
      <c r="J369" s="154"/>
    </row>
    <row r="370" spans="1:10" ht="36" customHeight="1" x14ac:dyDescent="0.2">
      <c r="A370" s="21" t="s">
        <v>246</v>
      </c>
      <c r="B370" s="87" t="s">
        <v>110</v>
      </c>
      <c r="C370" s="87" t="s">
        <v>111</v>
      </c>
      <c r="D370" s="87" t="s">
        <v>112</v>
      </c>
      <c r="E370" s="87" t="s">
        <v>113</v>
      </c>
      <c r="F370" s="87" t="s">
        <v>114</v>
      </c>
      <c r="G370" s="87" t="s">
        <v>174</v>
      </c>
      <c r="H370" s="87" t="s">
        <v>92</v>
      </c>
      <c r="I370" s="87" t="s">
        <v>93</v>
      </c>
      <c r="J370" s="87" t="s">
        <v>94</v>
      </c>
    </row>
    <row r="371" spans="1:10" ht="37.25" customHeight="1" x14ac:dyDescent="0.2">
      <c r="A371" s="185" t="s">
        <v>316</v>
      </c>
      <c r="B371" s="305" t="s">
        <v>59</v>
      </c>
      <c r="C371" s="305" t="s">
        <v>128</v>
      </c>
      <c r="D371" s="305">
        <v>3</v>
      </c>
      <c r="E371" s="305">
        <v>20</v>
      </c>
      <c r="F371" s="2" t="s">
        <v>211</v>
      </c>
      <c r="G371" s="3">
        <v>1</v>
      </c>
      <c r="H371" s="27" t="e">
        <f>#REF!</f>
        <v>#REF!</v>
      </c>
      <c r="I371" s="26" t="e">
        <f>H371*G371</f>
        <v>#REF!</v>
      </c>
      <c r="J371" s="154" t="e">
        <f>SUM(I371:I372)</f>
        <v>#REF!</v>
      </c>
    </row>
    <row r="372" spans="1:10" ht="26.5" customHeight="1" x14ac:dyDescent="0.2">
      <c r="A372" s="309"/>
      <c r="B372" s="305"/>
      <c r="C372" s="305"/>
      <c r="D372" s="305"/>
      <c r="E372" s="305"/>
      <c r="F372" s="53" t="s">
        <v>181</v>
      </c>
      <c r="G372" s="3">
        <f>D371*E371</f>
        <v>60</v>
      </c>
      <c r="H372" s="26">
        <v>4287</v>
      </c>
      <c r="I372" s="26">
        <f>H372*G372</f>
        <v>257220</v>
      </c>
      <c r="J372" s="154"/>
    </row>
    <row r="373" spans="1:10" s="22" customFormat="1" ht="45" x14ac:dyDescent="0.2">
      <c r="A373" s="21" t="s">
        <v>246</v>
      </c>
      <c r="B373" s="87" t="s">
        <v>110</v>
      </c>
      <c r="C373" s="87" t="s">
        <v>111</v>
      </c>
      <c r="D373" s="87" t="s">
        <v>112</v>
      </c>
      <c r="E373" s="87" t="s">
        <v>113</v>
      </c>
      <c r="F373" s="87" t="s">
        <v>114</v>
      </c>
      <c r="G373" s="87" t="s">
        <v>174</v>
      </c>
      <c r="H373" s="87" t="s">
        <v>92</v>
      </c>
      <c r="I373" s="87" t="s">
        <v>93</v>
      </c>
      <c r="J373" s="87" t="s">
        <v>94</v>
      </c>
    </row>
    <row r="374" spans="1:10" ht="54.5" customHeight="1" x14ac:dyDescent="0.2">
      <c r="A374" s="308" t="s">
        <v>324</v>
      </c>
      <c r="B374" s="292" t="s">
        <v>59</v>
      </c>
      <c r="C374" s="292" t="s">
        <v>128</v>
      </c>
      <c r="D374" s="292">
        <v>3</v>
      </c>
      <c r="E374" s="292">
        <v>20</v>
      </c>
      <c r="F374" s="53" t="s">
        <v>181</v>
      </c>
      <c r="G374" s="3">
        <f>D374*E374</f>
        <v>60</v>
      </c>
      <c r="H374" s="26">
        <v>4287</v>
      </c>
      <c r="I374" s="26">
        <f>H374*G374</f>
        <v>257220</v>
      </c>
      <c r="J374" s="154">
        <f>SUM(I374:I376)</f>
        <v>719220</v>
      </c>
    </row>
    <row r="375" spans="1:10" ht="51" customHeight="1" x14ac:dyDescent="0.2">
      <c r="A375" s="308"/>
      <c r="B375" s="307"/>
      <c r="C375" s="307"/>
      <c r="D375" s="307"/>
      <c r="E375" s="307"/>
      <c r="F375" s="53" t="s">
        <v>37</v>
      </c>
      <c r="G375" s="3">
        <f>E374</f>
        <v>20</v>
      </c>
      <c r="H375" s="26">
        <v>7150</v>
      </c>
      <c r="I375" s="26">
        <f>H375*G375</f>
        <v>143000</v>
      </c>
      <c r="J375" s="154"/>
    </row>
    <row r="376" spans="1:10" ht="44" customHeight="1" x14ac:dyDescent="0.2">
      <c r="A376" s="308"/>
      <c r="B376" s="293"/>
      <c r="C376" s="293"/>
      <c r="D376" s="293"/>
      <c r="E376" s="293"/>
      <c r="F376" s="53" t="s">
        <v>38</v>
      </c>
      <c r="G376" s="3">
        <f>E374</f>
        <v>20</v>
      </c>
      <c r="H376" s="27">
        <v>15950</v>
      </c>
      <c r="I376" s="26">
        <f>H376*G376</f>
        <v>319000</v>
      </c>
      <c r="J376" s="154"/>
    </row>
    <row r="377" spans="1:10" s="22" customFormat="1" ht="45" x14ac:dyDescent="0.2">
      <c r="A377" s="21" t="s">
        <v>246</v>
      </c>
      <c r="B377" s="87" t="s">
        <v>110</v>
      </c>
      <c r="C377" s="87" t="s">
        <v>111</v>
      </c>
      <c r="D377" s="87" t="s">
        <v>112</v>
      </c>
      <c r="E377" s="87" t="s">
        <v>113</v>
      </c>
      <c r="F377" s="87" t="s">
        <v>114</v>
      </c>
      <c r="G377" s="87" t="s">
        <v>174</v>
      </c>
      <c r="H377" s="87" t="s">
        <v>92</v>
      </c>
      <c r="I377" s="87" t="s">
        <v>93</v>
      </c>
      <c r="J377" s="87" t="s">
        <v>94</v>
      </c>
    </row>
    <row r="378" spans="1:10" ht="15" x14ac:dyDescent="0.2">
      <c r="A378" s="308" t="s">
        <v>325</v>
      </c>
      <c r="B378" s="292" t="s">
        <v>117</v>
      </c>
      <c r="C378" s="292" t="s">
        <v>128</v>
      </c>
      <c r="D378" s="292">
        <v>3</v>
      </c>
      <c r="E378" s="292">
        <v>20</v>
      </c>
      <c r="F378" s="53" t="s">
        <v>181</v>
      </c>
      <c r="G378" s="3">
        <f>D378*E378</f>
        <v>60</v>
      </c>
      <c r="H378" s="26">
        <v>4287</v>
      </c>
      <c r="I378" s="26">
        <f>H378*G378</f>
        <v>257220</v>
      </c>
      <c r="J378" s="154">
        <f>SUM(I378:I380)</f>
        <v>719220</v>
      </c>
    </row>
    <row r="379" spans="1:10" ht="15" x14ac:dyDescent="0.2">
      <c r="A379" s="308"/>
      <c r="B379" s="307"/>
      <c r="C379" s="307"/>
      <c r="D379" s="307"/>
      <c r="E379" s="307"/>
      <c r="F379" s="53" t="s">
        <v>37</v>
      </c>
      <c r="G379" s="3">
        <f>E378</f>
        <v>20</v>
      </c>
      <c r="H379" s="26">
        <v>7150</v>
      </c>
      <c r="I379" s="26">
        <f>H379*G379</f>
        <v>143000</v>
      </c>
      <c r="J379" s="190"/>
    </row>
    <row r="380" spans="1:10" ht="15" x14ac:dyDescent="0.2">
      <c r="A380" s="308"/>
      <c r="B380" s="293"/>
      <c r="C380" s="293"/>
      <c r="D380" s="293"/>
      <c r="E380" s="293"/>
      <c r="F380" s="53" t="s">
        <v>38</v>
      </c>
      <c r="G380" s="3">
        <f>E378</f>
        <v>20</v>
      </c>
      <c r="H380" s="27">
        <v>15950</v>
      </c>
      <c r="I380" s="26">
        <f>H380*G380</f>
        <v>319000</v>
      </c>
      <c r="J380" s="191"/>
    </row>
    <row r="381" spans="1:10" ht="45" x14ac:dyDescent="0.2">
      <c r="A381" s="21" t="s">
        <v>246</v>
      </c>
      <c r="B381" s="87" t="s">
        <v>110</v>
      </c>
      <c r="C381" s="87" t="s">
        <v>111</v>
      </c>
      <c r="D381" s="87" t="s">
        <v>112</v>
      </c>
      <c r="E381" s="87" t="s">
        <v>113</v>
      </c>
      <c r="F381" s="87" t="s">
        <v>114</v>
      </c>
      <c r="G381" s="87" t="s">
        <v>174</v>
      </c>
      <c r="H381" s="87" t="s">
        <v>92</v>
      </c>
      <c r="I381" s="87" t="s">
        <v>93</v>
      </c>
      <c r="J381" s="87" t="s">
        <v>94</v>
      </c>
    </row>
    <row r="382" spans="1:10" ht="15" x14ac:dyDescent="0.2">
      <c r="A382" s="183" t="s">
        <v>260</v>
      </c>
      <c r="B382" s="292" t="s">
        <v>117</v>
      </c>
      <c r="C382" s="292" t="s">
        <v>222</v>
      </c>
      <c r="D382" s="292">
        <v>3</v>
      </c>
      <c r="E382" s="292">
        <v>20</v>
      </c>
      <c r="F382" s="2" t="s">
        <v>261</v>
      </c>
      <c r="G382" s="3">
        <v>1</v>
      </c>
      <c r="H382" s="27">
        <f>135767.5*(1+5.2%)</f>
        <v>142827.41</v>
      </c>
      <c r="I382" s="26">
        <f>H382*G382</f>
        <v>142827.41</v>
      </c>
      <c r="J382" s="235" t="e">
        <f>SUM(I382:I393)</f>
        <v>#REF!</v>
      </c>
    </row>
    <row r="383" spans="1:10" ht="15" x14ac:dyDescent="0.2">
      <c r="A383" s="306"/>
      <c r="B383" s="307"/>
      <c r="C383" s="307"/>
      <c r="D383" s="307"/>
      <c r="E383" s="307"/>
      <c r="F383" s="2" t="s">
        <v>40</v>
      </c>
      <c r="G383" s="3">
        <v>1</v>
      </c>
      <c r="H383" s="27">
        <f>77150*(1+5.2%)</f>
        <v>81161.8</v>
      </c>
      <c r="I383" s="26">
        <f t="shared" ref="I383:I392" si="19">H383*G383</f>
        <v>81161.8</v>
      </c>
      <c r="J383" s="186"/>
    </row>
    <row r="384" spans="1:10" ht="15" x14ac:dyDescent="0.2">
      <c r="A384" s="306"/>
      <c r="B384" s="307"/>
      <c r="C384" s="307"/>
      <c r="D384" s="307"/>
      <c r="E384" s="307"/>
      <c r="F384" s="2" t="s">
        <v>132</v>
      </c>
      <c r="G384" s="3">
        <v>1</v>
      </c>
      <c r="H384" s="27">
        <f>62540*(1+5.2%)</f>
        <v>65792.08</v>
      </c>
      <c r="I384" s="26">
        <f t="shared" si="19"/>
        <v>65792.08</v>
      </c>
      <c r="J384" s="186"/>
    </row>
    <row r="385" spans="1:10" ht="15" x14ac:dyDescent="0.2">
      <c r="A385" s="306"/>
      <c r="B385" s="307"/>
      <c r="C385" s="307"/>
      <c r="D385" s="307"/>
      <c r="E385" s="307"/>
      <c r="F385" s="2" t="s">
        <v>262</v>
      </c>
      <c r="G385" s="3">
        <v>1</v>
      </c>
      <c r="H385" s="27">
        <v>76262</v>
      </c>
      <c r="I385" s="26">
        <f t="shared" si="19"/>
        <v>76262</v>
      </c>
      <c r="J385" s="186"/>
    </row>
    <row r="386" spans="1:10" ht="15" x14ac:dyDescent="0.2">
      <c r="A386" s="306"/>
      <c r="B386" s="307"/>
      <c r="C386" s="307"/>
      <c r="D386" s="307"/>
      <c r="E386" s="307"/>
      <c r="F386" s="2" t="s">
        <v>171</v>
      </c>
      <c r="G386" s="3">
        <f>D382</f>
        <v>3</v>
      </c>
      <c r="H386" s="27" t="e">
        <f>#REF!</f>
        <v>#REF!</v>
      </c>
      <c r="I386" s="26" t="e">
        <f t="shared" si="19"/>
        <v>#REF!</v>
      </c>
      <c r="J386" s="186"/>
    </row>
    <row r="387" spans="1:10" ht="15" x14ac:dyDescent="0.2">
      <c r="A387" s="306"/>
      <c r="B387" s="307"/>
      <c r="C387" s="307"/>
      <c r="D387" s="307"/>
      <c r="E387" s="307"/>
      <c r="F387" s="2" t="s">
        <v>180</v>
      </c>
      <c r="G387" s="30">
        <f>D382</f>
        <v>3</v>
      </c>
      <c r="H387" s="27" t="e">
        <f>#REF!</f>
        <v>#REF!</v>
      </c>
      <c r="I387" s="26" t="e">
        <f t="shared" si="19"/>
        <v>#REF!</v>
      </c>
      <c r="J387" s="186"/>
    </row>
    <row r="388" spans="1:10" ht="15" x14ac:dyDescent="0.2">
      <c r="A388" s="306"/>
      <c r="B388" s="307"/>
      <c r="C388" s="307"/>
      <c r="D388" s="307"/>
      <c r="E388" s="307"/>
      <c r="F388" s="2" t="s">
        <v>43</v>
      </c>
      <c r="G388" s="30">
        <v>1</v>
      </c>
      <c r="H388" s="27">
        <v>24563</v>
      </c>
      <c r="I388" s="26">
        <f t="shared" si="19"/>
        <v>24563</v>
      </c>
      <c r="J388" s="186"/>
    </row>
    <row r="389" spans="1:10" ht="45" x14ac:dyDescent="0.2">
      <c r="A389" s="306"/>
      <c r="B389" s="307"/>
      <c r="C389" s="307"/>
      <c r="D389" s="307"/>
      <c r="E389" s="307"/>
      <c r="F389" s="2" t="s">
        <v>202</v>
      </c>
      <c r="G389" s="30">
        <v>1</v>
      </c>
      <c r="H389" s="27" t="e">
        <f>#REF!</f>
        <v>#REF!</v>
      </c>
      <c r="I389" s="26" t="e">
        <f t="shared" si="19"/>
        <v>#REF!</v>
      </c>
      <c r="J389" s="186"/>
    </row>
    <row r="390" spans="1:10" s="22" customFormat="1" ht="15" x14ac:dyDescent="0.2">
      <c r="A390" s="306"/>
      <c r="B390" s="307"/>
      <c r="C390" s="307"/>
      <c r="D390" s="307"/>
      <c r="E390" s="307"/>
      <c r="F390" s="2" t="s">
        <v>317</v>
      </c>
      <c r="G390" s="80">
        <f>(D382*E382)/50</f>
        <v>1.2</v>
      </c>
      <c r="H390" s="27" t="e">
        <f>#REF!</f>
        <v>#REF!</v>
      </c>
      <c r="I390" s="26" t="e">
        <f t="shared" si="19"/>
        <v>#REF!</v>
      </c>
      <c r="J390" s="186"/>
    </row>
    <row r="391" spans="1:10" ht="15" x14ac:dyDescent="0.2">
      <c r="A391" s="306"/>
      <c r="B391" s="307"/>
      <c r="C391" s="307"/>
      <c r="D391" s="307"/>
      <c r="E391" s="307"/>
      <c r="F391" s="2" t="s">
        <v>318</v>
      </c>
      <c r="G391" s="80">
        <f>(D382*E382)/50</f>
        <v>1.2</v>
      </c>
      <c r="H391" s="27">
        <v>34467</v>
      </c>
      <c r="I391" s="26">
        <f t="shared" si="19"/>
        <v>41360.400000000001</v>
      </c>
      <c r="J391" s="186"/>
    </row>
    <row r="392" spans="1:10" ht="15" x14ac:dyDescent="0.2">
      <c r="A392" s="306"/>
      <c r="B392" s="307"/>
      <c r="C392" s="307"/>
      <c r="D392" s="307"/>
      <c r="E392" s="307"/>
      <c r="F392" s="2" t="s">
        <v>312</v>
      </c>
      <c r="G392" s="30">
        <v>1</v>
      </c>
      <c r="H392" s="27" t="e">
        <f>#REF!</f>
        <v>#REF!</v>
      </c>
      <c r="I392" s="26" t="e">
        <f t="shared" si="19"/>
        <v>#REF!</v>
      </c>
      <c r="J392" s="186"/>
    </row>
    <row r="393" spans="1:10" ht="60" x14ac:dyDescent="0.2">
      <c r="A393" s="300"/>
      <c r="B393" s="293"/>
      <c r="C393" s="293"/>
      <c r="D393" s="293"/>
      <c r="E393" s="293"/>
      <c r="F393" s="2" t="s">
        <v>211</v>
      </c>
      <c r="G393" s="3">
        <v>1</v>
      </c>
      <c r="H393" s="27" t="e">
        <f>#REF!</f>
        <v>#REF!</v>
      </c>
      <c r="I393" s="26" t="e">
        <f>H393*G393</f>
        <v>#REF!</v>
      </c>
      <c r="J393" s="236"/>
    </row>
    <row r="394" spans="1:10" ht="45" x14ac:dyDescent="0.2">
      <c r="A394" s="21" t="s">
        <v>246</v>
      </c>
      <c r="B394" s="87" t="s">
        <v>110</v>
      </c>
      <c r="C394" s="87" t="s">
        <v>111</v>
      </c>
      <c r="D394" s="87" t="s">
        <v>112</v>
      </c>
      <c r="E394" s="87" t="s">
        <v>113</v>
      </c>
      <c r="F394" s="87" t="s">
        <v>114</v>
      </c>
      <c r="G394" s="87" t="s">
        <v>174</v>
      </c>
      <c r="H394" s="87" t="s">
        <v>92</v>
      </c>
      <c r="I394" s="87" t="s">
        <v>93</v>
      </c>
      <c r="J394" s="87" t="s">
        <v>94</v>
      </c>
    </row>
    <row r="395" spans="1:10" ht="15" x14ac:dyDescent="0.2">
      <c r="A395" s="183" t="s">
        <v>260</v>
      </c>
      <c r="B395" s="292" t="s">
        <v>59</v>
      </c>
      <c r="C395" s="292" t="s">
        <v>222</v>
      </c>
      <c r="D395" s="292">
        <v>3</v>
      </c>
      <c r="E395" s="292">
        <v>15</v>
      </c>
      <c r="F395" s="2" t="s">
        <v>261</v>
      </c>
      <c r="G395" s="3">
        <v>1</v>
      </c>
      <c r="H395" s="27">
        <f>135767.5*(1+5.2%)</f>
        <v>142827.41</v>
      </c>
      <c r="I395" s="26">
        <f>H395*G395</f>
        <v>142827.41</v>
      </c>
      <c r="J395" s="186" t="e">
        <f>SUM(I395:I406)</f>
        <v>#REF!</v>
      </c>
    </row>
    <row r="396" spans="1:10" ht="15" x14ac:dyDescent="0.2">
      <c r="A396" s="306"/>
      <c r="B396" s="307"/>
      <c r="C396" s="307"/>
      <c r="D396" s="307"/>
      <c r="E396" s="307"/>
      <c r="F396" s="2" t="s">
        <v>40</v>
      </c>
      <c r="G396" s="3">
        <v>1</v>
      </c>
      <c r="H396" s="27">
        <f>77150*(1+5.2%)</f>
        <v>81161.8</v>
      </c>
      <c r="I396" s="26">
        <f t="shared" ref="I396:I406" si="20">H396*G396</f>
        <v>81161.8</v>
      </c>
      <c r="J396" s="186"/>
    </row>
    <row r="397" spans="1:10" ht="15" x14ac:dyDescent="0.2">
      <c r="A397" s="306"/>
      <c r="B397" s="307"/>
      <c r="C397" s="307"/>
      <c r="D397" s="307"/>
      <c r="E397" s="307"/>
      <c r="F397" s="2" t="s">
        <v>132</v>
      </c>
      <c r="G397" s="3">
        <v>1</v>
      </c>
      <c r="H397" s="27">
        <f>62540*(1+5.2%)</f>
        <v>65792.08</v>
      </c>
      <c r="I397" s="26">
        <f t="shared" si="20"/>
        <v>65792.08</v>
      </c>
      <c r="J397" s="186"/>
    </row>
    <row r="398" spans="1:10" ht="15" x14ac:dyDescent="0.2">
      <c r="A398" s="306"/>
      <c r="B398" s="307"/>
      <c r="C398" s="307"/>
      <c r="D398" s="307"/>
      <c r="E398" s="307"/>
      <c r="F398" s="2" t="s">
        <v>262</v>
      </c>
      <c r="G398" s="3">
        <v>1</v>
      </c>
      <c r="H398" s="27">
        <v>76262</v>
      </c>
      <c r="I398" s="26">
        <f t="shared" si="20"/>
        <v>76262</v>
      </c>
      <c r="J398" s="186"/>
    </row>
    <row r="399" spans="1:10" ht="15" x14ac:dyDescent="0.2">
      <c r="A399" s="306"/>
      <c r="B399" s="307"/>
      <c r="C399" s="307"/>
      <c r="D399" s="307"/>
      <c r="E399" s="307"/>
      <c r="F399" s="2" t="s">
        <v>171</v>
      </c>
      <c r="G399" s="3">
        <f>D395</f>
        <v>3</v>
      </c>
      <c r="H399" s="27" t="e">
        <f>#REF!</f>
        <v>#REF!</v>
      </c>
      <c r="I399" s="26" t="e">
        <f t="shared" si="20"/>
        <v>#REF!</v>
      </c>
      <c r="J399" s="186"/>
    </row>
    <row r="400" spans="1:10" ht="15" x14ac:dyDescent="0.2">
      <c r="A400" s="306"/>
      <c r="B400" s="307"/>
      <c r="C400" s="307"/>
      <c r="D400" s="307"/>
      <c r="E400" s="307"/>
      <c r="F400" s="2" t="s">
        <v>180</v>
      </c>
      <c r="G400" s="30">
        <f>D395</f>
        <v>3</v>
      </c>
      <c r="H400" s="27" t="e">
        <f>#REF!</f>
        <v>#REF!</v>
      </c>
      <c r="I400" s="26" t="e">
        <f t="shared" si="20"/>
        <v>#REF!</v>
      </c>
      <c r="J400" s="186"/>
    </row>
    <row r="401" spans="1:10" ht="15" x14ac:dyDescent="0.2">
      <c r="A401" s="306"/>
      <c r="B401" s="307"/>
      <c r="C401" s="307"/>
      <c r="D401" s="307"/>
      <c r="E401" s="307"/>
      <c r="F401" s="2" t="s">
        <v>43</v>
      </c>
      <c r="G401" s="30">
        <v>1</v>
      </c>
      <c r="H401" s="27">
        <v>24563</v>
      </c>
      <c r="I401" s="26">
        <f t="shared" si="20"/>
        <v>24563</v>
      </c>
      <c r="J401" s="186"/>
    </row>
    <row r="402" spans="1:10" ht="45" x14ac:dyDescent="0.2">
      <c r="A402" s="306"/>
      <c r="B402" s="307"/>
      <c r="C402" s="307"/>
      <c r="D402" s="307"/>
      <c r="E402" s="307"/>
      <c r="F402" s="2" t="s">
        <v>202</v>
      </c>
      <c r="G402" s="30">
        <f>D395*E395</f>
        <v>45</v>
      </c>
      <c r="H402" s="27" t="e">
        <f>#REF!</f>
        <v>#REF!</v>
      </c>
      <c r="I402" s="26" t="e">
        <f t="shared" si="20"/>
        <v>#REF!</v>
      </c>
      <c r="J402" s="186"/>
    </row>
    <row r="403" spans="1:10" s="22" customFormat="1" ht="15" x14ac:dyDescent="0.2">
      <c r="A403" s="306"/>
      <c r="B403" s="307"/>
      <c r="C403" s="307"/>
      <c r="D403" s="307"/>
      <c r="E403" s="307"/>
      <c r="F403" s="2" t="s">
        <v>317</v>
      </c>
      <c r="G403" s="80">
        <f>(D395*E395)/50</f>
        <v>0.9</v>
      </c>
      <c r="H403" s="27" t="e">
        <f>#REF!</f>
        <v>#REF!</v>
      </c>
      <c r="I403" s="26" t="e">
        <f t="shared" si="20"/>
        <v>#REF!</v>
      </c>
      <c r="J403" s="186"/>
    </row>
    <row r="404" spans="1:10" ht="33" customHeight="1" x14ac:dyDescent="0.2">
      <c r="A404" s="306"/>
      <c r="B404" s="307"/>
      <c r="C404" s="307"/>
      <c r="D404" s="307"/>
      <c r="E404" s="307"/>
      <c r="F404" s="2" t="s">
        <v>318</v>
      </c>
      <c r="G404" s="80">
        <f>(D395*E395)/50</f>
        <v>0.9</v>
      </c>
      <c r="H404" s="27">
        <v>34467</v>
      </c>
      <c r="I404" s="26">
        <f t="shared" si="20"/>
        <v>31020.3</v>
      </c>
      <c r="J404" s="186"/>
    </row>
    <row r="405" spans="1:10" ht="39" customHeight="1" x14ac:dyDescent="0.2">
      <c r="A405" s="306"/>
      <c r="B405" s="307"/>
      <c r="C405" s="307"/>
      <c r="D405" s="307"/>
      <c r="E405" s="307"/>
      <c r="F405" s="2" t="s">
        <v>312</v>
      </c>
      <c r="G405" s="30">
        <v>1</v>
      </c>
      <c r="H405" s="27" t="e">
        <f>#REF!</f>
        <v>#REF!</v>
      </c>
      <c r="I405" s="26" t="e">
        <f t="shared" si="20"/>
        <v>#REF!</v>
      </c>
      <c r="J405" s="186"/>
    </row>
    <row r="406" spans="1:10" s="22" customFormat="1" ht="60" x14ac:dyDescent="0.2">
      <c r="A406" s="300"/>
      <c r="B406" s="293"/>
      <c r="C406" s="293"/>
      <c r="D406" s="293"/>
      <c r="E406" s="293"/>
      <c r="F406" s="2" t="s">
        <v>211</v>
      </c>
      <c r="G406" s="3">
        <v>1</v>
      </c>
      <c r="H406" s="27" t="e">
        <f>#REF!</f>
        <v>#REF!</v>
      </c>
      <c r="I406" s="26" t="e">
        <f t="shared" si="20"/>
        <v>#REF!</v>
      </c>
      <c r="J406" s="186"/>
    </row>
    <row r="407" spans="1:10" ht="32.5" customHeight="1" x14ac:dyDescent="0.2">
      <c r="A407" s="21" t="s">
        <v>246</v>
      </c>
      <c r="B407" s="87" t="s">
        <v>110</v>
      </c>
      <c r="C407" s="87" t="s">
        <v>111</v>
      </c>
      <c r="D407" s="87" t="s">
        <v>112</v>
      </c>
      <c r="E407" s="87" t="s">
        <v>113</v>
      </c>
      <c r="F407" s="87" t="s">
        <v>114</v>
      </c>
      <c r="G407" s="87" t="s">
        <v>174</v>
      </c>
      <c r="H407" s="87" t="s">
        <v>92</v>
      </c>
      <c r="I407" s="87" t="s">
        <v>93</v>
      </c>
      <c r="J407" s="87" t="s">
        <v>94</v>
      </c>
    </row>
    <row r="408" spans="1:10" ht="41.5" customHeight="1" x14ac:dyDescent="0.2">
      <c r="A408" s="180" t="s">
        <v>319</v>
      </c>
      <c r="B408" s="305" t="s">
        <v>117</v>
      </c>
      <c r="C408" s="182" t="s">
        <v>47</v>
      </c>
      <c r="D408" s="305">
        <v>3</v>
      </c>
      <c r="E408" s="305" t="s">
        <v>135</v>
      </c>
      <c r="F408" s="2" t="s">
        <v>211</v>
      </c>
      <c r="G408" s="3">
        <v>1</v>
      </c>
      <c r="H408" s="27" t="e">
        <f>#REF!</f>
        <v>#REF!</v>
      </c>
      <c r="I408" s="26" t="e">
        <f t="shared" ref="I408:I409" si="21">H408*G408</f>
        <v>#REF!</v>
      </c>
      <c r="J408" s="235" t="e">
        <f>SUM(I408:I409)</f>
        <v>#REF!</v>
      </c>
    </row>
    <row r="409" spans="1:10" s="22" customFormat="1" ht="15" x14ac:dyDescent="0.2">
      <c r="A409" s="300"/>
      <c r="B409" s="305"/>
      <c r="C409" s="305"/>
      <c r="D409" s="305"/>
      <c r="E409" s="305"/>
      <c r="F409" s="55" t="s">
        <v>264</v>
      </c>
      <c r="G409" s="3">
        <v>1</v>
      </c>
      <c r="H409" s="26">
        <v>50000</v>
      </c>
      <c r="I409" s="26">
        <f t="shared" si="21"/>
        <v>50000</v>
      </c>
      <c r="J409" s="236"/>
    </row>
    <row r="410" spans="1:10" ht="37.25" customHeight="1" x14ac:dyDescent="0.2">
      <c r="A410" s="21" t="s">
        <v>246</v>
      </c>
      <c r="B410" s="87" t="s">
        <v>110</v>
      </c>
      <c r="C410" s="87" t="s">
        <v>111</v>
      </c>
      <c r="D410" s="87" t="s">
        <v>112</v>
      </c>
      <c r="E410" s="87" t="s">
        <v>113</v>
      </c>
      <c r="F410" s="87" t="s">
        <v>114</v>
      </c>
      <c r="G410" s="87" t="s">
        <v>174</v>
      </c>
      <c r="H410" s="87" t="s">
        <v>92</v>
      </c>
      <c r="I410" s="87" t="s">
        <v>93</v>
      </c>
      <c r="J410" s="87" t="s">
        <v>94</v>
      </c>
    </row>
    <row r="411" spans="1:10" ht="36.5" customHeight="1" x14ac:dyDescent="0.2">
      <c r="A411" s="180" t="s">
        <v>319</v>
      </c>
      <c r="B411" s="305" t="s">
        <v>59</v>
      </c>
      <c r="C411" s="182" t="s">
        <v>47</v>
      </c>
      <c r="D411" s="305">
        <v>3</v>
      </c>
      <c r="E411" s="305" t="s">
        <v>136</v>
      </c>
      <c r="F411" s="2" t="s">
        <v>211</v>
      </c>
      <c r="G411" s="3">
        <v>1</v>
      </c>
      <c r="H411" s="27" t="e">
        <f>#REF!</f>
        <v>#REF!</v>
      </c>
      <c r="I411" s="26" t="e">
        <f t="shared" ref="I411:I412" si="22">H411*G411</f>
        <v>#REF!</v>
      </c>
      <c r="J411" s="235" t="e">
        <f>SUM(I411:I412)</f>
        <v>#REF!</v>
      </c>
    </row>
    <row r="412" spans="1:10" s="22" customFormat="1" ht="15" x14ac:dyDescent="0.2">
      <c r="A412" s="300"/>
      <c r="B412" s="305"/>
      <c r="C412" s="305"/>
      <c r="D412" s="305"/>
      <c r="E412" s="305"/>
      <c r="F412" s="55" t="s">
        <v>264</v>
      </c>
      <c r="G412" s="3">
        <v>1</v>
      </c>
      <c r="H412" s="26">
        <v>50000</v>
      </c>
      <c r="I412" s="26">
        <f t="shared" si="22"/>
        <v>50000</v>
      </c>
      <c r="J412" s="236"/>
    </row>
    <row r="413" spans="1:10" ht="33" customHeight="1" x14ac:dyDescent="0.2">
      <c r="A413" s="21" t="s">
        <v>246</v>
      </c>
      <c r="B413" s="87" t="s">
        <v>110</v>
      </c>
      <c r="C413" s="87" t="s">
        <v>111</v>
      </c>
      <c r="D413" s="87" t="s">
        <v>112</v>
      </c>
      <c r="E413" s="87" t="s">
        <v>113</v>
      </c>
      <c r="F413" s="87" t="s">
        <v>114</v>
      </c>
      <c r="G413" s="87" t="s">
        <v>174</v>
      </c>
      <c r="H413" s="87" t="s">
        <v>92</v>
      </c>
      <c r="I413" s="87" t="s">
        <v>93</v>
      </c>
      <c r="J413" s="87" t="s">
        <v>94</v>
      </c>
    </row>
    <row r="414" spans="1:10" ht="45" x14ac:dyDescent="0.2">
      <c r="A414" s="104" t="s">
        <v>49</v>
      </c>
      <c r="B414" s="101" t="s">
        <v>117</v>
      </c>
      <c r="C414" s="45" t="s">
        <v>47</v>
      </c>
      <c r="D414" s="101">
        <v>2</v>
      </c>
      <c r="E414" s="101" t="s">
        <v>137</v>
      </c>
      <c r="F414" s="2" t="s">
        <v>306</v>
      </c>
      <c r="G414" s="41">
        <f t="shared" ref="G414" si="23">D414</f>
        <v>2</v>
      </c>
      <c r="H414" s="26">
        <v>116655</v>
      </c>
      <c r="I414" s="26">
        <f t="shared" ref="I414" si="24">+H414*G414</f>
        <v>233310</v>
      </c>
      <c r="J414" s="78">
        <f t="shared" ref="J414" si="25">SUM(I414:I414)</f>
        <v>233310</v>
      </c>
    </row>
    <row r="415" spans="1:10" ht="26.75" customHeight="1" x14ac:dyDescent="0.2">
      <c r="A415" s="21" t="s">
        <v>246</v>
      </c>
      <c r="B415" s="87" t="s">
        <v>110</v>
      </c>
      <c r="C415" s="87" t="s">
        <v>111</v>
      </c>
      <c r="D415" s="87" t="s">
        <v>112</v>
      </c>
      <c r="E415" s="87" t="s">
        <v>113</v>
      </c>
      <c r="F415" s="87" t="s">
        <v>114</v>
      </c>
      <c r="G415" s="87" t="s">
        <v>174</v>
      </c>
      <c r="H415" s="87" t="s">
        <v>92</v>
      </c>
      <c r="I415" s="87" t="s">
        <v>93</v>
      </c>
      <c r="J415" s="87" t="s">
        <v>94</v>
      </c>
    </row>
    <row r="416" spans="1:10" ht="120" customHeight="1" x14ac:dyDescent="0.2">
      <c r="A416" s="104" t="s">
        <v>49</v>
      </c>
      <c r="B416" s="101" t="s">
        <v>59</v>
      </c>
      <c r="C416" s="45" t="s">
        <v>47</v>
      </c>
      <c r="D416" s="101">
        <v>2</v>
      </c>
      <c r="E416" s="101" t="s">
        <v>138</v>
      </c>
      <c r="F416" s="2" t="s">
        <v>306</v>
      </c>
      <c r="G416" s="41">
        <f>D416</f>
        <v>2</v>
      </c>
      <c r="H416" s="26">
        <v>116655</v>
      </c>
      <c r="I416" s="26">
        <f>+H416*G416</f>
        <v>233310</v>
      </c>
      <c r="J416" s="78">
        <f>SUM(I416:I416)</f>
        <v>233310</v>
      </c>
    </row>
    <row r="417" spans="1:10" ht="72" customHeight="1" x14ac:dyDescent="0.2">
      <c r="A417" s="21" t="s">
        <v>246</v>
      </c>
      <c r="B417" s="87" t="s">
        <v>110</v>
      </c>
      <c r="C417" s="87" t="s">
        <v>111</v>
      </c>
      <c r="D417" s="87" t="s">
        <v>112</v>
      </c>
      <c r="E417" s="87" t="s">
        <v>113</v>
      </c>
      <c r="F417" s="87" t="s">
        <v>114</v>
      </c>
      <c r="G417" s="87" t="s">
        <v>174</v>
      </c>
      <c r="H417" s="87" t="s">
        <v>92</v>
      </c>
      <c r="I417" s="87" t="s">
        <v>93</v>
      </c>
      <c r="J417" s="87" t="s">
        <v>94</v>
      </c>
    </row>
    <row r="418" spans="1:10" ht="81.5" customHeight="1" x14ac:dyDescent="0.2">
      <c r="A418" s="304" t="s">
        <v>0</v>
      </c>
      <c r="B418" s="292" t="s">
        <v>117</v>
      </c>
      <c r="C418" s="292" t="s">
        <v>139</v>
      </c>
      <c r="D418" s="292">
        <v>4</v>
      </c>
      <c r="E418" s="292">
        <v>15</v>
      </c>
      <c r="F418" s="43" t="s">
        <v>83</v>
      </c>
      <c r="G418" s="3">
        <f>E418*D418</f>
        <v>60</v>
      </c>
      <c r="H418" s="26" t="e">
        <f>#REF!</f>
        <v>#REF!</v>
      </c>
      <c r="I418" s="26" t="e">
        <f>H418*G418</f>
        <v>#REF!</v>
      </c>
      <c r="J418" s="235" t="e">
        <f>SUM(I418:I419)</f>
        <v>#REF!</v>
      </c>
    </row>
    <row r="419" spans="1:10" s="22" customFormat="1" ht="30" x14ac:dyDescent="0.2">
      <c r="A419" s="300"/>
      <c r="B419" s="293"/>
      <c r="C419" s="293"/>
      <c r="D419" s="293"/>
      <c r="E419" s="293"/>
      <c r="F419" s="2" t="s">
        <v>306</v>
      </c>
      <c r="G419" s="3">
        <f>D418</f>
        <v>4</v>
      </c>
      <c r="H419" s="26">
        <v>116655</v>
      </c>
      <c r="I419" s="26">
        <f>+H419*G419</f>
        <v>466620</v>
      </c>
      <c r="J419" s="235"/>
    </row>
    <row r="420" spans="1:10" s="38" customFormat="1" ht="52.25" customHeight="1" x14ac:dyDescent="0.2">
      <c r="A420" s="21" t="s">
        <v>246</v>
      </c>
      <c r="B420" s="87" t="s">
        <v>110</v>
      </c>
      <c r="C420" s="87" t="s">
        <v>111</v>
      </c>
      <c r="D420" s="87" t="s">
        <v>112</v>
      </c>
      <c r="E420" s="87" t="s">
        <v>113</v>
      </c>
      <c r="F420" s="87" t="s">
        <v>114</v>
      </c>
      <c r="G420" s="87" t="s">
        <v>174</v>
      </c>
      <c r="H420" s="87" t="s">
        <v>92</v>
      </c>
      <c r="I420" s="87" t="s">
        <v>93</v>
      </c>
      <c r="J420" s="87" t="s">
        <v>94</v>
      </c>
    </row>
    <row r="421" spans="1:10" ht="62" customHeight="1" x14ac:dyDescent="0.2">
      <c r="A421" s="304" t="s">
        <v>2</v>
      </c>
      <c r="B421" s="292" t="s">
        <v>59</v>
      </c>
      <c r="C421" s="292" t="s">
        <v>139</v>
      </c>
      <c r="D421" s="292">
        <v>4</v>
      </c>
      <c r="E421" s="292">
        <v>15</v>
      </c>
      <c r="F421" s="43" t="s">
        <v>83</v>
      </c>
      <c r="G421" s="3">
        <f>E421*D421</f>
        <v>60</v>
      </c>
      <c r="H421" s="26" t="e">
        <f>#REF!</f>
        <v>#REF!</v>
      </c>
      <c r="I421" s="26" t="e">
        <f>H421*G421</f>
        <v>#REF!</v>
      </c>
      <c r="J421" s="235" t="e">
        <f>SUM(I421:I422)</f>
        <v>#REF!</v>
      </c>
    </row>
    <row r="422" spans="1:10" s="22" customFormat="1" ht="30" x14ac:dyDescent="0.2">
      <c r="A422" s="300"/>
      <c r="B422" s="293"/>
      <c r="C422" s="293"/>
      <c r="D422" s="293"/>
      <c r="E422" s="293"/>
      <c r="F422" s="2" t="s">
        <v>306</v>
      </c>
      <c r="G422" s="3">
        <f>D421</f>
        <v>4</v>
      </c>
      <c r="H422" s="26">
        <v>116655</v>
      </c>
      <c r="I422" s="26">
        <f>+H422*G422</f>
        <v>466620</v>
      </c>
      <c r="J422" s="235"/>
    </row>
    <row r="423" spans="1:10" s="38" customFormat="1" ht="63.5" customHeight="1" x14ac:dyDescent="0.2">
      <c r="A423" s="21" t="s">
        <v>246</v>
      </c>
      <c r="B423" s="87" t="s">
        <v>110</v>
      </c>
      <c r="C423" s="87" t="s">
        <v>111</v>
      </c>
      <c r="D423" s="87" t="s">
        <v>112</v>
      </c>
      <c r="E423" s="87" t="s">
        <v>113</v>
      </c>
      <c r="F423" s="87" t="s">
        <v>114</v>
      </c>
      <c r="G423" s="87" t="s">
        <v>174</v>
      </c>
      <c r="H423" s="87" t="s">
        <v>92</v>
      </c>
      <c r="I423" s="87" t="s">
        <v>93</v>
      </c>
      <c r="J423" s="87" t="s">
        <v>94</v>
      </c>
    </row>
    <row r="424" spans="1:10" ht="59.5" customHeight="1" x14ac:dyDescent="0.2">
      <c r="A424" s="304" t="s">
        <v>215</v>
      </c>
      <c r="B424" s="292" t="s">
        <v>117</v>
      </c>
      <c r="C424" s="292" t="s">
        <v>139</v>
      </c>
      <c r="D424" s="292">
        <v>3</v>
      </c>
      <c r="E424" s="292">
        <v>30</v>
      </c>
      <c r="F424" s="43" t="s">
        <v>83</v>
      </c>
      <c r="G424" s="3">
        <f>E424*D424</f>
        <v>90</v>
      </c>
      <c r="H424" s="82" t="e">
        <f>#REF!</f>
        <v>#REF!</v>
      </c>
      <c r="I424" s="26" t="e">
        <f>H424*G424</f>
        <v>#REF!</v>
      </c>
      <c r="J424" s="235" t="e">
        <f>SUM(I424:I425)</f>
        <v>#REF!</v>
      </c>
    </row>
    <row r="425" spans="1:10" ht="22.25" customHeight="1" x14ac:dyDescent="0.2">
      <c r="A425" s="300"/>
      <c r="B425" s="293"/>
      <c r="C425" s="293"/>
      <c r="D425" s="293"/>
      <c r="E425" s="293"/>
      <c r="F425" s="2" t="s">
        <v>306</v>
      </c>
      <c r="G425" s="3">
        <f>D424</f>
        <v>3</v>
      </c>
      <c r="H425" s="26">
        <v>116655</v>
      </c>
      <c r="I425" s="26">
        <f>+H425*G425</f>
        <v>349965</v>
      </c>
      <c r="J425" s="235"/>
    </row>
    <row r="426" spans="1:10" s="22" customFormat="1" ht="45" x14ac:dyDescent="0.2">
      <c r="A426" s="21" t="s">
        <v>246</v>
      </c>
      <c r="B426" s="87" t="s">
        <v>110</v>
      </c>
      <c r="C426" s="87" t="s">
        <v>111</v>
      </c>
      <c r="D426" s="87" t="s">
        <v>112</v>
      </c>
      <c r="E426" s="87" t="s">
        <v>113</v>
      </c>
      <c r="F426" s="87" t="s">
        <v>114</v>
      </c>
      <c r="G426" s="87" t="s">
        <v>174</v>
      </c>
      <c r="H426" s="87" t="s">
        <v>92</v>
      </c>
      <c r="I426" s="87" t="s">
        <v>93</v>
      </c>
      <c r="J426" s="87" t="s">
        <v>94</v>
      </c>
    </row>
    <row r="427" spans="1:10" ht="42.5" customHeight="1" x14ac:dyDescent="0.2">
      <c r="A427" s="292" t="s">
        <v>216</v>
      </c>
      <c r="B427" s="292" t="s">
        <v>59</v>
      </c>
      <c r="C427" s="292" t="s">
        <v>139</v>
      </c>
      <c r="D427" s="292">
        <v>3</v>
      </c>
      <c r="E427" s="292">
        <v>20</v>
      </c>
      <c r="F427" s="43" t="s">
        <v>83</v>
      </c>
      <c r="G427" s="3">
        <f>E427*D427</f>
        <v>60</v>
      </c>
      <c r="H427" s="82" t="e">
        <f>#REF!</f>
        <v>#REF!</v>
      </c>
      <c r="I427" s="26" t="e">
        <f>H427*G427</f>
        <v>#REF!</v>
      </c>
      <c r="J427" s="235" t="e">
        <f>SUM(I427:I428)</f>
        <v>#REF!</v>
      </c>
    </row>
    <row r="428" spans="1:10" ht="50" customHeight="1" x14ac:dyDescent="0.2">
      <c r="A428" s="293"/>
      <c r="B428" s="293"/>
      <c r="C428" s="293"/>
      <c r="D428" s="293"/>
      <c r="E428" s="293"/>
      <c r="F428" s="2" t="s">
        <v>306</v>
      </c>
      <c r="G428" s="3">
        <f>D427</f>
        <v>3</v>
      </c>
      <c r="H428" s="26">
        <v>116655</v>
      </c>
      <c r="I428" s="26">
        <f>+H428*G428</f>
        <v>349965</v>
      </c>
      <c r="J428" s="235"/>
    </row>
    <row r="429" spans="1:10" s="22" customFormat="1" ht="14" x14ac:dyDescent="0.2">
      <c r="A429" s="303" t="s">
        <v>140</v>
      </c>
      <c r="B429" s="265"/>
      <c r="C429" s="265"/>
      <c r="D429" s="265"/>
      <c r="E429" s="265"/>
      <c r="F429" s="265"/>
      <c r="G429" s="265"/>
      <c r="H429" s="265"/>
      <c r="I429" s="265"/>
      <c r="J429" s="266"/>
    </row>
    <row r="430" spans="1:10" ht="42" customHeight="1" x14ac:dyDescent="0.2">
      <c r="A430" s="21" t="s">
        <v>246</v>
      </c>
      <c r="B430" s="87" t="s">
        <v>110</v>
      </c>
      <c r="C430" s="87" t="s">
        <v>111</v>
      </c>
      <c r="D430" s="87" t="s">
        <v>112</v>
      </c>
      <c r="E430" s="87" t="s">
        <v>113</v>
      </c>
      <c r="F430" s="87" t="s">
        <v>114</v>
      </c>
      <c r="G430" s="87" t="s">
        <v>174</v>
      </c>
      <c r="H430" s="87" t="s">
        <v>92</v>
      </c>
      <c r="I430" s="87" t="s">
        <v>93</v>
      </c>
      <c r="J430" s="87" t="s">
        <v>94</v>
      </c>
    </row>
    <row r="431" spans="1:10" ht="42.5" customHeight="1" x14ac:dyDescent="0.2">
      <c r="A431" s="50" t="s">
        <v>266</v>
      </c>
      <c r="B431" s="101" t="s">
        <v>59</v>
      </c>
      <c r="C431" s="101" t="s">
        <v>141</v>
      </c>
      <c r="D431" s="101">
        <v>3</v>
      </c>
      <c r="E431" s="101">
        <v>15</v>
      </c>
      <c r="F431" s="43" t="s">
        <v>210</v>
      </c>
      <c r="G431" s="45">
        <v>1</v>
      </c>
      <c r="H431" s="27" t="e">
        <f>#REF!</f>
        <v>#REF!</v>
      </c>
      <c r="I431" s="83" t="e">
        <f t="shared" ref="I431" si="26">H431*G431</f>
        <v>#REF!</v>
      </c>
      <c r="J431" s="28">
        <v>233310</v>
      </c>
    </row>
    <row r="432" spans="1:10" ht="45" x14ac:dyDescent="0.2">
      <c r="A432" s="21" t="s">
        <v>246</v>
      </c>
      <c r="B432" s="87" t="s">
        <v>110</v>
      </c>
      <c r="C432" s="87" t="s">
        <v>111</v>
      </c>
      <c r="D432" s="87" t="s">
        <v>112</v>
      </c>
      <c r="E432" s="87" t="s">
        <v>113</v>
      </c>
      <c r="F432" s="87" t="s">
        <v>114</v>
      </c>
      <c r="G432" s="87" t="s">
        <v>174</v>
      </c>
      <c r="H432" s="87" t="s">
        <v>92</v>
      </c>
      <c r="I432" s="87" t="s">
        <v>93</v>
      </c>
      <c r="J432" s="87" t="s">
        <v>94</v>
      </c>
    </row>
    <row r="433" spans="1:10" ht="42.5" customHeight="1" x14ac:dyDescent="0.2">
      <c r="A433" s="301" t="s">
        <v>143</v>
      </c>
      <c r="B433" s="273" t="s">
        <v>117</v>
      </c>
      <c r="C433" s="188" t="s">
        <v>196</v>
      </c>
      <c r="D433" s="273">
        <v>1</v>
      </c>
      <c r="E433" s="273">
        <v>20</v>
      </c>
      <c r="F433" s="2" t="s">
        <v>209</v>
      </c>
      <c r="G433" s="3">
        <v>1</v>
      </c>
      <c r="H433" s="27">
        <f>'[1]EST MERC LITOGRAFIA'!$G$35</f>
        <v>45750</v>
      </c>
      <c r="I433" s="83">
        <f>H433*G433</f>
        <v>45750</v>
      </c>
      <c r="J433" s="159">
        <f>SUM(I433:I437)</f>
        <v>333485.2</v>
      </c>
    </row>
    <row r="434" spans="1:10" s="22" customFormat="1" ht="135" x14ac:dyDescent="0.2">
      <c r="A434" s="302"/>
      <c r="B434" s="273"/>
      <c r="C434" s="273"/>
      <c r="D434" s="273"/>
      <c r="E434" s="273"/>
      <c r="F434" s="56" t="s">
        <v>208</v>
      </c>
      <c r="G434" s="3">
        <v>1</v>
      </c>
      <c r="H434" s="27">
        <f>'[1]EST MERC LITOGRAFIA'!$G$35</f>
        <v>45750</v>
      </c>
      <c r="I434" s="83">
        <f>H434*G434</f>
        <v>45750</v>
      </c>
      <c r="J434" s="160"/>
    </row>
    <row r="435" spans="1:10" ht="42" customHeight="1" x14ac:dyDescent="0.2">
      <c r="A435" s="302"/>
      <c r="B435" s="273"/>
      <c r="C435" s="273"/>
      <c r="D435" s="273"/>
      <c r="E435" s="273"/>
      <c r="F435" s="56" t="s">
        <v>298</v>
      </c>
      <c r="G435" s="3">
        <v>2</v>
      </c>
      <c r="H435" s="26">
        <f>'[1]EST MERC LITOGRAFIA'!$G$50</f>
        <v>81333</v>
      </c>
      <c r="I435" s="83">
        <f>H435*G435</f>
        <v>162666</v>
      </c>
      <c r="J435" s="160"/>
    </row>
    <row r="436" spans="1:10" ht="42.5" customHeight="1" x14ac:dyDescent="0.2">
      <c r="A436" s="302"/>
      <c r="B436" s="273"/>
      <c r="C436" s="273"/>
      <c r="D436" s="273"/>
      <c r="E436" s="273"/>
      <c r="F436" s="56" t="s">
        <v>205</v>
      </c>
      <c r="G436" s="3">
        <f>D433*E433</f>
        <v>20</v>
      </c>
      <c r="H436" s="27">
        <f>'[1]EST MERC LITOGRAFIA'!$G$40</f>
        <v>305</v>
      </c>
      <c r="I436" s="26">
        <f>H436*G436</f>
        <v>6100</v>
      </c>
      <c r="J436" s="160"/>
    </row>
    <row r="437" spans="1:10" ht="29.5" customHeight="1" x14ac:dyDescent="0.2">
      <c r="A437" s="302"/>
      <c r="B437" s="273"/>
      <c r="C437" s="273"/>
      <c r="D437" s="273"/>
      <c r="E437" s="273"/>
      <c r="F437" s="56" t="s">
        <v>64</v>
      </c>
      <c r="G437" s="3">
        <v>20</v>
      </c>
      <c r="H437" s="26">
        <f>3480*(1+5.2%)</f>
        <v>3660.96</v>
      </c>
      <c r="I437" s="26">
        <f>H437*G437</f>
        <v>73219.199999999997</v>
      </c>
      <c r="J437" s="161"/>
    </row>
    <row r="438" spans="1:10" ht="45" x14ac:dyDescent="0.2">
      <c r="A438" s="21" t="s">
        <v>246</v>
      </c>
      <c r="B438" s="87" t="s">
        <v>110</v>
      </c>
      <c r="C438" s="87" t="s">
        <v>111</v>
      </c>
      <c r="D438" s="87" t="s">
        <v>112</v>
      </c>
      <c r="E438" s="87" t="s">
        <v>113</v>
      </c>
      <c r="F438" s="87" t="s">
        <v>114</v>
      </c>
      <c r="G438" s="87" t="s">
        <v>174</v>
      </c>
      <c r="H438" s="87" t="s">
        <v>92</v>
      </c>
      <c r="I438" s="87" t="s">
        <v>93</v>
      </c>
      <c r="J438" s="87" t="s">
        <v>94</v>
      </c>
    </row>
    <row r="439" spans="1:10" ht="39.5" customHeight="1" x14ac:dyDescent="0.2">
      <c r="A439" s="301" t="s">
        <v>143</v>
      </c>
      <c r="B439" s="273" t="s">
        <v>59</v>
      </c>
      <c r="C439" s="273" t="s">
        <v>51</v>
      </c>
      <c r="D439" s="273">
        <v>1</v>
      </c>
      <c r="E439" s="273">
        <v>20</v>
      </c>
      <c r="F439" s="2" t="s">
        <v>209</v>
      </c>
      <c r="G439" s="3">
        <v>1</v>
      </c>
      <c r="H439" s="27">
        <f>'[1]EST MERC LITOGRAFIA'!$G$35</f>
        <v>45750</v>
      </c>
      <c r="I439" s="83">
        <f>H439*G439</f>
        <v>45750</v>
      </c>
      <c r="J439" s="159">
        <f>SUM(I439:I443)</f>
        <v>333485.2</v>
      </c>
    </row>
    <row r="440" spans="1:10" s="22" customFormat="1" ht="90" x14ac:dyDescent="0.2">
      <c r="A440" s="302"/>
      <c r="B440" s="273"/>
      <c r="C440" s="273"/>
      <c r="D440" s="273"/>
      <c r="E440" s="273"/>
      <c r="F440" s="56" t="s">
        <v>227</v>
      </c>
      <c r="G440" s="3">
        <v>1</v>
      </c>
      <c r="H440" s="27">
        <f>'[1]EST MERC LITOGRAFIA'!$G$35</f>
        <v>45750</v>
      </c>
      <c r="I440" s="83">
        <f>H440*G440</f>
        <v>45750</v>
      </c>
      <c r="J440" s="160"/>
    </row>
    <row r="441" spans="1:10" ht="30" x14ac:dyDescent="0.2">
      <c r="A441" s="302"/>
      <c r="B441" s="273"/>
      <c r="C441" s="273"/>
      <c r="D441" s="273"/>
      <c r="E441" s="273"/>
      <c r="F441" s="56" t="s">
        <v>298</v>
      </c>
      <c r="G441" s="3">
        <v>2</v>
      </c>
      <c r="H441" s="26">
        <f>'[1]EST MERC LITOGRAFIA'!$G$50</f>
        <v>81333</v>
      </c>
      <c r="I441" s="83">
        <f>H441*G441</f>
        <v>162666</v>
      </c>
      <c r="J441" s="160"/>
    </row>
    <row r="442" spans="1:10" ht="45" x14ac:dyDescent="0.2">
      <c r="A442" s="302"/>
      <c r="B442" s="273"/>
      <c r="C442" s="273"/>
      <c r="D442" s="273"/>
      <c r="E442" s="273"/>
      <c r="F442" s="56" t="s">
        <v>205</v>
      </c>
      <c r="G442" s="3">
        <f>D439*E439</f>
        <v>20</v>
      </c>
      <c r="H442" s="27">
        <f>'[1]EST MERC LITOGRAFIA'!$G$40</f>
        <v>305</v>
      </c>
      <c r="I442" s="26">
        <f>H442*G442</f>
        <v>6100</v>
      </c>
      <c r="J442" s="160"/>
    </row>
    <row r="443" spans="1:10" ht="15" x14ac:dyDescent="0.2">
      <c r="A443" s="302"/>
      <c r="B443" s="273"/>
      <c r="C443" s="273"/>
      <c r="D443" s="273"/>
      <c r="E443" s="273"/>
      <c r="F443" s="56" t="s">
        <v>64</v>
      </c>
      <c r="G443" s="3">
        <v>20</v>
      </c>
      <c r="H443" s="26">
        <f>3480*(1+5.2%)</f>
        <v>3660.96</v>
      </c>
      <c r="I443" s="26">
        <f>H443*G443</f>
        <v>73219.199999999997</v>
      </c>
      <c r="J443" s="161"/>
    </row>
    <row r="444" spans="1:10" ht="45" x14ac:dyDescent="0.2">
      <c r="A444" s="21" t="s">
        <v>246</v>
      </c>
      <c r="B444" s="87" t="s">
        <v>110</v>
      </c>
      <c r="C444" s="87" t="s">
        <v>111</v>
      </c>
      <c r="D444" s="87" t="s">
        <v>112</v>
      </c>
      <c r="E444" s="87" t="s">
        <v>113</v>
      </c>
      <c r="F444" s="87" t="s">
        <v>114</v>
      </c>
      <c r="G444" s="87" t="s">
        <v>174</v>
      </c>
      <c r="H444" s="87" t="s">
        <v>92</v>
      </c>
      <c r="I444" s="87" t="s">
        <v>93</v>
      </c>
      <c r="J444" s="87" t="s">
        <v>94</v>
      </c>
    </row>
    <row r="445" spans="1:10" ht="15" x14ac:dyDescent="0.2">
      <c r="A445" s="270" t="s">
        <v>145</v>
      </c>
      <c r="B445" s="273" t="s">
        <v>117</v>
      </c>
      <c r="C445" s="188" t="s">
        <v>196</v>
      </c>
      <c r="D445" s="273">
        <v>1</v>
      </c>
      <c r="E445" s="273">
        <v>20</v>
      </c>
      <c r="F445" s="76" t="s">
        <v>65</v>
      </c>
      <c r="G445" s="3">
        <f>E445*D445</f>
        <v>20</v>
      </c>
      <c r="H445" s="70" t="e">
        <f>#REF!</f>
        <v>#REF!</v>
      </c>
      <c r="I445" s="26" t="e">
        <f>H445*G445</f>
        <v>#REF!</v>
      </c>
      <c r="J445" s="159" t="e">
        <f>SUM(I445:I449)</f>
        <v>#REF!</v>
      </c>
    </row>
    <row r="446" spans="1:10" ht="15" x14ac:dyDescent="0.2">
      <c r="A446" s="271"/>
      <c r="B446" s="273"/>
      <c r="C446" s="273"/>
      <c r="D446" s="273"/>
      <c r="E446" s="273"/>
      <c r="F446" s="76" t="s">
        <v>66</v>
      </c>
      <c r="G446" s="3">
        <f>E445*D445</f>
        <v>20</v>
      </c>
      <c r="H446" s="27">
        <v>1108</v>
      </c>
      <c r="I446" s="26">
        <f>H446*G446</f>
        <v>22160</v>
      </c>
      <c r="J446" s="160"/>
    </row>
    <row r="447" spans="1:10" s="38" customFormat="1" ht="15" x14ac:dyDescent="0.2">
      <c r="A447" s="271"/>
      <c r="B447" s="273"/>
      <c r="C447" s="273"/>
      <c r="D447" s="273"/>
      <c r="E447" s="273"/>
      <c r="F447" s="76" t="s">
        <v>67</v>
      </c>
      <c r="G447" s="3">
        <f>E445*D445</f>
        <v>20</v>
      </c>
      <c r="H447" s="70">
        <v>28028</v>
      </c>
      <c r="I447" s="26">
        <f>H447*G447</f>
        <v>560560</v>
      </c>
      <c r="J447" s="160"/>
    </row>
    <row r="448" spans="1:10" s="38" customFormat="1" ht="120" x14ac:dyDescent="0.2">
      <c r="A448" s="271"/>
      <c r="B448" s="273"/>
      <c r="C448" s="273"/>
      <c r="D448" s="273"/>
      <c r="E448" s="273"/>
      <c r="F448" s="76" t="s">
        <v>203</v>
      </c>
      <c r="G448" s="3">
        <f>E445*D445</f>
        <v>20</v>
      </c>
      <c r="H448" s="27" t="e">
        <f>#REF!</f>
        <v>#REF!</v>
      </c>
      <c r="I448" s="26" t="e">
        <f>H448*G448</f>
        <v>#REF!</v>
      </c>
      <c r="J448" s="160"/>
    </row>
    <row r="449" spans="1:10" s="38" customFormat="1" ht="105" x14ac:dyDescent="0.2">
      <c r="A449" s="272"/>
      <c r="B449" s="273"/>
      <c r="C449" s="273"/>
      <c r="D449" s="273"/>
      <c r="E449" s="273"/>
      <c r="F449" s="76" t="s">
        <v>212</v>
      </c>
      <c r="G449" s="3">
        <v>1</v>
      </c>
      <c r="H449" s="27" t="e">
        <f>#REF!</f>
        <v>#REF!</v>
      </c>
      <c r="I449" s="26" t="e">
        <f t="shared" ref="I449" si="27">H449*G449</f>
        <v>#REF!</v>
      </c>
      <c r="J449" s="161"/>
    </row>
    <row r="450" spans="1:10" s="38" customFormat="1" ht="45" x14ac:dyDescent="0.2">
      <c r="A450" s="21" t="s">
        <v>246</v>
      </c>
      <c r="B450" s="87" t="s">
        <v>110</v>
      </c>
      <c r="C450" s="87" t="s">
        <v>111</v>
      </c>
      <c r="D450" s="87" t="s">
        <v>112</v>
      </c>
      <c r="E450" s="87" t="s">
        <v>113</v>
      </c>
      <c r="F450" s="87" t="s">
        <v>114</v>
      </c>
      <c r="G450" s="87" t="s">
        <v>174</v>
      </c>
      <c r="H450" s="87" t="s">
        <v>92</v>
      </c>
      <c r="I450" s="87" t="s">
        <v>93</v>
      </c>
      <c r="J450" s="87" t="s">
        <v>94</v>
      </c>
    </row>
    <row r="451" spans="1:10" s="38" customFormat="1" ht="15" x14ac:dyDescent="0.2">
      <c r="A451" s="270" t="s">
        <v>145</v>
      </c>
      <c r="B451" s="273" t="s">
        <v>59</v>
      </c>
      <c r="C451" s="188" t="s">
        <v>196</v>
      </c>
      <c r="D451" s="273">
        <v>1</v>
      </c>
      <c r="E451" s="273">
        <v>20</v>
      </c>
      <c r="F451" s="76" t="s">
        <v>65</v>
      </c>
      <c r="G451" s="3">
        <f>E451*D451</f>
        <v>20</v>
      </c>
      <c r="H451" s="70" t="e">
        <f>#REF!</f>
        <v>#REF!</v>
      </c>
      <c r="I451" s="26" t="e">
        <f>H451*G451</f>
        <v>#REF!</v>
      </c>
      <c r="J451" s="159" t="e">
        <f>SUM(I451:I455)</f>
        <v>#REF!</v>
      </c>
    </row>
    <row r="452" spans="1:10" ht="15" x14ac:dyDescent="0.2">
      <c r="A452" s="271"/>
      <c r="B452" s="273"/>
      <c r="C452" s="273"/>
      <c r="D452" s="273"/>
      <c r="E452" s="273"/>
      <c r="F452" s="76" t="s">
        <v>66</v>
      </c>
      <c r="G452" s="3">
        <f>E451*D451</f>
        <v>20</v>
      </c>
      <c r="H452" s="27">
        <v>1108</v>
      </c>
      <c r="I452" s="26">
        <f>H452*G452</f>
        <v>22160</v>
      </c>
      <c r="J452" s="160"/>
    </row>
    <row r="453" spans="1:10" s="22" customFormat="1" ht="15" x14ac:dyDescent="0.2">
      <c r="A453" s="271"/>
      <c r="B453" s="273"/>
      <c r="C453" s="273"/>
      <c r="D453" s="273"/>
      <c r="E453" s="273"/>
      <c r="F453" s="76" t="s">
        <v>67</v>
      </c>
      <c r="G453" s="3">
        <f>E451*D451</f>
        <v>20</v>
      </c>
      <c r="H453" s="70">
        <v>28028</v>
      </c>
      <c r="I453" s="26">
        <f>H453*G453</f>
        <v>560560</v>
      </c>
      <c r="J453" s="160"/>
    </row>
    <row r="454" spans="1:10" ht="41.5" customHeight="1" x14ac:dyDescent="0.2">
      <c r="A454" s="271"/>
      <c r="B454" s="273"/>
      <c r="C454" s="273"/>
      <c r="D454" s="273"/>
      <c r="E454" s="273"/>
      <c r="F454" s="76" t="s">
        <v>203</v>
      </c>
      <c r="G454" s="3">
        <f>E451*D451</f>
        <v>20</v>
      </c>
      <c r="H454" s="27" t="e">
        <f>#REF!</f>
        <v>#REF!</v>
      </c>
      <c r="I454" s="26" t="e">
        <f>H454*G454</f>
        <v>#REF!</v>
      </c>
      <c r="J454" s="160"/>
    </row>
    <row r="455" spans="1:10" ht="46.25" customHeight="1" x14ac:dyDescent="0.2">
      <c r="A455" s="272"/>
      <c r="B455" s="273"/>
      <c r="C455" s="273"/>
      <c r="D455" s="273"/>
      <c r="E455" s="273"/>
      <c r="F455" s="76" t="s">
        <v>212</v>
      </c>
      <c r="G455" s="3">
        <v>1</v>
      </c>
      <c r="H455" s="27" t="e">
        <f>#REF!</f>
        <v>#REF!</v>
      </c>
      <c r="I455" s="26" t="e">
        <f t="shared" ref="I455" si="28">H455*G455</f>
        <v>#REF!</v>
      </c>
      <c r="J455" s="161"/>
    </row>
    <row r="456" spans="1:10" ht="27" customHeight="1" x14ac:dyDescent="0.2">
      <c r="A456" s="151" t="s">
        <v>269</v>
      </c>
      <c r="B456" s="265"/>
      <c r="C456" s="265"/>
      <c r="D456" s="265"/>
      <c r="E456" s="265"/>
      <c r="F456" s="265"/>
      <c r="G456" s="265"/>
      <c r="H456" s="265"/>
      <c r="I456" s="265"/>
      <c r="J456" s="266"/>
    </row>
    <row r="457" spans="1:10" ht="22.25" customHeight="1" x14ac:dyDescent="0.2">
      <c r="A457" s="21" t="s">
        <v>246</v>
      </c>
      <c r="B457" s="87" t="s">
        <v>110</v>
      </c>
      <c r="C457" s="87" t="s">
        <v>111</v>
      </c>
      <c r="D457" s="87" t="s">
        <v>112</v>
      </c>
      <c r="E457" s="87" t="s">
        <v>113</v>
      </c>
      <c r="F457" s="87" t="s">
        <v>114</v>
      </c>
      <c r="G457" s="87" t="s">
        <v>174</v>
      </c>
      <c r="H457" s="87" t="s">
        <v>92</v>
      </c>
      <c r="I457" s="87" t="s">
        <v>93</v>
      </c>
      <c r="J457" s="87" t="s">
        <v>94</v>
      </c>
    </row>
    <row r="458" spans="1:10" s="22" customFormat="1" ht="120" x14ac:dyDescent="0.2">
      <c r="A458" s="105" t="s">
        <v>225</v>
      </c>
      <c r="B458" s="101" t="s">
        <v>59</v>
      </c>
      <c r="C458" s="101" t="s">
        <v>197</v>
      </c>
      <c r="D458" s="101">
        <v>40</v>
      </c>
      <c r="E458" s="101">
        <v>20</v>
      </c>
      <c r="F458" s="45" t="s">
        <v>214</v>
      </c>
      <c r="G458" s="45">
        <f>E458*D458</f>
        <v>800</v>
      </c>
      <c r="H458" s="83" t="e">
        <f>#REF!</f>
        <v>#REF!</v>
      </c>
      <c r="I458" s="83" t="e">
        <f>H458*G458</f>
        <v>#REF!</v>
      </c>
      <c r="J458" s="28" t="e">
        <f>SUM(I458)</f>
        <v>#REF!</v>
      </c>
    </row>
    <row r="459" spans="1:10" ht="14" x14ac:dyDescent="0.2">
      <c r="A459" s="151" t="s">
        <v>270</v>
      </c>
      <c r="B459" s="265"/>
      <c r="C459" s="265"/>
      <c r="D459" s="265"/>
      <c r="E459" s="265"/>
      <c r="F459" s="265"/>
      <c r="G459" s="265"/>
      <c r="H459" s="265"/>
      <c r="I459" s="265"/>
      <c r="J459" s="266"/>
    </row>
    <row r="460" spans="1:10" s="22" customFormat="1" ht="45" x14ac:dyDescent="0.2">
      <c r="A460" s="21" t="s">
        <v>246</v>
      </c>
      <c r="B460" s="87" t="s">
        <v>110</v>
      </c>
      <c r="C460" s="87" t="s">
        <v>111</v>
      </c>
      <c r="D460" s="87" t="s">
        <v>112</v>
      </c>
      <c r="E460" s="87" t="s">
        <v>113</v>
      </c>
      <c r="F460" s="87" t="s">
        <v>114</v>
      </c>
      <c r="G460" s="87" t="s">
        <v>174</v>
      </c>
      <c r="H460" s="87" t="s">
        <v>92</v>
      </c>
      <c r="I460" s="87" t="s">
        <v>93</v>
      </c>
      <c r="J460" s="87" t="s">
        <v>94</v>
      </c>
    </row>
    <row r="461" spans="1:10" ht="138.5" customHeight="1" x14ac:dyDescent="0.2">
      <c r="A461" s="52" t="s">
        <v>271</v>
      </c>
      <c r="B461" s="101" t="s">
        <v>117</v>
      </c>
      <c r="C461" s="45" t="s">
        <v>299</v>
      </c>
      <c r="D461" s="101">
        <v>3</v>
      </c>
      <c r="E461" s="101">
        <v>20</v>
      </c>
      <c r="F461" s="3" t="s">
        <v>300</v>
      </c>
      <c r="G461" s="3">
        <f>E461*D461</f>
        <v>60</v>
      </c>
      <c r="H461" s="26" t="e">
        <f>#REF!</f>
        <v>#REF!</v>
      </c>
      <c r="I461" s="26" t="e">
        <f>H461*G461</f>
        <v>#REF!</v>
      </c>
      <c r="J461" s="28" t="e">
        <f>SUM(I461)</f>
        <v>#REF!</v>
      </c>
    </row>
    <row r="462" spans="1:10" s="22" customFormat="1" ht="45" x14ac:dyDescent="0.2">
      <c r="A462" s="21" t="s">
        <v>246</v>
      </c>
      <c r="B462" s="87" t="s">
        <v>110</v>
      </c>
      <c r="C462" s="87" t="s">
        <v>111</v>
      </c>
      <c r="D462" s="87" t="s">
        <v>112</v>
      </c>
      <c r="E462" s="87" t="s">
        <v>113</v>
      </c>
      <c r="F462" s="87" t="s">
        <v>114</v>
      </c>
      <c r="G462" s="87" t="s">
        <v>174</v>
      </c>
      <c r="H462" s="87" t="s">
        <v>92</v>
      </c>
      <c r="I462" s="87" t="s">
        <v>93</v>
      </c>
      <c r="J462" s="87" t="s">
        <v>94</v>
      </c>
    </row>
    <row r="463" spans="1:10" ht="135" customHeight="1" x14ac:dyDescent="0.2">
      <c r="A463" s="1" t="s">
        <v>271</v>
      </c>
      <c r="B463" s="90" t="s">
        <v>59</v>
      </c>
      <c r="C463" s="3" t="s">
        <v>299</v>
      </c>
      <c r="D463" s="90">
        <v>3</v>
      </c>
      <c r="E463" s="90">
        <v>20</v>
      </c>
      <c r="F463" s="3" t="s">
        <v>301</v>
      </c>
      <c r="G463" s="3">
        <f>E463*D463</f>
        <v>60</v>
      </c>
      <c r="H463" s="26" t="e">
        <f>#REF!</f>
        <v>#REF!</v>
      </c>
      <c r="I463" s="26" t="e">
        <f>H463*G463</f>
        <v>#REF!</v>
      </c>
      <c r="J463" s="28" t="e">
        <f>SUM(I463)</f>
        <v>#REF!</v>
      </c>
    </row>
    <row r="464" spans="1:10" s="22" customFormat="1" ht="23" customHeight="1" x14ac:dyDescent="0.2">
      <c r="A464" s="21" t="s">
        <v>246</v>
      </c>
      <c r="B464" s="87" t="s">
        <v>110</v>
      </c>
      <c r="C464" s="87" t="s">
        <v>111</v>
      </c>
      <c r="D464" s="87" t="s">
        <v>112</v>
      </c>
      <c r="E464" s="87" t="s">
        <v>113</v>
      </c>
      <c r="F464" s="87" t="s">
        <v>114</v>
      </c>
      <c r="G464" s="87" t="s">
        <v>174</v>
      </c>
      <c r="H464" s="87" t="s">
        <v>92</v>
      </c>
      <c r="I464" s="87" t="s">
        <v>93</v>
      </c>
      <c r="J464" s="87" t="s">
        <v>94</v>
      </c>
    </row>
    <row r="465" spans="1:10" s="22" customFormat="1" ht="120" x14ac:dyDescent="0.2">
      <c r="A465" s="50" t="s">
        <v>273</v>
      </c>
      <c r="B465" s="101" t="s">
        <v>117</v>
      </c>
      <c r="C465" s="45" t="s">
        <v>299</v>
      </c>
      <c r="D465" s="101">
        <v>3</v>
      </c>
      <c r="E465" s="101">
        <v>20</v>
      </c>
      <c r="F465" s="3" t="s">
        <v>300</v>
      </c>
      <c r="G465" s="3">
        <f>E465*D465</f>
        <v>60</v>
      </c>
      <c r="H465" s="26" t="e">
        <f>#REF!</f>
        <v>#REF!</v>
      </c>
      <c r="I465" s="26" t="e">
        <f>H465*G465</f>
        <v>#REF!</v>
      </c>
      <c r="J465" s="28" t="e">
        <f>SUM(I465)</f>
        <v>#REF!</v>
      </c>
    </row>
    <row r="466" spans="1:10" ht="44.5" customHeight="1" x14ac:dyDescent="0.2">
      <c r="A466" s="21" t="s">
        <v>246</v>
      </c>
      <c r="B466" s="87" t="s">
        <v>110</v>
      </c>
      <c r="C466" s="87" t="s">
        <v>111</v>
      </c>
      <c r="D466" s="87" t="s">
        <v>112</v>
      </c>
      <c r="E466" s="87" t="s">
        <v>113</v>
      </c>
      <c r="F466" s="87" t="s">
        <v>114</v>
      </c>
      <c r="G466" s="87" t="s">
        <v>174</v>
      </c>
      <c r="H466" s="87" t="s">
        <v>92</v>
      </c>
      <c r="I466" s="87" t="s">
        <v>93</v>
      </c>
      <c r="J466" s="87" t="s">
        <v>94</v>
      </c>
    </row>
    <row r="467" spans="1:10" ht="39" customHeight="1" x14ac:dyDescent="0.2">
      <c r="A467" s="57" t="s">
        <v>273</v>
      </c>
      <c r="B467" s="90" t="s">
        <v>59</v>
      </c>
      <c r="C467" s="3" t="s">
        <v>299</v>
      </c>
      <c r="D467" s="90">
        <v>3</v>
      </c>
      <c r="E467" s="90">
        <v>20</v>
      </c>
      <c r="F467" s="77" t="s">
        <v>300</v>
      </c>
      <c r="G467" s="3">
        <f>E467*D467</f>
        <v>60</v>
      </c>
      <c r="H467" s="26" t="e">
        <f>#REF!</f>
        <v>#REF!</v>
      </c>
      <c r="I467" s="26" t="e">
        <f>H467*G467</f>
        <v>#REF!</v>
      </c>
      <c r="J467" s="28" t="e">
        <f>SUM(I467)</f>
        <v>#REF!</v>
      </c>
    </row>
    <row r="468" spans="1:10" s="22" customFormat="1" ht="14" x14ac:dyDescent="0.2">
      <c r="A468" s="267" t="s">
        <v>152</v>
      </c>
      <c r="B468" s="268"/>
      <c r="C468" s="268"/>
      <c r="D468" s="268"/>
      <c r="E468" s="268"/>
      <c r="F468" s="268"/>
      <c r="G468" s="268"/>
      <c r="H468" s="268"/>
      <c r="I468" s="268"/>
      <c r="J468" s="269"/>
    </row>
    <row r="469" spans="1:10" ht="48.5" customHeight="1" x14ac:dyDescent="0.2">
      <c r="A469" s="21" t="s">
        <v>246</v>
      </c>
      <c r="B469" s="87" t="s">
        <v>110</v>
      </c>
      <c r="C469" s="87" t="s">
        <v>111</v>
      </c>
      <c r="D469" s="87" t="s">
        <v>112</v>
      </c>
      <c r="E469" s="87" t="s">
        <v>113</v>
      </c>
      <c r="F469" s="87" t="s">
        <v>114</v>
      </c>
      <c r="G469" s="87" t="s">
        <v>174</v>
      </c>
      <c r="H469" s="87" t="s">
        <v>92</v>
      </c>
      <c r="I469" s="87" t="s">
        <v>93</v>
      </c>
      <c r="J469" s="87" t="s">
        <v>94</v>
      </c>
    </row>
    <row r="470" spans="1:10" ht="53" customHeight="1" x14ac:dyDescent="0.2">
      <c r="A470" s="180" t="s">
        <v>302</v>
      </c>
      <c r="B470" s="292" t="s">
        <v>59</v>
      </c>
      <c r="C470" s="156" t="s">
        <v>196</v>
      </c>
      <c r="D470" s="292">
        <v>10</v>
      </c>
      <c r="E470" s="292">
        <v>20</v>
      </c>
      <c r="F470" s="58" t="s">
        <v>52</v>
      </c>
      <c r="G470" s="3">
        <f>E470*D470</f>
        <v>200</v>
      </c>
      <c r="H470" s="26" t="e">
        <f>#REF!</f>
        <v>#REF!</v>
      </c>
      <c r="I470" s="26" t="e">
        <f>H470*G470</f>
        <v>#REF!</v>
      </c>
      <c r="J470" s="159" t="e">
        <f>SUM(I470:I471)</f>
        <v>#REF!</v>
      </c>
    </row>
    <row r="471" spans="1:10" s="22" customFormat="1" ht="15" x14ac:dyDescent="0.2">
      <c r="A471" s="300"/>
      <c r="B471" s="293"/>
      <c r="C471" s="294"/>
      <c r="D471" s="293"/>
      <c r="E471" s="293"/>
      <c r="F471" s="51" t="s">
        <v>275</v>
      </c>
      <c r="G471" s="3">
        <v>40</v>
      </c>
      <c r="H471" s="27">
        <v>1500</v>
      </c>
      <c r="I471" s="26">
        <f>H471*G471</f>
        <v>60000</v>
      </c>
      <c r="J471" s="161"/>
    </row>
    <row r="472" spans="1:10" s="38" customFormat="1" ht="38" customHeight="1" x14ac:dyDescent="0.2">
      <c r="A472" s="21" t="s">
        <v>246</v>
      </c>
      <c r="B472" s="87" t="s">
        <v>110</v>
      </c>
      <c r="C472" s="87" t="s">
        <v>111</v>
      </c>
      <c r="D472" s="87" t="s">
        <v>112</v>
      </c>
      <c r="E472" s="87" t="s">
        <v>113</v>
      </c>
      <c r="F472" s="87" t="s">
        <v>114</v>
      </c>
      <c r="G472" s="87" t="s">
        <v>174</v>
      </c>
      <c r="H472" s="87" t="s">
        <v>92</v>
      </c>
      <c r="I472" s="87" t="s">
        <v>93</v>
      </c>
      <c r="J472" s="87" t="s">
        <v>94</v>
      </c>
    </row>
    <row r="473" spans="1:10" s="38" customFormat="1" ht="53" customHeight="1" x14ac:dyDescent="0.2">
      <c r="A473" s="175" t="s">
        <v>276</v>
      </c>
      <c r="B473" s="292" t="s">
        <v>117</v>
      </c>
      <c r="C473" s="156" t="s">
        <v>196</v>
      </c>
      <c r="D473" s="292">
        <v>3</v>
      </c>
      <c r="E473" s="292">
        <v>15</v>
      </c>
      <c r="F473" s="58" t="s">
        <v>52</v>
      </c>
      <c r="G473" s="3">
        <f>E473*D473</f>
        <v>45</v>
      </c>
      <c r="H473" s="26" t="e">
        <f>#REF!</f>
        <v>#REF!</v>
      </c>
      <c r="I473" s="26" t="e">
        <f>H473*G473</f>
        <v>#REF!</v>
      </c>
      <c r="J473" s="159" t="e">
        <f>SUM(I473:I474)</f>
        <v>#REF!</v>
      </c>
    </row>
    <row r="474" spans="1:10" s="22" customFormat="1" ht="15" x14ac:dyDescent="0.2">
      <c r="A474" s="299"/>
      <c r="B474" s="293"/>
      <c r="C474" s="294"/>
      <c r="D474" s="293"/>
      <c r="E474" s="293"/>
      <c r="F474" s="51" t="s">
        <v>275</v>
      </c>
      <c r="G474" s="3">
        <v>24</v>
      </c>
      <c r="H474" s="27">
        <v>1500</v>
      </c>
      <c r="I474" s="26">
        <f>H474*G474</f>
        <v>36000</v>
      </c>
      <c r="J474" s="161"/>
    </row>
    <row r="475" spans="1:10" s="38" customFormat="1" ht="45" x14ac:dyDescent="0.2">
      <c r="A475" s="21" t="s">
        <v>246</v>
      </c>
      <c r="B475" s="87" t="s">
        <v>110</v>
      </c>
      <c r="C475" s="87" t="s">
        <v>111</v>
      </c>
      <c r="D475" s="87" t="s">
        <v>112</v>
      </c>
      <c r="E475" s="87" t="s">
        <v>113</v>
      </c>
      <c r="F475" s="87" t="s">
        <v>114</v>
      </c>
      <c r="G475" s="87" t="s">
        <v>174</v>
      </c>
      <c r="H475" s="87" t="s">
        <v>92</v>
      </c>
      <c r="I475" s="87" t="s">
        <v>93</v>
      </c>
      <c r="J475" s="87" t="s">
        <v>94</v>
      </c>
    </row>
    <row r="476" spans="1:10" s="38" customFormat="1" ht="30" x14ac:dyDescent="0.2">
      <c r="A476" s="171" t="s">
        <v>277</v>
      </c>
      <c r="B476" s="292" t="s">
        <v>117</v>
      </c>
      <c r="C476" s="156" t="s">
        <v>196</v>
      </c>
      <c r="D476" s="292">
        <v>3</v>
      </c>
      <c r="E476" s="292">
        <v>15</v>
      </c>
      <c r="F476" s="58" t="s">
        <v>52</v>
      </c>
      <c r="G476" s="3">
        <f>E476*D476</f>
        <v>45</v>
      </c>
      <c r="H476" s="26" t="e">
        <f>#REF!</f>
        <v>#REF!</v>
      </c>
      <c r="I476" s="26" t="e">
        <f>H476*G476</f>
        <v>#REF!</v>
      </c>
      <c r="J476" s="159" t="e">
        <f>SUM(I476:I477)</f>
        <v>#REF!</v>
      </c>
    </row>
    <row r="477" spans="1:10" s="38" customFormat="1" ht="15" x14ac:dyDescent="0.2">
      <c r="A477" s="275"/>
      <c r="B477" s="293"/>
      <c r="C477" s="294"/>
      <c r="D477" s="293"/>
      <c r="E477" s="293"/>
      <c r="F477" s="51" t="s">
        <v>275</v>
      </c>
      <c r="G477" s="3">
        <v>24</v>
      </c>
      <c r="H477" s="27">
        <v>1500</v>
      </c>
      <c r="I477" s="26">
        <f>H477*G477</f>
        <v>36000</v>
      </c>
      <c r="J477" s="161"/>
    </row>
    <row r="478" spans="1:10" s="38" customFormat="1" ht="26" customHeight="1" x14ac:dyDescent="0.2">
      <c r="A478" s="21" t="s">
        <v>246</v>
      </c>
      <c r="B478" s="87" t="s">
        <v>110</v>
      </c>
      <c r="C478" s="87" t="s">
        <v>111</v>
      </c>
      <c r="D478" s="87" t="s">
        <v>112</v>
      </c>
      <c r="E478" s="87" t="s">
        <v>113</v>
      </c>
      <c r="F478" s="87" t="s">
        <v>114</v>
      </c>
      <c r="G478" s="87" t="s">
        <v>174</v>
      </c>
      <c r="H478" s="87" t="s">
        <v>92</v>
      </c>
      <c r="I478" s="87" t="s">
        <v>93</v>
      </c>
      <c r="J478" s="87" t="s">
        <v>94</v>
      </c>
    </row>
    <row r="479" spans="1:10" s="38" customFormat="1" ht="36.5" customHeight="1" x14ac:dyDescent="0.2">
      <c r="A479" s="192" t="s">
        <v>278</v>
      </c>
      <c r="B479" s="296" t="s">
        <v>117</v>
      </c>
      <c r="C479" s="193" t="s">
        <v>196</v>
      </c>
      <c r="D479" s="296">
        <v>1</v>
      </c>
      <c r="E479" s="296">
        <v>30</v>
      </c>
      <c r="F479" s="51" t="s">
        <v>188</v>
      </c>
      <c r="G479" s="30">
        <v>2</v>
      </c>
      <c r="H479" s="70">
        <v>29052</v>
      </c>
      <c r="I479" s="26">
        <f>H479*G479</f>
        <v>58104</v>
      </c>
      <c r="J479" s="167" t="e">
        <f>SUM(I479:I484)</f>
        <v>#REF!</v>
      </c>
    </row>
    <row r="480" spans="1:10" s="38" customFormat="1" ht="57" customHeight="1" x14ac:dyDescent="0.2">
      <c r="A480" s="295"/>
      <c r="B480" s="297"/>
      <c r="C480" s="297"/>
      <c r="D480" s="297"/>
      <c r="E480" s="297"/>
      <c r="F480" s="53" t="s">
        <v>181</v>
      </c>
      <c r="G480" s="30">
        <f>E479*D479</f>
        <v>30</v>
      </c>
      <c r="H480" s="26">
        <v>4287</v>
      </c>
      <c r="I480" s="26">
        <f t="shared" ref="I480" si="29">H480*G480</f>
        <v>128610</v>
      </c>
      <c r="J480" s="168"/>
    </row>
    <row r="481" spans="1:10" s="22" customFormat="1" ht="15" x14ac:dyDescent="0.2">
      <c r="A481" s="295"/>
      <c r="B481" s="297"/>
      <c r="C481" s="297"/>
      <c r="D481" s="297"/>
      <c r="E481" s="297"/>
      <c r="F481" s="53" t="s">
        <v>199</v>
      </c>
      <c r="G481" s="30">
        <v>5</v>
      </c>
      <c r="H481" s="82" t="e">
        <f>#REF!</f>
        <v>#REF!</v>
      </c>
      <c r="I481" s="26" t="e">
        <f>H481*G481</f>
        <v>#REF!</v>
      </c>
      <c r="J481" s="168"/>
    </row>
    <row r="482" spans="1:10" s="38" customFormat="1" ht="28.25" customHeight="1" x14ac:dyDescent="0.2">
      <c r="A482" s="295"/>
      <c r="B482" s="297"/>
      <c r="C482" s="297"/>
      <c r="D482" s="297"/>
      <c r="E482" s="297"/>
      <c r="F482" s="51" t="s">
        <v>153</v>
      </c>
      <c r="G482" s="30">
        <f>E479*D479</f>
        <v>30</v>
      </c>
      <c r="H482" s="70" t="e">
        <f>#REF!</f>
        <v>#REF!</v>
      </c>
      <c r="I482" s="26" t="e">
        <f t="shared" ref="I482:I484" si="30">H482*G482</f>
        <v>#REF!</v>
      </c>
      <c r="J482" s="168"/>
    </row>
    <row r="483" spans="1:10" s="38" customFormat="1" ht="26.5" customHeight="1" x14ac:dyDescent="0.2">
      <c r="A483" s="295"/>
      <c r="B483" s="297"/>
      <c r="C483" s="297"/>
      <c r="D483" s="297"/>
      <c r="E483" s="297"/>
      <c r="F483" s="53" t="s">
        <v>200</v>
      </c>
      <c r="G483" s="30">
        <v>1</v>
      </c>
      <c r="H483" s="82" t="e">
        <f>#REF!</f>
        <v>#REF!</v>
      </c>
      <c r="I483" s="26" t="e">
        <f t="shared" si="30"/>
        <v>#REF!</v>
      </c>
      <c r="J483" s="168"/>
    </row>
    <row r="484" spans="1:10" s="38" customFormat="1" ht="27" customHeight="1" x14ac:dyDescent="0.2">
      <c r="A484" s="295"/>
      <c r="B484" s="298"/>
      <c r="C484" s="298"/>
      <c r="D484" s="298"/>
      <c r="E484" s="298"/>
      <c r="F484" s="51" t="s">
        <v>279</v>
      </c>
      <c r="G484" s="30">
        <f>E479*D479</f>
        <v>30</v>
      </c>
      <c r="H484" s="70" t="e">
        <f>#REF!</f>
        <v>#REF!</v>
      </c>
      <c r="I484" s="26" t="e">
        <f t="shared" si="30"/>
        <v>#REF!</v>
      </c>
      <c r="J484" s="169"/>
    </row>
    <row r="485" spans="1:10" s="38" customFormat="1" ht="38.25" customHeight="1" x14ac:dyDescent="0.2">
      <c r="A485" s="21" t="s">
        <v>246</v>
      </c>
      <c r="B485" s="87" t="s">
        <v>110</v>
      </c>
      <c r="C485" s="87" t="s">
        <v>111</v>
      </c>
      <c r="D485" s="87" t="s">
        <v>112</v>
      </c>
      <c r="E485" s="87" t="s">
        <v>113</v>
      </c>
      <c r="F485" s="87" t="s">
        <v>114</v>
      </c>
      <c r="G485" s="87" t="s">
        <v>174</v>
      </c>
      <c r="H485" s="87" t="s">
        <v>92</v>
      </c>
      <c r="I485" s="87" t="s">
        <v>93</v>
      </c>
      <c r="J485" s="87" t="s">
        <v>94</v>
      </c>
    </row>
    <row r="486" spans="1:10" s="38" customFormat="1" ht="27" customHeight="1" x14ac:dyDescent="0.2">
      <c r="A486" s="171" t="s">
        <v>280</v>
      </c>
      <c r="B486" s="274" t="s">
        <v>59</v>
      </c>
      <c r="C486" s="173" t="s">
        <v>196</v>
      </c>
      <c r="D486" s="274">
        <v>1</v>
      </c>
      <c r="E486" s="274">
        <v>30</v>
      </c>
      <c r="F486" s="51" t="s">
        <v>198</v>
      </c>
      <c r="G486" s="30">
        <v>2</v>
      </c>
      <c r="H486" s="70">
        <v>29052</v>
      </c>
      <c r="I486" s="26">
        <f>H486*G486</f>
        <v>58104</v>
      </c>
      <c r="J486" s="167" t="e">
        <f>SUM(I486:I491)</f>
        <v>#REF!</v>
      </c>
    </row>
    <row r="487" spans="1:10" s="38" customFormat="1" ht="32.5" customHeight="1" x14ac:dyDescent="0.2">
      <c r="A487" s="275"/>
      <c r="B487" s="274"/>
      <c r="C487" s="274"/>
      <c r="D487" s="274"/>
      <c r="E487" s="274"/>
      <c r="F487" s="53" t="s">
        <v>181</v>
      </c>
      <c r="G487" s="30">
        <f>E486*D486</f>
        <v>30</v>
      </c>
      <c r="H487" s="26">
        <v>4287</v>
      </c>
      <c r="I487" s="26">
        <f t="shared" ref="I487" si="31">H487*G487</f>
        <v>128610</v>
      </c>
      <c r="J487" s="168"/>
    </row>
    <row r="488" spans="1:10" s="22" customFormat="1" ht="15" x14ac:dyDescent="0.2">
      <c r="A488" s="275"/>
      <c r="B488" s="274"/>
      <c r="C488" s="274"/>
      <c r="D488" s="274"/>
      <c r="E488" s="274"/>
      <c r="F488" s="51" t="s">
        <v>199</v>
      </c>
      <c r="G488" s="30">
        <v>5</v>
      </c>
      <c r="H488" s="82" t="e">
        <f>#REF!</f>
        <v>#REF!</v>
      </c>
      <c r="I488" s="26" t="e">
        <f>H488*G488</f>
        <v>#REF!</v>
      </c>
      <c r="J488" s="168"/>
    </row>
    <row r="489" spans="1:10" s="38" customFormat="1" ht="51.5" customHeight="1" x14ac:dyDescent="0.2">
      <c r="A489" s="275"/>
      <c r="B489" s="274"/>
      <c r="C489" s="274"/>
      <c r="D489" s="274"/>
      <c r="E489" s="274"/>
      <c r="F489" s="51" t="s">
        <v>153</v>
      </c>
      <c r="G489" s="30">
        <f>E486*D486</f>
        <v>30</v>
      </c>
      <c r="H489" s="70" t="e">
        <f>#REF!</f>
        <v>#REF!</v>
      </c>
      <c r="I489" s="26" t="e">
        <f t="shared" ref="I489:I491" si="32">H489*G489</f>
        <v>#REF!</v>
      </c>
      <c r="J489" s="168"/>
    </row>
    <row r="490" spans="1:10" s="38" customFormat="1" ht="47.5" customHeight="1" x14ac:dyDescent="0.2">
      <c r="A490" s="275"/>
      <c r="B490" s="274"/>
      <c r="C490" s="274"/>
      <c r="D490" s="274"/>
      <c r="E490" s="274"/>
      <c r="F490" s="51" t="s">
        <v>200</v>
      </c>
      <c r="G490" s="30">
        <v>1</v>
      </c>
      <c r="H490" s="82" t="e">
        <f>#REF!</f>
        <v>#REF!</v>
      </c>
      <c r="I490" s="26" t="e">
        <f t="shared" si="32"/>
        <v>#REF!</v>
      </c>
      <c r="J490" s="168"/>
    </row>
    <row r="491" spans="1:10" s="38" customFormat="1" ht="48" customHeight="1" x14ac:dyDescent="0.2">
      <c r="A491" s="286"/>
      <c r="B491" s="274"/>
      <c r="C491" s="274"/>
      <c r="D491" s="274"/>
      <c r="E491" s="274"/>
      <c r="F491" s="51" t="s">
        <v>279</v>
      </c>
      <c r="G491" s="30">
        <f>E486*D486</f>
        <v>30</v>
      </c>
      <c r="H491" s="70" t="e">
        <f>#REF!</f>
        <v>#REF!</v>
      </c>
      <c r="I491" s="26" t="e">
        <f t="shared" si="32"/>
        <v>#REF!</v>
      </c>
      <c r="J491" s="169"/>
    </row>
    <row r="492" spans="1:10" s="22" customFormat="1" ht="45" x14ac:dyDescent="0.2">
      <c r="A492" s="21" t="s">
        <v>246</v>
      </c>
      <c r="B492" s="87" t="s">
        <v>110</v>
      </c>
      <c r="C492" s="87" t="s">
        <v>111</v>
      </c>
      <c r="D492" s="87" t="s">
        <v>112</v>
      </c>
      <c r="E492" s="87" t="s">
        <v>113</v>
      </c>
      <c r="F492" s="87" t="s">
        <v>114</v>
      </c>
      <c r="G492" s="87" t="s">
        <v>174</v>
      </c>
      <c r="H492" s="87" t="s">
        <v>92</v>
      </c>
      <c r="I492" s="87" t="s">
        <v>93</v>
      </c>
      <c r="J492" s="87" t="s">
        <v>94</v>
      </c>
    </row>
    <row r="493" spans="1:10" s="38" customFormat="1" ht="54.5" customHeight="1" x14ac:dyDescent="0.2">
      <c r="A493" s="174" t="s">
        <v>281</v>
      </c>
      <c r="B493" s="287" t="s">
        <v>117</v>
      </c>
      <c r="C493" s="157" t="s">
        <v>196</v>
      </c>
      <c r="D493" s="287">
        <v>3</v>
      </c>
      <c r="E493" s="287">
        <v>15</v>
      </c>
      <c r="F493" s="51" t="s">
        <v>282</v>
      </c>
      <c r="G493" s="30">
        <v>15</v>
      </c>
      <c r="H493" s="82" t="e">
        <f>#REF!</f>
        <v>#REF!</v>
      </c>
      <c r="I493" s="26" t="e">
        <f t="shared" ref="I493" si="33">H493*G493</f>
        <v>#REF!</v>
      </c>
      <c r="J493" s="164" t="e">
        <f>SUM(I493:I495)</f>
        <v>#REF!</v>
      </c>
    </row>
    <row r="494" spans="1:10" s="38" customFormat="1" ht="41.5" customHeight="1" x14ac:dyDescent="0.2">
      <c r="A494" s="290"/>
      <c r="B494" s="288"/>
      <c r="C494" s="288"/>
      <c r="D494" s="288"/>
      <c r="E494" s="288"/>
      <c r="F494" s="76" t="s">
        <v>203</v>
      </c>
      <c r="G494" s="30">
        <f>E493*D493</f>
        <v>45</v>
      </c>
      <c r="H494" s="27" t="e">
        <f>#REF!</f>
        <v>#REF!</v>
      </c>
      <c r="I494" s="26" t="e">
        <f>H494*G494</f>
        <v>#REF!</v>
      </c>
      <c r="J494" s="165"/>
    </row>
    <row r="495" spans="1:10" s="38" customFormat="1" ht="44.5" customHeight="1" x14ac:dyDescent="0.2">
      <c r="A495" s="291"/>
      <c r="B495" s="289"/>
      <c r="C495" s="289"/>
      <c r="D495" s="289"/>
      <c r="E495" s="289"/>
      <c r="F495" s="51" t="s">
        <v>303</v>
      </c>
      <c r="G495" s="30">
        <v>1</v>
      </c>
      <c r="H495" s="70" t="e">
        <f>#REF!</f>
        <v>#REF!</v>
      </c>
      <c r="I495" s="70" t="e">
        <f>H495*G495</f>
        <v>#REF!</v>
      </c>
      <c r="J495" s="166"/>
    </row>
    <row r="496" spans="1:10" s="22" customFormat="1" ht="45" x14ac:dyDescent="0.2">
      <c r="A496" s="21" t="s">
        <v>246</v>
      </c>
      <c r="B496" s="87" t="s">
        <v>110</v>
      </c>
      <c r="C496" s="87" t="s">
        <v>111</v>
      </c>
      <c r="D496" s="87" t="s">
        <v>112</v>
      </c>
      <c r="E496" s="87" t="s">
        <v>113</v>
      </c>
      <c r="F496" s="87" t="s">
        <v>114</v>
      </c>
      <c r="G496" s="87" t="s">
        <v>174</v>
      </c>
      <c r="H496" s="87" t="s">
        <v>92</v>
      </c>
      <c r="I496" s="87" t="s">
        <v>93</v>
      </c>
      <c r="J496" s="87" t="s">
        <v>94</v>
      </c>
    </row>
    <row r="497" spans="1:12" s="38" customFormat="1" ht="15" x14ac:dyDescent="0.2">
      <c r="A497" s="171" t="s">
        <v>283</v>
      </c>
      <c r="B497" s="287" t="s">
        <v>59</v>
      </c>
      <c r="C497" s="173" t="s">
        <v>196</v>
      </c>
      <c r="D497" s="274">
        <v>3</v>
      </c>
      <c r="E497" s="274">
        <v>15</v>
      </c>
      <c r="F497" s="51" t="s">
        <v>282</v>
      </c>
      <c r="G497" s="30">
        <v>15</v>
      </c>
      <c r="H497" s="82" t="e">
        <f>#REF!</f>
        <v>#REF!</v>
      </c>
      <c r="I497" s="26" t="e">
        <f t="shared" ref="I497" si="34">H497*G497</f>
        <v>#REF!</v>
      </c>
      <c r="J497" s="164" t="e">
        <f>SUM(I497:I499)</f>
        <v>#REF!</v>
      </c>
    </row>
    <row r="498" spans="1:12" s="38" customFormat="1" ht="120" x14ac:dyDescent="0.2">
      <c r="A498" s="275"/>
      <c r="B498" s="288"/>
      <c r="C498" s="274"/>
      <c r="D498" s="274"/>
      <c r="E498" s="274"/>
      <c r="F498" s="76" t="s">
        <v>203</v>
      </c>
      <c r="G498" s="30">
        <f>E497*D497</f>
        <v>45</v>
      </c>
      <c r="H498" s="27" t="e">
        <f>#REF!</f>
        <v>#REF!</v>
      </c>
      <c r="I498" s="26" t="e">
        <f>H498*G498</f>
        <v>#REF!</v>
      </c>
      <c r="J498" s="165"/>
    </row>
    <row r="499" spans="1:12" s="38" customFormat="1" ht="30" x14ac:dyDescent="0.2">
      <c r="A499" s="286"/>
      <c r="B499" s="289"/>
      <c r="C499" s="274"/>
      <c r="D499" s="274"/>
      <c r="E499" s="274"/>
      <c r="F499" s="51" t="s">
        <v>303</v>
      </c>
      <c r="G499" s="30">
        <v>1</v>
      </c>
      <c r="H499" s="70" t="e">
        <f>#REF!</f>
        <v>#REF!</v>
      </c>
      <c r="I499" s="70" t="e">
        <f>H499*G499</f>
        <v>#REF!</v>
      </c>
      <c r="J499" s="166"/>
    </row>
    <row r="500" spans="1:12" s="38" customFormat="1" ht="45" x14ac:dyDescent="0.2">
      <c r="A500" s="21" t="s">
        <v>246</v>
      </c>
      <c r="B500" s="87" t="s">
        <v>110</v>
      </c>
      <c r="C500" s="87" t="s">
        <v>111</v>
      </c>
      <c r="D500" s="87" t="s">
        <v>112</v>
      </c>
      <c r="E500" s="87" t="s">
        <v>113</v>
      </c>
      <c r="F500" s="87" t="s">
        <v>114</v>
      </c>
      <c r="G500" s="87" t="s">
        <v>174</v>
      </c>
      <c r="H500" s="87" t="s">
        <v>92</v>
      </c>
      <c r="I500" s="87" t="s">
        <v>93</v>
      </c>
      <c r="J500" s="87" t="s">
        <v>94</v>
      </c>
    </row>
    <row r="501" spans="1:12" s="38" customFormat="1" ht="60" x14ac:dyDescent="0.2">
      <c r="A501" s="171" t="s">
        <v>304</v>
      </c>
      <c r="B501" s="274" t="s">
        <v>117</v>
      </c>
      <c r="C501" s="274" t="s">
        <v>158</v>
      </c>
      <c r="D501" s="274">
        <v>4</v>
      </c>
      <c r="E501" s="274">
        <v>25</v>
      </c>
      <c r="F501" s="51" t="s">
        <v>305</v>
      </c>
      <c r="G501" s="30">
        <f>E501*D501</f>
        <v>100</v>
      </c>
      <c r="H501" s="26" t="e">
        <f>#REF!</f>
        <v>#REF!</v>
      </c>
      <c r="I501" s="83" t="e">
        <f>H501*G501</f>
        <v>#REF!</v>
      </c>
      <c r="J501" s="262" t="e">
        <f>SUM(I501:I505)</f>
        <v>#REF!</v>
      </c>
    </row>
    <row r="502" spans="1:12" s="38" customFormat="1" ht="30" x14ac:dyDescent="0.2">
      <c r="A502" s="275"/>
      <c r="B502" s="274"/>
      <c r="C502" s="274"/>
      <c r="D502" s="274"/>
      <c r="E502" s="274"/>
      <c r="F502" s="2" t="s">
        <v>306</v>
      </c>
      <c r="G502" s="30">
        <f>D501</f>
        <v>4</v>
      </c>
      <c r="H502" s="26">
        <v>116655</v>
      </c>
      <c r="I502" s="26">
        <f>+H502*G502</f>
        <v>466620</v>
      </c>
      <c r="J502" s="165"/>
    </row>
    <row r="503" spans="1:12" s="22" customFormat="1" ht="15" x14ac:dyDescent="0.2">
      <c r="A503" s="275"/>
      <c r="B503" s="274"/>
      <c r="C503" s="274"/>
      <c r="D503" s="274"/>
      <c r="E503" s="274"/>
      <c r="F503" s="51" t="s">
        <v>26</v>
      </c>
      <c r="G503" s="30">
        <v>5</v>
      </c>
      <c r="H503" s="70">
        <v>817</v>
      </c>
      <c r="I503" s="26">
        <f t="shared" ref="I503:I504" si="35">+H503*G503</f>
        <v>4085</v>
      </c>
      <c r="J503" s="165"/>
    </row>
    <row r="504" spans="1:12" s="38" customFormat="1" ht="15" x14ac:dyDescent="0.2">
      <c r="A504" s="275"/>
      <c r="B504" s="274"/>
      <c r="C504" s="274"/>
      <c r="D504" s="274"/>
      <c r="E504" s="274"/>
      <c r="F504" s="51" t="s">
        <v>27</v>
      </c>
      <c r="G504" s="30">
        <v>5</v>
      </c>
      <c r="H504" s="26">
        <f>3480*(1+5.2%)</f>
        <v>3660.96</v>
      </c>
      <c r="I504" s="26">
        <f t="shared" si="35"/>
        <v>18304.8</v>
      </c>
      <c r="J504" s="165"/>
    </row>
    <row r="505" spans="1:12" s="38" customFormat="1" ht="30" x14ac:dyDescent="0.2">
      <c r="A505" s="275"/>
      <c r="B505" s="274"/>
      <c r="C505" s="274"/>
      <c r="D505" s="274"/>
      <c r="E505" s="274"/>
      <c r="F505" s="51" t="s">
        <v>204</v>
      </c>
      <c r="G505" s="30">
        <v>1</v>
      </c>
      <c r="H505" s="70">
        <v>81333</v>
      </c>
      <c r="I505" s="70">
        <f>H505*G505</f>
        <v>81333</v>
      </c>
      <c r="J505" s="166"/>
    </row>
    <row r="506" spans="1:12" s="38" customFormat="1" ht="45" x14ac:dyDescent="0.2">
      <c r="A506" s="21" t="s">
        <v>246</v>
      </c>
      <c r="B506" s="87" t="s">
        <v>110</v>
      </c>
      <c r="C506" s="87" t="s">
        <v>111</v>
      </c>
      <c r="D506" s="87" t="s">
        <v>112</v>
      </c>
      <c r="E506" s="87" t="s">
        <v>113</v>
      </c>
      <c r="F506" s="87" t="s">
        <v>114</v>
      </c>
      <c r="G506" s="87" t="s">
        <v>174</v>
      </c>
      <c r="H506" s="87" t="s">
        <v>92</v>
      </c>
      <c r="I506" s="87" t="s">
        <v>93</v>
      </c>
      <c r="J506" s="87" t="s">
        <v>94</v>
      </c>
    </row>
    <row r="507" spans="1:12" s="38" customFormat="1" ht="60" x14ac:dyDescent="0.2">
      <c r="A507" s="171" t="s">
        <v>307</v>
      </c>
      <c r="B507" s="274" t="s">
        <v>59</v>
      </c>
      <c r="C507" s="173" t="s">
        <v>158</v>
      </c>
      <c r="D507" s="274">
        <v>4</v>
      </c>
      <c r="E507" s="274">
        <v>25</v>
      </c>
      <c r="F507" s="51" t="s">
        <v>305</v>
      </c>
      <c r="G507" s="30">
        <f>D507*E507</f>
        <v>100</v>
      </c>
      <c r="H507" s="26" t="e">
        <f>#REF!</f>
        <v>#REF!</v>
      </c>
      <c r="I507" s="83" t="e">
        <f>H507*G507</f>
        <v>#REF!</v>
      </c>
      <c r="J507" s="262" t="e">
        <f>SUM(I507:I511)</f>
        <v>#REF!</v>
      </c>
    </row>
    <row r="508" spans="1:12" s="38" customFormat="1" ht="21.5" customHeight="1" x14ac:dyDescent="0.2">
      <c r="A508" s="275"/>
      <c r="B508" s="274"/>
      <c r="C508" s="173"/>
      <c r="D508" s="274"/>
      <c r="E508" s="274"/>
      <c r="F508" s="2" t="s">
        <v>306</v>
      </c>
      <c r="G508" s="30">
        <f>D507</f>
        <v>4</v>
      </c>
      <c r="H508" s="26">
        <v>116655</v>
      </c>
      <c r="I508" s="26">
        <f>+H508*G508</f>
        <v>466620</v>
      </c>
      <c r="J508" s="165"/>
    </row>
    <row r="509" spans="1:12" s="22" customFormat="1" ht="15" x14ac:dyDescent="0.2">
      <c r="A509" s="275"/>
      <c r="B509" s="274"/>
      <c r="C509" s="173"/>
      <c r="D509" s="274"/>
      <c r="E509" s="274"/>
      <c r="F509" s="51" t="s">
        <v>26</v>
      </c>
      <c r="G509" s="30">
        <v>5</v>
      </c>
      <c r="H509" s="70">
        <v>817</v>
      </c>
      <c r="I509" s="83">
        <f t="shared" ref="I509:I510" si="36">H509*G509</f>
        <v>4085</v>
      </c>
      <c r="J509" s="165"/>
    </row>
    <row r="510" spans="1:12" ht="54.75" customHeight="1" x14ac:dyDescent="0.2">
      <c r="A510" s="275"/>
      <c r="B510" s="274"/>
      <c r="C510" s="173"/>
      <c r="D510" s="274"/>
      <c r="E510" s="274"/>
      <c r="F510" s="51" t="s">
        <v>27</v>
      </c>
      <c r="G510" s="30">
        <v>5</v>
      </c>
      <c r="H510" s="26">
        <f>3480*(1+5.2%)</f>
        <v>3660.96</v>
      </c>
      <c r="I510" s="83">
        <f t="shared" si="36"/>
        <v>18304.8</v>
      </c>
      <c r="J510" s="165"/>
    </row>
    <row r="511" spans="1:12" ht="19.25" customHeight="1" x14ac:dyDescent="0.2">
      <c r="A511" s="275"/>
      <c r="B511" s="274"/>
      <c r="C511" s="173"/>
      <c r="D511" s="274"/>
      <c r="E511" s="274"/>
      <c r="F511" s="51" t="s">
        <v>204</v>
      </c>
      <c r="G511" s="30">
        <v>1</v>
      </c>
      <c r="H511" s="70">
        <v>81333</v>
      </c>
      <c r="I511" s="70">
        <f>H511*G511</f>
        <v>81333</v>
      </c>
      <c r="J511" s="166"/>
    </row>
    <row r="512" spans="1:12" ht="94.5" customHeight="1" x14ac:dyDescent="0.2">
      <c r="A512" s="21" t="s">
        <v>246</v>
      </c>
      <c r="B512" s="87" t="s">
        <v>110</v>
      </c>
      <c r="C512" s="87" t="s">
        <v>111</v>
      </c>
      <c r="D512" s="87" t="s">
        <v>112</v>
      </c>
      <c r="E512" s="87" t="s">
        <v>113</v>
      </c>
      <c r="F512" s="87" t="s">
        <v>114</v>
      </c>
      <c r="G512" s="87" t="s">
        <v>174</v>
      </c>
      <c r="H512" s="87" t="s">
        <v>92</v>
      </c>
      <c r="I512" s="87" t="s">
        <v>93</v>
      </c>
      <c r="J512" s="87" t="s">
        <v>94</v>
      </c>
      <c r="L512" s="29"/>
    </row>
    <row r="513" spans="1:12" ht="15" x14ac:dyDescent="0.2">
      <c r="A513" s="282" t="s">
        <v>159</v>
      </c>
      <c r="B513" s="284" t="s">
        <v>117</v>
      </c>
      <c r="C513" s="284" t="s">
        <v>196</v>
      </c>
      <c r="D513" s="284">
        <v>2</v>
      </c>
      <c r="E513" s="284">
        <v>20</v>
      </c>
      <c r="F513" s="63" t="s">
        <v>161</v>
      </c>
      <c r="G513" s="63">
        <f>D513*E513</f>
        <v>40</v>
      </c>
      <c r="H513" s="84" t="e">
        <f>#REF!</f>
        <v>#REF!</v>
      </c>
      <c r="I513" s="70" t="e">
        <f>H513*G513</f>
        <v>#REF!</v>
      </c>
      <c r="J513" s="263" t="e">
        <f>SUM(I513:I514)</f>
        <v>#REF!</v>
      </c>
      <c r="K513" s="29"/>
    </row>
    <row r="514" spans="1:12" ht="81.5" customHeight="1" x14ac:dyDescent="0.2">
      <c r="A514" s="283"/>
      <c r="B514" s="285"/>
      <c r="C514" s="285"/>
      <c r="D514" s="285"/>
      <c r="E514" s="285"/>
      <c r="F514" s="2" t="s">
        <v>306</v>
      </c>
      <c r="G514" s="63">
        <f>D513</f>
        <v>2</v>
      </c>
      <c r="H514" s="26">
        <v>116655</v>
      </c>
      <c r="I514" s="26">
        <f>+H514*G514</f>
        <v>233310</v>
      </c>
      <c r="J514" s="264"/>
    </row>
    <row r="515" spans="1:12" ht="14" x14ac:dyDescent="0.2">
      <c r="A515" s="276" t="s">
        <v>162</v>
      </c>
      <c r="B515" s="277"/>
      <c r="C515" s="277"/>
      <c r="D515" s="277"/>
      <c r="E515" s="277"/>
      <c r="F515" s="277"/>
      <c r="G515" s="277"/>
      <c r="H515" s="277"/>
      <c r="I515" s="278"/>
      <c r="J515" s="102" t="e">
        <f>SUM(J267:J511)</f>
        <v>#REF!</v>
      </c>
      <c r="K515" s="85" t="e">
        <f>B3-J515</f>
        <v>#REF!</v>
      </c>
      <c r="L515" s="74" t="e">
        <f>K515/J515</f>
        <v>#REF!</v>
      </c>
    </row>
    <row r="516" spans="1:12" ht="90.5" customHeight="1" x14ac:dyDescent="0.2">
      <c r="A516" s="279" t="s">
        <v>185</v>
      </c>
      <c r="B516" s="280"/>
      <c r="C516" s="280"/>
      <c r="D516" s="280"/>
      <c r="E516" s="280"/>
      <c r="F516" s="280"/>
      <c r="G516" s="280"/>
      <c r="H516" s="280"/>
      <c r="I516" s="281"/>
      <c r="J516" s="106" t="e">
        <f>J515*L515</f>
        <v>#REF!</v>
      </c>
    </row>
    <row r="517" spans="1:12" ht="14" x14ac:dyDescent="0.2">
      <c r="A517" s="276" t="s">
        <v>163</v>
      </c>
      <c r="B517" s="277"/>
      <c r="C517" s="277"/>
      <c r="D517" s="277"/>
      <c r="E517" s="277"/>
      <c r="F517" s="277"/>
      <c r="G517" s="277"/>
      <c r="H517" s="277"/>
      <c r="I517" s="278"/>
      <c r="J517" s="106" t="e">
        <f>SUM(J515+J516)</f>
        <v>#REF!</v>
      </c>
      <c r="K517" s="85" t="e">
        <f>B3-J517</f>
        <v>#REF!</v>
      </c>
    </row>
  </sheetData>
  <autoFilter ref="A285:J517" xr:uid="{9A09B4DD-D102-4174-A0B1-110860D1D121}"/>
  <mergeCells count="484">
    <mergeCell ref="A17:D20"/>
    <mergeCell ref="J17:J20"/>
    <mergeCell ref="A21:F21"/>
    <mergeCell ref="A23:J23"/>
    <mergeCell ref="A24:J24"/>
    <mergeCell ref="D26:J26"/>
    <mergeCell ref="A5:J6"/>
    <mergeCell ref="A7:J7"/>
    <mergeCell ref="A8:D8"/>
    <mergeCell ref="A9:D12"/>
    <mergeCell ref="J9:J12"/>
    <mergeCell ref="A13:D16"/>
    <mergeCell ref="J13:J16"/>
    <mergeCell ref="A33:A36"/>
    <mergeCell ref="B33:B36"/>
    <mergeCell ref="C33:C36"/>
    <mergeCell ref="D33:D36"/>
    <mergeCell ref="E33:E36"/>
    <mergeCell ref="J33:J36"/>
    <mergeCell ref="A28:A31"/>
    <mergeCell ref="B28:B31"/>
    <mergeCell ref="C28:C31"/>
    <mergeCell ref="D28:D31"/>
    <mergeCell ref="E28:E31"/>
    <mergeCell ref="J28:J31"/>
    <mergeCell ref="A44:A48"/>
    <mergeCell ref="B44:B48"/>
    <mergeCell ref="C44:C48"/>
    <mergeCell ref="D44:D48"/>
    <mergeCell ref="E44:E48"/>
    <mergeCell ref="J44:J48"/>
    <mergeCell ref="A38:A42"/>
    <mergeCell ref="B38:B42"/>
    <mergeCell ref="C38:C42"/>
    <mergeCell ref="D38:D42"/>
    <mergeCell ref="E38:E42"/>
    <mergeCell ref="J38:J42"/>
    <mergeCell ref="J62:J73"/>
    <mergeCell ref="A75:A86"/>
    <mergeCell ref="B75:B86"/>
    <mergeCell ref="C75:C86"/>
    <mergeCell ref="D75:D86"/>
    <mergeCell ref="E75:E86"/>
    <mergeCell ref="J75:J86"/>
    <mergeCell ref="A50:A52"/>
    <mergeCell ref="B50:B52"/>
    <mergeCell ref="C50:C52"/>
    <mergeCell ref="D50:D52"/>
    <mergeCell ref="E50:E52"/>
    <mergeCell ref="A62:A73"/>
    <mergeCell ref="B62:B73"/>
    <mergeCell ref="C62:C73"/>
    <mergeCell ref="D62:D73"/>
    <mergeCell ref="E62:E73"/>
    <mergeCell ref="A94:A98"/>
    <mergeCell ref="B94:B98"/>
    <mergeCell ref="C94:C98"/>
    <mergeCell ref="D94:D98"/>
    <mergeCell ref="E94:E98"/>
    <mergeCell ref="J94:J98"/>
    <mergeCell ref="A88:A92"/>
    <mergeCell ref="B88:B92"/>
    <mergeCell ref="C88:C92"/>
    <mergeCell ref="D88:D92"/>
    <mergeCell ref="E88:E92"/>
    <mergeCell ref="J88:J92"/>
    <mergeCell ref="A100:A103"/>
    <mergeCell ref="B100:B103"/>
    <mergeCell ref="C100:C103"/>
    <mergeCell ref="D100:D103"/>
    <mergeCell ref="E100:E103"/>
    <mergeCell ref="A105:A108"/>
    <mergeCell ref="B105:B108"/>
    <mergeCell ref="C105:C108"/>
    <mergeCell ref="D105:D108"/>
    <mergeCell ref="E105:E108"/>
    <mergeCell ref="A113:A114"/>
    <mergeCell ref="B113:B114"/>
    <mergeCell ref="C113:C114"/>
    <mergeCell ref="D113:D114"/>
    <mergeCell ref="E113:E114"/>
    <mergeCell ref="J113:J114"/>
    <mergeCell ref="J105:J108"/>
    <mergeCell ref="A110:A111"/>
    <mergeCell ref="B110:B111"/>
    <mergeCell ref="C110:C111"/>
    <mergeCell ref="D110:D111"/>
    <mergeCell ref="E110:E111"/>
    <mergeCell ref="J110:J111"/>
    <mergeCell ref="A120:A122"/>
    <mergeCell ref="B120:B122"/>
    <mergeCell ref="C120:C122"/>
    <mergeCell ref="D120:D122"/>
    <mergeCell ref="E120:E122"/>
    <mergeCell ref="J120:J122"/>
    <mergeCell ref="A116:A118"/>
    <mergeCell ref="B116:B118"/>
    <mergeCell ref="C116:C118"/>
    <mergeCell ref="D116:D118"/>
    <mergeCell ref="E116:E118"/>
    <mergeCell ref="J116:J118"/>
    <mergeCell ref="A137:A148"/>
    <mergeCell ref="B137:B148"/>
    <mergeCell ref="C137:C148"/>
    <mergeCell ref="D137:D148"/>
    <mergeCell ref="E137:E148"/>
    <mergeCell ref="J137:J148"/>
    <mergeCell ref="A124:A135"/>
    <mergeCell ref="B124:B135"/>
    <mergeCell ref="C124:C135"/>
    <mergeCell ref="D124:D135"/>
    <mergeCell ref="E124:E135"/>
    <mergeCell ref="J124:J135"/>
    <mergeCell ref="A153:A154"/>
    <mergeCell ref="B153:B154"/>
    <mergeCell ref="C153:C154"/>
    <mergeCell ref="D153:D154"/>
    <mergeCell ref="E153:E154"/>
    <mergeCell ref="J153:J154"/>
    <mergeCell ref="A150:A151"/>
    <mergeCell ref="B150:B151"/>
    <mergeCell ref="C150:C151"/>
    <mergeCell ref="D150:D151"/>
    <mergeCell ref="E150:E151"/>
    <mergeCell ref="J150:J151"/>
    <mergeCell ref="A163:A164"/>
    <mergeCell ref="B163:B164"/>
    <mergeCell ref="C163:C164"/>
    <mergeCell ref="D163:D164"/>
    <mergeCell ref="E163:E164"/>
    <mergeCell ref="J163:J164"/>
    <mergeCell ref="A160:A161"/>
    <mergeCell ref="B160:B161"/>
    <mergeCell ref="C160:C161"/>
    <mergeCell ref="D160:D161"/>
    <mergeCell ref="E160:E161"/>
    <mergeCell ref="J160:J161"/>
    <mergeCell ref="A175:A179"/>
    <mergeCell ref="B175:B179"/>
    <mergeCell ref="C175:C179"/>
    <mergeCell ref="D175:D179"/>
    <mergeCell ref="E175:E179"/>
    <mergeCell ref="A171:J171"/>
    <mergeCell ref="A166:A167"/>
    <mergeCell ref="B166:B167"/>
    <mergeCell ref="C166:C167"/>
    <mergeCell ref="D166:D167"/>
    <mergeCell ref="E166:E167"/>
    <mergeCell ref="A169:A170"/>
    <mergeCell ref="B169:B170"/>
    <mergeCell ref="C169:C170"/>
    <mergeCell ref="D169:D170"/>
    <mergeCell ref="E169:E170"/>
    <mergeCell ref="A181:A185"/>
    <mergeCell ref="B181:B185"/>
    <mergeCell ref="C181:C185"/>
    <mergeCell ref="D181:D185"/>
    <mergeCell ref="E181:E185"/>
    <mergeCell ref="A187:A191"/>
    <mergeCell ref="B187:B191"/>
    <mergeCell ref="C187:C191"/>
    <mergeCell ref="D187:D191"/>
    <mergeCell ref="E187:E191"/>
    <mergeCell ref="A201:J201"/>
    <mergeCell ref="A210:J210"/>
    <mergeCell ref="A193:A197"/>
    <mergeCell ref="B193:B197"/>
    <mergeCell ref="C193:C197"/>
    <mergeCell ref="D193:D197"/>
    <mergeCell ref="E193:E197"/>
    <mergeCell ref="A198:J198"/>
    <mergeCell ref="J193:J197"/>
    <mergeCell ref="A215:A216"/>
    <mergeCell ref="B215:B216"/>
    <mergeCell ref="C215:C216"/>
    <mergeCell ref="D215:D216"/>
    <mergeCell ref="E215:E216"/>
    <mergeCell ref="J215:J216"/>
    <mergeCell ref="A212:A213"/>
    <mergeCell ref="B212:B213"/>
    <mergeCell ref="C212:C213"/>
    <mergeCell ref="D212:D213"/>
    <mergeCell ref="E212:E213"/>
    <mergeCell ref="J212:J213"/>
    <mergeCell ref="A218:A219"/>
    <mergeCell ref="B218:B219"/>
    <mergeCell ref="C218:C219"/>
    <mergeCell ref="D218:D219"/>
    <mergeCell ref="E218:E219"/>
    <mergeCell ref="A221:A226"/>
    <mergeCell ref="B221:B226"/>
    <mergeCell ref="C221:C226"/>
    <mergeCell ref="D221:D226"/>
    <mergeCell ref="E221:E226"/>
    <mergeCell ref="A228:A233"/>
    <mergeCell ref="B228:B233"/>
    <mergeCell ref="C228:C233"/>
    <mergeCell ref="D228:D233"/>
    <mergeCell ref="E228:E233"/>
    <mergeCell ref="A235:A237"/>
    <mergeCell ref="B235:B237"/>
    <mergeCell ref="C235:C237"/>
    <mergeCell ref="D235:D237"/>
    <mergeCell ref="E235:E237"/>
    <mergeCell ref="A239:A241"/>
    <mergeCell ref="B239:B241"/>
    <mergeCell ref="C239:C241"/>
    <mergeCell ref="D239:D241"/>
    <mergeCell ref="E239:E241"/>
    <mergeCell ref="A243:A247"/>
    <mergeCell ref="B243:B247"/>
    <mergeCell ref="C243:C247"/>
    <mergeCell ref="D243:D247"/>
    <mergeCell ref="E243:E247"/>
    <mergeCell ref="A249:A253"/>
    <mergeCell ref="B249:B253"/>
    <mergeCell ref="C249:C253"/>
    <mergeCell ref="D249:D253"/>
    <mergeCell ref="E249:E253"/>
    <mergeCell ref="A255:A256"/>
    <mergeCell ref="B255:B256"/>
    <mergeCell ref="C255:C256"/>
    <mergeCell ref="D255:D256"/>
    <mergeCell ref="E255:E256"/>
    <mergeCell ref="A267:D270"/>
    <mergeCell ref="J267:J270"/>
    <mergeCell ref="A271:D274"/>
    <mergeCell ref="J271:J274"/>
    <mergeCell ref="A275:D278"/>
    <mergeCell ref="J275:J278"/>
    <mergeCell ref="A257:I257"/>
    <mergeCell ref="A258:I258"/>
    <mergeCell ref="A259:I259"/>
    <mergeCell ref="A263:J264"/>
    <mergeCell ref="A265:J265"/>
    <mergeCell ref="A266:D266"/>
    <mergeCell ref="A291:A294"/>
    <mergeCell ref="B291:B294"/>
    <mergeCell ref="C291:C294"/>
    <mergeCell ref="D291:D294"/>
    <mergeCell ref="E291:E294"/>
    <mergeCell ref="J291:J294"/>
    <mergeCell ref="A279:F279"/>
    <mergeCell ref="A281:J281"/>
    <mergeCell ref="A282:J282"/>
    <mergeCell ref="D284:J284"/>
    <mergeCell ref="A286:A289"/>
    <mergeCell ref="B286:B289"/>
    <mergeCell ref="C286:C289"/>
    <mergeCell ref="D286:D289"/>
    <mergeCell ref="E286:E289"/>
    <mergeCell ref="J286:J289"/>
    <mergeCell ref="A302:A306"/>
    <mergeCell ref="B302:B306"/>
    <mergeCell ref="C302:C306"/>
    <mergeCell ref="D302:D306"/>
    <mergeCell ref="E302:E306"/>
    <mergeCell ref="J302:J306"/>
    <mergeCell ref="A296:A300"/>
    <mergeCell ref="B296:B300"/>
    <mergeCell ref="C296:C300"/>
    <mergeCell ref="D296:D300"/>
    <mergeCell ref="E296:E300"/>
    <mergeCell ref="J296:J300"/>
    <mergeCell ref="A333:A344"/>
    <mergeCell ref="B333:B344"/>
    <mergeCell ref="C333:C344"/>
    <mergeCell ref="D333:D344"/>
    <mergeCell ref="E333:E344"/>
    <mergeCell ref="J333:J344"/>
    <mergeCell ref="A308:A310"/>
    <mergeCell ref="B308:B310"/>
    <mergeCell ref="C308:C310"/>
    <mergeCell ref="D308:D310"/>
    <mergeCell ref="E308:E310"/>
    <mergeCell ref="A320:A331"/>
    <mergeCell ref="B320:B331"/>
    <mergeCell ref="C320:C331"/>
    <mergeCell ref="D320:D331"/>
    <mergeCell ref="E320:E331"/>
    <mergeCell ref="A352:A356"/>
    <mergeCell ref="B352:B356"/>
    <mergeCell ref="C352:C356"/>
    <mergeCell ref="D352:D356"/>
    <mergeCell ref="E352:E356"/>
    <mergeCell ref="J352:J356"/>
    <mergeCell ref="A346:A350"/>
    <mergeCell ref="B346:B350"/>
    <mergeCell ref="C346:C350"/>
    <mergeCell ref="D346:D350"/>
    <mergeCell ref="E346:E350"/>
    <mergeCell ref="J346:J350"/>
    <mergeCell ref="A358:A361"/>
    <mergeCell ref="B358:B361"/>
    <mergeCell ref="C358:C361"/>
    <mergeCell ref="D358:D361"/>
    <mergeCell ref="E358:E361"/>
    <mergeCell ref="A363:A366"/>
    <mergeCell ref="B363:B366"/>
    <mergeCell ref="C363:C366"/>
    <mergeCell ref="D363:D366"/>
    <mergeCell ref="E363:E366"/>
    <mergeCell ref="A371:A372"/>
    <mergeCell ref="B371:B372"/>
    <mergeCell ref="C371:C372"/>
    <mergeCell ref="D371:D372"/>
    <mergeCell ref="E371:E372"/>
    <mergeCell ref="J371:J372"/>
    <mergeCell ref="J363:J366"/>
    <mergeCell ref="A368:A369"/>
    <mergeCell ref="B368:B369"/>
    <mergeCell ref="C368:C369"/>
    <mergeCell ref="D368:D369"/>
    <mergeCell ref="E368:E369"/>
    <mergeCell ref="J368:J369"/>
    <mergeCell ref="A378:A380"/>
    <mergeCell ref="B378:B380"/>
    <mergeCell ref="C378:C380"/>
    <mergeCell ref="D378:D380"/>
    <mergeCell ref="E378:E380"/>
    <mergeCell ref="J378:J380"/>
    <mergeCell ref="A374:A376"/>
    <mergeCell ref="B374:B376"/>
    <mergeCell ref="C374:C376"/>
    <mergeCell ref="D374:D376"/>
    <mergeCell ref="E374:E376"/>
    <mergeCell ref="J374:J376"/>
    <mergeCell ref="A395:A406"/>
    <mergeCell ref="B395:B406"/>
    <mergeCell ref="C395:C406"/>
    <mergeCell ref="D395:D406"/>
    <mergeCell ref="E395:E406"/>
    <mergeCell ref="J395:J406"/>
    <mergeCell ref="A382:A393"/>
    <mergeCell ref="B382:B393"/>
    <mergeCell ref="C382:C393"/>
    <mergeCell ref="D382:D393"/>
    <mergeCell ref="E382:E393"/>
    <mergeCell ref="J382:J393"/>
    <mergeCell ref="A411:A412"/>
    <mergeCell ref="B411:B412"/>
    <mergeCell ref="C411:C412"/>
    <mergeCell ref="D411:D412"/>
    <mergeCell ref="E411:E412"/>
    <mergeCell ref="J411:J412"/>
    <mergeCell ref="A408:A409"/>
    <mergeCell ref="B408:B409"/>
    <mergeCell ref="C408:C409"/>
    <mergeCell ref="D408:D409"/>
    <mergeCell ref="E408:E409"/>
    <mergeCell ref="J408:J409"/>
    <mergeCell ref="A421:A422"/>
    <mergeCell ref="B421:B422"/>
    <mergeCell ref="C421:C422"/>
    <mergeCell ref="D421:D422"/>
    <mergeCell ref="E421:E422"/>
    <mergeCell ref="J421:J422"/>
    <mergeCell ref="A418:A419"/>
    <mergeCell ref="B418:B419"/>
    <mergeCell ref="C418:C419"/>
    <mergeCell ref="D418:D419"/>
    <mergeCell ref="E418:E419"/>
    <mergeCell ref="J418:J419"/>
    <mergeCell ref="A433:A437"/>
    <mergeCell ref="B433:B437"/>
    <mergeCell ref="C433:C437"/>
    <mergeCell ref="D433:D437"/>
    <mergeCell ref="E433:E437"/>
    <mergeCell ref="A429:J429"/>
    <mergeCell ref="A424:A425"/>
    <mergeCell ref="B424:B425"/>
    <mergeCell ref="C424:C425"/>
    <mergeCell ref="D424:D425"/>
    <mergeCell ref="E424:E425"/>
    <mergeCell ref="A427:A428"/>
    <mergeCell ref="B427:B428"/>
    <mergeCell ref="C427:C428"/>
    <mergeCell ref="D427:D428"/>
    <mergeCell ref="E427:E428"/>
    <mergeCell ref="A439:A443"/>
    <mergeCell ref="B439:B443"/>
    <mergeCell ref="C439:C443"/>
    <mergeCell ref="D439:D443"/>
    <mergeCell ref="E439:E443"/>
    <mergeCell ref="A445:A449"/>
    <mergeCell ref="B445:B449"/>
    <mergeCell ref="C445:C449"/>
    <mergeCell ref="D445:D449"/>
    <mergeCell ref="E445:E449"/>
    <mergeCell ref="A473:A474"/>
    <mergeCell ref="B473:B474"/>
    <mergeCell ref="C473:C474"/>
    <mergeCell ref="D473:D474"/>
    <mergeCell ref="E473:E474"/>
    <mergeCell ref="J473:J474"/>
    <mergeCell ref="A470:A471"/>
    <mergeCell ref="B470:B471"/>
    <mergeCell ref="C470:C471"/>
    <mergeCell ref="D470:D471"/>
    <mergeCell ref="E470:E471"/>
    <mergeCell ref="J470:J471"/>
    <mergeCell ref="A476:A477"/>
    <mergeCell ref="B476:B477"/>
    <mergeCell ref="C476:C477"/>
    <mergeCell ref="D476:D477"/>
    <mergeCell ref="E476:E477"/>
    <mergeCell ref="A479:A484"/>
    <mergeCell ref="B479:B484"/>
    <mergeCell ref="C479:C484"/>
    <mergeCell ref="D479:D484"/>
    <mergeCell ref="E479:E484"/>
    <mergeCell ref="A486:A491"/>
    <mergeCell ref="B486:B491"/>
    <mergeCell ref="C486:C491"/>
    <mergeCell ref="D486:D491"/>
    <mergeCell ref="E486:E491"/>
    <mergeCell ref="A493:A495"/>
    <mergeCell ref="B493:B495"/>
    <mergeCell ref="C493:C495"/>
    <mergeCell ref="D493:D495"/>
    <mergeCell ref="E493:E495"/>
    <mergeCell ref="A515:I515"/>
    <mergeCell ref="A516:I516"/>
    <mergeCell ref="A517:I517"/>
    <mergeCell ref="J50:J52"/>
    <mergeCell ref="J100:J103"/>
    <mergeCell ref="J166:J167"/>
    <mergeCell ref="J169:J170"/>
    <mergeCell ref="J175:J179"/>
    <mergeCell ref="J181:J185"/>
    <mergeCell ref="J187:J191"/>
    <mergeCell ref="A507:A511"/>
    <mergeCell ref="B507:B511"/>
    <mergeCell ref="C507:C511"/>
    <mergeCell ref="D507:D511"/>
    <mergeCell ref="E507:E511"/>
    <mergeCell ref="A513:A514"/>
    <mergeCell ref="B513:B514"/>
    <mergeCell ref="C513:C514"/>
    <mergeCell ref="D513:D514"/>
    <mergeCell ref="E513:E514"/>
    <mergeCell ref="A497:A499"/>
    <mergeCell ref="B497:B499"/>
    <mergeCell ref="C497:C499"/>
    <mergeCell ref="D497:D499"/>
    <mergeCell ref="J358:J361"/>
    <mergeCell ref="J424:J425"/>
    <mergeCell ref="J427:J428"/>
    <mergeCell ref="J433:J437"/>
    <mergeCell ref="J439:J443"/>
    <mergeCell ref="J249:J253"/>
    <mergeCell ref="J255:J256"/>
    <mergeCell ref="J308:J310"/>
    <mergeCell ref="J218:J219"/>
    <mergeCell ref="J221:J226"/>
    <mergeCell ref="J228:J233"/>
    <mergeCell ref="J235:J237"/>
    <mergeCell ref="J239:J241"/>
    <mergeCell ref="J243:J247"/>
    <mergeCell ref="J320:J331"/>
    <mergeCell ref="J497:J499"/>
    <mergeCell ref="J501:J505"/>
    <mergeCell ref="J507:J511"/>
    <mergeCell ref="J513:J514"/>
    <mergeCell ref="J445:J449"/>
    <mergeCell ref="J451:J455"/>
    <mergeCell ref="J476:J477"/>
    <mergeCell ref="J479:J484"/>
    <mergeCell ref="J486:J491"/>
    <mergeCell ref="J493:J495"/>
    <mergeCell ref="A459:J459"/>
    <mergeCell ref="A468:J468"/>
    <mergeCell ref="A451:A455"/>
    <mergeCell ref="B451:B455"/>
    <mergeCell ref="C451:C455"/>
    <mergeCell ref="D451:D455"/>
    <mergeCell ref="E451:E455"/>
    <mergeCell ref="A456:J456"/>
    <mergeCell ref="E497:E499"/>
    <mergeCell ref="A501:A505"/>
    <mergeCell ref="B501:B505"/>
    <mergeCell ref="C501:C505"/>
    <mergeCell ref="D501:D505"/>
    <mergeCell ref="E501:E505"/>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3E3F52C-F039-4CFA-B302-D4898045D307}">
  <sheetPr>
    <tabColor rgb="FFB16DA7"/>
  </sheetPr>
  <dimension ref="A1:M1035"/>
  <sheetViews>
    <sheetView topLeftCell="B772" workbookViewId="0">
      <selection activeCell="F774" sqref="F774:J775"/>
    </sheetView>
  </sheetViews>
  <sheetFormatPr baseColWidth="10" defaultColWidth="10.5" defaultRowHeight="13" x14ac:dyDescent="0.2"/>
  <cols>
    <col min="1" max="1" width="80.5" style="9" customWidth="1"/>
    <col min="2" max="2" width="13.33203125" style="9" customWidth="1"/>
    <col min="3" max="5" width="12.5" style="9" customWidth="1"/>
    <col min="6" max="6" width="40.5" style="9" customWidth="1"/>
    <col min="7" max="7" width="14.5" style="9" customWidth="1"/>
    <col min="8" max="8" width="13.33203125" style="9" bestFit="1" customWidth="1"/>
    <col min="9" max="9" width="16" style="9" customWidth="1"/>
    <col min="10" max="10" width="16.5" style="9" customWidth="1"/>
    <col min="11" max="11" width="11.5" style="9" bestFit="1" customWidth="1"/>
    <col min="12" max="12" width="19.6640625" style="9" customWidth="1"/>
    <col min="13" max="13" width="14.5" style="9" bestFit="1" customWidth="1"/>
    <col min="14" max="14" width="10.5" style="9"/>
    <col min="15" max="15" width="14.5" style="9" bestFit="1" customWidth="1"/>
    <col min="16" max="16384" width="10.5" style="9"/>
  </cols>
  <sheetData>
    <row r="1" spans="1:10" ht="15" x14ac:dyDescent="0.2">
      <c r="A1" s="10" t="s">
        <v>229</v>
      </c>
      <c r="B1" s="11">
        <v>350000000</v>
      </c>
      <c r="C1" s="12"/>
      <c r="D1" s="6" t="s">
        <v>228</v>
      </c>
      <c r="E1" s="7">
        <f>B1+B2+B3+B4</f>
        <v>1150000000</v>
      </c>
    </row>
    <row r="2" spans="1:10" ht="15" x14ac:dyDescent="0.2">
      <c r="A2" s="14" t="s">
        <v>230</v>
      </c>
      <c r="B2" s="15">
        <v>300000000</v>
      </c>
      <c r="C2" s="12"/>
      <c r="D2" s="13"/>
      <c r="E2" s="13"/>
    </row>
    <row r="3" spans="1:10" ht="15" x14ac:dyDescent="0.2">
      <c r="A3" s="16" t="s">
        <v>231</v>
      </c>
      <c r="B3" s="17">
        <v>250000000</v>
      </c>
      <c r="C3" s="18"/>
      <c r="D3" s="19"/>
      <c r="E3" s="19"/>
    </row>
    <row r="4" spans="1:10" ht="15" x14ac:dyDescent="0.2">
      <c r="A4" s="14" t="s">
        <v>232</v>
      </c>
      <c r="B4" s="15">
        <v>250000000</v>
      </c>
      <c r="C4" s="18"/>
      <c r="D4" s="19"/>
      <c r="E4" s="19"/>
    </row>
    <row r="5" spans="1:10" s="22" customFormat="1" x14ac:dyDescent="0.2">
      <c r="A5" s="149" t="s">
        <v>233</v>
      </c>
      <c r="B5" s="149"/>
      <c r="C5" s="149"/>
      <c r="D5" s="149"/>
      <c r="E5" s="149"/>
      <c r="F5" s="149"/>
      <c r="G5" s="149"/>
      <c r="H5" s="149"/>
      <c r="I5" s="149"/>
      <c r="J5" s="149"/>
    </row>
    <row r="6" spans="1:10" s="22" customFormat="1" x14ac:dyDescent="0.2">
      <c r="A6" s="149"/>
      <c r="B6" s="149"/>
      <c r="C6" s="149"/>
      <c r="D6" s="149"/>
      <c r="E6" s="149"/>
      <c r="F6" s="149"/>
      <c r="G6" s="149"/>
      <c r="H6" s="149"/>
      <c r="I6" s="149"/>
      <c r="J6" s="149"/>
    </row>
    <row r="7" spans="1:10" s="22" customFormat="1" ht="14" x14ac:dyDescent="0.2">
      <c r="A7" s="150" t="s">
        <v>245</v>
      </c>
      <c r="B7" s="150"/>
      <c r="C7" s="150"/>
      <c r="D7" s="150"/>
      <c r="E7" s="150"/>
      <c r="F7" s="150"/>
      <c r="G7" s="150"/>
      <c r="H7" s="150"/>
      <c r="I7" s="150"/>
      <c r="J7" s="150"/>
    </row>
    <row r="8" spans="1:10" s="22" customFormat="1" ht="45" x14ac:dyDescent="0.2">
      <c r="A8" s="151" t="s">
        <v>246</v>
      </c>
      <c r="B8" s="151"/>
      <c r="C8" s="151"/>
      <c r="D8" s="151"/>
      <c r="E8" s="21" t="s">
        <v>194</v>
      </c>
      <c r="F8" s="23"/>
      <c r="G8" s="21" t="s">
        <v>82</v>
      </c>
      <c r="H8" s="21" t="s">
        <v>92</v>
      </c>
      <c r="I8" s="21" t="s">
        <v>93</v>
      </c>
      <c r="J8" s="21" t="s">
        <v>94</v>
      </c>
    </row>
    <row r="9" spans="1:10" ht="30" x14ac:dyDescent="0.2">
      <c r="A9" s="152" t="s">
        <v>95</v>
      </c>
      <c r="B9" s="152"/>
      <c r="C9" s="152"/>
      <c r="D9" s="152"/>
      <c r="E9" s="24">
        <v>4.5</v>
      </c>
      <c r="F9" s="25" t="s">
        <v>96</v>
      </c>
      <c r="G9" s="3">
        <v>1</v>
      </c>
      <c r="H9" s="26">
        <v>4510000</v>
      </c>
      <c r="I9" s="27">
        <f>E9*G9*H9</f>
        <v>20295000</v>
      </c>
      <c r="J9" s="159">
        <f>SUM(I9:I12)</f>
        <v>99333000</v>
      </c>
    </row>
    <row r="10" spans="1:10" ht="30" x14ac:dyDescent="0.2">
      <c r="A10" s="152"/>
      <c r="B10" s="152"/>
      <c r="C10" s="152"/>
      <c r="D10" s="152"/>
      <c r="E10" s="24">
        <v>4.5</v>
      </c>
      <c r="F10" s="25" t="s">
        <v>97</v>
      </c>
      <c r="G10" s="3">
        <v>1</v>
      </c>
      <c r="H10" s="26">
        <v>4510000</v>
      </c>
      <c r="I10" s="27">
        <f t="shared" ref="I10:I20" si="0">E10*G10*H10</f>
        <v>20295000</v>
      </c>
      <c r="J10" s="160"/>
    </row>
    <row r="11" spans="1:10" ht="30" x14ac:dyDescent="0.2">
      <c r="A11" s="152"/>
      <c r="B11" s="152"/>
      <c r="C11" s="152"/>
      <c r="D11" s="152"/>
      <c r="E11" s="24">
        <v>4.5</v>
      </c>
      <c r="F11" s="25" t="s">
        <v>98</v>
      </c>
      <c r="G11" s="3">
        <v>1</v>
      </c>
      <c r="H11" s="26">
        <v>4510000</v>
      </c>
      <c r="I11" s="27">
        <f t="shared" si="0"/>
        <v>20295000</v>
      </c>
      <c r="J11" s="160"/>
    </row>
    <row r="12" spans="1:10" ht="30" x14ac:dyDescent="0.2">
      <c r="A12" s="152"/>
      <c r="B12" s="152"/>
      <c r="C12" s="152"/>
      <c r="D12" s="152"/>
      <c r="E12" s="24">
        <v>4.5</v>
      </c>
      <c r="F12" s="25" t="s">
        <v>195</v>
      </c>
      <c r="G12" s="3">
        <v>4</v>
      </c>
      <c r="H12" s="26">
        <v>2136000</v>
      </c>
      <c r="I12" s="27">
        <f t="shared" si="0"/>
        <v>38448000</v>
      </c>
      <c r="J12" s="161"/>
    </row>
    <row r="13" spans="1:10" ht="30" x14ac:dyDescent="0.2">
      <c r="A13" s="152" t="s">
        <v>100</v>
      </c>
      <c r="B13" s="152"/>
      <c r="C13" s="152"/>
      <c r="D13" s="152"/>
      <c r="E13" s="24">
        <v>4.5</v>
      </c>
      <c r="F13" s="25" t="s">
        <v>96</v>
      </c>
      <c r="G13" s="3">
        <v>1</v>
      </c>
      <c r="H13" s="26">
        <v>4510000</v>
      </c>
      <c r="I13" s="27">
        <f t="shared" si="0"/>
        <v>20295000</v>
      </c>
      <c r="J13" s="159">
        <f>SUM(I13:I16)</f>
        <v>99333000</v>
      </c>
    </row>
    <row r="14" spans="1:10" ht="30" x14ac:dyDescent="0.2">
      <c r="A14" s="152"/>
      <c r="B14" s="152"/>
      <c r="C14" s="152"/>
      <c r="D14" s="152"/>
      <c r="E14" s="24">
        <v>4.5</v>
      </c>
      <c r="F14" s="25" t="s">
        <v>97</v>
      </c>
      <c r="G14" s="3">
        <v>1</v>
      </c>
      <c r="H14" s="26">
        <v>4510000</v>
      </c>
      <c r="I14" s="27">
        <f t="shared" si="0"/>
        <v>20295000</v>
      </c>
      <c r="J14" s="160"/>
    </row>
    <row r="15" spans="1:10" ht="30" x14ac:dyDescent="0.2">
      <c r="A15" s="152"/>
      <c r="B15" s="152"/>
      <c r="C15" s="152"/>
      <c r="D15" s="152"/>
      <c r="E15" s="24">
        <v>4.5</v>
      </c>
      <c r="F15" s="25" t="s">
        <v>98</v>
      </c>
      <c r="G15" s="3">
        <v>1</v>
      </c>
      <c r="H15" s="26">
        <v>4510000</v>
      </c>
      <c r="I15" s="27">
        <f t="shared" si="0"/>
        <v>20295000</v>
      </c>
      <c r="J15" s="160"/>
    </row>
    <row r="16" spans="1:10" ht="30" x14ac:dyDescent="0.2">
      <c r="A16" s="152"/>
      <c r="B16" s="152"/>
      <c r="C16" s="152"/>
      <c r="D16" s="152"/>
      <c r="E16" s="24">
        <v>4.5</v>
      </c>
      <c r="F16" s="25" t="s">
        <v>195</v>
      </c>
      <c r="G16" s="3">
        <v>4</v>
      </c>
      <c r="H16" s="26">
        <v>2136000</v>
      </c>
      <c r="I16" s="27">
        <f t="shared" si="0"/>
        <v>38448000</v>
      </c>
      <c r="J16" s="161"/>
    </row>
    <row r="17" spans="1:13" ht="30" x14ac:dyDescent="0.2">
      <c r="A17" s="152" t="s">
        <v>101</v>
      </c>
      <c r="B17" s="152"/>
      <c r="C17" s="152"/>
      <c r="D17" s="152"/>
      <c r="E17" s="24">
        <v>2</v>
      </c>
      <c r="F17" s="25" t="s">
        <v>102</v>
      </c>
      <c r="G17" s="3">
        <v>1</v>
      </c>
      <c r="H17" s="26">
        <v>4510000</v>
      </c>
      <c r="I17" s="27">
        <f t="shared" si="0"/>
        <v>9020000</v>
      </c>
      <c r="J17" s="159">
        <f>SUM(I17:I20)</f>
        <v>40590000</v>
      </c>
    </row>
    <row r="18" spans="1:13" ht="30" x14ac:dyDescent="0.2">
      <c r="A18" s="152"/>
      <c r="B18" s="152"/>
      <c r="C18" s="152"/>
      <c r="D18" s="152"/>
      <c r="E18" s="24">
        <v>2</v>
      </c>
      <c r="F18" s="25" t="s">
        <v>103</v>
      </c>
      <c r="G18" s="3">
        <v>1</v>
      </c>
      <c r="H18" s="26">
        <v>4510000</v>
      </c>
      <c r="I18" s="27">
        <f t="shared" si="0"/>
        <v>9020000</v>
      </c>
      <c r="J18" s="160"/>
      <c r="M18" s="29"/>
    </row>
    <row r="19" spans="1:13" ht="30" x14ac:dyDescent="0.2">
      <c r="A19" s="152"/>
      <c r="B19" s="152"/>
      <c r="C19" s="152"/>
      <c r="D19" s="152"/>
      <c r="E19" s="24">
        <v>3</v>
      </c>
      <c r="F19" s="25" t="s">
        <v>247</v>
      </c>
      <c r="G19" s="3">
        <v>1</v>
      </c>
      <c r="H19" s="26">
        <v>4510000</v>
      </c>
      <c r="I19" s="27">
        <f t="shared" si="0"/>
        <v>13530000</v>
      </c>
      <c r="J19" s="160"/>
      <c r="M19" s="29"/>
    </row>
    <row r="20" spans="1:13" ht="30" x14ac:dyDescent="0.2">
      <c r="A20" s="152"/>
      <c r="B20" s="152"/>
      <c r="C20" s="152"/>
      <c r="D20" s="152"/>
      <c r="E20" s="24">
        <v>2</v>
      </c>
      <c r="F20" s="25" t="s">
        <v>105</v>
      </c>
      <c r="G20" s="3">
        <v>1</v>
      </c>
      <c r="H20" s="26">
        <v>4510000</v>
      </c>
      <c r="I20" s="27">
        <f t="shared" si="0"/>
        <v>9020000</v>
      </c>
      <c r="J20" s="161"/>
    </row>
    <row r="21" spans="1:13" s="22" customFormat="1" ht="15" x14ac:dyDescent="0.2">
      <c r="A21" s="149"/>
      <c r="B21" s="149"/>
      <c r="C21" s="149"/>
      <c r="D21" s="149"/>
      <c r="E21" s="149"/>
      <c r="F21" s="149"/>
      <c r="G21" s="21" t="s">
        <v>82</v>
      </c>
      <c r="H21" s="21" t="s">
        <v>92</v>
      </c>
      <c r="I21" s="21" t="s">
        <v>93</v>
      </c>
      <c r="J21" s="21" t="s">
        <v>94</v>
      </c>
    </row>
    <row r="22" spans="1:13" ht="105" x14ac:dyDescent="0.2">
      <c r="A22" s="108" t="s">
        <v>226</v>
      </c>
      <c r="B22" s="109"/>
      <c r="C22" s="109"/>
      <c r="D22" s="109"/>
      <c r="E22" s="93">
        <f>E9</f>
        <v>4.5</v>
      </c>
      <c r="F22" s="31" t="s">
        <v>107</v>
      </c>
      <c r="G22" s="3">
        <v>1</v>
      </c>
      <c r="H22" s="26" t="e">
        <f>#REF!</f>
        <v>#REF!</v>
      </c>
      <c r="I22" s="26" t="e">
        <f>E22*G22*H22</f>
        <v>#REF!</v>
      </c>
      <c r="J22" s="26" t="e">
        <f>E22*G22*H22</f>
        <v>#REF!</v>
      </c>
      <c r="L22" s="32"/>
      <c r="M22" s="33">
        <f>L22*0.86%</f>
        <v>0</v>
      </c>
    </row>
    <row r="23" spans="1:13" ht="14" x14ac:dyDescent="0.2">
      <c r="A23" s="178" t="s">
        <v>108</v>
      </c>
      <c r="B23" s="178"/>
      <c r="C23" s="178"/>
      <c r="D23" s="178"/>
      <c r="E23" s="178"/>
      <c r="F23" s="178"/>
      <c r="G23" s="178"/>
      <c r="H23" s="178"/>
      <c r="I23" s="178"/>
      <c r="J23" s="178"/>
    </row>
    <row r="24" spans="1:13" s="22" customFormat="1" ht="14" x14ac:dyDescent="0.2">
      <c r="A24" s="151" t="s">
        <v>109</v>
      </c>
      <c r="B24" s="151"/>
      <c r="C24" s="151"/>
      <c r="D24" s="151"/>
      <c r="E24" s="151"/>
      <c r="F24" s="151"/>
      <c r="G24" s="151"/>
      <c r="H24" s="151"/>
      <c r="I24" s="151"/>
      <c r="J24" s="151"/>
    </row>
    <row r="25" spans="1:13" s="22" customFormat="1" ht="45" x14ac:dyDescent="0.2">
      <c r="A25" s="34" t="s">
        <v>246</v>
      </c>
      <c r="B25" s="34" t="s">
        <v>110</v>
      </c>
      <c r="C25" s="34" t="s">
        <v>111</v>
      </c>
      <c r="D25" s="21" t="s">
        <v>112</v>
      </c>
      <c r="E25" s="21" t="s">
        <v>113</v>
      </c>
      <c r="F25" s="21" t="s">
        <v>114</v>
      </c>
      <c r="G25" s="21" t="s">
        <v>174</v>
      </c>
      <c r="H25" s="21" t="s">
        <v>92</v>
      </c>
      <c r="I25" s="21" t="s">
        <v>93</v>
      </c>
      <c r="J25" s="21" t="s">
        <v>94</v>
      </c>
    </row>
    <row r="26" spans="1:13" ht="29" customHeight="1" x14ac:dyDescent="0.2">
      <c r="A26" s="75" t="s">
        <v>115</v>
      </c>
      <c r="B26" s="86" t="s">
        <v>217</v>
      </c>
      <c r="C26" s="86" t="s">
        <v>218</v>
      </c>
      <c r="D26" s="323"/>
      <c r="E26" s="216"/>
      <c r="F26" s="216"/>
      <c r="G26" s="216"/>
      <c r="H26" s="216"/>
      <c r="I26" s="216"/>
      <c r="J26" s="324"/>
    </row>
    <row r="27" spans="1:13" ht="33" customHeight="1" x14ac:dyDescent="0.2">
      <c r="A27" s="21" t="s">
        <v>246</v>
      </c>
      <c r="B27" s="21" t="s">
        <v>110</v>
      </c>
      <c r="C27" s="21" t="s">
        <v>111</v>
      </c>
      <c r="D27" s="21" t="s">
        <v>112</v>
      </c>
      <c r="E27" s="21" t="s">
        <v>113</v>
      </c>
      <c r="F27" s="21" t="s">
        <v>114</v>
      </c>
      <c r="G27" s="21" t="s">
        <v>174</v>
      </c>
      <c r="H27" s="21" t="s">
        <v>92</v>
      </c>
      <c r="I27" s="21" t="s">
        <v>93</v>
      </c>
      <c r="J27" s="21" t="s">
        <v>94</v>
      </c>
    </row>
    <row r="28" spans="1:13" ht="31.25" customHeight="1" x14ac:dyDescent="0.2">
      <c r="A28" s="158" t="s">
        <v>116</v>
      </c>
      <c r="B28" s="157" t="s">
        <v>117</v>
      </c>
      <c r="C28" s="157" t="s">
        <v>248</v>
      </c>
      <c r="D28" s="157">
        <v>3</v>
      </c>
      <c r="E28" s="157">
        <v>20</v>
      </c>
      <c r="F28" s="2" t="s">
        <v>165</v>
      </c>
      <c r="G28" s="3">
        <f>ROUNDUP((D28*E28)/50,0)</f>
        <v>2</v>
      </c>
      <c r="H28" s="42" t="e">
        <f>#REF!</f>
        <v>#REF!</v>
      </c>
      <c r="I28" s="26" t="e">
        <f>+H28*G28</f>
        <v>#REF!</v>
      </c>
      <c r="J28" s="159" t="e">
        <f>SUM(I28:I31)</f>
        <v>#REF!</v>
      </c>
    </row>
    <row r="29" spans="1:13" ht="36.5" customHeight="1" x14ac:dyDescent="0.2">
      <c r="A29" s="217"/>
      <c r="B29" s="157"/>
      <c r="C29" s="157"/>
      <c r="D29" s="157"/>
      <c r="E29" s="157"/>
      <c r="F29" s="2" t="s">
        <v>80</v>
      </c>
      <c r="G29" s="3">
        <f>ROUNDUP((D28*E28)/20,0)</f>
        <v>3</v>
      </c>
      <c r="H29" s="42" t="e">
        <f>#REF!</f>
        <v>#REF!</v>
      </c>
      <c r="I29" s="26" t="e">
        <f>+H29*G29</f>
        <v>#REF!</v>
      </c>
      <c r="J29" s="160"/>
    </row>
    <row r="30" spans="1:13" s="22" customFormat="1" ht="15" x14ac:dyDescent="0.2">
      <c r="A30" s="217"/>
      <c r="B30" s="157"/>
      <c r="C30" s="157"/>
      <c r="D30" s="157"/>
      <c r="E30" s="157"/>
      <c r="F30" s="2" t="s">
        <v>78</v>
      </c>
      <c r="G30" s="3">
        <v>1</v>
      </c>
      <c r="H30" s="42" t="e">
        <f>#REF!</f>
        <v>#REF!</v>
      </c>
      <c r="I30" s="26" t="e">
        <f>+H30*G30</f>
        <v>#REF!</v>
      </c>
      <c r="J30" s="160"/>
    </row>
    <row r="31" spans="1:13" ht="33" customHeight="1" x14ac:dyDescent="0.2">
      <c r="A31" s="218"/>
      <c r="B31" s="157"/>
      <c r="C31" s="157"/>
      <c r="D31" s="157"/>
      <c r="E31" s="157"/>
      <c r="F31" s="2" t="s">
        <v>79</v>
      </c>
      <c r="G31" s="3">
        <v>3</v>
      </c>
      <c r="H31" s="42" t="e">
        <f>#REF!</f>
        <v>#REF!</v>
      </c>
      <c r="I31" s="26" t="e">
        <f>+H31*G31</f>
        <v>#REF!</v>
      </c>
      <c r="J31" s="161"/>
    </row>
    <row r="32" spans="1:13" ht="42.5" customHeight="1" x14ac:dyDescent="0.2">
      <c r="A32" s="21" t="s">
        <v>246</v>
      </c>
      <c r="B32" s="21" t="s">
        <v>110</v>
      </c>
      <c r="C32" s="21" t="s">
        <v>111</v>
      </c>
      <c r="D32" s="21" t="s">
        <v>112</v>
      </c>
      <c r="E32" s="21" t="s">
        <v>113</v>
      </c>
      <c r="F32" s="21" t="s">
        <v>114</v>
      </c>
      <c r="G32" s="21" t="s">
        <v>174</v>
      </c>
      <c r="H32" s="21" t="s">
        <v>92</v>
      </c>
      <c r="I32" s="21" t="s">
        <v>93</v>
      </c>
      <c r="J32" s="21" t="s">
        <v>94</v>
      </c>
    </row>
    <row r="33" spans="1:12" ht="37.25" customHeight="1" x14ac:dyDescent="0.2">
      <c r="A33" s="158" t="s">
        <v>116</v>
      </c>
      <c r="B33" s="156" t="s">
        <v>59</v>
      </c>
      <c r="C33" s="157" t="s">
        <v>248</v>
      </c>
      <c r="D33" s="157">
        <v>3</v>
      </c>
      <c r="E33" s="157">
        <v>15</v>
      </c>
      <c r="F33" s="2" t="s">
        <v>165</v>
      </c>
      <c r="G33" s="3">
        <f>ROUNDUP((D33*E33)/50,0)</f>
        <v>1</v>
      </c>
      <c r="H33" s="42" t="e">
        <f>#REF!</f>
        <v>#REF!</v>
      </c>
      <c r="I33" s="26" t="e">
        <f>+H33*G33</f>
        <v>#REF!</v>
      </c>
      <c r="J33" s="153" t="e">
        <f>+I36+I33+I34+I35</f>
        <v>#REF!</v>
      </c>
    </row>
    <row r="34" spans="1:12" ht="39.5" customHeight="1" x14ac:dyDescent="0.2">
      <c r="A34" s="217"/>
      <c r="B34" s="156"/>
      <c r="C34" s="157"/>
      <c r="D34" s="157"/>
      <c r="E34" s="157"/>
      <c r="F34" s="2" t="s">
        <v>80</v>
      </c>
      <c r="G34" s="81">
        <f>ROUNDUP((D33*E33)/20,0)</f>
        <v>3</v>
      </c>
      <c r="H34" s="42" t="e">
        <f>#REF!</f>
        <v>#REF!</v>
      </c>
      <c r="I34" s="26" t="e">
        <f>+H34*G34</f>
        <v>#REF!</v>
      </c>
      <c r="J34" s="153"/>
    </row>
    <row r="35" spans="1:12" ht="15" x14ac:dyDescent="0.2">
      <c r="A35" s="217"/>
      <c r="B35" s="156"/>
      <c r="C35" s="157"/>
      <c r="D35" s="157"/>
      <c r="E35" s="157"/>
      <c r="F35" s="2" t="s">
        <v>78</v>
      </c>
      <c r="G35" s="3">
        <v>1</v>
      </c>
      <c r="H35" s="42" t="e">
        <f>#REF!</f>
        <v>#REF!</v>
      </c>
      <c r="I35" s="26" t="e">
        <f>+H35*G35</f>
        <v>#REF!</v>
      </c>
      <c r="J35" s="153"/>
    </row>
    <row r="36" spans="1:12" ht="25.25" customHeight="1" x14ac:dyDescent="0.2">
      <c r="A36" s="218"/>
      <c r="B36" s="156"/>
      <c r="C36" s="157"/>
      <c r="D36" s="157"/>
      <c r="E36" s="157"/>
      <c r="F36" s="2" t="s">
        <v>79</v>
      </c>
      <c r="G36" s="3">
        <v>3</v>
      </c>
      <c r="H36" s="42" t="e">
        <f>#REF!</f>
        <v>#REF!</v>
      </c>
      <c r="I36" s="26" t="e">
        <f>+H36*G36</f>
        <v>#REF!</v>
      </c>
      <c r="J36" s="153"/>
    </row>
    <row r="37" spans="1:12" ht="30" customHeight="1" x14ac:dyDescent="0.2">
      <c r="A37" s="21" t="s">
        <v>246</v>
      </c>
      <c r="B37" s="21" t="s">
        <v>110</v>
      </c>
      <c r="C37" s="21" t="s">
        <v>111</v>
      </c>
      <c r="D37" s="21" t="s">
        <v>112</v>
      </c>
      <c r="E37" s="21" t="s">
        <v>113</v>
      </c>
      <c r="F37" s="21" t="s">
        <v>114</v>
      </c>
      <c r="G37" s="21" t="s">
        <v>120</v>
      </c>
      <c r="H37" s="21" t="s">
        <v>92</v>
      </c>
      <c r="I37" s="21" t="s">
        <v>93</v>
      </c>
      <c r="J37" s="21" t="s">
        <v>94</v>
      </c>
    </row>
    <row r="38" spans="1:12" ht="33" customHeight="1" x14ac:dyDescent="0.2">
      <c r="A38" s="155" t="s">
        <v>249</v>
      </c>
      <c r="B38" s="156" t="s">
        <v>117</v>
      </c>
      <c r="C38" s="156" t="s">
        <v>250</v>
      </c>
      <c r="D38" s="156">
        <v>3</v>
      </c>
      <c r="E38" s="156">
        <v>15</v>
      </c>
      <c r="F38" s="2" t="s">
        <v>165</v>
      </c>
      <c r="G38" s="3">
        <f>ROUNDUP((D38*E38)/50,0)</f>
        <v>1</v>
      </c>
      <c r="H38" s="26" t="e">
        <f>#REF!</f>
        <v>#REF!</v>
      </c>
      <c r="I38" s="26" t="e">
        <f>+H38*G38</f>
        <v>#REF!</v>
      </c>
      <c r="J38" s="159" t="e">
        <f>SUM(I38:I53)</f>
        <v>#REF!</v>
      </c>
    </row>
    <row r="39" spans="1:12" ht="31.25" customHeight="1" x14ac:dyDescent="0.2">
      <c r="A39" s="221"/>
      <c r="B39" s="156"/>
      <c r="C39" s="156"/>
      <c r="D39" s="156"/>
      <c r="E39" s="156"/>
      <c r="F39" s="2" t="s">
        <v>80</v>
      </c>
      <c r="G39" s="3">
        <f>ROUNDUP((D38*E38)/20,0)</f>
        <v>3</v>
      </c>
      <c r="H39" s="26" t="e">
        <f>#REF!</f>
        <v>#REF!</v>
      </c>
      <c r="I39" s="26" t="e">
        <f>+H39*G39</f>
        <v>#REF!</v>
      </c>
      <c r="J39" s="160"/>
    </row>
    <row r="40" spans="1:12" ht="26.5" customHeight="1" x14ac:dyDescent="0.2">
      <c r="A40" s="221"/>
      <c r="B40" s="156"/>
      <c r="C40" s="156"/>
      <c r="D40" s="156"/>
      <c r="E40" s="156"/>
      <c r="F40" s="2" t="s">
        <v>78</v>
      </c>
      <c r="G40" s="3">
        <v>1</v>
      </c>
      <c r="H40" s="26" t="e">
        <f>#REF!</f>
        <v>#REF!</v>
      </c>
      <c r="I40" s="26" t="e">
        <f>+H40*G40</f>
        <v>#REF!</v>
      </c>
      <c r="J40" s="160"/>
    </row>
    <row r="41" spans="1:12" ht="45" x14ac:dyDescent="0.2">
      <c r="A41" s="221"/>
      <c r="B41" s="156"/>
      <c r="C41" s="156"/>
      <c r="D41" s="156"/>
      <c r="E41" s="156"/>
      <c r="F41" s="2" t="s">
        <v>77</v>
      </c>
      <c r="G41" s="3">
        <v>1</v>
      </c>
      <c r="H41" s="26" t="e">
        <f>#REF!</f>
        <v>#REF!</v>
      </c>
      <c r="I41" s="26" t="e">
        <f>+H41*G41</f>
        <v>#REF!</v>
      </c>
      <c r="J41" s="160"/>
    </row>
    <row r="42" spans="1:12" ht="26.5" customHeight="1" x14ac:dyDescent="0.2">
      <c r="A42" s="222"/>
      <c r="B42" s="156"/>
      <c r="C42" s="156"/>
      <c r="D42" s="156"/>
      <c r="E42" s="156"/>
      <c r="F42" s="2" t="s">
        <v>79</v>
      </c>
      <c r="G42" s="30">
        <v>1</v>
      </c>
      <c r="H42" s="27" t="e">
        <f>#REF!</f>
        <v>#REF!</v>
      </c>
      <c r="I42" s="26" t="e">
        <f>+H42*G42</f>
        <v>#REF!</v>
      </c>
      <c r="J42" s="161"/>
    </row>
    <row r="43" spans="1:12" ht="30" customHeight="1" x14ac:dyDescent="0.2">
      <c r="A43" s="21" t="s">
        <v>246</v>
      </c>
      <c r="B43" s="21" t="s">
        <v>110</v>
      </c>
      <c r="C43" s="21" t="s">
        <v>111</v>
      </c>
      <c r="D43" s="21" t="s">
        <v>112</v>
      </c>
      <c r="E43" s="21" t="s">
        <v>113</v>
      </c>
      <c r="F43" s="21" t="s">
        <v>114</v>
      </c>
      <c r="G43" s="21" t="s">
        <v>174</v>
      </c>
      <c r="H43" s="21" t="s">
        <v>92</v>
      </c>
      <c r="I43" s="21" t="s">
        <v>93</v>
      </c>
      <c r="J43" s="21" t="s">
        <v>94</v>
      </c>
    </row>
    <row r="44" spans="1:12" ht="28.25" customHeight="1" x14ac:dyDescent="0.2">
      <c r="A44" s="155" t="s">
        <v>249</v>
      </c>
      <c r="B44" s="157" t="s">
        <v>59</v>
      </c>
      <c r="C44" s="156" t="s">
        <v>250</v>
      </c>
      <c r="D44" s="156">
        <v>3</v>
      </c>
      <c r="E44" s="156">
        <v>10</v>
      </c>
      <c r="F44" s="2" t="s">
        <v>165</v>
      </c>
      <c r="G44" s="3">
        <f>ROUNDUP((D44*E44)/50,0)</f>
        <v>1</v>
      </c>
      <c r="H44" s="26" t="e">
        <f>#REF!</f>
        <v>#REF!</v>
      </c>
      <c r="I44" s="26" t="e">
        <f>+H44*G44</f>
        <v>#REF!</v>
      </c>
      <c r="J44" s="159" t="e">
        <f>SUM(I44:I56)</f>
        <v>#REF!</v>
      </c>
    </row>
    <row r="45" spans="1:12" ht="28.25" customHeight="1" x14ac:dyDescent="0.2">
      <c r="A45" s="221"/>
      <c r="B45" s="157"/>
      <c r="C45" s="156"/>
      <c r="D45" s="156"/>
      <c r="E45" s="156"/>
      <c r="F45" s="2" t="s">
        <v>80</v>
      </c>
      <c r="G45" s="3">
        <f>ROUNDUP((D44*E44)/20,0)</f>
        <v>2</v>
      </c>
      <c r="H45" s="26" t="e">
        <f>#REF!</f>
        <v>#REF!</v>
      </c>
      <c r="I45" s="26" t="e">
        <f>+H45*G45</f>
        <v>#REF!</v>
      </c>
      <c r="J45" s="159"/>
    </row>
    <row r="46" spans="1:12" ht="34.25" customHeight="1" x14ac:dyDescent="0.2">
      <c r="A46" s="221"/>
      <c r="B46" s="157"/>
      <c r="C46" s="156"/>
      <c r="D46" s="156"/>
      <c r="E46" s="156"/>
      <c r="F46" s="2" t="s">
        <v>78</v>
      </c>
      <c r="G46" s="3">
        <v>1</v>
      </c>
      <c r="H46" s="26" t="e">
        <f>#REF!</f>
        <v>#REF!</v>
      </c>
      <c r="I46" s="26" t="e">
        <f>+H46*G46</f>
        <v>#REF!</v>
      </c>
      <c r="J46" s="159"/>
    </row>
    <row r="47" spans="1:12" s="22" customFormat="1" ht="29.25" customHeight="1" x14ac:dyDescent="0.2">
      <c r="A47" s="221"/>
      <c r="B47" s="157"/>
      <c r="C47" s="156"/>
      <c r="D47" s="156"/>
      <c r="E47" s="156"/>
      <c r="F47" s="2" t="s">
        <v>77</v>
      </c>
      <c r="G47" s="3">
        <v>1</v>
      </c>
      <c r="H47" s="26" t="e">
        <f>#REF!</f>
        <v>#REF!</v>
      </c>
      <c r="I47" s="26" t="e">
        <f>+H47*G47</f>
        <v>#REF!</v>
      </c>
      <c r="J47" s="159"/>
    </row>
    <row r="48" spans="1:12" ht="20.25" customHeight="1" x14ac:dyDescent="0.2">
      <c r="A48" s="222"/>
      <c r="B48" s="157"/>
      <c r="C48" s="156"/>
      <c r="D48" s="156"/>
      <c r="E48" s="156"/>
      <c r="F48" s="2" t="s">
        <v>79</v>
      </c>
      <c r="G48" s="30">
        <v>1</v>
      </c>
      <c r="H48" s="27" t="e">
        <f>#REF!</f>
        <v>#REF!</v>
      </c>
      <c r="I48" s="26" t="e">
        <f>+H48*G48</f>
        <v>#REF!</v>
      </c>
      <c r="J48" s="159"/>
      <c r="L48" s="44"/>
    </row>
    <row r="49" spans="1:12" ht="79.25" customHeight="1" x14ac:dyDescent="0.2">
      <c r="A49" s="21" t="s">
        <v>246</v>
      </c>
      <c r="B49" s="21" t="s">
        <v>110</v>
      </c>
      <c r="C49" s="21" t="s">
        <v>111</v>
      </c>
      <c r="D49" s="21" t="s">
        <v>112</v>
      </c>
      <c r="E49" s="21" t="s">
        <v>113</v>
      </c>
      <c r="F49" s="21" t="s">
        <v>114</v>
      </c>
      <c r="G49" s="21" t="s">
        <v>174</v>
      </c>
      <c r="H49" s="21" t="s">
        <v>92</v>
      </c>
      <c r="I49" s="21" t="s">
        <v>93</v>
      </c>
      <c r="J49" s="21" t="s">
        <v>94</v>
      </c>
      <c r="L49" s="44"/>
    </row>
    <row r="50" spans="1:12" ht="65" customHeight="1" x14ac:dyDescent="0.2">
      <c r="A50" s="158" t="s">
        <v>251</v>
      </c>
      <c r="B50" s="157" t="s">
        <v>117</v>
      </c>
      <c r="C50" s="156" t="s">
        <v>5</v>
      </c>
      <c r="D50" s="157">
        <v>1</v>
      </c>
      <c r="E50" s="157">
        <v>20</v>
      </c>
      <c r="F50" s="2" t="s">
        <v>77</v>
      </c>
      <c r="G50" s="3">
        <v>1</v>
      </c>
      <c r="H50" s="26" t="e">
        <f>#REF!</f>
        <v>#REF!</v>
      </c>
      <c r="I50" s="26" t="e">
        <f>+H50*G50</f>
        <v>#REF!</v>
      </c>
      <c r="J50" s="159" t="e">
        <f>SUM(I50:I52)</f>
        <v>#REF!</v>
      </c>
      <c r="L50" s="44"/>
    </row>
    <row r="51" spans="1:12" s="22" customFormat="1" ht="30" x14ac:dyDescent="0.2">
      <c r="A51" s="158"/>
      <c r="B51" s="157"/>
      <c r="C51" s="156"/>
      <c r="D51" s="157"/>
      <c r="E51" s="157"/>
      <c r="F51" s="2" t="s">
        <v>306</v>
      </c>
      <c r="G51" s="3">
        <f>D50</f>
        <v>1</v>
      </c>
      <c r="H51" s="26">
        <v>116655</v>
      </c>
      <c r="I51" s="26">
        <f>+H51*G51</f>
        <v>116655</v>
      </c>
      <c r="J51" s="160"/>
    </row>
    <row r="52" spans="1:12" ht="30" x14ac:dyDescent="0.2">
      <c r="A52" s="158"/>
      <c r="B52" s="157"/>
      <c r="C52" s="156"/>
      <c r="D52" s="157"/>
      <c r="E52" s="157"/>
      <c r="F52" s="2" t="s">
        <v>76</v>
      </c>
      <c r="G52" s="3">
        <v>20</v>
      </c>
      <c r="H52" s="26" t="e">
        <f>#REF!</f>
        <v>#REF!</v>
      </c>
      <c r="I52" s="26" t="e">
        <f>+H52*G52</f>
        <v>#REF!</v>
      </c>
      <c r="J52" s="161"/>
    </row>
    <row r="53" spans="1:12" s="22" customFormat="1" ht="45" x14ac:dyDescent="0.2">
      <c r="A53" s="21" t="s">
        <v>246</v>
      </c>
      <c r="B53" s="21" t="s">
        <v>110</v>
      </c>
      <c r="C53" s="21" t="s">
        <v>111</v>
      </c>
      <c r="D53" s="21" t="s">
        <v>112</v>
      </c>
      <c r="E53" s="21" t="s">
        <v>113</v>
      </c>
      <c r="F53" s="21" t="s">
        <v>114</v>
      </c>
      <c r="G53" s="21" t="s">
        <v>174</v>
      </c>
      <c r="H53" s="21" t="s">
        <v>92</v>
      </c>
      <c r="I53" s="21" t="s">
        <v>93</v>
      </c>
      <c r="J53" s="21" t="s">
        <v>94</v>
      </c>
    </row>
    <row r="54" spans="1:12" s="47" customFormat="1" ht="75" x14ac:dyDescent="0.2">
      <c r="A54" s="35" t="s">
        <v>6</v>
      </c>
      <c r="B54" s="41" t="s">
        <v>117</v>
      </c>
      <c r="C54" s="43" t="s">
        <v>5</v>
      </c>
      <c r="D54" s="41">
        <v>3</v>
      </c>
      <c r="E54" s="41">
        <v>15</v>
      </c>
      <c r="F54" s="45" t="s">
        <v>77</v>
      </c>
      <c r="G54" s="45">
        <v>1</v>
      </c>
      <c r="H54" s="28" t="e">
        <f>#REF!</f>
        <v>#REF!</v>
      </c>
      <c r="I54" s="26" t="e">
        <f>+H54*G54</f>
        <v>#REF!</v>
      </c>
      <c r="J54" s="26" t="e">
        <f>SUM(I54)</f>
        <v>#REF!</v>
      </c>
    </row>
    <row r="55" spans="1:12" s="22" customFormat="1" ht="30" x14ac:dyDescent="0.2">
      <c r="A55" s="21" t="s">
        <v>246</v>
      </c>
      <c r="B55" s="21" t="s">
        <v>110</v>
      </c>
      <c r="C55" s="21" t="s">
        <v>111</v>
      </c>
      <c r="D55" s="21" t="s">
        <v>112</v>
      </c>
      <c r="E55" s="21" t="s">
        <v>124</v>
      </c>
      <c r="F55" s="21" t="s">
        <v>114</v>
      </c>
      <c r="G55" s="21" t="s">
        <v>174</v>
      </c>
      <c r="H55" s="21" t="s">
        <v>92</v>
      </c>
      <c r="I55" s="21" t="s">
        <v>93</v>
      </c>
      <c r="J55" s="21" t="s">
        <v>94</v>
      </c>
    </row>
    <row r="56" spans="1:12" ht="75" x14ac:dyDescent="0.2">
      <c r="A56" s="35" t="s">
        <v>6</v>
      </c>
      <c r="B56" s="30" t="s">
        <v>59</v>
      </c>
      <c r="C56" s="43" t="s">
        <v>5</v>
      </c>
      <c r="D56" s="30">
        <v>1</v>
      </c>
      <c r="E56" s="30">
        <v>8</v>
      </c>
      <c r="F56" s="45" t="s">
        <v>77</v>
      </c>
      <c r="G56" s="45">
        <v>1</v>
      </c>
      <c r="H56" s="28" t="e">
        <f>#REF!</f>
        <v>#REF!</v>
      </c>
      <c r="I56" s="26" t="e">
        <f>+H56*G56</f>
        <v>#REF!</v>
      </c>
      <c r="J56" s="26" t="e">
        <f>SUM(I56)</f>
        <v>#REF!</v>
      </c>
    </row>
    <row r="57" spans="1:12" s="22" customFormat="1" ht="45" x14ac:dyDescent="0.2">
      <c r="A57" s="21" t="s">
        <v>246</v>
      </c>
      <c r="B57" s="21" t="s">
        <v>110</v>
      </c>
      <c r="C57" s="21" t="s">
        <v>111</v>
      </c>
      <c r="D57" s="21" t="s">
        <v>112</v>
      </c>
      <c r="E57" s="21" t="s">
        <v>113</v>
      </c>
      <c r="F57" s="21" t="s">
        <v>114</v>
      </c>
      <c r="G57" s="21" t="s">
        <v>174</v>
      </c>
      <c r="H57" s="21" t="s">
        <v>92</v>
      </c>
      <c r="I57" s="21" t="s">
        <v>93</v>
      </c>
      <c r="J57" s="21" t="s">
        <v>94</v>
      </c>
    </row>
    <row r="58" spans="1:12" ht="45" x14ac:dyDescent="0.2">
      <c r="A58" s="48" t="s">
        <v>252</v>
      </c>
      <c r="B58" s="41" t="s">
        <v>117</v>
      </c>
      <c r="C58" s="43" t="s">
        <v>5</v>
      </c>
      <c r="D58" s="41">
        <v>2</v>
      </c>
      <c r="E58" s="41">
        <v>20</v>
      </c>
      <c r="F58" s="45" t="s">
        <v>77</v>
      </c>
      <c r="G58" s="45">
        <v>1</v>
      </c>
      <c r="H58" s="28" t="e">
        <f>#REF!</f>
        <v>#REF!</v>
      </c>
      <c r="I58" s="26" t="e">
        <f>+H58*G58</f>
        <v>#REF!</v>
      </c>
      <c r="J58" s="26" t="e">
        <f>SUM(I58)</f>
        <v>#REF!</v>
      </c>
    </row>
    <row r="59" spans="1:12" s="22" customFormat="1" ht="45" x14ac:dyDescent="0.2">
      <c r="A59" s="21" t="s">
        <v>246</v>
      </c>
      <c r="B59" s="21" t="s">
        <v>110</v>
      </c>
      <c r="C59" s="21" t="s">
        <v>111</v>
      </c>
      <c r="D59" s="21" t="s">
        <v>112</v>
      </c>
      <c r="E59" s="21" t="s">
        <v>113</v>
      </c>
      <c r="F59" s="21" t="s">
        <v>114</v>
      </c>
      <c r="G59" s="21" t="s">
        <v>174</v>
      </c>
      <c r="H59" s="21" t="s">
        <v>92</v>
      </c>
      <c r="I59" s="21" t="s">
        <v>93</v>
      </c>
      <c r="J59" s="21" t="s">
        <v>94</v>
      </c>
    </row>
    <row r="60" spans="1:12" ht="22.25" customHeight="1" x14ac:dyDescent="0.2">
      <c r="A60" s="49" t="s">
        <v>8</v>
      </c>
      <c r="B60" s="30" t="s">
        <v>59</v>
      </c>
      <c r="C60" s="43" t="s">
        <v>5</v>
      </c>
      <c r="D60" s="30">
        <v>1</v>
      </c>
      <c r="E60" s="30">
        <v>15</v>
      </c>
      <c r="F60" s="45" t="s">
        <v>77</v>
      </c>
      <c r="G60" s="45">
        <v>1</v>
      </c>
      <c r="H60" s="28" t="e">
        <f>#REF!</f>
        <v>#REF!</v>
      </c>
      <c r="I60" s="26" t="e">
        <f>+H60*G60</f>
        <v>#REF!</v>
      </c>
      <c r="J60" s="26" t="e">
        <f>SUM(I60)</f>
        <v>#REF!</v>
      </c>
    </row>
    <row r="61" spans="1:12" ht="24" customHeight="1" x14ac:dyDescent="0.2">
      <c r="A61" s="21" t="s">
        <v>246</v>
      </c>
      <c r="B61" s="21" t="s">
        <v>110</v>
      </c>
      <c r="C61" s="21" t="s">
        <v>111</v>
      </c>
      <c r="D61" s="21" t="s">
        <v>112</v>
      </c>
      <c r="E61" s="21" t="s">
        <v>113</v>
      </c>
      <c r="F61" s="21" t="s">
        <v>114</v>
      </c>
      <c r="G61" s="21" t="s">
        <v>174</v>
      </c>
      <c r="H61" s="21" t="s">
        <v>92</v>
      </c>
      <c r="I61" s="21" t="s">
        <v>93</v>
      </c>
      <c r="J61" s="21" t="s">
        <v>94</v>
      </c>
    </row>
    <row r="62" spans="1:12" ht="23.5" customHeight="1" x14ac:dyDescent="0.2">
      <c r="A62" s="171" t="s">
        <v>253</v>
      </c>
      <c r="B62" s="157" t="s">
        <v>117</v>
      </c>
      <c r="C62" s="157" t="s">
        <v>10</v>
      </c>
      <c r="D62" s="157">
        <v>2</v>
      </c>
      <c r="E62" s="157">
        <v>30</v>
      </c>
      <c r="F62" s="2" t="s">
        <v>310</v>
      </c>
      <c r="G62" s="3">
        <v>2</v>
      </c>
      <c r="H62" s="26" t="e">
        <f>#REF!</f>
        <v>#REF!</v>
      </c>
      <c r="I62" s="26" t="e">
        <f t="shared" ref="I62:I69" si="1">+H62*G62</f>
        <v>#REF!</v>
      </c>
      <c r="J62" s="159" t="e">
        <f>SUM(I62:I73)</f>
        <v>#REF!</v>
      </c>
    </row>
    <row r="63" spans="1:12" ht="24" customHeight="1" x14ac:dyDescent="0.2">
      <c r="A63" s="171"/>
      <c r="B63" s="157"/>
      <c r="C63" s="157"/>
      <c r="D63" s="157"/>
      <c r="E63" s="157"/>
      <c r="F63" s="2" t="s">
        <v>311</v>
      </c>
      <c r="G63" s="3">
        <v>2</v>
      </c>
      <c r="H63" s="66" t="e">
        <f>#REF!</f>
        <v>#REF!</v>
      </c>
      <c r="I63" s="26" t="e">
        <f t="shared" si="1"/>
        <v>#REF!</v>
      </c>
      <c r="J63" s="159"/>
    </row>
    <row r="64" spans="1:12" ht="24.5" customHeight="1" x14ac:dyDescent="0.2">
      <c r="A64" s="171"/>
      <c r="B64" s="157"/>
      <c r="C64" s="157"/>
      <c r="D64" s="157"/>
      <c r="E64" s="157"/>
      <c r="F64" s="2" t="s">
        <v>171</v>
      </c>
      <c r="G64" s="3">
        <v>2</v>
      </c>
      <c r="H64" s="26" t="e">
        <f>#REF!</f>
        <v>#REF!</v>
      </c>
      <c r="I64" s="26" t="e">
        <f t="shared" si="1"/>
        <v>#REF!</v>
      </c>
      <c r="J64" s="159"/>
    </row>
    <row r="65" spans="1:10" ht="24.5" customHeight="1" x14ac:dyDescent="0.2">
      <c r="A65" s="171"/>
      <c r="B65" s="157"/>
      <c r="C65" s="157"/>
      <c r="D65" s="157"/>
      <c r="E65" s="157"/>
      <c r="F65" s="2" t="s">
        <v>165</v>
      </c>
      <c r="G65" s="3">
        <v>1</v>
      </c>
      <c r="H65" s="26" t="e">
        <f>#REF!</f>
        <v>#REF!</v>
      </c>
      <c r="I65" s="26" t="e">
        <f t="shared" si="1"/>
        <v>#REF!</v>
      </c>
      <c r="J65" s="159"/>
    </row>
    <row r="66" spans="1:10" ht="25.25" customHeight="1" x14ac:dyDescent="0.2">
      <c r="A66" s="171"/>
      <c r="B66" s="157"/>
      <c r="C66" s="157"/>
      <c r="D66" s="157"/>
      <c r="E66" s="157"/>
      <c r="F66" s="2" t="s">
        <v>312</v>
      </c>
      <c r="G66" s="3">
        <v>1</v>
      </c>
      <c r="H66" s="26" t="e">
        <f>#REF!</f>
        <v>#REF!</v>
      </c>
      <c r="I66" s="26" t="e">
        <f t="shared" si="1"/>
        <v>#REF!</v>
      </c>
      <c r="J66" s="159"/>
    </row>
    <row r="67" spans="1:10" ht="23.5" customHeight="1" x14ac:dyDescent="0.2">
      <c r="A67" s="171"/>
      <c r="B67" s="157"/>
      <c r="C67" s="157"/>
      <c r="D67" s="157"/>
      <c r="E67" s="157"/>
      <c r="F67" s="2" t="s">
        <v>313</v>
      </c>
      <c r="G67" s="3">
        <v>1</v>
      </c>
      <c r="H67" s="26" t="e">
        <f>#REF!</f>
        <v>#REF!</v>
      </c>
      <c r="I67" s="26" t="e">
        <f t="shared" si="1"/>
        <v>#REF!</v>
      </c>
      <c r="J67" s="159"/>
    </row>
    <row r="68" spans="1:10" ht="23.5" customHeight="1" x14ac:dyDescent="0.2">
      <c r="A68" s="171"/>
      <c r="B68" s="157"/>
      <c r="C68" s="157"/>
      <c r="D68" s="157"/>
      <c r="E68" s="157"/>
      <c r="F68" s="2" t="s">
        <v>179</v>
      </c>
      <c r="G68" s="3">
        <v>1</v>
      </c>
      <c r="H68" s="26" t="e">
        <f>#REF!</f>
        <v>#REF!</v>
      </c>
      <c r="I68" s="26" t="e">
        <f t="shared" si="1"/>
        <v>#REF!</v>
      </c>
      <c r="J68" s="159"/>
    </row>
    <row r="69" spans="1:10" ht="23.5" customHeight="1" x14ac:dyDescent="0.2">
      <c r="A69" s="171"/>
      <c r="B69" s="157"/>
      <c r="C69" s="157"/>
      <c r="D69" s="157"/>
      <c r="E69" s="157"/>
      <c r="F69" s="2" t="s">
        <v>178</v>
      </c>
      <c r="G69" s="3">
        <v>1</v>
      </c>
      <c r="H69" s="26" t="e">
        <f>#REF!</f>
        <v>#REF!</v>
      </c>
      <c r="I69" s="26" t="e">
        <f t="shared" si="1"/>
        <v>#REF!</v>
      </c>
      <c r="J69" s="159"/>
    </row>
    <row r="70" spans="1:10" ht="23.5" customHeight="1" x14ac:dyDescent="0.2">
      <c r="A70" s="171"/>
      <c r="B70" s="157"/>
      <c r="C70" s="157"/>
      <c r="D70" s="157"/>
      <c r="E70" s="157"/>
      <c r="F70" s="2" t="s">
        <v>176</v>
      </c>
      <c r="G70" s="3">
        <v>60</v>
      </c>
      <c r="H70" s="26" t="e">
        <f>#REF!</f>
        <v>#REF!</v>
      </c>
      <c r="I70" s="26" t="e">
        <f>+H70*G70</f>
        <v>#REF!</v>
      </c>
      <c r="J70" s="159"/>
    </row>
    <row r="71" spans="1:10" ht="24.5" customHeight="1" x14ac:dyDescent="0.2">
      <c r="A71" s="171"/>
      <c r="B71" s="157"/>
      <c r="C71" s="157"/>
      <c r="D71" s="157"/>
      <c r="E71" s="157"/>
      <c r="F71" s="2" t="s">
        <v>177</v>
      </c>
      <c r="G71" s="3">
        <v>60</v>
      </c>
      <c r="H71" s="26" t="e">
        <f>#REF!</f>
        <v>#REF!</v>
      </c>
      <c r="I71" s="26" t="e">
        <f>+H71*G71</f>
        <v>#REF!</v>
      </c>
      <c r="J71" s="159"/>
    </row>
    <row r="72" spans="1:10" s="22" customFormat="1" ht="15" x14ac:dyDescent="0.2">
      <c r="A72" s="171"/>
      <c r="B72" s="157"/>
      <c r="C72" s="157"/>
      <c r="D72" s="157"/>
      <c r="E72" s="157"/>
      <c r="F72" s="2" t="s">
        <v>180</v>
      </c>
      <c r="G72" s="3">
        <f>D62</f>
        <v>2</v>
      </c>
      <c r="H72" s="26" t="e">
        <f>#REF!</f>
        <v>#REF!</v>
      </c>
      <c r="I72" s="26" t="e">
        <f>H72*G72</f>
        <v>#REF!</v>
      </c>
      <c r="J72" s="159"/>
    </row>
    <row r="73" spans="1:10" ht="15" x14ac:dyDescent="0.2">
      <c r="A73" s="171"/>
      <c r="B73" s="157"/>
      <c r="C73" s="157"/>
      <c r="D73" s="157"/>
      <c r="E73" s="157"/>
      <c r="F73" s="2" t="s">
        <v>11</v>
      </c>
      <c r="G73" s="3">
        <v>150</v>
      </c>
      <c r="H73" s="26" t="e">
        <f>#REF!</f>
        <v>#REF!</v>
      </c>
      <c r="I73" s="26" t="e">
        <f>H73*G73</f>
        <v>#REF!</v>
      </c>
      <c r="J73" s="159"/>
    </row>
    <row r="74" spans="1:10" ht="45" x14ac:dyDescent="0.2">
      <c r="A74" s="21" t="s">
        <v>246</v>
      </c>
      <c r="B74" s="21" t="s">
        <v>110</v>
      </c>
      <c r="C74" s="21" t="s">
        <v>111</v>
      </c>
      <c r="D74" s="21" t="s">
        <v>112</v>
      </c>
      <c r="E74" s="21" t="s">
        <v>113</v>
      </c>
      <c r="F74" s="21" t="s">
        <v>114</v>
      </c>
      <c r="G74" s="21" t="s">
        <v>174</v>
      </c>
      <c r="H74" s="21" t="s">
        <v>92</v>
      </c>
      <c r="I74" s="21" t="s">
        <v>93</v>
      </c>
      <c r="J74" s="21" t="s">
        <v>94</v>
      </c>
    </row>
    <row r="75" spans="1:10" ht="15" x14ac:dyDescent="0.2">
      <c r="A75" s="171" t="s">
        <v>254</v>
      </c>
      <c r="B75" s="157" t="s">
        <v>59</v>
      </c>
      <c r="C75" s="157" t="s">
        <v>10</v>
      </c>
      <c r="D75" s="157">
        <v>1</v>
      </c>
      <c r="E75" s="157">
        <v>20</v>
      </c>
      <c r="F75" s="2" t="s">
        <v>310</v>
      </c>
      <c r="G75" s="3">
        <v>1</v>
      </c>
      <c r="H75" s="26" t="e">
        <f>#REF!</f>
        <v>#REF!</v>
      </c>
      <c r="I75" s="26" t="e">
        <f t="shared" ref="I75:I82" si="2">+H75*G75</f>
        <v>#REF!</v>
      </c>
      <c r="J75" s="159" t="e">
        <f>SUM(I75:I86)</f>
        <v>#REF!</v>
      </c>
    </row>
    <row r="76" spans="1:10" ht="15" x14ac:dyDescent="0.2">
      <c r="A76" s="171"/>
      <c r="B76" s="157"/>
      <c r="C76" s="157"/>
      <c r="D76" s="157"/>
      <c r="E76" s="157"/>
      <c r="F76" s="2" t="s">
        <v>311</v>
      </c>
      <c r="G76" s="3">
        <v>1</v>
      </c>
      <c r="H76" s="66" t="e">
        <f>#REF!</f>
        <v>#REF!</v>
      </c>
      <c r="I76" s="26" t="e">
        <f t="shared" si="2"/>
        <v>#REF!</v>
      </c>
      <c r="J76" s="159"/>
    </row>
    <row r="77" spans="1:10" ht="15" x14ac:dyDescent="0.2">
      <c r="A77" s="171"/>
      <c r="B77" s="157"/>
      <c r="C77" s="157"/>
      <c r="D77" s="157"/>
      <c r="E77" s="157"/>
      <c r="F77" s="2" t="s">
        <v>171</v>
      </c>
      <c r="G77" s="3">
        <v>1</v>
      </c>
      <c r="H77" s="26" t="e">
        <f>#REF!</f>
        <v>#REF!</v>
      </c>
      <c r="I77" s="26" t="e">
        <f t="shared" si="2"/>
        <v>#REF!</v>
      </c>
      <c r="J77" s="159"/>
    </row>
    <row r="78" spans="1:10" ht="15" x14ac:dyDescent="0.2">
      <c r="A78" s="171"/>
      <c r="B78" s="157"/>
      <c r="C78" s="157"/>
      <c r="D78" s="157"/>
      <c r="E78" s="157"/>
      <c r="F78" s="2" t="s">
        <v>165</v>
      </c>
      <c r="G78" s="3">
        <v>1</v>
      </c>
      <c r="H78" s="26" t="e">
        <f>#REF!</f>
        <v>#REF!</v>
      </c>
      <c r="I78" s="26" t="e">
        <f t="shared" si="2"/>
        <v>#REF!</v>
      </c>
      <c r="J78" s="159"/>
    </row>
    <row r="79" spans="1:10" ht="15" x14ac:dyDescent="0.2">
      <c r="A79" s="171"/>
      <c r="B79" s="157"/>
      <c r="C79" s="157"/>
      <c r="D79" s="157"/>
      <c r="E79" s="157"/>
      <c r="F79" s="2" t="s">
        <v>312</v>
      </c>
      <c r="G79" s="3">
        <v>1</v>
      </c>
      <c r="H79" s="26" t="e">
        <f>#REF!</f>
        <v>#REF!</v>
      </c>
      <c r="I79" s="26" t="e">
        <f t="shared" si="2"/>
        <v>#REF!</v>
      </c>
      <c r="J79" s="159"/>
    </row>
    <row r="80" spans="1:10" ht="15" x14ac:dyDescent="0.2">
      <c r="A80" s="171"/>
      <c r="B80" s="157"/>
      <c r="C80" s="157"/>
      <c r="D80" s="157"/>
      <c r="E80" s="157"/>
      <c r="F80" s="2" t="s">
        <v>313</v>
      </c>
      <c r="G80" s="3">
        <v>1</v>
      </c>
      <c r="H80" s="26" t="e">
        <f>#REF!</f>
        <v>#REF!</v>
      </c>
      <c r="I80" s="26" t="e">
        <f t="shared" si="2"/>
        <v>#REF!</v>
      </c>
      <c r="J80" s="159"/>
    </row>
    <row r="81" spans="1:10" ht="15" x14ac:dyDescent="0.2">
      <c r="A81" s="171"/>
      <c r="B81" s="157"/>
      <c r="C81" s="157"/>
      <c r="D81" s="157"/>
      <c r="E81" s="157"/>
      <c r="F81" s="2" t="s">
        <v>179</v>
      </c>
      <c r="G81" s="3">
        <v>1</v>
      </c>
      <c r="H81" s="26" t="e">
        <f>#REF!</f>
        <v>#REF!</v>
      </c>
      <c r="I81" s="26" t="e">
        <f t="shared" si="2"/>
        <v>#REF!</v>
      </c>
      <c r="J81" s="159"/>
    </row>
    <row r="82" spans="1:10" ht="15" x14ac:dyDescent="0.2">
      <c r="A82" s="171"/>
      <c r="B82" s="157"/>
      <c r="C82" s="157"/>
      <c r="D82" s="157"/>
      <c r="E82" s="157"/>
      <c r="F82" s="2" t="s">
        <v>178</v>
      </c>
      <c r="G82" s="3">
        <v>1</v>
      </c>
      <c r="H82" s="26" t="e">
        <f>#REF!</f>
        <v>#REF!</v>
      </c>
      <c r="I82" s="26" t="e">
        <f t="shared" si="2"/>
        <v>#REF!</v>
      </c>
      <c r="J82" s="159"/>
    </row>
    <row r="83" spans="1:10" ht="45" x14ac:dyDescent="0.2">
      <c r="A83" s="171"/>
      <c r="B83" s="157"/>
      <c r="C83" s="157"/>
      <c r="D83" s="157"/>
      <c r="E83" s="157"/>
      <c r="F83" s="2" t="s">
        <v>176</v>
      </c>
      <c r="G83" s="3">
        <v>20</v>
      </c>
      <c r="H83" s="26" t="e">
        <f>#REF!</f>
        <v>#REF!</v>
      </c>
      <c r="I83" s="26" t="e">
        <f>+H83*G83</f>
        <v>#REF!</v>
      </c>
      <c r="J83" s="159"/>
    </row>
    <row r="84" spans="1:10" ht="45" x14ac:dyDescent="0.2">
      <c r="A84" s="171"/>
      <c r="B84" s="157"/>
      <c r="C84" s="157"/>
      <c r="D84" s="157"/>
      <c r="E84" s="157"/>
      <c r="F84" s="2" t="s">
        <v>177</v>
      </c>
      <c r="G84" s="3">
        <v>20</v>
      </c>
      <c r="H84" s="26" t="e">
        <f>#REF!</f>
        <v>#REF!</v>
      </c>
      <c r="I84" s="26" t="e">
        <f>+H84*G84</f>
        <v>#REF!</v>
      </c>
      <c r="J84" s="159"/>
    </row>
    <row r="85" spans="1:10" s="22" customFormat="1" ht="15" x14ac:dyDescent="0.2">
      <c r="A85" s="171"/>
      <c r="B85" s="157"/>
      <c r="C85" s="157"/>
      <c r="D85" s="157"/>
      <c r="E85" s="157"/>
      <c r="F85" s="2" t="s">
        <v>180</v>
      </c>
      <c r="G85" s="3">
        <f>D75</f>
        <v>1</v>
      </c>
      <c r="H85" s="26" t="e">
        <f>#REF!</f>
        <v>#REF!</v>
      </c>
      <c r="I85" s="26" t="e">
        <f>H85*G85</f>
        <v>#REF!</v>
      </c>
      <c r="J85" s="159"/>
    </row>
    <row r="86" spans="1:10" ht="26" customHeight="1" x14ac:dyDescent="0.2">
      <c r="A86" s="171"/>
      <c r="B86" s="157"/>
      <c r="C86" s="157"/>
      <c r="D86" s="157"/>
      <c r="E86" s="157"/>
      <c r="F86" s="2" t="s">
        <v>11</v>
      </c>
      <c r="G86" s="3">
        <v>100</v>
      </c>
      <c r="H86" s="26" t="e">
        <f>#REF!</f>
        <v>#REF!</v>
      </c>
      <c r="I86" s="26" t="e">
        <f>H86*G86</f>
        <v>#REF!</v>
      </c>
      <c r="J86" s="159"/>
    </row>
    <row r="87" spans="1:10" ht="26" customHeight="1" x14ac:dyDescent="0.2">
      <c r="A87" s="21" t="s">
        <v>246</v>
      </c>
      <c r="B87" s="21" t="s">
        <v>110</v>
      </c>
      <c r="C87" s="21" t="s">
        <v>111</v>
      </c>
      <c r="D87" s="21" t="s">
        <v>112</v>
      </c>
      <c r="E87" s="21" t="s">
        <v>113</v>
      </c>
      <c r="F87" s="21" t="s">
        <v>114</v>
      </c>
      <c r="G87" s="21" t="s">
        <v>174</v>
      </c>
      <c r="H87" s="21" t="s">
        <v>92</v>
      </c>
      <c r="I87" s="21" t="s">
        <v>93</v>
      </c>
      <c r="J87" s="21" t="s">
        <v>94</v>
      </c>
    </row>
    <row r="88" spans="1:10" ht="30" customHeight="1" x14ac:dyDescent="0.2">
      <c r="A88" s="180" t="s">
        <v>15</v>
      </c>
      <c r="B88" s="176" t="s">
        <v>117</v>
      </c>
      <c r="C88" s="176" t="s">
        <v>126</v>
      </c>
      <c r="D88" s="176">
        <v>2</v>
      </c>
      <c r="E88" s="176">
        <v>20</v>
      </c>
      <c r="F88" s="2" t="s">
        <v>172</v>
      </c>
      <c r="G88" s="3">
        <v>1</v>
      </c>
      <c r="H88" s="26" t="e">
        <f>#REF!</f>
        <v>#REF!</v>
      </c>
      <c r="I88" s="26" t="e">
        <f>H88*G88</f>
        <v>#REF!</v>
      </c>
      <c r="J88" s="153" t="e">
        <f>SUM(I88:I92)</f>
        <v>#REF!</v>
      </c>
    </row>
    <row r="89" spans="1:10" ht="27.5" customHeight="1" x14ac:dyDescent="0.2">
      <c r="A89" s="180"/>
      <c r="B89" s="176"/>
      <c r="C89" s="176"/>
      <c r="D89" s="176"/>
      <c r="E89" s="176"/>
      <c r="F89" s="51" t="s">
        <v>16</v>
      </c>
      <c r="G89" s="3">
        <v>2</v>
      </c>
      <c r="H89" s="26" t="e">
        <f>#REF!</f>
        <v>#REF!</v>
      </c>
      <c r="I89" s="26" t="e">
        <f>H89*G89</f>
        <v>#REF!</v>
      </c>
      <c r="J89" s="153"/>
    </row>
    <row r="90" spans="1:10" ht="15" x14ac:dyDescent="0.2">
      <c r="A90" s="180"/>
      <c r="B90" s="176"/>
      <c r="C90" s="176"/>
      <c r="D90" s="176"/>
      <c r="E90" s="176"/>
      <c r="F90" s="51" t="s">
        <v>17</v>
      </c>
      <c r="G90" s="3">
        <v>18</v>
      </c>
      <c r="H90" s="26">
        <v>567</v>
      </c>
      <c r="I90" s="26">
        <f>H90*G90</f>
        <v>10206</v>
      </c>
      <c r="J90" s="153"/>
    </row>
    <row r="91" spans="1:10" s="22" customFormat="1" ht="15" x14ac:dyDescent="0.2">
      <c r="A91" s="180"/>
      <c r="B91" s="176"/>
      <c r="C91" s="176"/>
      <c r="D91" s="176"/>
      <c r="E91" s="176"/>
      <c r="F91" s="51" t="s">
        <v>18</v>
      </c>
      <c r="G91" s="3">
        <v>4</v>
      </c>
      <c r="H91" s="26">
        <f>3480*(1+5.2%)</f>
        <v>3660.96</v>
      </c>
      <c r="I91" s="26">
        <f>H91*G91</f>
        <v>14643.84</v>
      </c>
      <c r="J91" s="153"/>
    </row>
    <row r="92" spans="1:10" ht="42.5" customHeight="1" x14ac:dyDescent="0.2">
      <c r="A92" s="180"/>
      <c r="B92" s="176"/>
      <c r="C92" s="176"/>
      <c r="D92" s="176"/>
      <c r="E92" s="176"/>
      <c r="F92" s="51" t="s">
        <v>166</v>
      </c>
      <c r="G92" s="3">
        <v>40</v>
      </c>
      <c r="H92" s="26" t="e">
        <f>#REF!</f>
        <v>#REF!</v>
      </c>
      <c r="I92" s="26" t="e">
        <f>H92*G92</f>
        <v>#REF!</v>
      </c>
      <c r="J92" s="153"/>
    </row>
    <row r="93" spans="1:10" ht="25.25" customHeight="1" x14ac:dyDescent="0.2">
      <c r="A93" s="21" t="s">
        <v>246</v>
      </c>
      <c r="B93" s="21" t="s">
        <v>110</v>
      </c>
      <c r="C93" s="21" t="s">
        <v>111</v>
      </c>
      <c r="D93" s="21" t="s">
        <v>112</v>
      </c>
      <c r="E93" s="21" t="s">
        <v>113</v>
      </c>
      <c r="F93" s="21" t="s">
        <v>114</v>
      </c>
      <c r="G93" s="21" t="s">
        <v>174</v>
      </c>
      <c r="H93" s="21" t="s">
        <v>92</v>
      </c>
      <c r="I93" s="21" t="s">
        <v>93</v>
      </c>
      <c r="J93" s="21" t="s">
        <v>94</v>
      </c>
    </row>
    <row r="94" spans="1:10" ht="25.25" customHeight="1" x14ac:dyDescent="0.2">
      <c r="A94" s="179" t="s">
        <v>15</v>
      </c>
      <c r="B94" s="176" t="s">
        <v>59</v>
      </c>
      <c r="C94" s="176" t="s">
        <v>126</v>
      </c>
      <c r="D94" s="176">
        <v>1</v>
      </c>
      <c r="E94" s="176">
        <v>20</v>
      </c>
      <c r="F94" s="2" t="s">
        <v>172</v>
      </c>
      <c r="G94" s="3">
        <v>1</v>
      </c>
      <c r="H94" s="26" t="e">
        <f>#REF!</f>
        <v>#REF!</v>
      </c>
      <c r="I94" s="26" t="e">
        <f>H94*G94</f>
        <v>#REF!</v>
      </c>
      <c r="J94" s="153" t="e">
        <f>SUM(I94:I98)</f>
        <v>#REF!</v>
      </c>
    </row>
    <row r="95" spans="1:10" ht="25.25" customHeight="1" x14ac:dyDescent="0.2">
      <c r="A95" s="179"/>
      <c r="B95" s="176"/>
      <c r="C95" s="176"/>
      <c r="D95" s="176"/>
      <c r="E95" s="176"/>
      <c r="F95" s="51" t="s">
        <v>16</v>
      </c>
      <c r="G95" s="3">
        <v>1</v>
      </c>
      <c r="H95" s="26" t="e">
        <f>#REF!</f>
        <v>#REF!</v>
      </c>
      <c r="I95" s="26" t="e">
        <f>H95*G95</f>
        <v>#REF!</v>
      </c>
      <c r="J95" s="153"/>
    </row>
    <row r="96" spans="1:10" ht="15" x14ac:dyDescent="0.2">
      <c r="A96" s="179"/>
      <c r="B96" s="176"/>
      <c r="C96" s="176"/>
      <c r="D96" s="176"/>
      <c r="E96" s="176"/>
      <c r="F96" s="51" t="s">
        <v>17</v>
      </c>
      <c r="G96" s="3">
        <v>18</v>
      </c>
      <c r="H96" s="26">
        <v>567</v>
      </c>
      <c r="I96" s="26">
        <f>H96*G96</f>
        <v>10206</v>
      </c>
      <c r="J96" s="153"/>
    </row>
    <row r="97" spans="1:10" s="22" customFormat="1" ht="15" x14ac:dyDescent="0.2">
      <c r="A97" s="179"/>
      <c r="B97" s="176"/>
      <c r="C97" s="176"/>
      <c r="D97" s="176"/>
      <c r="E97" s="176"/>
      <c r="F97" s="51" t="s">
        <v>18</v>
      </c>
      <c r="G97" s="3">
        <v>4</v>
      </c>
      <c r="H97" s="26">
        <f>3480*(1+5.2%)</f>
        <v>3660.96</v>
      </c>
      <c r="I97" s="26">
        <f>H97*G97</f>
        <v>14643.84</v>
      </c>
      <c r="J97" s="153"/>
    </row>
    <row r="98" spans="1:10" s="38" customFormat="1" ht="49.25" customHeight="1" x14ac:dyDescent="0.2">
      <c r="A98" s="179"/>
      <c r="B98" s="176"/>
      <c r="C98" s="176"/>
      <c r="D98" s="176"/>
      <c r="E98" s="176"/>
      <c r="F98" s="51" t="s">
        <v>166</v>
      </c>
      <c r="G98" s="3">
        <v>20</v>
      </c>
      <c r="H98" s="26" t="e">
        <f>#REF!</f>
        <v>#REF!</v>
      </c>
      <c r="I98" s="26" t="e">
        <f>H98*G98</f>
        <v>#REF!</v>
      </c>
      <c r="J98" s="153"/>
    </row>
    <row r="99" spans="1:10" s="38" customFormat="1" ht="56" customHeight="1" x14ac:dyDescent="0.2">
      <c r="A99" s="21" t="s">
        <v>246</v>
      </c>
      <c r="B99" s="21" t="s">
        <v>110</v>
      </c>
      <c r="C99" s="21" t="s">
        <v>111</v>
      </c>
      <c r="D99" s="21" t="s">
        <v>112</v>
      </c>
      <c r="E99" s="21" t="s">
        <v>113</v>
      </c>
      <c r="F99" s="21" t="s">
        <v>114</v>
      </c>
      <c r="G99" s="21" t="s">
        <v>174</v>
      </c>
      <c r="H99" s="21" t="s">
        <v>92</v>
      </c>
      <c r="I99" s="21" t="s">
        <v>93</v>
      </c>
      <c r="J99" s="21" t="s">
        <v>94</v>
      </c>
    </row>
    <row r="100" spans="1:10" s="38" customFormat="1" ht="52.25" customHeight="1" x14ac:dyDescent="0.2">
      <c r="A100" s="158" t="s">
        <v>255</v>
      </c>
      <c r="B100" s="157" t="s">
        <v>117</v>
      </c>
      <c r="C100" s="157" t="s">
        <v>47</v>
      </c>
      <c r="D100" s="157">
        <v>2</v>
      </c>
      <c r="E100" s="157">
        <v>20</v>
      </c>
      <c r="F100" s="79" t="s">
        <v>201</v>
      </c>
      <c r="G100" s="30">
        <f>D100*E100</f>
        <v>40</v>
      </c>
      <c r="H100" s="70" t="e">
        <f>#REF!</f>
        <v>#REF!</v>
      </c>
      <c r="I100" s="26" t="e">
        <f>+H100*G100</f>
        <v>#REF!</v>
      </c>
      <c r="J100" s="167" t="e">
        <f>SUM(I100:I103)</f>
        <v>#REF!</v>
      </c>
    </row>
    <row r="101" spans="1:10" s="38" customFormat="1" ht="48.5" customHeight="1" x14ac:dyDescent="0.2">
      <c r="A101" s="158"/>
      <c r="B101" s="157"/>
      <c r="C101" s="157"/>
      <c r="D101" s="157"/>
      <c r="E101" s="157"/>
      <c r="F101" s="2" t="s">
        <v>306</v>
      </c>
      <c r="G101" s="3">
        <f>D100</f>
        <v>2</v>
      </c>
      <c r="H101" s="26">
        <v>116655</v>
      </c>
      <c r="I101" s="26">
        <f>+H101*G101</f>
        <v>233310</v>
      </c>
      <c r="J101" s="168"/>
    </row>
    <row r="102" spans="1:10" s="22" customFormat="1" ht="30" x14ac:dyDescent="0.2">
      <c r="A102" s="158"/>
      <c r="B102" s="157"/>
      <c r="C102" s="157"/>
      <c r="D102" s="157"/>
      <c r="E102" s="157"/>
      <c r="F102" s="51" t="s">
        <v>75</v>
      </c>
      <c r="G102" s="30">
        <f>D100*E100</f>
        <v>40</v>
      </c>
      <c r="H102" s="70" t="e">
        <f>#REF!</f>
        <v>#REF!</v>
      </c>
      <c r="I102" s="26" t="e">
        <f>H102*G102</f>
        <v>#REF!</v>
      </c>
      <c r="J102" s="168"/>
    </row>
    <row r="103" spans="1:10" ht="15" x14ac:dyDescent="0.2">
      <c r="A103" s="158"/>
      <c r="B103" s="157"/>
      <c r="C103" s="157"/>
      <c r="D103" s="157"/>
      <c r="E103" s="157"/>
      <c r="F103" s="51" t="s">
        <v>22</v>
      </c>
      <c r="G103" s="30">
        <f>D100</f>
        <v>2</v>
      </c>
      <c r="H103" s="70">
        <v>50000</v>
      </c>
      <c r="I103" s="26">
        <f>H103*G103</f>
        <v>100000</v>
      </c>
      <c r="J103" s="169"/>
    </row>
    <row r="104" spans="1:10" ht="45" x14ac:dyDescent="0.2">
      <c r="A104" s="21" t="s">
        <v>246</v>
      </c>
      <c r="B104" s="21" t="s">
        <v>110</v>
      </c>
      <c r="C104" s="21" t="s">
        <v>111</v>
      </c>
      <c r="D104" s="21" t="s">
        <v>112</v>
      </c>
      <c r="E104" s="21" t="s">
        <v>113</v>
      </c>
      <c r="F104" s="21" t="s">
        <v>114</v>
      </c>
      <c r="G104" s="21" t="s">
        <v>174</v>
      </c>
      <c r="H104" s="21" t="s">
        <v>92</v>
      </c>
      <c r="I104" s="21" t="s">
        <v>93</v>
      </c>
      <c r="J104" s="21" t="s">
        <v>94</v>
      </c>
    </row>
    <row r="105" spans="1:10" ht="30" x14ac:dyDescent="0.2">
      <c r="A105" s="180" t="s">
        <v>256</v>
      </c>
      <c r="B105" s="176" t="s">
        <v>59</v>
      </c>
      <c r="C105" s="176" t="s">
        <v>257</v>
      </c>
      <c r="D105" s="176">
        <v>1</v>
      </c>
      <c r="E105" s="176">
        <v>30</v>
      </c>
      <c r="F105" s="51" t="s">
        <v>32</v>
      </c>
      <c r="G105" s="3">
        <f>D105*E105</f>
        <v>30</v>
      </c>
      <c r="H105" s="27">
        <v>1225</v>
      </c>
      <c r="I105" s="26">
        <f>H105*G105</f>
        <v>36750</v>
      </c>
      <c r="J105" s="153">
        <f>SUM(I105:I108)</f>
        <v>179502</v>
      </c>
    </row>
    <row r="106" spans="1:10" ht="15" x14ac:dyDescent="0.2">
      <c r="A106" s="180"/>
      <c r="B106" s="176"/>
      <c r="C106" s="176"/>
      <c r="D106" s="176"/>
      <c r="E106" s="176"/>
      <c r="F106" s="51" t="s">
        <v>33</v>
      </c>
      <c r="G106" s="3">
        <f>D105*E105</f>
        <v>30</v>
      </c>
      <c r="H106" s="27">
        <f>'[1]EST MERC LITOGRAFIA'!$G$25</f>
        <v>508</v>
      </c>
      <c r="I106" s="26">
        <f>H106*G106</f>
        <v>15240</v>
      </c>
      <c r="J106" s="153"/>
    </row>
    <row r="107" spans="1:10" ht="15" x14ac:dyDescent="0.2">
      <c r="A107" s="180"/>
      <c r="B107" s="176"/>
      <c r="C107" s="176"/>
      <c r="D107" s="176"/>
      <c r="E107" s="176"/>
      <c r="F107" s="51" t="s">
        <v>34</v>
      </c>
      <c r="G107" s="3">
        <v>1</v>
      </c>
      <c r="H107" s="27">
        <v>111512</v>
      </c>
      <c r="I107" s="26">
        <f>H107*G107</f>
        <v>111512</v>
      </c>
      <c r="J107" s="153"/>
    </row>
    <row r="108" spans="1:10" s="22" customFormat="1" ht="15" x14ac:dyDescent="0.2">
      <c r="A108" s="180"/>
      <c r="B108" s="176"/>
      <c r="C108" s="176"/>
      <c r="D108" s="176"/>
      <c r="E108" s="176"/>
      <c r="F108" s="51" t="s">
        <v>35</v>
      </c>
      <c r="G108" s="3">
        <v>4</v>
      </c>
      <c r="H108" s="27">
        <v>4000</v>
      </c>
      <c r="I108" s="26">
        <f>H108*G108</f>
        <v>16000</v>
      </c>
      <c r="J108" s="153"/>
    </row>
    <row r="109" spans="1:10" ht="54" customHeight="1" x14ac:dyDescent="0.2">
      <c r="A109" s="21" t="s">
        <v>246</v>
      </c>
      <c r="B109" s="21" t="s">
        <v>110</v>
      </c>
      <c r="C109" s="21" t="s">
        <v>111</v>
      </c>
      <c r="D109" s="21" t="s">
        <v>112</v>
      </c>
      <c r="E109" s="21" t="s">
        <v>113</v>
      </c>
      <c r="F109" s="21" t="s">
        <v>114</v>
      </c>
      <c r="G109" s="21" t="s">
        <v>174</v>
      </c>
      <c r="H109" s="21" t="s">
        <v>92</v>
      </c>
      <c r="I109" s="21" t="s">
        <v>93</v>
      </c>
      <c r="J109" s="21" t="s">
        <v>94</v>
      </c>
    </row>
    <row r="110" spans="1:10" s="22" customFormat="1" ht="60" x14ac:dyDescent="0.2">
      <c r="A110" s="181" t="s">
        <v>258</v>
      </c>
      <c r="B110" s="182" t="s">
        <v>117</v>
      </c>
      <c r="C110" s="182" t="s">
        <v>128</v>
      </c>
      <c r="D110" s="182">
        <v>4</v>
      </c>
      <c r="E110" s="182">
        <v>20</v>
      </c>
      <c r="F110" s="2" t="s">
        <v>211</v>
      </c>
      <c r="G110" s="3">
        <v>1</v>
      </c>
      <c r="H110" s="27" t="e">
        <f>#REF!</f>
        <v>#REF!</v>
      </c>
      <c r="I110" s="26" t="e">
        <f>H110*G110</f>
        <v>#REF!</v>
      </c>
      <c r="J110" s="154" t="e">
        <f>SUM(I110:I111)</f>
        <v>#REF!</v>
      </c>
    </row>
    <row r="111" spans="1:10" ht="47.5" customHeight="1" x14ac:dyDescent="0.2">
      <c r="A111" s="181"/>
      <c r="B111" s="182"/>
      <c r="C111" s="182"/>
      <c r="D111" s="182"/>
      <c r="E111" s="182"/>
      <c r="F111" s="53" t="s">
        <v>181</v>
      </c>
      <c r="G111" s="3">
        <f>D110*E110</f>
        <v>80</v>
      </c>
      <c r="H111" s="26">
        <v>4287</v>
      </c>
      <c r="I111" s="26">
        <f>H111*G111</f>
        <v>342960</v>
      </c>
      <c r="J111" s="154"/>
    </row>
    <row r="112" spans="1:10" ht="54" customHeight="1" x14ac:dyDescent="0.2">
      <c r="A112" s="21" t="s">
        <v>246</v>
      </c>
      <c r="B112" s="21" t="s">
        <v>110</v>
      </c>
      <c r="C112" s="21" t="s">
        <v>111</v>
      </c>
      <c r="D112" s="21" t="s">
        <v>112</v>
      </c>
      <c r="E112" s="21" t="s">
        <v>113</v>
      </c>
      <c r="F112" s="21" t="s">
        <v>114</v>
      </c>
      <c r="G112" s="21" t="s">
        <v>174</v>
      </c>
      <c r="H112" s="21" t="s">
        <v>92</v>
      </c>
      <c r="I112" s="21" t="s">
        <v>93</v>
      </c>
      <c r="J112" s="21" t="s">
        <v>94</v>
      </c>
    </row>
    <row r="113" spans="1:10" s="22" customFormat="1" ht="60" x14ac:dyDescent="0.2">
      <c r="A113" s="185" t="s">
        <v>259</v>
      </c>
      <c r="B113" s="182" t="s">
        <v>59</v>
      </c>
      <c r="C113" s="182" t="s">
        <v>128</v>
      </c>
      <c r="D113" s="182">
        <v>3</v>
      </c>
      <c r="E113" s="182">
        <v>20</v>
      </c>
      <c r="F113" s="2" t="s">
        <v>211</v>
      </c>
      <c r="G113" s="3">
        <v>1</v>
      </c>
      <c r="H113" s="27" t="e">
        <f>#REF!</f>
        <v>#REF!</v>
      </c>
      <c r="I113" s="26" t="e">
        <f>H113*G113</f>
        <v>#REF!</v>
      </c>
      <c r="J113" s="154" t="e">
        <f>SUM(I113:I114)</f>
        <v>#REF!</v>
      </c>
    </row>
    <row r="114" spans="1:10" ht="36" customHeight="1" x14ac:dyDescent="0.2">
      <c r="A114" s="185"/>
      <c r="B114" s="182"/>
      <c r="C114" s="182"/>
      <c r="D114" s="182"/>
      <c r="E114" s="182"/>
      <c r="F114" s="53" t="s">
        <v>181</v>
      </c>
      <c r="G114" s="3">
        <f>D113*E113</f>
        <v>60</v>
      </c>
      <c r="H114" s="26">
        <v>4287</v>
      </c>
      <c r="I114" s="26">
        <f>H114*G114</f>
        <v>257220</v>
      </c>
      <c r="J114" s="154"/>
    </row>
    <row r="115" spans="1:10" ht="37.25" customHeight="1" x14ac:dyDescent="0.2">
      <c r="A115" s="21" t="s">
        <v>246</v>
      </c>
      <c r="B115" s="21" t="s">
        <v>110</v>
      </c>
      <c r="C115" s="21" t="s">
        <v>111</v>
      </c>
      <c r="D115" s="21" t="s">
        <v>112</v>
      </c>
      <c r="E115" s="21" t="s">
        <v>113</v>
      </c>
      <c r="F115" s="21" t="s">
        <v>114</v>
      </c>
      <c r="G115" s="21" t="s">
        <v>174</v>
      </c>
      <c r="H115" s="21" t="s">
        <v>92</v>
      </c>
      <c r="I115" s="21" t="s">
        <v>93</v>
      </c>
      <c r="J115" s="21" t="s">
        <v>94</v>
      </c>
    </row>
    <row r="116" spans="1:10" ht="26.5" customHeight="1" x14ac:dyDescent="0.2">
      <c r="A116" s="308" t="s">
        <v>324</v>
      </c>
      <c r="B116" s="176" t="s">
        <v>59</v>
      </c>
      <c r="C116" s="176" t="s">
        <v>128</v>
      </c>
      <c r="D116" s="176">
        <v>4</v>
      </c>
      <c r="E116" s="176">
        <v>20</v>
      </c>
      <c r="F116" s="53" t="s">
        <v>181</v>
      </c>
      <c r="G116" s="3">
        <f>D116*E116</f>
        <v>80</v>
      </c>
      <c r="H116" s="26">
        <v>4287</v>
      </c>
      <c r="I116" s="26">
        <f>H116*G116</f>
        <v>342960</v>
      </c>
      <c r="J116" s="154">
        <f>SUM(I116:I118)</f>
        <v>804960</v>
      </c>
    </row>
    <row r="117" spans="1:10" s="22" customFormat="1" ht="15" x14ac:dyDescent="0.2">
      <c r="A117" s="308"/>
      <c r="B117" s="176"/>
      <c r="C117" s="176"/>
      <c r="D117" s="176"/>
      <c r="E117" s="176"/>
      <c r="F117" s="53" t="s">
        <v>37</v>
      </c>
      <c r="G117" s="3">
        <f>E116</f>
        <v>20</v>
      </c>
      <c r="H117" s="26">
        <v>7150</v>
      </c>
      <c r="I117" s="26">
        <f>H117*G117</f>
        <v>143000</v>
      </c>
      <c r="J117" s="154"/>
    </row>
    <row r="118" spans="1:10" ht="54.5" customHeight="1" x14ac:dyDescent="0.2">
      <c r="A118" s="308"/>
      <c r="B118" s="176"/>
      <c r="C118" s="176"/>
      <c r="D118" s="176"/>
      <c r="E118" s="176"/>
      <c r="F118" s="53" t="s">
        <v>38</v>
      </c>
      <c r="G118" s="3">
        <f>E116</f>
        <v>20</v>
      </c>
      <c r="H118" s="27">
        <v>15950</v>
      </c>
      <c r="I118" s="26">
        <f>H118*G118</f>
        <v>319000</v>
      </c>
      <c r="J118" s="154"/>
    </row>
    <row r="119" spans="1:10" ht="51" customHeight="1" x14ac:dyDescent="0.2">
      <c r="A119" s="21" t="s">
        <v>246</v>
      </c>
      <c r="B119" s="21" t="s">
        <v>110</v>
      </c>
      <c r="C119" s="21" t="s">
        <v>111</v>
      </c>
      <c r="D119" s="21" t="s">
        <v>112</v>
      </c>
      <c r="E119" s="21" t="s">
        <v>113</v>
      </c>
      <c r="F119" s="21" t="s">
        <v>114</v>
      </c>
      <c r="G119" s="21" t="s">
        <v>174</v>
      </c>
      <c r="H119" s="21" t="s">
        <v>92</v>
      </c>
      <c r="I119" s="21" t="s">
        <v>93</v>
      </c>
      <c r="J119" s="21" t="s">
        <v>94</v>
      </c>
    </row>
    <row r="120" spans="1:10" ht="44" customHeight="1" x14ac:dyDescent="0.2">
      <c r="A120" s="308" t="s">
        <v>325</v>
      </c>
      <c r="B120" s="176" t="s">
        <v>117</v>
      </c>
      <c r="C120" s="176" t="s">
        <v>128</v>
      </c>
      <c r="D120" s="176">
        <v>4</v>
      </c>
      <c r="E120" s="176">
        <v>20</v>
      </c>
      <c r="F120" s="53" t="s">
        <v>181</v>
      </c>
      <c r="G120" s="3">
        <f>D120*E120</f>
        <v>80</v>
      </c>
      <c r="H120" s="26">
        <v>4287</v>
      </c>
      <c r="I120" s="26">
        <f>H120*G120</f>
        <v>342960</v>
      </c>
      <c r="J120" s="154">
        <f>SUM(I120:I122)</f>
        <v>804960</v>
      </c>
    </row>
    <row r="121" spans="1:10" s="22" customFormat="1" ht="15" x14ac:dyDescent="0.2">
      <c r="A121" s="308"/>
      <c r="B121" s="176"/>
      <c r="C121" s="176"/>
      <c r="D121" s="176"/>
      <c r="E121" s="176"/>
      <c r="F121" s="53" t="s">
        <v>37</v>
      </c>
      <c r="G121" s="3">
        <f>E120</f>
        <v>20</v>
      </c>
      <c r="H121" s="26">
        <v>7150</v>
      </c>
      <c r="I121" s="26">
        <f>H121*G121</f>
        <v>143000</v>
      </c>
      <c r="J121" s="154"/>
    </row>
    <row r="122" spans="1:10" ht="15" x14ac:dyDescent="0.2">
      <c r="A122" s="308"/>
      <c r="B122" s="176"/>
      <c r="C122" s="176"/>
      <c r="D122" s="176"/>
      <c r="E122" s="176"/>
      <c r="F122" s="53" t="s">
        <v>38</v>
      </c>
      <c r="G122" s="3">
        <f>E120</f>
        <v>20</v>
      </c>
      <c r="H122" s="27">
        <v>15950</v>
      </c>
      <c r="I122" s="26">
        <f>H122*G122</f>
        <v>319000</v>
      </c>
      <c r="J122" s="154"/>
    </row>
    <row r="123" spans="1:10" ht="45" x14ac:dyDescent="0.2">
      <c r="A123" s="21" t="s">
        <v>246</v>
      </c>
      <c r="B123" s="21" t="s">
        <v>110</v>
      </c>
      <c r="C123" s="21" t="s">
        <v>111</v>
      </c>
      <c r="D123" s="21" t="s">
        <v>112</v>
      </c>
      <c r="E123" s="21" t="s">
        <v>113</v>
      </c>
      <c r="F123" s="21" t="s">
        <v>114</v>
      </c>
      <c r="G123" s="21" t="s">
        <v>174</v>
      </c>
      <c r="H123" s="21" t="s">
        <v>92</v>
      </c>
      <c r="I123" s="21" t="s">
        <v>93</v>
      </c>
      <c r="J123" s="21" t="s">
        <v>94</v>
      </c>
    </row>
    <row r="124" spans="1:10" ht="15" x14ac:dyDescent="0.2">
      <c r="A124" s="183" t="s">
        <v>260</v>
      </c>
      <c r="B124" s="176" t="s">
        <v>117</v>
      </c>
      <c r="C124" s="176" t="s">
        <v>234</v>
      </c>
      <c r="D124" s="176">
        <v>4</v>
      </c>
      <c r="E124" s="176">
        <v>20</v>
      </c>
      <c r="F124" s="2" t="s">
        <v>261</v>
      </c>
      <c r="G124" s="3">
        <v>1</v>
      </c>
      <c r="H124" s="27">
        <f>135767.5*(1+5.2%)</f>
        <v>142827.41</v>
      </c>
      <c r="I124" s="26">
        <f>H124*G124</f>
        <v>142827.41</v>
      </c>
      <c r="J124" s="235" t="e">
        <f>SUM(I124:I135)</f>
        <v>#REF!</v>
      </c>
    </row>
    <row r="125" spans="1:10" ht="15" x14ac:dyDescent="0.2">
      <c r="A125" s="183"/>
      <c r="B125" s="176"/>
      <c r="C125" s="176"/>
      <c r="D125" s="176"/>
      <c r="E125" s="176"/>
      <c r="F125" s="2" t="s">
        <v>40</v>
      </c>
      <c r="G125" s="3">
        <v>1</v>
      </c>
      <c r="H125" s="27">
        <f>77150*(1+5.2%)</f>
        <v>81161.8</v>
      </c>
      <c r="I125" s="26">
        <f t="shared" ref="I125:I134" si="3">H125*G125</f>
        <v>81161.8</v>
      </c>
      <c r="J125" s="186"/>
    </row>
    <row r="126" spans="1:10" ht="15" x14ac:dyDescent="0.2">
      <c r="A126" s="183"/>
      <c r="B126" s="176"/>
      <c r="C126" s="176"/>
      <c r="D126" s="176"/>
      <c r="E126" s="176"/>
      <c r="F126" s="2" t="s">
        <v>132</v>
      </c>
      <c r="G126" s="3">
        <v>1</v>
      </c>
      <c r="H126" s="27">
        <f>62540*(1+5.2%)</f>
        <v>65792.08</v>
      </c>
      <c r="I126" s="26">
        <f t="shared" si="3"/>
        <v>65792.08</v>
      </c>
      <c r="J126" s="186"/>
    </row>
    <row r="127" spans="1:10" ht="15" x14ac:dyDescent="0.2">
      <c r="A127" s="183"/>
      <c r="B127" s="176"/>
      <c r="C127" s="176"/>
      <c r="D127" s="176"/>
      <c r="E127" s="176"/>
      <c r="F127" s="2" t="s">
        <v>262</v>
      </c>
      <c r="G127" s="3">
        <v>1</v>
      </c>
      <c r="H127" s="27">
        <v>76262</v>
      </c>
      <c r="I127" s="26">
        <f t="shared" si="3"/>
        <v>76262</v>
      </c>
      <c r="J127" s="186"/>
    </row>
    <row r="128" spans="1:10" ht="15" x14ac:dyDescent="0.2">
      <c r="A128" s="183"/>
      <c r="B128" s="176"/>
      <c r="C128" s="176"/>
      <c r="D128" s="176"/>
      <c r="E128" s="176"/>
      <c r="F128" s="2" t="s">
        <v>171</v>
      </c>
      <c r="G128" s="3">
        <f>D124</f>
        <v>4</v>
      </c>
      <c r="H128" s="27" t="e">
        <f>#REF!</f>
        <v>#REF!</v>
      </c>
      <c r="I128" s="26" t="e">
        <f t="shared" si="3"/>
        <v>#REF!</v>
      </c>
      <c r="J128" s="186"/>
    </row>
    <row r="129" spans="1:10" ht="15" x14ac:dyDescent="0.2">
      <c r="A129" s="183"/>
      <c r="B129" s="176"/>
      <c r="C129" s="176"/>
      <c r="D129" s="176"/>
      <c r="E129" s="176"/>
      <c r="F129" s="2" t="s">
        <v>180</v>
      </c>
      <c r="G129" s="30">
        <f>D124</f>
        <v>4</v>
      </c>
      <c r="H129" s="27" t="e">
        <f>#REF!</f>
        <v>#REF!</v>
      </c>
      <c r="I129" s="26" t="e">
        <f t="shared" si="3"/>
        <v>#REF!</v>
      </c>
      <c r="J129" s="186"/>
    </row>
    <row r="130" spans="1:10" ht="15" x14ac:dyDescent="0.2">
      <c r="A130" s="183"/>
      <c r="B130" s="176"/>
      <c r="C130" s="176"/>
      <c r="D130" s="176"/>
      <c r="E130" s="176"/>
      <c r="F130" s="2" t="s">
        <v>43</v>
      </c>
      <c r="G130" s="30">
        <v>1</v>
      </c>
      <c r="H130" s="27">
        <v>24563</v>
      </c>
      <c r="I130" s="26">
        <f t="shared" si="3"/>
        <v>24563</v>
      </c>
      <c r="J130" s="186"/>
    </row>
    <row r="131" spans="1:10" ht="45" x14ac:dyDescent="0.2">
      <c r="A131" s="183"/>
      <c r="B131" s="176"/>
      <c r="C131" s="176"/>
      <c r="D131" s="176"/>
      <c r="E131" s="176"/>
      <c r="F131" s="2" t="s">
        <v>202</v>
      </c>
      <c r="G131" s="30">
        <v>1</v>
      </c>
      <c r="H131" s="27" t="e">
        <f>#REF!</f>
        <v>#REF!</v>
      </c>
      <c r="I131" s="26" t="e">
        <f t="shared" si="3"/>
        <v>#REF!</v>
      </c>
      <c r="J131" s="186"/>
    </row>
    <row r="132" spans="1:10" ht="15" x14ac:dyDescent="0.2">
      <c r="A132" s="183"/>
      <c r="B132" s="176"/>
      <c r="C132" s="176"/>
      <c r="D132" s="176"/>
      <c r="E132" s="176"/>
      <c r="F132" s="2" t="s">
        <v>317</v>
      </c>
      <c r="G132" s="80">
        <f>(D124*E124)/50</f>
        <v>1.6</v>
      </c>
      <c r="H132" s="27" t="e">
        <f>#REF!</f>
        <v>#REF!</v>
      </c>
      <c r="I132" s="26" t="e">
        <f t="shared" si="3"/>
        <v>#REF!</v>
      </c>
      <c r="J132" s="186"/>
    </row>
    <row r="133" spans="1:10" ht="15" x14ac:dyDescent="0.2">
      <c r="A133" s="183"/>
      <c r="B133" s="176"/>
      <c r="C133" s="176"/>
      <c r="D133" s="176"/>
      <c r="E133" s="176"/>
      <c r="F133" s="2" t="s">
        <v>318</v>
      </c>
      <c r="G133" s="80">
        <f>(D124*E124)/50</f>
        <v>1.6</v>
      </c>
      <c r="H133" s="27">
        <v>34467</v>
      </c>
      <c r="I133" s="26">
        <f t="shared" si="3"/>
        <v>55147.200000000004</v>
      </c>
      <c r="J133" s="186"/>
    </row>
    <row r="134" spans="1:10" s="22" customFormat="1" ht="15" x14ac:dyDescent="0.2">
      <c r="A134" s="183"/>
      <c r="B134" s="176"/>
      <c r="C134" s="176"/>
      <c r="D134" s="176"/>
      <c r="E134" s="176"/>
      <c r="F134" s="2" t="s">
        <v>312</v>
      </c>
      <c r="G134" s="30">
        <v>1</v>
      </c>
      <c r="H134" s="27" t="e">
        <f>#REF!</f>
        <v>#REF!</v>
      </c>
      <c r="I134" s="26" t="e">
        <f t="shared" si="3"/>
        <v>#REF!</v>
      </c>
      <c r="J134" s="186"/>
    </row>
    <row r="135" spans="1:10" ht="60" x14ac:dyDescent="0.2">
      <c r="A135" s="183"/>
      <c r="B135" s="176"/>
      <c r="C135" s="176"/>
      <c r="D135" s="176"/>
      <c r="E135" s="176"/>
      <c r="F135" s="2" t="s">
        <v>211</v>
      </c>
      <c r="G135" s="3">
        <v>1</v>
      </c>
      <c r="H135" s="27" t="e">
        <f>#REF!</f>
        <v>#REF!</v>
      </c>
      <c r="I135" s="26" t="e">
        <f>H135*G135</f>
        <v>#REF!</v>
      </c>
      <c r="J135" s="236"/>
    </row>
    <row r="136" spans="1:10" ht="45" x14ac:dyDescent="0.2">
      <c r="A136" s="21" t="s">
        <v>246</v>
      </c>
      <c r="B136" s="21" t="s">
        <v>110</v>
      </c>
      <c r="C136" s="21" t="s">
        <v>111</v>
      </c>
      <c r="D136" s="21" t="s">
        <v>112</v>
      </c>
      <c r="E136" s="21" t="s">
        <v>113</v>
      </c>
      <c r="F136" s="21" t="s">
        <v>114</v>
      </c>
      <c r="G136" s="21" t="s">
        <v>174</v>
      </c>
      <c r="H136" s="21" t="s">
        <v>92</v>
      </c>
      <c r="I136" s="21" t="s">
        <v>93</v>
      </c>
      <c r="J136" s="21" t="s">
        <v>94</v>
      </c>
    </row>
    <row r="137" spans="1:10" ht="15" x14ac:dyDescent="0.2">
      <c r="A137" s="183" t="s">
        <v>260</v>
      </c>
      <c r="B137" s="176" t="s">
        <v>59</v>
      </c>
      <c r="C137" s="176" t="s">
        <v>234</v>
      </c>
      <c r="D137" s="176">
        <v>4</v>
      </c>
      <c r="E137" s="176">
        <v>15</v>
      </c>
      <c r="F137" s="2" t="s">
        <v>261</v>
      </c>
      <c r="G137" s="3">
        <v>1</v>
      </c>
      <c r="H137" s="27">
        <f>135767.5*(1+5.2%)</f>
        <v>142827.41</v>
      </c>
      <c r="I137" s="26">
        <f>H137*G137</f>
        <v>142827.41</v>
      </c>
      <c r="J137" s="186" t="e">
        <f>SUM(I137:I148)</f>
        <v>#REF!</v>
      </c>
    </row>
    <row r="138" spans="1:10" ht="15" x14ac:dyDescent="0.2">
      <c r="A138" s="183"/>
      <c r="B138" s="176"/>
      <c r="C138" s="176"/>
      <c r="D138" s="176"/>
      <c r="E138" s="176"/>
      <c r="F138" s="2" t="s">
        <v>40</v>
      </c>
      <c r="G138" s="3">
        <v>1</v>
      </c>
      <c r="H138" s="27">
        <f>77150*(1+5.2%)</f>
        <v>81161.8</v>
      </c>
      <c r="I138" s="26">
        <f t="shared" ref="I138:I148" si="4">H138*G138</f>
        <v>81161.8</v>
      </c>
      <c r="J138" s="186"/>
    </row>
    <row r="139" spans="1:10" ht="15" x14ac:dyDescent="0.2">
      <c r="A139" s="183"/>
      <c r="B139" s="176"/>
      <c r="C139" s="176"/>
      <c r="D139" s="176"/>
      <c r="E139" s="176"/>
      <c r="F139" s="2" t="s">
        <v>132</v>
      </c>
      <c r="G139" s="3">
        <v>1</v>
      </c>
      <c r="H139" s="27">
        <f>62540*(1+5.2%)</f>
        <v>65792.08</v>
      </c>
      <c r="I139" s="26">
        <f t="shared" si="4"/>
        <v>65792.08</v>
      </c>
      <c r="J139" s="186"/>
    </row>
    <row r="140" spans="1:10" ht="15" x14ac:dyDescent="0.2">
      <c r="A140" s="183"/>
      <c r="B140" s="176"/>
      <c r="C140" s="176"/>
      <c r="D140" s="176"/>
      <c r="E140" s="176"/>
      <c r="F140" s="2" t="s">
        <v>262</v>
      </c>
      <c r="G140" s="3">
        <v>1</v>
      </c>
      <c r="H140" s="27">
        <v>76262</v>
      </c>
      <c r="I140" s="26">
        <f t="shared" si="4"/>
        <v>76262</v>
      </c>
      <c r="J140" s="186"/>
    </row>
    <row r="141" spans="1:10" ht="15" x14ac:dyDescent="0.2">
      <c r="A141" s="183"/>
      <c r="B141" s="176"/>
      <c r="C141" s="176"/>
      <c r="D141" s="176"/>
      <c r="E141" s="176"/>
      <c r="F141" s="2" t="s">
        <v>171</v>
      </c>
      <c r="G141" s="3">
        <f>D137</f>
        <v>4</v>
      </c>
      <c r="H141" s="27" t="e">
        <f>#REF!</f>
        <v>#REF!</v>
      </c>
      <c r="I141" s="26" t="e">
        <f t="shared" si="4"/>
        <v>#REF!</v>
      </c>
      <c r="J141" s="186"/>
    </row>
    <row r="142" spans="1:10" ht="15" x14ac:dyDescent="0.2">
      <c r="A142" s="183"/>
      <c r="B142" s="176"/>
      <c r="C142" s="176"/>
      <c r="D142" s="176"/>
      <c r="E142" s="176"/>
      <c r="F142" s="2" t="s">
        <v>180</v>
      </c>
      <c r="G142" s="30">
        <f>D137</f>
        <v>4</v>
      </c>
      <c r="H142" s="27" t="e">
        <f>#REF!</f>
        <v>#REF!</v>
      </c>
      <c r="I142" s="26" t="e">
        <f t="shared" si="4"/>
        <v>#REF!</v>
      </c>
      <c r="J142" s="186"/>
    </row>
    <row r="143" spans="1:10" ht="15" x14ac:dyDescent="0.2">
      <c r="A143" s="183"/>
      <c r="B143" s="176"/>
      <c r="C143" s="176"/>
      <c r="D143" s="176"/>
      <c r="E143" s="176"/>
      <c r="F143" s="2" t="s">
        <v>43</v>
      </c>
      <c r="G143" s="30">
        <v>1</v>
      </c>
      <c r="H143" s="27">
        <v>24563</v>
      </c>
      <c r="I143" s="26">
        <f t="shared" si="4"/>
        <v>24563</v>
      </c>
      <c r="J143" s="186"/>
    </row>
    <row r="144" spans="1:10" ht="45" x14ac:dyDescent="0.2">
      <c r="A144" s="183"/>
      <c r="B144" s="176"/>
      <c r="C144" s="176"/>
      <c r="D144" s="176"/>
      <c r="E144" s="176"/>
      <c r="F144" s="2" t="s">
        <v>202</v>
      </c>
      <c r="G144" s="30">
        <f>D137*E137</f>
        <v>60</v>
      </c>
      <c r="H144" s="27" t="e">
        <f>#REF!</f>
        <v>#REF!</v>
      </c>
      <c r="I144" s="26" t="e">
        <f t="shared" si="4"/>
        <v>#REF!</v>
      </c>
      <c r="J144" s="186"/>
    </row>
    <row r="145" spans="1:10" ht="15" x14ac:dyDescent="0.2">
      <c r="A145" s="183"/>
      <c r="B145" s="176"/>
      <c r="C145" s="176"/>
      <c r="D145" s="176"/>
      <c r="E145" s="176"/>
      <c r="F145" s="2" t="s">
        <v>317</v>
      </c>
      <c r="G145" s="80">
        <f>(D137*E137)/50</f>
        <v>1.2</v>
      </c>
      <c r="H145" s="27" t="e">
        <f>#REF!</f>
        <v>#REF!</v>
      </c>
      <c r="I145" s="26" t="e">
        <f t="shared" si="4"/>
        <v>#REF!</v>
      </c>
      <c r="J145" s="186"/>
    </row>
    <row r="146" spans="1:10" ht="15" x14ac:dyDescent="0.2">
      <c r="A146" s="183"/>
      <c r="B146" s="176"/>
      <c r="C146" s="176"/>
      <c r="D146" s="176"/>
      <c r="E146" s="176"/>
      <c r="F146" s="2" t="s">
        <v>318</v>
      </c>
      <c r="G146" s="80">
        <f>(D137*E137)/50</f>
        <v>1.2</v>
      </c>
      <c r="H146" s="27">
        <v>34467</v>
      </c>
      <c r="I146" s="26">
        <f t="shared" si="4"/>
        <v>41360.400000000001</v>
      </c>
      <c r="J146" s="186"/>
    </row>
    <row r="147" spans="1:10" s="22" customFormat="1" ht="15" x14ac:dyDescent="0.2">
      <c r="A147" s="183"/>
      <c r="B147" s="176"/>
      <c r="C147" s="176"/>
      <c r="D147" s="176"/>
      <c r="E147" s="176"/>
      <c r="F147" s="2" t="s">
        <v>312</v>
      </c>
      <c r="G147" s="30">
        <v>1</v>
      </c>
      <c r="H147" s="27" t="e">
        <f>#REF!</f>
        <v>#REF!</v>
      </c>
      <c r="I147" s="26" t="e">
        <f t="shared" si="4"/>
        <v>#REF!</v>
      </c>
      <c r="J147" s="186"/>
    </row>
    <row r="148" spans="1:10" ht="33" customHeight="1" x14ac:dyDescent="0.2">
      <c r="A148" s="183"/>
      <c r="B148" s="176"/>
      <c r="C148" s="176"/>
      <c r="D148" s="176"/>
      <c r="E148" s="176"/>
      <c r="F148" s="2" t="s">
        <v>211</v>
      </c>
      <c r="G148" s="3">
        <v>1</v>
      </c>
      <c r="H148" s="27" t="e">
        <f>#REF!</f>
        <v>#REF!</v>
      </c>
      <c r="I148" s="26" t="e">
        <f t="shared" si="4"/>
        <v>#REF!</v>
      </c>
      <c r="J148" s="186"/>
    </row>
    <row r="149" spans="1:10" ht="39" customHeight="1" x14ac:dyDescent="0.2">
      <c r="A149" s="21" t="s">
        <v>246</v>
      </c>
      <c r="B149" s="21" t="s">
        <v>110</v>
      </c>
      <c r="C149" s="21" t="s">
        <v>111</v>
      </c>
      <c r="D149" s="21" t="s">
        <v>112</v>
      </c>
      <c r="E149" s="21" t="s">
        <v>113</v>
      </c>
      <c r="F149" s="21" t="s">
        <v>114</v>
      </c>
      <c r="G149" s="21" t="s">
        <v>174</v>
      </c>
      <c r="H149" s="21" t="s">
        <v>92</v>
      </c>
      <c r="I149" s="21" t="s">
        <v>93</v>
      </c>
      <c r="J149" s="21" t="s">
        <v>94</v>
      </c>
    </row>
    <row r="150" spans="1:10" s="22" customFormat="1" ht="60" x14ac:dyDescent="0.2">
      <c r="A150" s="180" t="s">
        <v>263</v>
      </c>
      <c r="B150" s="182" t="s">
        <v>117</v>
      </c>
      <c r="C150" s="182" t="s">
        <v>47</v>
      </c>
      <c r="D150" s="182">
        <v>4</v>
      </c>
      <c r="E150" s="182" t="s">
        <v>135</v>
      </c>
      <c r="F150" s="2" t="s">
        <v>211</v>
      </c>
      <c r="G150" s="3">
        <v>1</v>
      </c>
      <c r="H150" s="27" t="e">
        <f>#REF!</f>
        <v>#REF!</v>
      </c>
      <c r="I150" s="26" t="e">
        <f t="shared" ref="I150:I151" si="5">H150*G150</f>
        <v>#REF!</v>
      </c>
      <c r="J150" s="235" t="e">
        <f>SUM(I150:I151)</f>
        <v>#REF!</v>
      </c>
    </row>
    <row r="151" spans="1:10" ht="32.5" customHeight="1" x14ac:dyDescent="0.2">
      <c r="A151" s="180"/>
      <c r="B151" s="182"/>
      <c r="C151" s="182"/>
      <c r="D151" s="182"/>
      <c r="E151" s="182"/>
      <c r="F151" s="55" t="s">
        <v>264</v>
      </c>
      <c r="G151" s="3">
        <v>1</v>
      </c>
      <c r="H151" s="26">
        <v>50000</v>
      </c>
      <c r="I151" s="26">
        <f t="shared" si="5"/>
        <v>50000</v>
      </c>
      <c r="J151" s="235"/>
    </row>
    <row r="152" spans="1:10" ht="41.5" customHeight="1" x14ac:dyDescent="0.2">
      <c r="A152" s="21" t="s">
        <v>246</v>
      </c>
      <c r="B152" s="21" t="s">
        <v>110</v>
      </c>
      <c r="C152" s="21" t="s">
        <v>111</v>
      </c>
      <c r="D152" s="21" t="s">
        <v>112</v>
      </c>
      <c r="E152" s="21" t="s">
        <v>113</v>
      </c>
      <c r="F152" s="21" t="s">
        <v>114</v>
      </c>
      <c r="G152" s="21" t="s">
        <v>174</v>
      </c>
      <c r="H152" s="21" t="s">
        <v>92</v>
      </c>
      <c r="I152" s="21" t="s">
        <v>93</v>
      </c>
      <c r="J152" s="21" t="s">
        <v>94</v>
      </c>
    </row>
    <row r="153" spans="1:10" s="22" customFormat="1" ht="60" x14ac:dyDescent="0.2">
      <c r="A153" s="180" t="s">
        <v>263</v>
      </c>
      <c r="B153" s="182" t="s">
        <v>59</v>
      </c>
      <c r="C153" s="182" t="s">
        <v>47</v>
      </c>
      <c r="D153" s="182">
        <v>4</v>
      </c>
      <c r="E153" s="182" t="s">
        <v>136</v>
      </c>
      <c r="F153" s="2" t="s">
        <v>211</v>
      </c>
      <c r="G153" s="3">
        <v>1</v>
      </c>
      <c r="H153" s="27" t="e">
        <f>#REF!</f>
        <v>#REF!</v>
      </c>
      <c r="I153" s="26" t="e">
        <f t="shared" ref="I153:I154" si="6">H153*G153</f>
        <v>#REF!</v>
      </c>
      <c r="J153" s="235" t="e">
        <f>SUM(I153:I154)</f>
        <v>#REF!</v>
      </c>
    </row>
    <row r="154" spans="1:10" ht="37.25" customHeight="1" x14ac:dyDescent="0.2">
      <c r="A154" s="180"/>
      <c r="B154" s="182"/>
      <c r="C154" s="182"/>
      <c r="D154" s="182"/>
      <c r="E154" s="182"/>
      <c r="F154" s="55" t="s">
        <v>264</v>
      </c>
      <c r="G154" s="3">
        <v>1</v>
      </c>
      <c r="H154" s="26">
        <v>50000</v>
      </c>
      <c r="I154" s="26">
        <f t="shared" si="6"/>
        <v>50000</v>
      </c>
      <c r="J154" s="235"/>
    </row>
    <row r="155" spans="1:10" ht="36.5" customHeight="1" x14ac:dyDescent="0.2">
      <c r="A155" s="21" t="s">
        <v>246</v>
      </c>
      <c r="B155" s="21" t="s">
        <v>110</v>
      </c>
      <c r="C155" s="21" t="s">
        <v>111</v>
      </c>
      <c r="D155" s="21" t="s">
        <v>112</v>
      </c>
      <c r="E155" s="21" t="s">
        <v>113</v>
      </c>
      <c r="F155" s="21" t="s">
        <v>114</v>
      </c>
      <c r="G155" s="21" t="s">
        <v>174</v>
      </c>
      <c r="H155" s="21" t="s">
        <v>92</v>
      </c>
      <c r="I155" s="21" t="s">
        <v>93</v>
      </c>
      <c r="J155" s="21" t="s">
        <v>94</v>
      </c>
    </row>
    <row r="156" spans="1:10" s="22" customFormat="1" ht="45" x14ac:dyDescent="0.2">
      <c r="A156" s="50" t="s">
        <v>265</v>
      </c>
      <c r="B156" s="3" t="s">
        <v>117</v>
      </c>
      <c r="C156" s="3" t="s">
        <v>47</v>
      </c>
      <c r="D156" s="3">
        <v>2</v>
      </c>
      <c r="E156" s="3" t="s">
        <v>137</v>
      </c>
      <c r="F156" s="2" t="s">
        <v>306</v>
      </c>
      <c r="G156" s="41">
        <f>D156</f>
        <v>2</v>
      </c>
      <c r="H156" s="26">
        <v>116655</v>
      </c>
      <c r="I156" s="26">
        <f>+H156*G156</f>
        <v>233310</v>
      </c>
      <c r="J156" s="78">
        <f>SUM(I156:I156)</f>
        <v>233310</v>
      </c>
    </row>
    <row r="157" spans="1:10" ht="38.75" customHeight="1" x14ac:dyDescent="0.2">
      <c r="A157" s="21" t="s">
        <v>246</v>
      </c>
      <c r="B157" s="21" t="s">
        <v>110</v>
      </c>
      <c r="C157" s="21" t="s">
        <v>111</v>
      </c>
      <c r="D157" s="21" t="s">
        <v>112</v>
      </c>
      <c r="E157" s="21" t="s">
        <v>113</v>
      </c>
      <c r="F157" s="21" t="s">
        <v>114</v>
      </c>
      <c r="G157" s="21" t="s">
        <v>174</v>
      </c>
      <c r="H157" s="21" t="s">
        <v>92</v>
      </c>
      <c r="I157" s="21" t="s">
        <v>93</v>
      </c>
      <c r="J157" s="21" t="s">
        <v>94</v>
      </c>
    </row>
    <row r="158" spans="1:10" ht="45" x14ac:dyDescent="0.2">
      <c r="A158" s="50" t="s">
        <v>265</v>
      </c>
      <c r="B158" s="3" t="s">
        <v>59</v>
      </c>
      <c r="C158" s="3" t="s">
        <v>47</v>
      </c>
      <c r="D158" s="3">
        <v>2</v>
      </c>
      <c r="E158" s="3" t="s">
        <v>138</v>
      </c>
      <c r="F158" s="2" t="s">
        <v>306</v>
      </c>
      <c r="G158" s="41">
        <f>D158</f>
        <v>2</v>
      </c>
      <c r="H158" s="26">
        <v>116655</v>
      </c>
      <c r="I158" s="26">
        <f>+H158*G158</f>
        <v>233310</v>
      </c>
      <c r="J158" s="78">
        <f>SUM(I158:I158)</f>
        <v>233310</v>
      </c>
    </row>
    <row r="159" spans="1:10" ht="120" customHeight="1" x14ac:dyDescent="0.2">
      <c r="A159" s="21" t="s">
        <v>246</v>
      </c>
      <c r="B159" s="21" t="s">
        <v>110</v>
      </c>
      <c r="C159" s="21" t="s">
        <v>111</v>
      </c>
      <c r="D159" s="21" t="s">
        <v>112</v>
      </c>
      <c r="E159" s="21" t="s">
        <v>113</v>
      </c>
      <c r="F159" s="21" t="s">
        <v>114</v>
      </c>
      <c r="G159" s="21" t="s">
        <v>174</v>
      </c>
      <c r="H159" s="21" t="s">
        <v>92</v>
      </c>
      <c r="I159" s="21" t="s">
        <v>93</v>
      </c>
      <c r="J159" s="21" t="s">
        <v>94</v>
      </c>
    </row>
    <row r="160" spans="1:10" s="22" customFormat="1" ht="45" x14ac:dyDescent="0.2">
      <c r="A160" s="180" t="s">
        <v>0</v>
      </c>
      <c r="B160" s="176" t="s">
        <v>117</v>
      </c>
      <c r="C160" s="176" t="s">
        <v>139</v>
      </c>
      <c r="D160" s="176">
        <v>4</v>
      </c>
      <c r="E160" s="176">
        <v>15</v>
      </c>
      <c r="F160" s="43" t="s">
        <v>83</v>
      </c>
      <c r="G160" s="3">
        <f>E160*D160</f>
        <v>60</v>
      </c>
      <c r="H160" s="26" t="e">
        <f>#REF!</f>
        <v>#REF!</v>
      </c>
      <c r="I160" s="26" t="e">
        <f>H160*G160</f>
        <v>#REF!</v>
      </c>
      <c r="J160" s="235" t="e">
        <f>SUM(I160:I161)</f>
        <v>#REF!</v>
      </c>
    </row>
    <row r="161" spans="1:10" ht="72" customHeight="1" x14ac:dyDescent="0.2">
      <c r="A161" s="180"/>
      <c r="B161" s="176"/>
      <c r="C161" s="176"/>
      <c r="D161" s="176"/>
      <c r="E161" s="176"/>
      <c r="F161" s="2" t="s">
        <v>306</v>
      </c>
      <c r="G161" s="3">
        <f>D160</f>
        <v>4</v>
      </c>
      <c r="H161" s="26">
        <v>116655</v>
      </c>
      <c r="I161" s="26">
        <f>+H161*G161</f>
        <v>466620</v>
      </c>
      <c r="J161" s="235"/>
    </row>
    <row r="162" spans="1:10" ht="81.5" customHeight="1" x14ac:dyDescent="0.2">
      <c r="A162" s="21" t="s">
        <v>246</v>
      </c>
      <c r="B162" s="21" t="s">
        <v>110</v>
      </c>
      <c r="C162" s="21" t="s">
        <v>111</v>
      </c>
      <c r="D162" s="21" t="s">
        <v>112</v>
      </c>
      <c r="E162" s="21" t="s">
        <v>113</v>
      </c>
      <c r="F162" s="21" t="s">
        <v>114</v>
      </c>
      <c r="G162" s="21" t="s">
        <v>174</v>
      </c>
      <c r="H162" s="21" t="s">
        <v>92</v>
      </c>
      <c r="I162" s="21" t="s">
        <v>93</v>
      </c>
      <c r="J162" s="21" t="s">
        <v>94</v>
      </c>
    </row>
    <row r="163" spans="1:10" s="22" customFormat="1" ht="45" x14ac:dyDescent="0.2">
      <c r="A163" s="180" t="s">
        <v>2</v>
      </c>
      <c r="B163" s="176" t="s">
        <v>59</v>
      </c>
      <c r="C163" s="176" t="s">
        <v>139</v>
      </c>
      <c r="D163" s="176">
        <v>4</v>
      </c>
      <c r="E163" s="176">
        <v>15</v>
      </c>
      <c r="F163" s="43" t="s">
        <v>83</v>
      </c>
      <c r="G163" s="3">
        <f>E163*D163</f>
        <v>60</v>
      </c>
      <c r="H163" s="26" t="e">
        <f>#REF!</f>
        <v>#REF!</v>
      </c>
      <c r="I163" s="26" t="e">
        <f>H163*G163</f>
        <v>#REF!</v>
      </c>
      <c r="J163" s="235" t="e">
        <f>SUM(I163:I164)</f>
        <v>#REF!</v>
      </c>
    </row>
    <row r="164" spans="1:10" s="38" customFormat="1" ht="52.25" customHeight="1" x14ac:dyDescent="0.2">
      <c r="A164" s="180"/>
      <c r="B164" s="176"/>
      <c r="C164" s="176"/>
      <c r="D164" s="176"/>
      <c r="E164" s="176"/>
      <c r="F164" s="2" t="s">
        <v>306</v>
      </c>
      <c r="G164" s="3">
        <f>D163</f>
        <v>4</v>
      </c>
      <c r="H164" s="26">
        <v>116655</v>
      </c>
      <c r="I164" s="26">
        <f>+H164*G164</f>
        <v>466620</v>
      </c>
      <c r="J164" s="235"/>
    </row>
    <row r="165" spans="1:10" ht="62" customHeight="1" x14ac:dyDescent="0.2">
      <c r="A165" s="21" t="s">
        <v>246</v>
      </c>
      <c r="B165" s="21" t="s">
        <v>110</v>
      </c>
      <c r="C165" s="21" t="s">
        <v>111</v>
      </c>
      <c r="D165" s="21" t="s">
        <v>112</v>
      </c>
      <c r="E165" s="21" t="s">
        <v>113</v>
      </c>
      <c r="F165" s="21" t="s">
        <v>114</v>
      </c>
      <c r="G165" s="21" t="s">
        <v>174</v>
      </c>
      <c r="H165" s="21" t="s">
        <v>92</v>
      </c>
      <c r="I165" s="21" t="s">
        <v>93</v>
      </c>
      <c r="J165" s="21" t="s">
        <v>94</v>
      </c>
    </row>
    <row r="166" spans="1:10" s="22" customFormat="1" ht="45" x14ac:dyDescent="0.2">
      <c r="A166" s="180" t="s">
        <v>215</v>
      </c>
      <c r="B166" s="176" t="s">
        <v>117</v>
      </c>
      <c r="C166" s="176" t="s">
        <v>139</v>
      </c>
      <c r="D166" s="176">
        <v>4</v>
      </c>
      <c r="E166" s="176">
        <v>30</v>
      </c>
      <c r="F166" s="43" t="s">
        <v>83</v>
      </c>
      <c r="G166" s="3">
        <f>E166*D166</f>
        <v>120</v>
      </c>
      <c r="H166" s="82" t="e">
        <f>#REF!</f>
        <v>#REF!</v>
      </c>
      <c r="I166" s="26" t="e">
        <f>H166*G166</f>
        <v>#REF!</v>
      </c>
      <c r="J166" s="235" t="e">
        <f>SUM(I166:I167)</f>
        <v>#REF!</v>
      </c>
    </row>
    <row r="167" spans="1:10" s="38" customFormat="1" ht="63.5" customHeight="1" x14ac:dyDescent="0.2">
      <c r="A167" s="180"/>
      <c r="B167" s="176"/>
      <c r="C167" s="176"/>
      <c r="D167" s="176"/>
      <c r="E167" s="176"/>
      <c r="F167" s="2" t="s">
        <v>306</v>
      </c>
      <c r="G167" s="3">
        <f>D166</f>
        <v>4</v>
      </c>
      <c r="H167" s="26">
        <v>116655</v>
      </c>
      <c r="I167" s="26">
        <f>+H167*G167</f>
        <v>466620</v>
      </c>
      <c r="J167" s="235"/>
    </row>
    <row r="168" spans="1:10" ht="59.5" customHeight="1" x14ac:dyDescent="0.2">
      <c r="A168" s="21" t="s">
        <v>246</v>
      </c>
      <c r="B168" s="21" t="s">
        <v>110</v>
      </c>
      <c r="C168" s="21" t="s">
        <v>111</v>
      </c>
      <c r="D168" s="21" t="s">
        <v>112</v>
      </c>
      <c r="E168" s="21" t="s">
        <v>113</v>
      </c>
      <c r="F168" s="21" t="s">
        <v>114</v>
      </c>
      <c r="G168" s="21" t="s">
        <v>174</v>
      </c>
      <c r="H168" s="21" t="s">
        <v>92</v>
      </c>
      <c r="I168" s="21" t="s">
        <v>93</v>
      </c>
      <c r="J168" s="21" t="s">
        <v>94</v>
      </c>
    </row>
    <row r="169" spans="1:10" ht="22.25" customHeight="1" x14ac:dyDescent="0.2">
      <c r="A169" s="176" t="s">
        <v>216</v>
      </c>
      <c r="B169" s="176" t="s">
        <v>59</v>
      </c>
      <c r="C169" s="176" t="s">
        <v>139</v>
      </c>
      <c r="D169" s="176">
        <v>4</v>
      </c>
      <c r="E169" s="176">
        <v>20</v>
      </c>
      <c r="F169" s="43" t="s">
        <v>83</v>
      </c>
      <c r="G169" s="3">
        <f>E169*D169</f>
        <v>80</v>
      </c>
      <c r="H169" s="82" t="e">
        <f>#REF!</f>
        <v>#REF!</v>
      </c>
      <c r="I169" s="26" t="e">
        <f>H169*G169</f>
        <v>#REF!</v>
      </c>
      <c r="J169" s="235" t="e">
        <f>SUM(I169:I170)</f>
        <v>#REF!</v>
      </c>
    </row>
    <row r="170" spans="1:10" s="22" customFormat="1" ht="30" x14ac:dyDescent="0.2">
      <c r="A170" s="176"/>
      <c r="B170" s="176"/>
      <c r="C170" s="176"/>
      <c r="D170" s="176"/>
      <c r="E170" s="176"/>
      <c r="F170" s="2" t="s">
        <v>306</v>
      </c>
      <c r="G170" s="3">
        <f>D169</f>
        <v>4</v>
      </c>
      <c r="H170" s="26">
        <v>116655</v>
      </c>
      <c r="I170" s="26">
        <f>+H170*G170</f>
        <v>466620</v>
      </c>
      <c r="J170" s="235"/>
    </row>
    <row r="171" spans="1:10" ht="42.5" customHeight="1" x14ac:dyDescent="0.2">
      <c r="A171" s="151" t="s">
        <v>140</v>
      </c>
      <c r="B171" s="151"/>
      <c r="C171" s="151"/>
      <c r="D171" s="151"/>
      <c r="E171" s="151"/>
      <c r="F171" s="151"/>
      <c r="G171" s="151"/>
      <c r="H171" s="151"/>
      <c r="I171" s="151"/>
      <c r="J171" s="151"/>
    </row>
    <row r="172" spans="1:10" ht="50" customHeight="1" x14ac:dyDescent="0.2">
      <c r="A172" s="21" t="s">
        <v>246</v>
      </c>
      <c r="B172" s="21" t="s">
        <v>110</v>
      </c>
      <c r="C172" s="21" t="s">
        <v>111</v>
      </c>
      <c r="D172" s="21" t="s">
        <v>112</v>
      </c>
      <c r="E172" s="21" t="s">
        <v>113</v>
      </c>
      <c r="F172" s="21" t="s">
        <v>114</v>
      </c>
      <c r="G172" s="21" t="s">
        <v>174</v>
      </c>
      <c r="H172" s="21" t="s">
        <v>92</v>
      </c>
      <c r="I172" s="21" t="s">
        <v>93</v>
      </c>
      <c r="J172" s="21" t="s">
        <v>94</v>
      </c>
    </row>
    <row r="173" spans="1:10" s="22" customFormat="1" ht="60" x14ac:dyDescent="0.2">
      <c r="A173" s="50" t="s">
        <v>266</v>
      </c>
      <c r="B173" s="45" t="s">
        <v>59</v>
      </c>
      <c r="C173" s="45" t="s">
        <v>141</v>
      </c>
      <c r="D173" s="45">
        <v>4</v>
      </c>
      <c r="E173" s="45">
        <v>15</v>
      </c>
      <c r="F173" s="43" t="s">
        <v>210</v>
      </c>
      <c r="G173" s="45">
        <v>1</v>
      </c>
      <c r="H173" s="27" t="e">
        <f>#REF!</f>
        <v>#REF!</v>
      </c>
      <c r="I173" s="83" t="e">
        <f>H173*G173</f>
        <v>#REF!</v>
      </c>
      <c r="J173" s="28">
        <v>233310</v>
      </c>
    </row>
    <row r="174" spans="1:10" ht="42.5" customHeight="1" x14ac:dyDescent="0.2">
      <c r="A174" s="21" t="s">
        <v>246</v>
      </c>
      <c r="B174" s="21" t="s">
        <v>110</v>
      </c>
      <c r="C174" s="21" t="s">
        <v>111</v>
      </c>
      <c r="D174" s="21" t="s">
        <v>112</v>
      </c>
      <c r="E174" s="21" t="s">
        <v>113</v>
      </c>
      <c r="F174" s="21" t="s">
        <v>114</v>
      </c>
      <c r="G174" s="21" t="s">
        <v>174</v>
      </c>
      <c r="H174" s="21" t="s">
        <v>92</v>
      </c>
      <c r="I174" s="21" t="s">
        <v>93</v>
      </c>
      <c r="J174" s="21" t="s">
        <v>94</v>
      </c>
    </row>
    <row r="175" spans="1:10" ht="29.5" customHeight="1" x14ac:dyDescent="0.2">
      <c r="A175" s="189" t="s">
        <v>267</v>
      </c>
      <c r="B175" s="188" t="s">
        <v>117</v>
      </c>
      <c r="C175" s="188" t="s">
        <v>196</v>
      </c>
      <c r="D175" s="188">
        <v>1</v>
      </c>
      <c r="E175" s="188">
        <v>20</v>
      </c>
      <c r="F175" s="2" t="s">
        <v>209</v>
      </c>
      <c r="G175" s="3">
        <v>1</v>
      </c>
      <c r="H175" s="27">
        <f>'[1]EST MERC LITOGRAFIA'!$G$35</f>
        <v>45750</v>
      </c>
      <c r="I175" s="83">
        <f>H175*G175</f>
        <v>45750</v>
      </c>
      <c r="J175" s="159">
        <f>SUM(I175:I179)</f>
        <v>333485.2</v>
      </c>
    </row>
    <row r="176" spans="1:10" ht="135" x14ac:dyDescent="0.2">
      <c r="A176" s="189"/>
      <c r="B176" s="188"/>
      <c r="C176" s="188"/>
      <c r="D176" s="188"/>
      <c r="E176" s="188"/>
      <c r="F176" s="56" t="s">
        <v>208</v>
      </c>
      <c r="G176" s="3">
        <v>1</v>
      </c>
      <c r="H176" s="27">
        <f>'[1]EST MERC LITOGRAFIA'!$G$35</f>
        <v>45750</v>
      </c>
      <c r="I176" s="83">
        <f>H176*G176</f>
        <v>45750</v>
      </c>
      <c r="J176" s="160"/>
    </row>
    <row r="177" spans="1:10" ht="31.25" customHeight="1" x14ac:dyDescent="0.2">
      <c r="A177" s="189"/>
      <c r="B177" s="188"/>
      <c r="C177" s="188"/>
      <c r="D177" s="188"/>
      <c r="E177" s="188"/>
      <c r="F177" s="56" t="s">
        <v>298</v>
      </c>
      <c r="G177" s="3">
        <v>2</v>
      </c>
      <c r="H177" s="26">
        <f>'[1]EST MERC LITOGRAFIA'!$G$50</f>
        <v>81333</v>
      </c>
      <c r="I177" s="83">
        <f>H177*G177</f>
        <v>162666</v>
      </c>
      <c r="J177" s="160"/>
    </row>
    <row r="178" spans="1:10" s="22" customFormat="1" ht="45" x14ac:dyDescent="0.2">
      <c r="A178" s="189"/>
      <c r="B178" s="188"/>
      <c r="C178" s="188"/>
      <c r="D178" s="188"/>
      <c r="E178" s="188"/>
      <c r="F178" s="56" t="s">
        <v>205</v>
      </c>
      <c r="G178" s="3">
        <f>D175*E175</f>
        <v>20</v>
      </c>
      <c r="H178" s="27">
        <f>'[1]EST MERC LITOGRAFIA'!$G$40</f>
        <v>305</v>
      </c>
      <c r="I178" s="26">
        <f>H178*G178</f>
        <v>6100</v>
      </c>
      <c r="J178" s="160"/>
    </row>
    <row r="179" spans="1:10" ht="42" customHeight="1" x14ac:dyDescent="0.2">
      <c r="A179" s="189"/>
      <c r="B179" s="188"/>
      <c r="C179" s="188"/>
      <c r="D179" s="188"/>
      <c r="E179" s="188"/>
      <c r="F179" s="56" t="s">
        <v>64</v>
      </c>
      <c r="G179" s="3">
        <v>20</v>
      </c>
      <c r="H179" s="26">
        <f>3480*(1+5.2%)</f>
        <v>3660.96</v>
      </c>
      <c r="I179" s="26">
        <f>H179*G179</f>
        <v>73219.199999999997</v>
      </c>
      <c r="J179" s="161"/>
    </row>
    <row r="180" spans="1:10" ht="42.5" customHeight="1" x14ac:dyDescent="0.2">
      <c r="A180" s="21" t="s">
        <v>246</v>
      </c>
      <c r="B180" s="21" t="s">
        <v>110</v>
      </c>
      <c r="C180" s="21" t="s">
        <v>111</v>
      </c>
      <c r="D180" s="21" t="s">
        <v>112</v>
      </c>
      <c r="E180" s="21" t="s">
        <v>113</v>
      </c>
      <c r="F180" s="21" t="s">
        <v>114</v>
      </c>
      <c r="G180" s="21" t="s">
        <v>174</v>
      </c>
      <c r="H180" s="21" t="s">
        <v>92</v>
      </c>
      <c r="I180" s="21" t="s">
        <v>93</v>
      </c>
      <c r="J180" s="21" t="s">
        <v>94</v>
      </c>
    </row>
    <row r="181" spans="1:10" ht="29.5" customHeight="1" x14ac:dyDescent="0.2">
      <c r="A181" s="189" t="s">
        <v>267</v>
      </c>
      <c r="B181" s="188" t="s">
        <v>59</v>
      </c>
      <c r="C181" s="188" t="s">
        <v>196</v>
      </c>
      <c r="D181" s="188">
        <v>1</v>
      </c>
      <c r="E181" s="188">
        <v>20</v>
      </c>
      <c r="F181" s="2" t="s">
        <v>206</v>
      </c>
      <c r="G181" s="3">
        <v>1</v>
      </c>
      <c r="H181" s="27">
        <f>'[1]EST MERC LITOGRAFIA'!$G$35</f>
        <v>45750</v>
      </c>
      <c r="I181" s="26">
        <f>H181*G181</f>
        <v>45750</v>
      </c>
      <c r="J181" s="159">
        <f>SUM(I181:I185)</f>
        <v>333485.2</v>
      </c>
    </row>
    <row r="182" spans="1:10" ht="90" x14ac:dyDescent="0.2">
      <c r="A182" s="189"/>
      <c r="B182" s="188"/>
      <c r="C182" s="188"/>
      <c r="D182" s="188"/>
      <c r="E182" s="188"/>
      <c r="F182" s="56" t="s">
        <v>207</v>
      </c>
      <c r="G182" s="3">
        <v>1</v>
      </c>
      <c r="H182" s="27">
        <f>'[1]EST MERC LITOGRAFIA'!$G$35</f>
        <v>45750</v>
      </c>
      <c r="I182" s="26">
        <f t="shared" ref="I182:I185" si="7">H182*G182</f>
        <v>45750</v>
      </c>
      <c r="J182" s="160"/>
    </row>
    <row r="183" spans="1:10" ht="31.25" customHeight="1" x14ac:dyDescent="0.2">
      <c r="A183" s="189"/>
      <c r="B183" s="188"/>
      <c r="C183" s="188"/>
      <c r="D183" s="188"/>
      <c r="E183" s="188"/>
      <c r="F183" s="56" t="s">
        <v>298</v>
      </c>
      <c r="G183" s="3">
        <v>2</v>
      </c>
      <c r="H183" s="26">
        <f>'[1]EST MERC LITOGRAFIA'!$G$50</f>
        <v>81333</v>
      </c>
      <c r="I183" s="26">
        <f t="shared" si="7"/>
        <v>162666</v>
      </c>
      <c r="J183" s="160"/>
    </row>
    <row r="184" spans="1:10" s="22" customFormat="1" ht="45" x14ac:dyDescent="0.2">
      <c r="A184" s="189"/>
      <c r="B184" s="188"/>
      <c r="C184" s="188"/>
      <c r="D184" s="188"/>
      <c r="E184" s="188"/>
      <c r="F184" s="56" t="s">
        <v>205</v>
      </c>
      <c r="G184" s="3">
        <f>D181*E181</f>
        <v>20</v>
      </c>
      <c r="H184" s="27">
        <f>'[1]EST MERC LITOGRAFIA'!$G$40</f>
        <v>305</v>
      </c>
      <c r="I184" s="26">
        <f>H184*G184</f>
        <v>6100</v>
      </c>
      <c r="J184" s="160"/>
    </row>
    <row r="185" spans="1:10" ht="15" x14ac:dyDescent="0.2">
      <c r="A185" s="189"/>
      <c r="B185" s="188"/>
      <c r="C185" s="188"/>
      <c r="D185" s="188"/>
      <c r="E185" s="188"/>
      <c r="F185" s="56" t="s">
        <v>64</v>
      </c>
      <c r="G185" s="3">
        <v>20</v>
      </c>
      <c r="H185" s="26">
        <f>3480*(1+5.2%)</f>
        <v>3660.96</v>
      </c>
      <c r="I185" s="26">
        <f t="shared" si="7"/>
        <v>73219.199999999997</v>
      </c>
      <c r="J185" s="161"/>
    </row>
    <row r="186" spans="1:10" ht="45" x14ac:dyDescent="0.2">
      <c r="A186" s="21" t="s">
        <v>246</v>
      </c>
      <c r="B186" s="21" t="s">
        <v>110</v>
      </c>
      <c r="C186" s="21" t="s">
        <v>111</v>
      </c>
      <c r="D186" s="21" t="s">
        <v>112</v>
      </c>
      <c r="E186" s="21" t="s">
        <v>113</v>
      </c>
      <c r="F186" s="21" t="s">
        <v>114</v>
      </c>
      <c r="G186" s="21" t="s">
        <v>174</v>
      </c>
      <c r="H186" s="21" t="s">
        <v>92</v>
      </c>
      <c r="I186" s="21" t="s">
        <v>93</v>
      </c>
      <c r="J186" s="21" t="s">
        <v>94</v>
      </c>
    </row>
    <row r="187" spans="1:10" ht="15" x14ac:dyDescent="0.2">
      <c r="A187" s="187" t="s">
        <v>268</v>
      </c>
      <c r="B187" s="188" t="s">
        <v>117</v>
      </c>
      <c r="C187" s="188" t="s">
        <v>196</v>
      </c>
      <c r="D187" s="188">
        <v>1</v>
      </c>
      <c r="E187" s="188">
        <v>20</v>
      </c>
      <c r="F187" s="76" t="s">
        <v>65</v>
      </c>
      <c r="G187" s="3">
        <f>E187*D187</f>
        <v>20</v>
      </c>
      <c r="H187" s="70" t="e">
        <f>#REF!</f>
        <v>#REF!</v>
      </c>
      <c r="I187" s="26" t="e">
        <f>H187*G187</f>
        <v>#REF!</v>
      </c>
      <c r="J187" s="159" t="e">
        <f>SUM(I187:I191)</f>
        <v>#REF!</v>
      </c>
    </row>
    <row r="188" spans="1:10" ht="15" x14ac:dyDescent="0.2">
      <c r="A188" s="187"/>
      <c r="B188" s="188"/>
      <c r="C188" s="188"/>
      <c r="D188" s="188"/>
      <c r="E188" s="188"/>
      <c r="F188" s="76" t="s">
        <v>66</v>
      </c>
      <c r="G188" s="3">
        <f>E187*D187</f>
        <v>20</v>
      </c>
      <c r="H188" s="27">
        <v>1108</v>
      </c>
      <c r="I188" s="26">
        <f>H188*G188</f>
        <v>22160</v>
      </c>
      <c r="J188" s="160"/>
    </row>
    <row r="189" spans="1:10" ht="15" x14ac:dyDescent="0.2">
      <c r="A189" s="187"/>
      <c r="B189" s="188"/>
      <c r="C189" s="188"/>
      <c r="D189" s="188"/>
      <c r="E189" s="188"/>
      <c r="F189" s="76" t="s">
        <v>67</v>
      </c>
      <c r="G189" s="3">
        <f>E187*D187</f>
        <v>20</v>
      </c>
      <c r="H189" s="70">
        <v>28028</v>
      </c>
      <c r="I189" s="26">
        <f>H189*G189</f>
        <v>560560</v>
      </c>
      <c r="J189" s="160"/>
    </row>
    <row r="190" spans="1:10" s="22" customFormat="1" ht="120" x14ac:dyDescent="0.2">
      <c r="A190" s="187"/>
      <c r="B190" s="188"/>
      <c r="C190" s="188"/>
      <c r="D190" s="188"/>
      <c r="E190" s="188"/>
      <c r="F190" s="76" t="s">
        <v>203</v>
      </c>
      <c r="G190" s="3">
        <f>E187*D187</f>
        <v>20</v>
      </c>
      <c r="H190" s="27" t="e">
        <f>#REF!</f>
        <v>#REF!</v>
      </c>
      <c r="I190" s="26" t="e">
        <f>H190*G190</f>
        <v>#REF!</v>
      </c>
      <c r="J190" s="160"/>
    </row>
    <row r="191" spans="1:10" s="38" customFormat="1" ht="105" x14ac:dyDescent="0.2">
      <c r="A191" s="187"/>
      <c r="B191" s="188"/>
      <c r="C191" s="188"/>
      <c r="D191" s="188"/>
      <c r="E191" s="188"/>
      <c r="F191" s="76" t="s">
        <v>212</v>
      </c>
      <c r="G191" s="3">
        <v>1</v>
      </c>
      <c r="H191" s="27" t="e">
        <f>#REF!</f>
        <v>#REF!</v>
      </c>
      <c r="I191" s="26" t="e">
        <f t="shared" ref="I191" si="8">H191*G191</f>
        <v>#REF!</v>
      </c>
      <c r="J191" s="161"/>
    </row>
    <row r="192" spans="1:10" s="38" customFormat="1" ht="45" x14ac:dyDescent="0.2">
      <c r="A192" s="21" t="s">
        <v>246</v>
      </c>
      <c r="B192" s="21" t="s">
        <v>110</v>
      </c>
      <c r="C192" s="21" t="s">
        <v>111</v>
      </c>
      <c r="D192" s="21" t="s">
        <v>112</v>
      </c>
      <c r="E192" s="21" t="s">
        <v>113</v>
      </c>
      <c r="F192" s="21" t="s">
        <v>114</v>
      </c>
      <c r="G192" s="21" t="s">
        <v>174</v>
      </c>
      <c r="H192" s="21" t="s">
        <v>92</v>
      </c>
      <c r="I192" s="21" t="s">
        <v>93</v>
      </c>
      <c r="J192" s="21" t="s">
        <v>94</v>
      </c>
    </row>
    <row r="193" spans="1:10" s="38" customFormat="1" ht="15" x14ac:dyDescent="0.2">
      <c r="A193" s="187" t="s">
        <v>268</v>
      </c>
      <c r="B193" s="188" t="s">
        <v>59</v>
      </c>
      <c r="C193" s="188" t="s">
        <v>196</v>
      </c>
      <c r="D193" s="188">
        <v>1</v>
      </c>
      <c r="E193" s="188">
        <v>20</v>
      </c>
      <c r="F193" s="76" t="s">
        <v>65</v>
      </c>
      <c r="G193" s="3">
        <v>20</v>
      </c>
      <c r="H193" s="70" t="e">
        <f>#REF!</f>
        <v>#REF!</v>
      </c>
      <c r="I193" s="26" t="e">
        <f>H193*G193</f>
        <v>#REF!</v>
      </c>
      <c r="J193" s="159" t="e">
        <f>SUM(I193:I197)</f>
        <v>#REF!</v>
      </c>
    </row>
    <row r="194" spans="1:10" s="38" customFormat="1" ht="15" x14ac:dyDescent="0.2">
      <c r="A194" s="187"/>
      <c r="B194" s="188"/>
      <c r="C194" s="188"/>
      <c r="D194" s="188"/>
      <c r="E194" s="188"/>
      <c r="F194" s="76" t="s">
        <v>66</v>
      </c>
      <c r="G194" s="3">
        <v>20</v>
      </c>
      <c r="H194" s="27">
        <v>1108</v>
      </c>
      <c r="I194" s="26">
        <f>H194*G194</f>
        <v>22160</v>
      </c>
      <c r="J194" s="160"/>
    </row>
    <row r="195" spans="1:10" ht="15" x14ac:dyDescent="0.2">
      <c r="A195" s="187"/>
      <c r="B195" s="188"/>
      <c r="C195" s="188"/>
      <c r="D195" s="188"/>
      <c r="E195" s="188"/>
      <c r="F195" s="76" t="s">
        <v>67</v>
      </c>
      <c r="G195" s="3">
        <v>20</v>
      </c>
      <c r="H195" s="70">
        <v>28028</v>
      </c>
      <c r="I195" s="26">
        <f>H195*G195</f>
        <v>560560</v>
      </c>
      <c r="J195" s="160"/>
    </row>
    <row r="196" spans="1:10" ht="22.25" customHeight="1" x14ac:dyDescent="0.2">
      <c r="A196" s="187"/>
      <c r="B196" s="188"/>
      <c r="C196" s="188"/>
      <c r="D196" s="188"/>
      <c r="E196" s="188"/>
      <c r="F196" s="76" t="s">
        <v>203</v>
      </c>
      <c r="G196" s="3">
        <f>E193*D193</f>
        <v>20</v>
      </c>
      <c r="H196" s="27" t="e">
        <f>#REF!</f>
        <v>#REF!</v>
      </c>
      <c r="I196" s="26" t="e">
        <f>H196*G196</f>
        <v>#REF!</v>
      </c>
      <c r="J196" s="160"/>
    </row>
    <row r="197" spans="1:10" s="22" customFormat="1" ht="105" x14ac:dyDescent="0.2">
      <c r="A197" s="187"/>
      <c r="B197" s="188"/>
      <c r="C197" s="188"/>
      <c r="D197" s="188"/>
      <c r="E197" s="188"/>
      <c r="F197" s="76" t="s">
        <v>213</v>
      </c>
      <c r="G197" s="3">
        <v>1</v>
      </c>
      <c r="H197" s="27" t="e">
        <f>#REF!</f>
        <v>#REF!</v>
      </c>
      <c r="I197" s="26" t="e">
        <f t="shared" ref="I197" si="9">H197*G197</f>
        <v>#REF!</v>
      </c>
      <c r="J197" s="161"/>
    </row>
    <row r="198" spans="1:10" ht="41.5" customHeight="1" x14ac:dyDescent="0.2">
      <c r="A198" s="151" t="s">
        <v>269</v>
      </c>
      <c r="B198" s="151"/>
      <c r="C198" s="151"/>
      <c r="D198" s="151"/>
      <c r="E198" s="151"/>
      <c r="F198" s="151"/>
      <c r="G198" s="151"/>
      <c r="H198" s="151"/>
      <c r="I198" s="151"/>
      <c r="J198" s="151"/>
    </row>
    <row r="199" spans="1:10" ht="46.25" customHeight="1" x14ac:dyDescent="0.2">
      <c r="A199" s="21" t="s">
        <v>246</v>
      </c>
      <c r="B199" s="21" t="s">
        <v>110</v>
      </c>
      <c r="C199" s="21" t="s">
        <v>111</v>
      </c>
      <c r="D199" s="21" t="s">
        <v>112</v>
      </c>
      <c r="E199" s="21" t="s">
        <v>113</v>
      </c>
      <c r="F199" s="21" t="s">
        <v>114</v>
      </c>
      <c r="G199" s="21" t="s">
        <v>174</v>
      </c>
      <c r="H199" s="21" t="s">
        <v>92</v>
      </c>
      <c r="I199" s="21" t="s">
        <v>93</v>
      </c>
      <c r="J199" s="21" t="s">
        <v>94</v>
      </c>
    </row>
    <row r="200" spans="1:10" ht="120" x14ac:dyDescent="0.2">
      <c r="A200" s="52" t="s">
        <v>235</v>
      </c>
      <c r="B200" s="45" t="s">
        <v>59</v>
      </c>
      <c r="C200" s="45" t="s">
        <v>197</v>
      </c>
      <c r="D200" s="45">
        <v>40</v>
      </c>
      <c r="E200" s="45">
        <v>20</v>
      </c>
      <c r="F200" s="45" t="s">
        <v>214</v>
      </c>
      <c r="G200" s="45">
        <f>E200*D200</f>
        <v>800</v>
      </c>
      <c r="H200" s="83" t="e">
        <f>#REF!</f>
        <v>#REF!</v>
      </c>
      <c r="I200" s="83" t="e">
        <f>H200*G200</f>
        <v>#REF!</v>
      </c>
      <c r="J200" s="28" t="e">
        <f>SUM(I200)</f>
        <v>#REF!</v>
      </c>
    </row>
    <row r="201" spans="1:10" ht="97.25" customHeight="1" x14ac:dyDescent="0.2">
      <c r="A201" s="151" t="s">
        <v>270</v>
      </c>
      <c r="B201" s="151"/>
      <c r="C201" s="151"/>
      <c r="D201" s="151"/>
      <c r="E201" s="151"/>
      <c r="F201" s="151"/>
      <c r="G201" s="151"/>
      <c r="H201" s="151"/>
      <c r="I201" s="151"/>
      <c r="J201" s="151"/>
    </row>
    <row r="202" spans="1:10" s="22" customFormat="1" ht="45" x14ac:dyDescent="0.2">
      <c r="A202" s="21" t="s">
        <v>246</v>
      </c>
      <c r="B202" s="21" t="s">
        <v>110</v>
      </c>
      <c r="C202" s="21" t="s">
        <v>111</v>
      </c>
      <c r="D202" s="21" t="s">
        <v>112</v>
      </c>
      <c r="E202" s="21" t="s">
        <v>113</v>
      </c>
      <c r="F202" s="21" t="s">
        <v>114</v>
      </c>
      <c r="G202" s="21" t="s">
        <v>174</v>
      </c>
      <c r="H202" s="21" t="s">
        <v>92</v>
      </c>
      <c r="I202" s="21" t="s">
        <v>93</v>
      </c>
      <c r="J202" s="21" t="s">
        <v>94</v>
      </c>
    </row>
    <row r="203" spans="1:10" ht="101.5" customHeight="1" x14ac:dyDescent="0.2">
      <c r="A203" s="52" t="s">
        <v>271</v>
      </c>
      <c r="B203" s="45" t="s">
        <v>117</v>
      </c>
      <c r="C203" s="45" t="s">
        <v>272</v>
      </c>
      <c r="D203" s="45">
        <v>4</v>
      </c>
      <c r="E203" s="45">
        <v>20</v>
      </c>
      <c r="F203" s="3" t="s">
        <v>300</v>
      </c>
      <c r="G203" s="3">
        <f>E203*D203</f>
        <v>80</v>
      </c>
      <c r="H203" s="26" t="e">
        <f>#REF!</f>
        <v>#REF!</v>
      </c>
      <c r="I203" s="26" t="e">
        <f>H203*G203</f>
        <v>#REF!</v>
      </c>
      <c r="J203" s="28" t="e">
        <f>SUM(I203)</f>
        <v>#REF!</v>
      </c>
    </row>
    <row r="204" spans="1:10" s="22" customFormat="1" ht="45" x14ac:dyDescent="0.2">
      <c r="A204" s="21" t="s">
        <v>246</v>
      </c>
      <c r="B204" s="21" t="s">
        <v>110</v>
      </c>
      <c r="C204" s="21" t="s">
        <v>111</v>
      </c>
      <c r="D204" s="21" t="s">
        <v>112</v>
      </c>
      <c r="E204" s="21" t="s">
        <v>113</v>
      </c>
      <c r="F204" s="21" t="s">
        <v>114</v>
      </c>
      <c r="G204" s="21" t="s">
        <v>174</v>
      </c>
      <c r="H204" s="21" t="s">
        <v>92</v>
      </c>
      <c r="I204" s="21" t="s">
        <v>93</v>
      </c>
      <c r="J204" s="21" t="s">
        <v>94</v>
      </c>
    </row>
    <row r="205" spans="1:10" ht="138.5" customHeight="1" x14ac:dyDescent="0.2">
      <c r="A205" s="1" t="s">
        <v>271</v>
      </c>
      <c r="B205" s="3" t="s">
        <v>59</v>
      </c>
      <c r="C205" s="45" t="s">
        <v>272</v>
      </c>
      <c r="D205" s="3">
        <v>4</v>
      </c>
      <c r="E205" s="45">
        <v>20</v>
      </c>
      <c r="F205" s="3" t="s">
        <v>301</v>
      </c>
      <c r="G205" s="3">
        <f>E205*D205</f>
        <v>80</v>
      </c>
      <c r="H205" s="26" t="e">
        <f>#REF!</f>
        <v>#REF!</v>
      </c>
      <c r="I205" s="26" t="e">
        <f>H205*G205</f>
        <v>#REF!</v>
      </c>
      <c r="J205" s="28" t="e">
        <f>SUM(I205)</f>
        <v>#REF!</v>
      </c>
    </row>
    <row r="206" spans="1:10" s="22" customFormat="1" ht="45" x14ac:dyDescent="0.2">
      <c r="A206" s="21" t="s">
        <v>246</v>
      </c>
      <c r="B206" s="21" t="s">
        <v>110</v>
      </c>
      <c r="C206" s="21" t="s">
        <v>111</v>
      </c>
      <c r="D206" s="21" t="s">
        <v>112</v>
      </c>
      <c r="E206" s="21" t="s">
        <v>113</v>
      </c>
      <c r="F206" s="21" t="s">
        <v>114</v>
      </c>
      <c r="G206" s="21" t="s">
        <v>174</v>
      </c>
      <c r="H206" s="21" t="s">
        <v>92</v>
      </c>
      <c r="I206" s="21" t="s">
        <v>93</v>
      </c>
      <c r="J206" s="21" t="s">
        <v>94</v>
      </c>
    </row>
    <row r="207" spans="1:10" ht="135" customHeight="1" x14ac:dyDescent="0.2">
      <c r="A207" s="50" t="s">
        <v>273</v>
      </c>
      <c r="B207" s="45" t="s">
        <v>117</v>
      </c>
      <c r="C207" s="45" t="s">
        <v>272</v>
      </c>
      <c r="D207" s="45">
        <v>4</v>
      </c>
      <c r="E207" s="45">
        <v>20</v>
      </c>
      <c r="F207" s="3" t="s">
        <v>300</v>
      </c>
      <c r="G207" s="3">
        <f>E207*D207</f>
        <v>80</v>
      </c>
      <c r="H207" s="26" t="e">
        <f>#REF!</f>
        <v>#REF!</v>
      </c>
      <c r="I207" s="26" t="e">
        <f>H207*G207</f>
        <v>#REF!</v>
      </c>
      <c r="J207" s="28" t="e">
        <f>SUM(I207)</f>
        <v>#REF!</v>
      </c>
    </row>
    <row r="208" spans="1:10" s="22" customFormat="1" ht="23" customHeight="1" x14ac:dyDescent="0.2">
      <c r="A208" s="21" t="s">
        <v>246</v>
      </c>
      <c r="B208" s="21" t="s">
        <v>110</v>
      </c>
      <c r="C208" s="34" t="s">
        <v>111</v>
      </c>
      <c r="D208" s="34" t="s">
        <v>112</v>
      </c>
      <c r="E208" s="34" t="s">
        <v>113</v>
      </c>
      <c r="F208" s="34" t="s">
        <v>114</v>
      </c>
      <c r="G208" s="34" t="s">
        <v>174</v>
      </c>
      <c r="H208" s="34" t="s">
        <v>92</v>
      </c>
      <c r="I208" s="21" t="s">
        <v>93</v>
      </c>
      <c r="J208" s="21" t="s">
        <v>94</v>
      </c>
    </row>
    <row r="209" spans="1:10" s="22" customFormat="1" ht="120" x14ac:dyDescent="0.2">
      <c r="A209" s="57" t="s">
        <v>273</v>
      </c>
      <c r="B209" s="110" t="s">
        <v>59</v>
      </c>
      <c r="C209" s="75" t="s">
        <v>272</v>
      </c>
      <c r="D209" s="75">
        <v>4</v>
      </c>
      <c r="E209" s="75">
        <v>20</v>
      </c>
      <c r="F209" s="77" t="s">
        <v>300</v>
      </c>
      <c r="G209" s="3">
        <f>E209*D209</f>
        <v>80</v>
      </c>
      <c r="H209" s="26" t="e">
        <f>#REF!</f>
        <v>#REF!</v>
      </c>
      <c r="I209" s="26" t="e">
        <f>H209*G209</f>
        <v>#REF!</v>
      </c>
      <c r="J209" s="28" t="e">
        <f>SUM(I209)</f>
        <v>#REF!</v>
      </c>
    </row>
    <row r="210" spans="1:10" ht="44.5" customHeight="1" x14ac:dyDescent="0.2">
      <c r="A210" s="170" t="s">
        <v>152</v>
      </c>
      <c r="B210" s="170"/>
      <c r="C210" s="170"/>
      <c r="D210" s="170"/>
      <c r="E210" s="170"/>
      <c r="F210" s="170"/>
      <c r="G210" s="170"/>
      <c r="H210" s="170"/>
      <c r="I210" s="170"/>
      <c r="J210" s="170"/>
    </row>
    <row r="211" spans="1:10" ht="39" customHeight="1" x14ac:dyDescent="0.2">
      <c r="A211" s="21" t="s">
        <v>246</v>
      </c>
      <c r="B211" s="21" t="s">
        <v>110</v>
      </c>
      <c r="C211" s="21" t="s">
        <v>111</v>
      </c>
      <c r="D211" s="21" t="s">
        <v>112</v>
      </c>
      <c r="E211" s="21" t="s">
        <v>113</v>
      </c>
      <c r="F211" s="21" t="s">
        <v>114</v>
      </c>
      <c r="G211" s="21" t="s">
        <v>174</v>
      </c>
      <c r="H211" s="21" t="s">
        <v>92</v>
      </c>
      <c r="I211" s="21" t="s">
        <v>93</v>
      </c>
      <c r="J211" s="21" t="s">
        <v>94</v>
      </c>
    </row>
    <row r="212" spans="1:10" s="22" customFormat="1" ht="30" x14ac:dyDescent="0.2">
      <c r="A212" s="180" t="s">
        <v>274</v>
      </c>
      <c r="B212" s="176" t="s">
        <v>59</v>
      </c>
      <c r="C212" s="156" t="s">
        <v>196</v>
      </c>
      <c r="D212" s="176">
        <v>10</v>
      </c>
      <c r="E212" s="176">
        <v>20</v>
      </c>
      <c r="F212" s="58" t="s">
        <v>52</v>
      </c>
      <c r="G212" s="3">
        <f>E212*D212</f>
        <v>200</v>
      </c>
      <c r="H212" s="26" t="e">
        <f>#REF!</f>
        <v>#REF!</v>
      </c>
      <c r="I212" s="26" t="e">
        <f>H212*G212</f>
        <v>#REF!</v>
      </c>
      <c r="J212" s="159" t="e">
        <f>SUM(I212:I213)</f>
        <v>#REF!</v>
      </c>
    </row>
    <row r="213" spans="1:10" ht="48.5" customHeight="1" x14ac:dyDescent="0.2">
      <c r="A213" s="180"/>
      <c r="B213" s="176"/>
      <c r="C213" s="156"/>
      <c r="D213" s="176"/>
      <c r="E213" s="176"/>
      <c r="F213" s="51" t="s">
        <v>275</v>
      </c>
      <c r="G213" s="3">
        <v>40</v>
      </c>
      <c r="H213" s="27">
        <v>1500</v>
      </c>
      <c r="I213" s="26">
        <f>H213*G213</f>
        <v>60000</v>
      </c>
      <c r="J213" s="161"/>
    </row>
    <row r="214" spans="1:10" ht="53" customHeight="1" x14ac:dyDescent="0.2">
      <c r="A214" s="21" t="s">
        <v>246</v>
      </c>
      <c r="B214" s="21" t="s">
        <v>110</v>
      </c>
      <c r="C214" s="21" t="s">
        <v>111</v>
      </c>
      <c r="D214" s="21" t="s">
        <v>112</v>
      </c>
      <c r="E214" s="21" t="s">
        <v>113</v>
      </c>
      <c r="F214" s="21" t="s">
        <v>114</v>
      </c>
      <c r="G214" s="21" t="s">
        <v>174</v>
      </c>
      <c r="H214" s="21" t="s">
        <v>92</v>
      </c>
      <c r="I214" s="21" t="s">
        <v>93</v>
      </c>
      <c r="J214" s="21" t="s">
        <v>94</v>
      </c>
    </row>
    <row r="215" spans="1:10" s="22" customFormat="1" ht="30" x14ac:dyDescent="0.2">
      <c r="A215" s="175" t="s">
        <v>276</v>
      </c>
      <c r="B215" s="176" t="s">
        <v>117</v>
      </c>
      <c r="C215" s="156" t="s">
        <v>196</v>
      </c>
      <c r="D215" s="176">
        <v>6</v>
      </c>
      <c r="E215" s="176">
        <v>15</v>
      </c>
      <c r="F215" s="58" t="s">
        <v>52</v>
      </c>
      <c r="G215" s="3">
        <f>E215*D215</f>
        <v>90</v>
      </c>
      <c r="H215" s="26" t="e">
        <f>#REF!</f>
        <v>#REF!</v>
      </c>
      <c r="I215" s="26" t="e">
        <f>H215*G215</f>
        <v>#REF!</v>
      </c>
      <c r="J215" s="159" t="e">
        <f>SUM(I215:I216)</f>
        <v>#REF!</v>
      </c>
    </row>
    <row r="216" spans="1:10" s="38" customFormat="1" ht="38" customHeight="1" x14ac:dyDescent="0.2">
      <c r="A216" s="175"/>
      <c r="B216" s="176"/>
      <c r="C216" s="156"/>
      <c r="D216" s="176"/>
      <c r="E216" s="176"/>
      <c r="F216" s="51" t="s">
        <v>275</v>
      </c>
      <c r="G216" s="3">
        <v>24</v>
      </c>
      <c r="H216" s="27">
        <v>1500</v>
      </c>
      <c r="I216" s="26">
        <f>H216*G216</f>
        <v>36000</v>
      </c>
      <c r="J216" s="161"/>
    </row>
    <row r="217" spans="1:10" s="38" customFormat="1" ht="53" customHeight="1" x14ac:dyDescent="0.2">
      <c r="A217" s="21" t="s">
        <v>246</v>
      </c>
      <c r="B217" s="21" t="s">
        <v>110</v>
      </c>
      <c r="C217" s="21" t="s">
        <v>111</v>
      </c>
      <c r="D217" s="21" t="s">
        <v>112</v>
      </c>
      <c r="E217" s="21" t="s">
        <v>113</v>
      </c>
      <c r="F217" s="21" t="s">
        <v>114</v>
      </c>
      <c r="G217" s="21" t="s">
        <v>174</v>
      </c>
      <c r="H217" s="21" t="s">
        <v>92</v>
      </c>
      <c r="I217" s="21" t="s">
        <v>93</v>
      </c>
      <c r="J217" s="21" t="s">
        <v>94</v>
      </c>
    </row>
    <row r="218" spans="1:10" s="22" customFormat="1" ht="30" x14ac:dyDescent="0.2">
      <c r="A218" s="171" t="s">
        <v>277</v>
      </c>
      <c r="B218" s="176" t="s">
        <v>117</v>
      </c>
      <c r="C218" s="156" t="s">
        <v>196</v>
      </c>
      <c r="D218" s="176">
        <v>6</v>
      </c>
      <c r="E218" s="176">
        <v>15</v>
      </c>
      <c r="F218" s="58" t="s">
        <v>52</v>
      </c>
      <c r="G218" s="3">
        <f>E218*D218</f>
        <v>90</v>
      </c>
      <c r="H218" s="26" t="e">
        <f>#REF!</f>
        <v>#REF!</v>
      </c>
      <c r="I218" s="26" t="e">
        <f>H218*G218</f>
        <v>#REF!</v>
      </c>
      <c r="J218" s="159" t="e">
        <f>SUM(I218:I219)</f>
        <v>#REF!</v>
      </c>
    </row>
    <row r="219" spans="1:10" s="38" customFormat="1" ht="15" x14ac:dyDescent="0.2">
      <c r="A219" s="171"/>
      <c r="B219" s="176"/>
      <c r="C219" s="156"/>
      <c r="D219" s="176"/>
      <c r="E219" s="176"/>
      <c r="F219" s="51" t="s">
        <v>275</v>
      </c>
      <c r="G219" s="3">
        <v>24</v>
      </c>
      <c r="H219" s="27">
        <v>1500</v>
      </c>
      <c r="I219" s="26">
        <f>H219*G219</f>
        <v>36000</v>
      </c>
      <c r="J219" s="161"/>
    </row>
    <row r="220" spans="1:10" s="38" customFormat="1" ht="45" x14ac:dyDescent="0.2">
      <c r="A220" s="21" t="s">
        <v>246</v>
      </c>
      <c r="B220" s="21" t="s">
        <v>110</v>
      </c>
      <c r="C220" s="21" t="s">
        <v>111</v>
      </c>
      <c r="D220" s="21" t="s">
        <v>112</v>
      </c>
      <c r="E220" s="21" t="s">
        <v>113</v>
      </c>
      <c r="F220" s="21" t="s">
        <v>114</v>
      </c>
      <c r="G220" s="21" t="s">
        <v>174</v>
      </c>
      <c r="H220" s="21" t="s">
        <v>92</v>
      </c>
      <c r="I220" s="21" t="s">
        <v>93</v>
      </c>
      <c r="J220" s="21" t="s">
        <v>94</v>
      </c>
    </row>
    <row r="221" spans="1:10" s="38" customFormat="1" ht="15" x14ac:dyDescent="0.2">
      <c r="A221" s="192" t="s">
        <v>278</v>
      </c>
      <c r="B221" s="193" t="s">
        <v>117</v>
      </c>
      <c r="C221" s="193" t="s">
        <v>196</v>
      </c>
      <c r="D221" s="193">
        <v>1</v>
      </c>
      <c r="E221" s="193">
        <v>30</v>
      </c>
      <c r="F221" s="51" t="s">
        <v>188</v>
      </c>
      <c r="G221" s="30">
        <v>2</v>
      </c>
      <c r="H221" s="70">
        <v>29052</v>
      </c>
      <c r="I221" s="26">
        <f>H221*G221</f>
        <v>58104</v>
      </c>
      <c r="J221" s="167" t="e">
        <f>SUM(I221:I226)</f>
        <v>#REF!</v>
      </c>
    </row>
    <row r="222" spans="1:10" s="38" customFormat="1" ht="26" customHeight="1" x14ac:dyDescent="0.2">
      <c r="A222" s="192"/>
      <c r="B222" s="193"/>
      <c r="C222" s="193"/>
      <c r="D222" s="193"/>
      <c r="E222" s="193"/>
      <c r="F222" s="53" t="s">
        <v>181</v>
      </c>
      <c r="G222" s="30">
        <f>E221*D221</f>
        <v>30</v>
      </c>
      <c r="H222" s="26">
        <v>4287</v>
      </c>
      <c r="I222" s="26">
        <f t="shared" ref="I222:I226" si="10">H222*G222</f>
        <v>128610</v>
      </c>
      <c r="J222" s="168"/>
    </row>
    <row r="223" spans="1:10" s="38" customFormat="1" ht="36.5" customHeight="1" x14ac:dyDescent="0.2">
      <c r="A223" s="192"/>
      <c r="B223" s="193"/>
      <c r="C223" s="193"/>
      <c r="D223" s="193"/>
      <c r="E223" s="193"/>
      <c r="F223" s="53" t="s">
        <v>199</v>
      </c>
      <c r="G223" s="30">
        <v>5</v>
      </c>
      <c r="H223" s="82" t="e">
        <f>#REF!</f>
        <v>#REF!</v>
      </c>
      <c r="I223" s="26" t="e">
        <f>H223*G223</f>
        <v>#REF!</v>
      </c>
      <c r="J223" s="168"/>
    </row>
    <row r="224" spans="1:10" s="38" customFormat="1" ht="57" customHeight="1" x14ac:dyDescent="0.2">
      <c r="A224" s="192"/>
      <c r="B224" s="193"/>
      <c r="C224" s="193"/>
      <c r="D224" s="193"/>
      <c r="E224" s="193"/>
      <c r="F224" s="51" t="s">
        <v>153</v>
      </c>
      <c r="G224" s="30">
        <f>E221*D221</f>
        <v>30</v>
      </c>
      <c r="H224" s="70" t="e">
        <f>#REF!</f>
        <v>#REF!</v>
      </c>
      <c r="I224" s="26" t="e">
        <f t="shared" si="10"/>
        <v>#REF!</v>
      </c>
      <c r="J224" s="168"/>
    </row>
    <row r="225" spans="1:10" s="22" customFormat="1" ht="15" x14ac:dyDescent="0.2">
      <c r="A225" s="192"/>
      <c r="B225" s="193"/>
      <c r="C225" s="193"/>
      <c r="D225" s="193"/>
      <c r="E225" s="193"/>
      <c r="F225" s="53" t="s">
        <v>200</v>
      </c>
      <c r="G225" s="30">
        <v>1</v>
      </c>
      <c r="H225" s="82" t="e">
        <f>#REF!</f>
        <v>#REF!</v>
      </c>
      <c r="I225" s="26" t="e">
        <f t="shared" si="10"/>
        <v>#REF!</v>
      </c>
      <c r="J225" s="168"/>
    </row>
    <row r="226" spans="1:10" s="38" customFormat="1" ht="28.25" customHeight="1" x14ac:dyDescent="0.2">
      <c r="A226" s="192"/>
      <c r="B226" s="193"/>
      <c r="C226" s="193"/>
      <c r="D226" s="193"/>
      <c r="E226" s="193"/>
      <c r="F226" s="51" t="s">
        <v>279</v>
      </c>
      <c r="G226" s="30">
        <f>E221*D221</f>
        <v>30</v>
      </c>
      <c r="H226" s="70" t="e">
        <f>#REF!</f>
        <v>#REF!</v>
      </c>
      <c r="I226" s="26" t="e">
        <f t="shared" si="10"/>
        <v>#REF!</v>
      </c>
      <c r="J226" s="169"/>
    </row>
    <row r="227" spans="1:10" s="38" customFormat="1" ht="26.5" customHeight="1" x14ac:dyDescent="0.2">
      <c r="A227" s="21" t="s">
        <v>246</v>
      </c>
      <c r="B227" s="21" t="s">
        <v>110</v>
      </c>
      <c r="C227" s="21" t="s">
        <v>111</v>
      </c>
      <c r="D227" s="21" t="s">
        <v>112</v>
      </c>
      <c r="E227" s="21" t="s">
        <v>113</v>
      </c>
      <c r="F227" s="21" t="s">
        <v>114</v>
      </c>
      <c r="G227" s="21" t="s">
        <v>174</v>
      </c>
      <c r="H227" s="21" t="s">
        <v>92</v>
      </c>
      <c r="I227" s="21" t="s">
        <v>93</v>
      </c>
      <c r="J227" s="21" t="s">
        <v>94</v>
      </c>
    </row>
    <row r="228" spans="1:10" s="38" customFormat="1" ht="27" customHeight="1" x14ac:dyDescent="0.2">
      <c r="A228" s="171" t="s">
        <v>280</v>
      </c>
      <c r="B228" s="173" t="s">
        <v>59</v>
      </c>
      <c r="C228" s="358" t="s">
        <v>196</v>
      </c>
      <c r="D228" s="358">
        <v>1</v>
      </c>
      <c r="E228" s="358">
        <v>30</v>
      </c>
      <c r="F228" s="51" t="s">
        <v>198</v>
      </c>
      <c r="G228" s="30">
        <v>2</v>
      </c>
      <c r="H228" s="70">
        <v>29052</v>
      </c>
      <c r="I228" s="26">
        <f>H228*G228</f>
        <v>58104</v>
      </c>
      <c r="J228" s="167" t="e">
        <f>SUM(I228:I233)</f>
        <v>#REF!</v>
      </c>
    </row>
    <row r="229" spans="1:10" s="38" customFormat="1" ht="29" customHeight="1" x14ac:dyDescent="0.2">
      <c r="A229" s="171"/>
      <c r="B229" s="173"/>
      <c r="C229" s="358"/>
      <c r="D229" s="358"/>
      <c r="E229" s="358"/>
      <c r="F229" s="53" t="s">
        <v>181</v>
      </c>
      <c r="G229" s="30">
        <f>E228*D228</f>
        <v>30</v>
      </c>
      <c r="H229" s="26">
        <v>4287</v>
      </c>
      <c r="I229" s="26">
        <f t="shared" ref="I229:I233" si="11">H229*G229</f>
        <v>128610</v>
      </c>
      <c r="J229" s="168"/>
    </row>
    <row r="230" spans="1:10" s="38" customFormat="1" ht="27" customHeight="1" x14ac:dyDescent="0.2">
      <c r="A230" s="171"/>
      <c r="B230" s="173"/>
      <c r="C230" s="358"/>
      <c r="D230" s="358"/>
      <c r="E230" s="358"/>
      <c r="F230" s="51" t="s">
        <v>199</v>
      </c>
      <c r="G230" s="30">
        <v>5</v>
      </c>
      <c r="H230" s="82" t="e">
        <f>#REF!</f>
        <v>#REF!</v>
      </c>
      <c r="I230" s="26" t="e">
        <f>H230*G230</f>
        <v>#REF!</v>
      </c>
      <c r="J230" s="168"/>
    </row>
    <row r="231" spans="1:10" s="38" customFormat="1" ht="32.5" customHeight="1" x14ac:dyDescent="0.2">
      <c r="A231" s="171"/>
      <c r="B231" s="173"/>
      <c r="C231" s="358"/>
      <c r="D231" s="358"/>
      <c r="E231" s="358"/>
      <c r="F231" s="51" t="s">
        <v>153</v>
      </c>
      <c r="G231" s="30">
        <f>E228*D228</f>
        <v>30</v>
      </c>
      <c r="H231" s="70" t="e">
        <f>#REF!</f>
        <v>#REF!</v>
      </c>
      <c r="I231" s="26" t="e">
        <f t="shared" si="11"/>
        <v>#REF!</v>
      </c>
      <c r="J231" s="168"/>
    </row>
    <row r="232" spans="1:10" s="22" customFormat="1" ht="15" x14ac:dyDescent="0.2">
      <c r="A232" s="171"/>
      <c r="B232" s="173"/>
      <c r="C232" s="358"/>
      <c r="D232" s="358"/>
      <c r="E232" s="358"/>
      <c r="F232" s="51" t="s">
        <v>200</v>
      </c>
      <c r="G232" s="30">
        <v>1</v>
      </c>
      <c r="H232" s="82" t="e">
        <f>#REF!</f>
        <v>#REF!</v>
      </c>
      <c r="I232" s="26" t="e">
        <f t="shared" si="11"/>
        <v>#REF!</v>
      </c>
      <c r="J232" s="168"/>
    </row>
    <row r="233" spans="1:10" s="38" customFormat="1" ht="51.5" customHeight="1" x14ac:dyDescent="0.2">
      <c r="A233" s="171"/>
      <c r="B233" s="173"/>
      <c r="C233" s="358"/>
      <c r="D233" s="358"/>
      <c r="E233" s="358"/>
      <c r="F233" s="51" t="s">
        <v>279</v>
      </c>
      <c r="G233" s="30">
        <f>E228*D228</f>
        <v>30</v>
      </c>
      <c r="H233" s="70" t="e">
        <f>#REF!</f>
        <v>#REF!</v>
      </c>
      <c r="I233" s="26" t="e">
        <f t="shared" si="11"/>
        <v>#REF!</v>
      </c>
      <c r="J233" s="169"/>
    </row>
    <row r="234" spans="1:10" s="38" customFormat="1" ht="47.5" customHeight="1" x14ac:dyDescent="0.2">
      <c r="A234" s="21" t="s">
        <v>246</v>
      </c>
      <c r="B234" s="21" t="s">
        <v>110</v>
      </c>
      <c r="C234" s="21" t="s">
        <v>111</v>
      </c>
      <c r="D234" s="21" t="s">
        <v>112</v>
      </c>
      <c r="E234" s="21" t="s">
        <v>113</v>
      </c>
      <c r="F234" s="21" t="s">
        <v>114</v>
      </c>
      <c r="G234" s="21" t="s">
        <v>174</v>
      </c>
      <c r="H234" s="21" t="s">
        <v>92</v>
      </c>
      <c r="I234" s="21" t="s">
        <v>93</v>
      </c>
      <c r="J234" s="21" t="s">
        <v>94</v>
      </c>
    </row>
    <row r="235" spans="1:10" s="38" customFormat="1" ht="48" customHeight="1" x14ac:dyDescent="0.2">
      <c r="A235" s="174" t="s">
        <v>281</v>
      </c>
      <c r="B235" s="157" t="s">
        <v>117</v>
      </c>
      <c r="C235" s="157" t="s">
        <v>196</v>
      </c>
      <c r="D235" s="157">
        <v>6</v>
      </c>
      <c r="E235" s="157">
        <v>15</v>
      </c>
      <c r="F235" s="51" t="s">
        <v>282</v>
      </c>
      <c r="G235" s="30">
        <v>15</v>
      </c>
      <c r="H235" s="82" t="e">
        <f>#REF!</f>
        <v>#REF!</v>
      </c>
      <c r="I235" s="26" t="e">
        <f t="shared" ref="I235" si="12">H235*G235</f>
        <v>#REF!</v>
      </c>
      <c r="J235" s="164" t="e">
        <f>SUM(I235:I237)</f>
        <v>#REF!</v>
      </c>
    </row>
    <row r="236" spans="1:10" s="22" customFormat="1" ht="120" x14ac:dyDescent="0.2">
      <c r="A236" s="174"/>
      <c r="B236" s="157"/>
      <c r="C236" s="157"/>
      <c r="D236" s="157"/>
      <c r="E236" s="157"/>
      <c r="F236" s="76" t="s">
        <v>203</v>
      </c>
      <c r="G236" s="30">
        <f>E235*D235</f>
        <v>90</v>
      </c>
      <c r="H236" s="27" t="e">
        <f>#REF!</f>
        <v>#REF!</v>
      </c>
      <c r="I236" s="26" t="e">
        <f>H236*G236</f>
        <v>#REF!</v>
      </c>
      <c r="J236" s="165"/>
    </row>
    <row r="237" spans="1:10" s="38" customFormat="1" ht="54.5" customHeight="1" x14ac:dyDescent="0.2">
      <c r="A237" s="174"/>
      <c r="B237" s="157"/>
      <c r="C237" s="157"/>
      <c r="D237" s="157"/>
      <c r="E237" s="157"/>
      <c r="F237" s="51" t="s">
        <v>303</v>
      </c>
      <c r="G237" s="30">
        <v>1</v>
      </c>
      <c r="H237" s="70" t="e">
        <f>#REF!</f>
        <v>#REF!</v>
      </c>
      <c r="I237" s="70" t="e">
        <f>H237*G237</f>
        <v>#REF!</v>
      </c>
      <c r="J237" s="166"/>
    </row>
    <row r="238" spans="1:10" s="38" customFormat="1" ht="51.5" customHeight="1" x14ac:dyDescent="0.2">
      <c r="A238" s="21" t="s">
        <v>246</v>
      </c>
      <c r="B238" s="21" t="s">
        <v>110</v>
      </c>
      <c r="C238" s="21" t="s">
        <v>111</v>
      </c>
      <c r="D238" s="21" t="s">
        <v>112</v>
      </c>
      <c r="E238" s="21" t="s">
        <v>113</v>
      </c>
      <c r="F238" s="21" t="s">
        <v>114</v>
      </c>
      <c r="G238" s="21" t="s">
        <v>174</v>
      </c>
      <c r="H238" s="21" t="s">
        <v>92</v>
      </c>
      <c r="I238" s="21" t="s">
        <v>93</v>
      </c>
      <c r="J238" s="21" t="s">
        <v>94</v>
      </c>
    </row>
    <row r="239" spans="1:10" s="38" customFormat="1" ht="52.25" customHeight="1" x14ac:dyDescent="0.2">
      <c r="A239" s="171" t="s">
        <v>283</v>
      </c>
      <c r="B239" s="157" t="s">
        <v>59</v>
      </c>
      <c r="C239" s="173" t="s">
        <v>196</v>
      </c>
      <c r="D239" s="173">
        <v>6</v>
      </c>
      <c r="E239" s="173">
        <v>15</v>
      </c>
      <c r="F239" s="51" t="s">
        <v>282</v>
      </c>
      <c r="G239" s="30">
        <v>15</v>
      </c>
      <c r="H239" s="82" t="e">
        <f>#REF!</f>
        <v>#REF!</v>
      </c>
      <c r="I239" s="26" t="e">
        <f t="shared" ref="I239" si="13">H239*G239</f>
        <v>#REF!</v>
      </c>
      <c r="J239" s="164" t="e">
        <f>SUM(I239:I241)</f>
        <v>#REF!</v>
      </c>
    </row>
    <row r="240" spans="1:10" s="22" customFormat="1" ht="120" x14ac:dyDescent="0.2">
      <c r="A240" s="171"/>
      <c r="B240" s="157"/>
      <c r="C240" s="173"/>
      <c r="D240" s="173"/>
      <c r="E240" s="173"/>
      <c r="F240" s="76" t="s">
        <v>203</v>
      </c>
      <c r="G240" s="30">
        <f>E239*D239</f>
        <v>90</v>
      </c>
      <c r="H240" s="27" t="e">
        <f>#REF!</f>
        <v>#REF!</v>
      </c>
      <c r="I240" s="26" t="e">
        <f>H240*G240</f>
        <v>#REF!</v>
      </c>
      <c r="J240" s="165"/>
    </row>
    <row r="241" spans="1:12" s="38" customFormat="1" ht="30" x14ac:dyDescent="0.2">
      <c r="A241" s="171"/>
      <c r="B241" s="157"/>
      <c r="C241" s="173"/>
      <c r="D241" s="173"/>
      <c r="E241" s="173"/>
      <c r="F241" s="51" t="s">
        <v>303</v>
      </c>
      <c r="G241" s="30">
        <v>1</v>
      </c>
      <c r="H241" s="70" t="e">
        <f>#REF!</f>
        <v>#REF!</v>
      </c>
      <c r="I241" s="70" t="e">
        <f>H241*G241</f>
        <v>#REF!</v>
      </c>
      <c r="J241" s="166"/>
    </row>
    <row r="242" spans="1:12" s="38" customFormat="1" ht="45" x14ac:dyDescent="0.2">
      <c r="A242" s="21" t="s">
        <v>246</v>
      </c>
      <c r="B242" s="21" t="s">
        <v>110</v>
      </c>
      <c r="C242" s="21" t="s">
        <v>111</v>
      </c>
      <c r="D242" s="21" t="s">
        <v>112</v>
      </c>
      <c r="E242" s="21" t="s">
        <v>113</v>
      </c>
      <c r="F242" s="21" t="s">
        <v>114</v>
      </c>
      <c r="G242" s="21" t="s">
        <v>174</v>
      </c>
      <c r="H242" s="21" t="s">
        <v>92</v>
      </c>
      <c r="I242" s="21" t="s">
        <v>93</v>
      </c>
      <c r="J242" s="21" t="s">
        <v>94</v>
      </c>
    </row>
    <row r="243" spans="1:12" s="38" customFormat="1" ht="60" x14ac:dyDescent="0.2">
      <c r="A243" s="171" t="s">
        <v>284</v>
      </c>
      <c r="B243" s="173" t="s">
        <v>117</v>
      </c>
      <c r="C243" s="173" t="s">
        <v>326</v>
      </c>
      <c r="D243" s="173">
        <v>4</v>
      </c>
      <c r="E243" s="173">
        <v>25</v>
      </c>
      <c r="F243" s="51" t="s">
        <v>305</v>
      </c>
      <c r="G243" s="30">
        <f>E243*D243</f>
        <v>100</v>
      </c>
      <c r="H243" s="26" t="e">
        <f>#REF!</f>
        <v>#REF!</v>
      </c>
      <c r="I243" s="83" t="e">
        <f>H243*G243</f>
        <v>#REF!</v>
      </c>
      <c r="J243" s="262" t="e">
        <f>SUM(I243:I247)</f>
        <v>#REF!</v>
      </c>
    </row>
    <row r="244" spans="1:12" s="38" customFormat="1" ht="30" x14ac:dyDescent="0.2">
      <c r="A244" s="171"/>
      <c r="B244" s="173"/>
      <c r="C244" s="173"/>
      <c r="D244" s="173"/>
      <c r="E244" s="173"/>
      <c r="F244" s="2" t="s">
        <v>306</v>
      </c>
      <c r="G244" s="30">
        <f>D243</f>
        <v>4</v>
      </c>
      <c r="H244" s="26">
        <v>116655</v>
      </c>
      <c r="I244" s="26">
        <f>+H244*G244</f>
        <v>466620</v>
      </c>
      <c r="J244" s="165"/>
    </row>
    <row r="245" spans="1:12" s="38" customFormat="1" ht="15" x14ac:dyDescent="0.2">
      <c r="A245" s="171"/>
      <c r="B245" s="173"/>
      <c r="C245" s="173"/>
      <c r="D245" s="173"/>
      <c r="E245" s="173"/>
      <c r="F245" s="51" t="s">
        <v>26</v>
      </c>
      <c r="G245" s="30">
        <v>5</v>
      </c>
      <c r="H245" s="70">
        <v>817</v>
      </c>
      <c r="I245" s="26">
        <f t="shared" ref="I245:I246" si="14">+H245*G245</f>
        <v>4085</v>
      </c>
      <c r="J245" s="165"/>
    </row>
    <row r="246" spans="1:12" s="38" customFormat="1" ht="15" x14ac:dyDescent="0.2">
      <c r="A246" s="171"/>
      <c r="B246" s="173"/>
      <c r="C246" s="173"/>
      <c r="D246" s="173"/>
      <c r="E246" s="173"/>
      <c r="F246" s="51" t="s">
        <v>27</v>
      </c>
      <c r="G246" s="30">
        <v>5</v>
      </c>
      <c r="H246" s="26">
        <f>3480*(1+5.2%)</f>
        <v>3660.96</v>
      </c>
      <c r="I246" s="26">
        <f t="shared" si="14"/>
        <v>18304.8</v>
      </c>
      <c r="J246" s="165"/>
    </row>
    <row r="247" spans="1:12" s="22" customFormat="1" ht="30" x14ac:dyDescent="0.2">
      <c r="A247" s="171"/>
      <c r="B247" s="173"/>
      <c r="C247" s="173"/>
      <c r="D247" s="173"/>
      <c r="E247" s="173"/>
      <c r="F247" s="51" t="s">
        <v>204</v>
      </c>
      <c r="G247" s="30">
        <v>1</v>
      </c>
      <c r="H247" s="70">
        <v>81333</v>
      </c>
      <c r="I247" s="70">
        <f>H247*G247</f>
        <v>81333</v>
      </c>
      <c r="J247" s="166"/>
    </row>
    <row r="248" spans="1:12" s="38" customFormat="1" ht="45" x14ac:dyDescent="0.2">
      <c r="A248" s="21" t="s">
        <v>246</v>
      </c>
      <c r="B248" s="21" t="s">
        <v>110</v>
      </c>
      <c r="C248" s="21" t="s">
        <v>111</v>
      </c>
      <c r="D248" s="21" t="s">
        <v>112</v>
      </c>
      <c r="E248" s="21" t="s">
        <v>113</v>
      </c>
      <c r="F248" s="21" t="s">
        <v>114</v>
      </c>
      <c r="G248" s="21" t="s">
        <v>174</v>
      </c>
      <c r="H248" s="21" t="s">
        <v>92</v>
      </c>
      <c r="I248" s="21" t="s">
        <v>93</v>
      </c>
      <c r="J248" s="21" t="s">
        <v>94</v>
      </c>
    </row>
    <row r="249" spans="1:12" s="38" customFormat="1" ht="60" x14ac:dyDescent="0.2">
      <c r="A249" s="171" t="s">
        <v>285</v>
      </c>
      <c r="B249" s="173" t="s">
        <v>59</v>
      </c>
      <c r="C249" s="173" t="s">
        <v>326</v>
      </c>
      <c r="D249" s="173">
        <v>4</v>
      </c>
      <c r="E249" s="173">
        <v>25</v>
      </c>
      <c r="F249" s="51" t="s">
        <v>305</v>
      </c>
      <c r="G249" s="30">
        <f>D249*E249</f>
        <v>100</v>
      </c>
      <c r="H249" s="26" t="e">
        <f>#REF!</f>
        <v>#REF!</v>
      </c>
      <c r="I249" s="83" t="e">
        <f>H249*G249</f>
        <v>#REF!</v>
      </c>
      <c r="J249" s="262" t="e">
        <f>SUM(I249:I253)</f>
        <v>#REF!</v>
      </c>
    </row>
    <row r="250" spans="1:12" s="38" customFormat="1" ht="30" x14ac:dyDescent="0.2">
      <c r="A250" s="171"/>
      <c r="B250" s="173"/>
      <c r="C250" s="173"/>
      <c r="D250" s="173"/>
      <c r="E250" s="173"/>
      <c r="F250" s="2" t="s">
        <v>306</v>
      </c>
      <c r="G250" s="30">
        <f>D249</f>
        <v>4</v>
      </c>
      <c r="H250" s="26">
        <v>116655</v>
      </c>
      <c r="I250" s="26">
        <f>+H250*G250</f>
        <v>466620</v>
      </c>
      <c r="J250" s="165"/>
    </row>
    <row r="251" spans="1:12" s="38" customFormat="1" ht="15" x14ac:dyDescent="0.2">
      <c r="A251" s="171"/>
      <c r="B251" s="173"/>
      <c r="C251" s="173"/>
      <c r="D251" s="173"/>
      <c r="E251" s="173"/>
      <c r="F251" s="51" t="s">
        <v>26</v>
      </c>
      <c r="G251" s="30">
        <v>5</v>
      </c>
      <c r="H251" s="70">
        <v>817</v>
      </c>
      <c r="I251" s="83">
        <f t="shared" ref="I251:I252" si="15">H251*G251</f>
        <v>4085</v>
      </c>
      <c r="J251" s="165"/>
    </row>
    <row r="252" spans="1:12" s="38" customFormat="1" ht="21.5" customHeight="1" x14ac:dyDescent="0.2">
      <c r="A252" s="171"/>
      <c r="B252" s="173"/>
      <c r="C252" s="173"/>
      <c r="D252" s="173"/>
      <c r="E252" s="173"/>
      <c r="F252" s="51" t="s">
        <v>27</v>
      </c>
      <c r="G252" s="30">
        <v>5</v>
      </c>
      <c r="H252" s="26">
        <f>3480*(1+5.2%)</f>
        <v>3660.96</v>
      </c>
      <c r="I252" s="83">
        <f t="shared" si="15"/>
        <v>18304.8</v>
      </c>
      <c r="J252" s="165"/>
    </row>
    <row r="253" spans="1:12" ht="35.5" customHeight="1" x14ac:dyDescent="0.2">
      <c r="A253" s="171"/>
      <c r="B253" s="173"/>
      <c r="C253" s="173"/>
      <c r="D253" s="173"/>
      <c r="E253" s="173"/>
      <c r="F253" s="51" t="s">
        <v>204</v>
      </c>
      <c r="G253" s="30">
        <v>1</v>
      </c>
      <c r="H253" s="70">
        <v>81333</v>
      </c>
      <c r="I253" s="70">
        <f>H253*G253</f>
        <v>81333</v>
      </c>
      <c r="J253" s="166"/>
    </row>
    <row r="254" spans="1:12" ht="38.5" customHeight="1" x14ac:dyDescent="0.2">
      <c r="A254" s="111" t="s">
        <v>246</v>
      </c>
      <c r="B254" s="62" t="s">
        <v>110</v>
      </c>
      <c r="C254" s="62" t="s">
        <v>111</v>
      </c>
      <c r="D254" s="62" t="s">
        <v>112</v>
      </c>
      <c r="E254" s="62" t="s">
        <v>113</v>
      </c>
      <c r="F254" s="62" t="s">
        <v>114</v>
      </c>
      <c r="G254" s="62" t="s">
        <v>174</v>
      </c>
      <c r="H254" s="62" t="s">
        <v>92</v>
      </c>
      <c r="I254" s="62" t="s">
        <v>93</v>
      </c>
      <c r="J254" s="62" t="s">
        <v>94</v>
      </c>
    </row>
    <row r="255" spans="1:12" ht="19.25" customHeight="1" x14ac:dyDescent="0.2">
      <c r="A255" s="353" t="s">
        <v>159</v>
      </c>
      <c r="B255" s="345" t="s">
        <v>117</v>
      </c>
      <c r="C255" s="345" t="s">
        <v>196</v>
      </c>
      <c r="D255" s="345">
        <v>2</v>
      </c>
      <c r="E255" s="345">
        <v>20</v>
      </c>
      <c r="F255" s="63" t="s">
        <v>161</v>
      </c>
      <c r="G255" s="63">
        <f>D255*E255</f>
        <v>40</v>
      </c>
      <c r="H255" s="84" t="e">
        <f>#REF!</f>
        <v>#REF!</v>
      </c>
      <c r="I255" s="70" t="e">
        <f>H255*G255</f>
        <v>#REF!</v>
      </c>
      <c r="J255" s="263" t="e">
        <f>SUM(I255:I256)</f>
        <v>#REF!</v>
      </c>
    </row>
    <row r="256" spans="1:12" ht="94.5" customHeight="1" x14ac:dyDescent="0.2">
      <c r="A256" s="353"/>
      <c r="B256" s="345"/>
      <c r="C256" s="345"/>
      <c r="D256" s="345"/>
      <c r="E256" s="345"/>
      <c r="F256" s="2" t="s">
        <v>306</v>
      </c>
      <c r="G256" s="63">
        <f>D255</f>
        <v>2</v>
      </c>
      <c r="H256" s="26">
        <v>116655</v>
      </c>
      <c r="I256" s="26">
        <f>+H256*G256</f>
        <v>233310</v>
      </c>
      <c r="J256" s="264"/>
      <c r="L256" s="29"/>
    </row>
    <row r="257" spans="1:12" ht="32.25" customHeight="1" x14ac:dyDescent="0.2">
      <c r="A257" s="195" t="s">
        <v>162</v>
      </c>
      <c r="B257" s="260"/>
      <c r="C257" s="260"/>
      <c r="D257" s="260"/>
      <c r="E257" s="260"/>
      <c r="F257" s="260"/>
      <c r="G257" s="260"/>
      <c r="H257" s="260"/>
      <c r="I257" s="261"/>
      <c r="J257" s="46" t="e">
        <f>SUM(J9:J256)</f>
        <v>#REF!</v>
      </c>
      <c r="K257" s="85" t="e">
        <f>B1-J257</f>
        <v>#REF!</v>
      </c>
      <c r="L257" s="74" t="e">
        <f>K257/J257</f>
        <v>#REF!</v>
      </c>
    </row>
    <row r="258" spans="1:12" ht="14" x14ac:dyDescent="0.2">
      <c r="A258" s="196" t="s">
        <v>236</v>
      </c>
      <c r="B258" s="258"/>
      <c r="C258" s="258"/>
      <c r="D258" s="258"/>
      <c r="E258" s="258"/>
      <c r="F258" s="258"/>
      <c r="G258" s="258"/>
      <c r="H258" s="258"/>
      <c r="I258" s="259"/>
      <c r="J258" s="64" t="e">
        <f>J257*L257</f>
        <v>#REF!</v>
      </c>
    </row>
    <row r="259" spans="1:12" ht="14" x14ac:dyDescent="0.2">
      <c r="A259" s="195" t="s">
        <v>163</v>
      </c>
      <c r="B259" s="260"/>
      <c r="C259" s="260"/>
      <c r="D259" s="260"/>
      <c r="E259" s="260"/>
      <c r="F259" s="260"/>
      <c r="G259" s="260"/>
      <c r="H259" s="260"/>
      <c r="I259" s="261"/>
      <c r="J259" s="64" t="e">
        <f>SUM(J257+J258)</f>
        <v>#REF!</v>
      </c>
      <c r="K259" s="85" t="e">
        <f>B1-J259</f>
        <v>#REF!</v>
      </c>
    </row>
    <row r="260" spans="1:12" s="22" customFormat="1" ht="14" x14ac:dyDescent="0.2">
      <c r="A260" s="4"/>
      <c r="B260" s="4"/>
      <c r="C260" s="4"/>
      <c r="D260" s="4"/>
      <c r="E260" s="4"/>
      <c r="F260" s="4"/>
      <c r="G260" s="4"/>
      <c r="H260" s="4"/>
      <c r="I260" s="4"/>
      <c r="J260" s="4"/>
    </row>
    <row r="261" spans="1:12" s="22" customFormat="1" ht="14" x14ac:dyDescent="0.2">
      <c r="A261" s="4"/>
      <c r="B261" s="4"/>
      <c r="C261" s="4"/>
      <c r="D261" s="4"/>
      <c r="E261" s="4"/>
      <c r="F261" s="4"/>
      <c r="G261" s="4"/>
      <c r="H261" s="4"/>
      <c r="I261" s="4"/>
      <c r="J261" s="4"/>
    </row>
    <row r="262" spans="1:12" s="22" customFormat="1" x14ac:dyDescent="0.2">
      <c r="A262" s="149" t="s">
        <v>237</v>
      </c>
      <c r="B262" s="149"/>
      <c r="C262" s="149"/>
      <c r="D262" s="149"/>
      <c r="E262" s="149"/>
      <c r="F262" s="149"/>
      <c r="G262" s="149"/>
      <c r="H262" s="149"/>
      <c r="I262" s="149"/>
      <c r="J262" s="149"/>
    </row>
    <row r="263" spans="1:12" s="22" customFormat="1" x14ac:dyDescent="0.2">
      <c r="A263" s="149"/>
      <c r="B263" s="149"/>
      <c r="C263" s="149"/>
      <c r="D263" s="149"/>
      <c r="E263" s="149"/>
      <c r="F263" s="149"/>
      <c r="G263" s="149"/>
      <c r="H263" s="149"/>
      <c r="I263" s="149"/>
      <c r="J263" s="149"/>
    </row>
    <row r="264" spans="1:12" ht="14" x14ac:dyDescent="0.2">
      <c r="A264" s="150" t="s">
        <v>245</v>
      </c>
      <c r="B264" s="203"/>
      <c r="C264" s="203"/>
      <c r="D264" s="203"/>
      <c r="E264" s="203"/>
      <c r="F264" s="203"/>
      <c r="G264" s="203"/>
      <c r="H264" s="203"/>
      <c r="I264" s="203"/>
      <c r="J264" s="352"/>
    </row>
    <row r="265" spans="1:12" ht="45" x14ac:dyDescent="0.2">
      <c r="A265" s="151" t="s">
        <v>246</v>
      </c>
      <c r="B265" s="204"/>
      <c r="C265" s="204"/>
      <c r="D265" s="205"/>
      <c r="E265" s="21" t="s">
        <v>194</v>
      </c>
      <c r="F265" s="23"/>
      <c r="G265" s="21" t="s">
        <v>82</v>
      </c>
      <c r="H265" s="21" t="s">
        <v>92</v>
      </c>
      <c r="I265" s="21" t="s">
        <v>93</v>
      </c>
      <c r="J265" s="21" t="s">
        <v>94</v>
      </c>
    </row>
    <row r="266" spans="1:12" ht="30" x14ac:dyDescent="0.2">
      <c r="A266" s="152" t="s">
        <v>95</v>
      </c>
      <c r="B266" s="206"/>
      <c r="C266" s="206"/>
      <c r="D266" s="207"/>
      <c r="E266" s="24">
        <v>4</v>
      </c>
      <c r="F266" s="25" t="s">
        <v>96</v>
      </c>
      <c r="G266" s="3">
        <v>1</v>
      </c>
      <c r="H266" s="26">
        <v>4510000</v>
      </c>
      <c r="I266" s="27">
        <f>E266*G266*H266</f>
        <v>18040000</v>
      </c>
      <c r="J266" s="153">
        <f>SUM(I266:I269)</f>
        <v>88296000</v>
      </c>
    </row>
    <row r="267" spans="1:12" ht="30" x14ac:dyDescent="0.2">
      <c r="A267" s="208"/>
      <c r="B267" s="209"/>
      <c r="C267" s="209"/>
      <c r="D267" s="210"/>
      <c r="E267" s="24">
        <v>4</v>
      </c>
      <c r="F267" s="25" t="s">
        <v>97</v>
      </c>
      <c r="G267" s="3">
        <v>1</v>
      </c>
      <c r="H267" s="26">
        <v>4510000</v>
      </c>
      <c r="I267" s="27">
        <f t="shared" ref="I267:I277" si="16">E267*G267*H267</f>
        <v>18040000</v>
      </c>
      <c r="J267" s="153"/>
    </row>
    <row r="268" spans="1:12" ht="30" x14ac:dyDescent="0.2">
      <c r="A268" s="208"/>
      <c r="B268" s="209"/>
      <c r="C268" s="209"/>
      <c r="D268" s="210"/>
      <c r="E268" s="24">
        <v>4</v>
      </c>
      <c r="F268" s="25" t="s">
        <v>98</v>
      </c>
      <c r="G268" s="3">
        <v>1</v>
      </c>
      <c r="H268" s="26">
        <v>4510000</v>
      </c>
      <c r="I268" s="27">
        <f t="shared" si="16"/>
        <v>18040000</v>
      </c>
      <c r="J268" s="153"/>
    </row>
    <row r="269" spans="1:12" ht="30" x14ac:dyDescent="0.2">
      <c r="A269" s="211"/>
      <c r="B269" s="212"/>
      <c r="C269" s="212"/>
      <c r="D269" s="213"/>
      <c r="E269" s="24">
        <v>4</v>
      </c>
      <c r="F269" s="25" t="s">
        <v>195</v>
      </c>
      <c r="G269" s="3">
        <v>4</v>
      </c>
      <c r="H269" s="26">
        <v>2136000</v>
      </c>
      <c r="I269" s="27">
        <f t="shared" si="16"/>
        <v>34176000</v>
      </c>
      <c r="J269" s="153"/>
    </row>
    <row r="270" spans="1:12" ht="30" x14ac:dyDescent="0.2">
      <c r="A270" s="152" t="s">
        <v>100</v>
      </c>
      <c r="B270" s="206"/>
      <c r="C270" s="206"/>
      <c r="D270" s="207"/>
      <c r="E270" s="24">
        <v>4</v>
      </c>
      <c r="F270" s="25" t="s">
        <v>96</v>
      </c>
      <c r="G270" s="3">
        <v>1</v>
      </c>
      <c r="H270" s="26">
        <v>4510000</v>
      </c>
      <c r="I270" s="27">
        <f t="shared" si="16"/>
        <v>18040000</v>
      </c>
      <c r="J270" s="153">
        <f>SUM(I270:I273)</f>
        <v>88296000</v>
      </c>
    </row>
    <row r="271" spans="1:12" ht="30" x14ac:dyDescent="0.2">
      <c r="A271" s="208"/>
      <c r="B271" s="209"/>
      <c r="C271" s="209"/>
      <c r="D271" s="210"/>
      <c r="E271" s="24">
        <v>4</v>
      </c>
      <c r="F271" s="25" t="s">
        <v>97</v>
      </c>
      <c r="G271" s="3">
        <v>1</v>
      </c>
      <c r="H271" s="26">
        <v>4510000</v>
      </c>
      <c r="I271" s="27">
        <f t="shared" si="16"/>
        <v>18040000</v>
      </c>
      <c r="J271" s="153"/>
    </row>
    <row r="272" spans="1:12" ht="30" x14ac:dyDescent="0.2">
      <c r="A272" s="208"/>
      <c r="B272" s="209"/>
      <c r="C272" s="209"/>
      <c r="D272" s="210"/>
      <c r="E272" s="24">
        <v>4</v>
      </c>
      <c r="F272" s="25" t="s">
        <v>98</v>
      </c>
      <c r="G272" s="3">
        <v>1</v>
      </c>
      <c r="H272" s="26">
        <v>4510000</v>
      </c>
      <c r="I272" s="27">
        <f t="shared" si="16"/>
        <v>18040000</v>
      </c>
      <c r="J272" s="153"/>
    </row>
    <row r="273" spans="1:13" ht="30" x14ac:dyDescent="0.2">
      <c r="A273" s="211"/>
      <c r="B273" s="212"/>
      <c r="C273" s="212"/>
      <c r="D273" s="213"/>
      <c r="E273" s="24">
        <v>4</v>
      </c>
      <c r="F273" s="25" t="s">
        <v>195</v>
      </c>
      <c r="G273" s="3">
        <v>4</v>
      </c>
      <c r="H273" s="26">
        <v>2136000</v>
      </c>
      <c r="I273" s="27">
        <f t="shared" si="16"/>
        <v>34176000</v>
      </c>
      <c r="J273" s="153"/>
      <c r="M273" s="29"/>
    </row>
    <row r="274" spans="1:13" ht="30" x14ac:dyDescent="0.2">
      <c r="A274" s="193" t="s">
        <v>101</v>
      </c>
      <c r="B274" s="354"/>
      <c r="C274" s="354"/>
      <c r="D274" s="355"/>
      <c r="E274" s="24">
        <v>1.5</v>
      </c>
      <c r="F274" s="25" t="s">
        <v>102</v>
      </c>
      <c r="G274" s="3">
        <v>1</v>
      </c>
      <c r="H274" s="26">
        <v>4510000</v>
      </c>
      <c r="I274" s="27">
        <f t="shared" si="16"/>
        <v>6765000</v>
      </c>
      <c r="J274" s="159">
        <f>SUM(I274:I277)</f>
        <v>24805000</v>
      </c>
      <c r="M274" s="29"/>
    </row>
    <row r="275" spans="1:13" ht="30" x14ac:dyDescent="0.2">
      <c r="A275" s="341"/>
      <c r="B275" s="356"/>
      <c r="C275" s="356"/>
      <c r="D275" s="357"/>
      <c r="E275" s="24">
        <v>1.5</v>
      </c>
      <c r="F275" s="25" t="s">
        <v>103</v>
      </c>
      <c r="G275" s="3">
        <v>1</v>
      </c>
      <c r="H275" s="26">
        <v>4510000</v>
      </c>
      <c r="I275" s="27">
        <f t="shared" si="16"/>
        <v>6765000</v>
      </c>
      <c r="J275" s="160"/>
    </row>
    <row r="276" spans="1:13" ht="30" x14ac:dyDescent="0.2">
      <c r="A276" s="341"/>
      <c r="B276" s="356"/>
      <c r="C276" s="356"/>
      <c r="D276" s="357"/>
      <c r="E276" s="24">
        <v>1.5</v>
      </c>
      <c r="F276" s="25" t="s">
        <v>247</v>
      </c>
      <c r="G276" s="3">
        <v>1</v>
      </c>
      <c r="H276" s="26">
        <v>4510000</v>
      </c>
      <c r="I276" s="27">
        <f t="shared" si="16"/>
        <v>6765000</v>
      </c>
      <c r="J276" s="160"/>
    </row>
    <row r="277" spans="1:13" s="22" customFormat="1" ht="30" x14ac:dyDescent="0.2">
      <c r="A277" s="341"/>
      <c r="B277" s="356"/>
      <c r="C277" s="356"/>
      <c r="D277" s="357"/>
      <c r="E277" s="24">
        <v>1</v>
      </c>
      <c r="F277" s="25" t="s">
        <v>105</v>
      </c>
      <c r="G277" s="3">
        <v>1</v>
      </c>
      <c r="H277" s="26">
        <v>4510000</v>
      </c>
      <c r="I277" s="27">
        <f t="shared" si="16"/>
        <v>4510000</v>
      </c>
      <c r="J277" s="161"/>
    </row>
    <row r="278" spans="1:13" ht="15" x14ac:dyDescent="0.2">
      <c r="A278" s="149"/>
      <c r="B278" s="149"/>
      <c r="C278" s="149"/>
      <c r="D278" s="149"/>
      <c r="E278" s="149"/>
      <c r="F278" s="149"/>
      <c r="G278" s="21" t="s">
        <v>82</v>
      </c>
      <c r="H278" s="21" t="s">
        <v>92</v>
      </c>
      <c r="I278" s="21" t="s">
        <v>93</v>
      </c>
      <c r="J278" s="21" t="s">
        <v>94</v>
      </c>
    </row>
    <row r="279" spans="1:13" s="22" customFormat="1" ht="105" x14ac:dyDescent="0.2">
      <c r="A279" s="108" t="s">
        <v>106</v>
      </c>
      <c r="B279" s="109"/>
      <c r="C279" s="109"/>
      <c r="D279" s="109"/>
      <c r="E279" s="30">
        <f>E266</f>
        <v>4</v>
      </c>
      <c r="F279" s="31" t="s">
        <v>107</v>
      </c>
      <c r="G279" s="3">
        <v>1</v>
      </c>
      <c r="H279" s="26" t="e">
        <f>#REF!</f>
        <v>#REF!</v>
      </c>
      <c r="I279" s="26" t="e">
        <f>E279*G279*H279</f>
        <v>#REF!</v>
      </c>
      <c r="J279" s="26" t="e">
        <f>E279*G279*H279</f>
        <v>#REF!</v>
      </c>
    </row>
    <row r="280" spans="1:13" s="22" customFormat="1" ht="14" x14ac:dyDescent="0.2">
      <c r="A280" s="178" t="s">
        <v>108</v>
      </c>
      <c r="B280" s="216"/>
      <c r="C280" s="216"/>
      <c r="D280" s="216"/>
      <c r="E280" s="216"/>
      <c r="F280" s="216"/>
      <c r="G280" s="216"/>
      <c r="H280" s="216"/>
      <c r="I280" s="216"/>
      <c r="J280" s="324"/>
    </row>
    <row r="281" spans="1:13" ht="29" customHeight="1" x14ac:dyDescent="0.2">
      <c r="A281" s="151" t="s">
        <v>109</v>
      </c>
      <c r="B281" s="204"/>
      <c r="C281" s="204"/>
      <c r="D281" s="204"/>
      <c r="E281" s="204"/>
      <c r="F281" s="204"/>
      <c r="G281" s="204"/>
      <c r="H281" s="204"/>
      <c r="I281" s="204"/>
      <c r="J281" s="205"/>
    </row>
    <row r="282" spans="1:13" s="22" customFormat="1" ht="45" x14ac:dyDescent="0.2">
      <c r="A282" s="34" t="s">
        <v>246</v>
      </c>
      <c r="B282" s="34" t="s">
        <v>110</v>
      </c>
      <c r="C282" s="34" t="s">
        <v>111</v>
      </c>
      <c r="D282" s="21" t="s">
        <v>112</v>
      </c>
      <c r="E282" s="21" t="s">
        <v>113</v>
      </c>
      <c r="F282" s="21" t="s">
        <v>114</v>
      </c>
      <c r="G282" s="21" t="s">
        <v>174</v>
      </c>
      <c r="H282" s="21" t="s">
        <v>92</v>
      </c>
      <c r="I282" s="21" t="s">
        <v>93</v>
      </c>
      <c r="J282" s="21" t="s">
        <v>94</v>
      </c>
    </row>
    <row r="283" spans="1:13" ht="29" customHeight="1" x14ac:dyDescent="0.2">
      <c r="A283" s="75" t="s">
        <v>115</v>
      </c>
      <c r="B283" s="86" t="s">
        <v>217</v>
      </c>
      <c r="C283" s="86" t="s">
        <v>218</v>
      </c>
      <c r="D283" s="323"/>
      <c r="E283" s="216"/>
      <c r="F283" s="216"/>
      <c r="G283" s="216"/>
      <c r="H283" s="216"/>
      <c r="I283" s="216"/>
      <c r="J283" s="324"/>
    </row>
    <row r="284" spans="1:13" ht="33" customHeight="1" x14ac:dyDescent="0.2">
      <c r="A284" s="21" t="s">
        <v>246</v>
      </c>
      <c r="B284" s="21" t="s">
        <v>110</v>
      </c>
      <c r="C284" s="21" t="s">
        <v>111</v>
      </c>
      <c r="D284" s="21" t="s">
        <v>112</v>
      </c>
      <c r="E284" s="21" t="s">
        <v>113</v>
      </c>
      <c r="F284" s="21" t="s">
        <v>114</v>
      </c>
      <c r="G284" s="21" t="s">
        <v>174</v>
      </c>
      <c r="H284" s="21" t="s">
        <v>92</v>
      </c>
      <c r="I284" s="21" t="s">
        <v>93</v>
      </c>
      <c r="J284" s="21" t="s">
        <v>94</v>
      </c>
    </row>
    <row r="285" spans="1:13" ht="67.25" customHeight="1" x14ac:dyDescent="0.2">
      <c r="A285" s="158" t="s">
        <v>286</v>
      </c>
      <c r="B285" s="157" t="s">
        <v>117</v>
      </c>
      <c r="C285" s="157" t="s">
        <v>248</v>
      </c>
      <c r="D285" s="176">
        <v>3</v>
      </c>
      <c r="E285" s="157">
        <v>20</v>
      </c>
      <c r="F285" s="2" t="s">
        <v>165</v>
      </c>
      <c r="G285" s="3">
        <f>ROUNDUP((D285*E285)/50,0)</f>
        <v>2</v>
      </c>
      <c r="H285" s="42" t="e">
        <f>#REF!</f>
        <v>#REF!</v>
      </c>
      <c r="I285" s="26" t="e">
        <f>+H285*G285</f>
        <v>#REF!</v>
      </c>
      <c r="J285" s="159" t="e">
        <f>SUM(I285:I288)</f>
        <v>#REF!</v>
      </c>
    </row>
    <row r="286" spans="1:13" ht="36.5" customHeight="1" x14ac:dyDescent="0.2">
      <c r="A286" s="217"/>
      <c r="B286" s="219"/>
      <c r="C286" s="219"/>
      <c r="D286" s="227"/>
      <c r="E286" s="219"/>
      <c r="F286" s="2" t="s">
        <v>80</v>
      </c>
      <c r="G286" s="3">
        <f>ROUNDUP((D285*E285)/20,0)</f>
        <v>3</v>
      </c>
      <c r="H286" s="42" t="e">
        <f>#REF!</f>
        <v>#REF!</v>
      </c>
      <c r="I286" s="26" t="e">
        <f>+H286*G286</f>
        <v>#REF!</v>
      </c>
      <c r="J286" s="160"/>
    </row>
    <row r="287" spans="1:13" s="22" customFormat="1" ht="15" x14ac:dyDescent="0.2">
      <c r="A287" s="217"/>
      <c r="B287" s="219"/>
      <c r="C287" s="219"/>
      <c r="D287" s="227"/>
      <c r="E287" s="219"/>
      <c r="F287" s="2" t="s">
        <v>78</v>
      </c>
      <c r="G287" s="3">
        <v>1</v>
      </c>
      <c r="H287" s="42" t="e">
        <f>#REF!</f>
        <v>#REF!</v>
      </c>
      <c r="I287" s="26" t="e">
        <f>+H287*G287</f>
        <v>#REF!</v>
      </c>
      <c r="J287" s="160"/>
    </row>
    <row r="288" spans="1:13" ht="33" customHeight="1" x14ac:dyDescent="0.2">
      <c r="A288" s="218"/>
      <c r="B288" s="220"/>
      <c r="C288" s="220"/>
      <c r="D288" s="228"/>
      <c r="E288" s="220"/>
      <c r="F288" s="2" t="s">
        <v>79</v>
      </c>
      <c r="G288" s="3">
        <v>3</v>
      </c>
      <c r="H288" s="42" t="e">
        <f>#REF!</f>
        <v>#REF!</v>
      </c>
      <c r="I288" s="26" t="e">
        <f>+H288*G288</f>
        <v>#REF!</v>
      </c>
      <c r="J288" s="161"/>
    </row>
    <row r="289" spans="1:10" ht="42.5" customHeight="1" x14ac:dyDescent="0.2">
      <c r="A289" s="21" t="s">
        <v>246</v>
      </c>
      <c r="B289" s="21" t="s">
        <v>110</v>
      </c>
      <c r="C289" s="21" t="s">
        <v>111</v>
      </c>
      <c r="D289" s="21" t="s">
        <v>112</v>
      </c>
      <c r="E289" s="21" t="s">
        <v>113</v>
      </c>
      <c r="F289" s="21" t="s">
        <v>114</v>
      </c>
      <c r="G289" s="21" t="s">
        <v>174</v>
      </c>
      <c r="H289" s="21" t="s">
        <v>92</v>
      </c>
      <c r="I289" s="21" t="s">
        <v>93</v>
      </c>
      <c r="J289" s="21" t="s">
        <v>94</v>
      </c>
    </row>
    <row r="290" spans="1:10" ht="73.25" customHeight="1" x14ac:dyDescent="0.2">
      <c r="A290" s="155" t="s">
        <v>287</v>
      </c>
      <c r="B290" s="156" t="s">
        <v>59</v>
      </c>
      <c r="C290" s="157" t="s">
        <v>248</v>
      </c>
      <c r="D290" s="176">
        <v>3</v>
      </c>
      <c r="E290" s="157">
        <v>15</v>
      </c>
      <c r="F290" s="2" t="s">
        <v>165</v>
      </c>
      <c r="G290" s="3">
        <f>ROUNDUP((D290*E290)/50,0)</f>
        <v>1</v>
      </c>
      <c r="H290" s="42" t="e">
        <f>#REF!</f>
        <v>#REF!</v>
      </c>
      <c r="I290" s="26" t="e">
        <f>+H290*G290</f>
        <v>#REF!</v>
      </c>
      <c r="J290" s="153" t="e">
        <f>+I293+I290+I291+I292</f>
        <v>#REF!</v>
      </c>
    </row>
    <row r="291" spans="1:10" ht="39.5" customHeight="1" x14ac:dyDescent="0.2">
      <c r="A291" s="221"/>
      <c r="B291" s="219"/>
      <c r="C291" s="219"/>
      <c r="D291" s="227"/>
      <c r="E291" s="219"/>
      <c r="F291" s="2" t="s">
        <v>80</v>
      </c>
      <c r="G291" s="81">
        <f>ROUNDUP((D290*E290)/20,0)</f>
        <v>3</v>
      </c>
      <c r="H291" s="42" t="e">
        <f>#REF!</f>
        <v>#REF!</v>
      </c>
      <c r="I291" s="26" t="e">
        <f>+H291*G291</f>
        <v>#REF!</v>
      </c>
      <c r="J291" s="153"/>
    </row>
    <row r="292" spans="1:10" ht="15" x14ac:dyDescent="0.2">
      <c r="A292" s="221"/>
      <c r="B292" s="219"/>
      <c r="C292" s="219"/>
      <c r="D292" s="227"/>
      <c r="E292" s="219"/>
      <c r="F292" s="2" t="s">
        <v>78</v>
      </c>
      <c r="G292" s="3">
        <v>1</v>
      </c>
      <c r="H292" s="42" t="e">
        <f>#REF!</f>
        <v>#REF!</v>
      </c>
      <c r="I292" s="26" t="e">
        <f>+H292*G292</f>
        <v>#REF!</v>
      </c>
      <c r="J292" s="153"/>
    </row>
    <row r="293" spans="1:10" ht="25.25" customHeight="1" x14ac:dyDescent="0.2">
      <c r="A293" s="222"/>
      <c r="B293" s="220"/>
      <c r="C293" s="220"/>
      <c r="D293" s="228"/>
      <c r="E293" s="220"/>
      <c r="F293" s="2" t="s">
        <v>79</v>
      </c>
      <c r="G293" s="3">
        <v>3</v>
      </c>
      <c r="H293" s="42" t="e">
        <f>#REF!</f>
        <v>#REF!</v>
      </c>
      <c r="I293" s="26" t="e">
        <f>+H293*G293</f>
        <v>#REF!</v>
      </c>
      <c r="J293" s="153"/>
    </row>
    <row r="294" spans="1:10" ht="30" customHeight="1" x14ac:dyDescent="0.2">
      <c r="A294" s="21" t="s">
        <v>246</v>
      </c>
      <c r="B294" s="21" t="s">
        <v>110</v>
      </c>
      <c r="C294" s="21" t="s">
        <v>111</v>
      </c>
      <c r="D294" s="21" t="s">
        <v>112</v>
      </c>
      <c r="E294" s="21" t="s">
        <v>113</v>
      </c>
      <c r="F294" s="21" t="s">
        <v>114</v>
      </c>
      <c r="G294" s="21" t="s">
        <v>120</v>
      </c>
      <c r="H294" s="21" t="s">
        <v>92</v>
      </c>
      <c r="I294" s="21" t="s">
        <v>93</v>
      </c>
      <c r="J294" s="21" t="s">
        <v>94</v>
      </c>
    </row>
    <row r="295" spans="1:10" ht="33" customHeight="1" x14ac:dyDescent="0.2">
      <c r="A295" s="155" t="s">
        <v>288</v>
      </c>
      <c r="B295" s="156" t="s">
        <v>117</v>
      </c>
      <c r="C295" s="156" t="s">
        <v>250</v>
      </c>
      <c r="D295" s="156">
        <v>3</v>
      </c>
      <c r="E295" s="156">
        <v>15</v>
      </c>
      <c r="F295" s="2" t="s">
        <v>165</v>
      </c>
      <c r="G295" s="3">
        <f>ROUNDUP((D295*E295)/50,0)</f>
        <v>1</v>
      </c>
      <c r="H295" s="26" t="e">
        <f>#REF!</f>
        <v>#REF!</v>
      </c>
      <c r="I295" s="26" t="e">
        <f>+H295*G295</f>
        <v>#REF!</v>
      </c>
      <c r="J295" s="159" t="e">
        <f>SUM(I295:I310)</f>
        <v>#REF!</v>
      </c>
    </row>
    <row r="296" spans="1:10" ht="31.25" customHeight="1" x14ac:dyDescent="0.2">
      <c r="A296" s="221"/>
      <c r="B296" s="219"/>
      <c r="C296" s="219"/>
      <c r="D296" s="219"/>
      <c r="E296" s="219"/>
      <c r="F296" s="2" t="s">
        <v>80</v>
      </c>
      <c r="G296" s="3">
        <f>ROUNDUP((D295*E295)/20,0)</f>
        <v>3</v>
      </c>
      <c r="H296" s="26" t="e">
        <f>#REF!</f>
        <v>#REF!</v>
      </c>
      <c r="I296" s="26" t="e">
        <f>+H296*G296</f>
        <v>#REF!</v>
      </c>
      <c r="J296" s="160"/>
    </row>
    <row r="297" spans="1:10" ht="26.5" customHeight="1" x14ac:dyDescent="0.2">
      <c r="A297" s="221"/>
      <c r="B297" s="219"/>
      <c r="C297" s="219"/>
      <c r="D297" s="219"/>
      <c r="E297" s="219"/>
      <c r="F297" s="2" t="s">
        <v>78</v>
      </c>
      <c r="G297" s="3">
        <v>1</v>
      </c>
      <c r="H297" s="26" t="e">
        <f>#REF!</f>
        <v>#REF!</v>
      </c>
      <c r="I297" s="26" t="e">
        <f>+H297*G297</f>
        <v>#REF!</v>
      </c>
      <c r="J297" s="160"/>
    </row>
    <row r="298" spans="1:10" ht="45" x14ac:dyDescent="0.2">
      <c r="A298" s="221"/>
      <c r="B298" s="219"/>
      <c r="C298" s="219"/>
      <c r="D298" s="219"/>
      <c r="E298" s="219"/>
      <c r="F298" s="2" t="s">
        <v>77</v>
      </c>
      <c r="G298" s="3">
        <v>1</v>
      </c>
      <c r="H298" s="26" t="e">
        <f>#REF!</f>
        <v>#REF!</v>
      </c>
      <c r="I298" s="26" t="e">
        <f>+H298*G298</f>
        <v>#REF!</v>
      </c>
      <c r="J298" s="160"/>
    </row>
    <row r="299" spans="1:10" ht="26.5" customHeight="1" x14ac:dyDescent="0.2">
      <c r="A299" s="222"/>
      <c r="B299" s="220"/>
      <c r="C299" s="220"/>
      <c r="D299" s="220"/>
      <c r="E299" s="220"/>
      <c r="F299" s="2" t="s">
        <v>79</v>
      </c>
      <c r="G299" s="30">
        <v>1</v>
      </c>
      <c r="H299" s="27" t="e">
        <f>#REF!</f>
        <v>#REF!</v>
      </c>
      <c r="I299" s="26" t="e">
        <f>+H299*G299</f>
        <v>#REF!</v>
      </c>
      <c r="J299" s="161"/>
    </row>
    <row r="300" spans="1:10" ht="30" customHeight="1" x14ac:dyDescent="0.2">
      <c r="A300" s="21" t="s">
        <v>246</v>
      </c>
      <c r="B300" s="21" t="s">
        <v>110</v>
      </c>
      <c r="C300" s="21" t="s">
        <v>111</v>
      </c>
      <c r="D300" s="21" t="s">
        <v>112</v>
      </c>
      <c r="E300" s="21" t="s">
        <v>113</v>
      </c>
      <c r="F300" s="21" t="s">
        <v>114</v>
      </c>
      <c r="G300" s="21" t="s">
        <v>174</v>
      </c>
      <c r="H300" s="21" t="s">
        <v>92</v>
      </c>
      <c r="I300" s="21" t="s">
        <v>93</v>
      </c>
      <c r="J300" s="21" t="s">
        <v>94</v>
      </c>
    </row>
    <row r="301" spans="1:10" ht="28.25" customHeight="1" x14ac:dyDescent="0.2">
      <c r="A301" s="158" t="s">
        <v>289</v>
      </c>
      <c r="B301" s="157" t="s">
        <v>59</v>
      </c>
      <c r="C301" s="156" t="s">
        <v>250</v>
      </c>
      <c r="D301" s="156">
        <v>3</v>
      </c>
      <c r="E301" s="156">
        <v>10</v>
      </c>
      <c r="F301" s="2" t="s">
        <v>165</v>
      </c>
      <c r="G301" s="3">
        <f>ROUNDUP((D301*E301)/50,0)</f>
        <v>1</v>
      </c>
      <c r="H301" s="26" t="e">
        <f>#REF!</f>
        <v>#REF!</v>
      </c>
      <c r="I301" s="26" t="e">
        <f>+H301*G301</f>
        <v>#REF!</v>
      </c>
      <c r="J301" s="159" t="e">
        <f>SUM(I301:I313)</f>
        <v>#REF!</v>
      </c>
    </row>
    <row r="302" spans="1:10" ht="28.25" customHeight="1" x14ac:dyDescent="0.2">
      <c r="A302" s="217"/>
      <c r="B302" s="219"/>
      <c r="C302" s="219"/>
      <c r="D302" s="219"/>
      <c r="E302" s="219"/>
      <c r="F302" s="2" t="s">
        <v>80</v>
      </c>
      <c r="G302" s="3">
        <f>ROUNDUP((D301*E301)/20,0)</f>
        <v>2</v>
      </c>
      <c r="H302" s="26" t="e">
        <f>#REF!</f>
        <v>#REF!</v>
      </c>
      <c r="I302" s="26" t="e">
        <f>+H302*G302</f>
        <v>#REF!</v>
      </c>
      <c r="J302" s="159"/>
    </row>
    <row r="303" spans="1:10" ht="34.25" customHeight="1" x14ac:dyDescent="0.2">
      <c r="A303" s="217"/>
      <c r="B303" s="219"/>
      <c r="C303" s="219"/>
      <c r="D303" s="219"/>
      <c r="E303" s="219"/>
      <c r="F303" s="2" t="s">
        <v>78</v>
      </c>
      <c r="G303" s="3">
        <v>1</v>
      </c>
      <c r="H303" s="26" t="e">
        <f>#REF!</f>
        <v>#REF!</v>
      </c>
      <c r="I303" s="26" t="e">
        <f>+H303*G303</f>
        <v>#REF!</v>
      </c>
      <c r="J303" s="159"/>
    </row>
    <row r="304" spans="1:10" s="22" customFormat="1" ht="45" x14ac:dyDescent="0.2">
      <c r="A304" s="217"/>
      <c r="B304" s="219"/>
      <c r="C304" s="219"/>
      <c r="D304" s="219"/>
      <c r="E304" s="219"/>
      <c r="F304" s="2" t="s">
        <v>77</v>
      </c>
      <c r="G304" s="3">
        <v>1</v>
      </c>
      <c r="H304" s="26" t="e">
        <f>#REF!</f>
        <v>#REF!</v>
      </c>
      <c r="I304" s="26" t="e">
        <f>+H304*G304</f>
        <v>#REF!</v>
      </c>
      <c r="J304" s="159"/>
    </row>
    <row r="305" spans="1:12" ht="76.25" customHeight="1" x14ac:dyDescent="0.2">
      <c r="A305" s="218"/>
      <c r="B305" s="220"/>
      <c r="C305" s="220"/>
      <c r="D305" s="220"/>
      <c r="E305" s="220"/>
      <c r="F305" s="2" t="s">
        <v>79</v>
      </c>
      <c r="G305" s="30">
        <v>1</v>
      </c>
      <c r="H305" s="27" t="e">
        <f>#REF!</f>
        <v>#REF!</v>
      </c>
      <c r="I305" s="26" t="e">
        <f>+H305*G305</f>
        <v>#REF!</v>
      </c>
      <c r="J305" s="159"/>
      <c r="L305" s="44"/>
    </row>
    <row r="306" spans="1:12" ht="79.25" customHeight="1" x14ac:dyDescent="0.2">
      <c r="A306" s="21" t="s">
        <v>246</v>
      </c>
      <c r="B306" s="21" t="s">
        <v>110</v>
      </c>
      <c r="C306" s="21" t="s">
        <v>111</v>
      </c>
      <c r="D306" s="21" t="s">
        <v>112</v>
      </c>
      <c r="E306" s="21" t="s">
        <v>113</v>
      </c>
      <c r="F306" s="21" t="s">
        <v>114</v>
      </c>
      <c r="G306" s="21" t="s">
        <v>174</v>
      </c>
      <c r="H306" s="21" t="s">
        <v>92</v>
      </c>
      <c r="I306" s="21" t="s">
        <v>93</v>
      </c>
      <c r="J306" s="21" t="s">
        <v>94</v>
      </c>
      <c r="L306" s="44"/>
    </row>
    <row r="307" spans="1:12" ht="65" customHeight="1" x14ac:dyDescent="0.2">
      <c r="A307" s="158" t="s">
        <v>290</v>
      </c>
      <c r="B307" s="158" t="s">
        <v>117</v>
      </c>
      <c r="C307" s="156" t="s">
        <v>5</v>
      </c>
      <c r="D307" s="157">
        <v>1</v>
      </c>
      <c r="E307" s="157">
        <v>20</v>
      </c>
      <c r="F307" s="2" t="s">
        <v>77</v>
      </c>
      <c r="G307" s="3">
        <v>1</v>
      </c>
      <c r="H307" s="26" t="e">
        <f>#REF!</f>
        <v>#REF!</v>
      </c>
      <c r="I307" s="26" t="e">
        <f>+H307*G307</f>
        <v>#REF!</v>
      </c>
      <c r="J307" s="159" t="e">
        <f>SUM(I307:I309)</f>
        <v>#REF!</v>
      </c>
      <c r="L307" s="44"/>
    </row>
    <row r="308" spans="1:12" s="22" customFormat="1" ht="30" x14ac:dyDescent="0.2">
      <c r="A308" s="217"/>
      <c r="B308" s="183"/>
      <c r="C308" s="223"/>
      <c r="D308" s="227"/>
      <c r="E308" s="227"/>
      <c r="F308" s="2" t="s">
        <v>306</v>
      </c>
      <c r="G308" s="3">
        <f>D307</f>
        <v>1</v>
      </c>
      <c r="H308" s="26">
        <v>116655</v>
      </c>
      <c r="I308" s="26">
        <f>+H308*G308</f>
        <v>116655</v>
      </c>
      <c r="J308" s="160"/>
    </row>
    <row r="309" spans="1:12" ht="30" x14ac:dyDescent="0.2">
      <c r="A309" s="218"/>
      <c r="B309" s="231"/>
      <c r="C309" s="224"/>
      <c r="D309" s="228"/>
      <c r="E309" s="228"/>
      <c r="F309" s="2" t="s">
        <v>76</v>
      </c>
      <c r="G309" s="3">
        <v>20</v>
      </c>
      <c r="H309" s="26" t="e">
        <f>#REF!</f>
        <v>#REF!</v>
      </c>
      <c r="I309" s="26" t="e">
        <f>+H309*G309</f>
        <v>#REF!</v>
      </c>
      <c r="J309" s="161"/>
    </row>
    <row r="310" spans="1:12" s="22" customFormat="1" ht="45" x14ac:dyDescent="0.2">
      <c r="A310" s="21" t="s">
        <v>246</v>
      </c>
      <c r="B310" s="21" t="s">
        <v>110</v>
      </c>
      <c r="C310" s="21" t="s">
        <v>111</v>
      </c>
      <c r="D310" s="21" t="s">
        <v>112</v>
      </c>
      <c r="E310" s="21" t="s">
        <v>113</v>
      </c>
      <c r="F310" s="21" t="s">
        <v>114</v>
      </c>
      <c r="G310" s="21" t="s">
        <v>174</v>
      </c>
      <c r="H310" s="21" t="s">
        <v>92</v>
      </c>
      <c r="I310" s="21" t="s">
        <v>93</v>
      </c>
      <c r="J310" s="21" t="s">
        <v>94</v>
      </c>
    </row>
    <row r="311" spans="1:12" s="47" customFormat="1" ht="75" x14ac:dyDescent="0.2">
      <c r="A311" s="35" t="s">
        <v>6</v>
      </c>
      <c r="B311" s="40" t="s">
        <v>117</v>
      </c>
      <c r="C311" s="43" t="s">
        <v>5</v>
      </c>
      <c r="D311" s="41">
        <v>3</v>
      </c>
      <c r="E311" s="41">
        <v>15</v>
      </c>
      <c r="F311" s="45" t="s">
        <v>77</v>
      </c>
      <c r="G311" s="45">
        <v>1</v>
      </c>
      <c r="H311" s="28" t="e">
        <f>#REF!</f>
        <v>#REF!</v>
      </c>
      <c r="I311" s="26" t="e">
        <f>+H311*G311</f>
        <v>#REF!</v>
      </c>
      <c r="J311" s="26" t="e">
        <f>SUM(I311)</f>
        <v>#REF!</v>
      </c>
    </row>
    <row r="312" spans="1:12" s="22" customFormat="1" ht="30" x14ac:dyDescent="0.2">
      <c r="A312" s="21" t="s">
        <v>246</v>
      </c>
      <c r="B312" s="21" t="s">
        <v>110</v>
      </c>
      <c r="C312" s="21" t="s">
        <v>111</v>
      </c>
      <c r="D312" s="21" t="s">
        <v>112</v>
      </c>
      <c r="E312" s="21" t="s">
        <v>124</v>
      </c>
      <c r="F312" s="21" t="s">
        <v>114</v>
      </c>
      <c r="G312" s="21" t="s">
        <v>174</v>
      </c>
      <c r="H312" s="21" t="s">
        <v>92</v>
      </c>
      <c r="I312" s="21" t="s">
        <v>93</v>
      </c>
      <c r="J312" s="21" t="s">
        <v>94</v>
      </c>
    </row>
    <row r="313" spans="1:12" ht="75" x14ac:dyDescent="0.2">
      <c r="A313" s="35" t="s">
        <v>6</v>
      </c>
      <c r="B313" s="35" t="s">
        <v>59</v>
      </c>
      <c r="C313" s="43" t="s">
        <v>5</v>
      </c>
      <c r="D313" s="30">
        <v>1</v>
      </c>
      <c r="E313" s="30">
        <v>8</v>
      </c>
      <c r="F313" s="45" t="s">
        <v>77</v>
      </c>
      <c r="G313" s="45">
        <v>1</v>
      </c>
      <c r="H313" s="28" t="e">
        <f>#REF!</f>
        <v>#REF!</v>
      </c>
      <c r="I313" s="26" t="e">
        <f>+H313*G313</f>
        <v>#REF!</v>
      </c>
      <c r="J313" s="26" t="e">
        <f>SUM(I313)</f>
        <v>#REF!</v>
      </c>
    </row>
    <row r="314" spans="1:12" s="22" customFormat="1" ht="45" x14ac:dyDescent="0.2">
      <c r="A314" s="21" t="s">
        <v>246</v>
      </c>
      <c r="B314" s="21" t="s">
        <v>110</v>
      </c>
      <c r="C314" s="21" t="s">
        <v>111</v>
      </c>
      <c r="D314" s="21" t="s">
        <v>112</v>
      </c>
      <c r="E314" s="21" t="s">
        <v>113</v>
      </c>
      <c r="F314" s="21" t="s">
        <v>114</v>
      </c>
      <c r="G314" s="21" t="s">
        <v>174</v>
      </c>
      <c r="H314" s="21" t="s">
        <v>92</v>
      </c>
      <c r="I314" s="21" t="s">
        <v>93</v>
      </c>
      <c r="J314" s="21" t="s">
        <v>94</v>
      </c>
    </row>
    <row r="315" spans="1:12" ht="45" x14ac:dyDescent="0.2">
      <c r="A315" s="48" t="s">
        <v>252</v>
      </c>
      <c r="B315" s="41" t="s">
        <v>117</v>
      </c>
      <c r="C315" s="43" t="s">
        <v>5</v>
      </c>
      <c r="D315" s="41">
        <v>2</v>
      </c>
      <c r="E315" s="41">
        <v>20</v>
      </c>
      <c r="F315" s="45" t="s">
        <v>77</v>
      </c>
      <c r="G315" s="45">
        <v>1</v>
      </c>
      <c r="H315" s="28" t="e">
        <f>#REF!</f>
        <v>#REF!</v>
      </c>
      <c r="I315" s="26" t="e">
        <f>+H315*G315</f>
        <v>#REF!</v>
      </c>
      <c r="J315" s="26" t="e">
        <f>SUM(I315)</f>
        <v>#REF!</v>
      </c>
    </row>
    <row r="316" spans="1:12" s="22" customFormat="1" ht="45" x14ac:dyDescent="0.2">
      <c r="A316" s="21" t="s">
        <v>246</v>
      </c>
      <c r="B316" s="21" t="s">
        <v>110</v>
      </c>
      <c r="C316" s="21" t="s">
        <v>111</v>
      </c>
      <c r="D316" s="21" t="s">
        <v>112</v>
      </c>
      <c r="E316" s="21" t="s">
        <v>113</v>
      </c>
      <c r="F316" s="21" t="s">
        <v>114</v>
      </c>
      <c r="G316" s="21" t="s">
        <v>174</v>
      </c>
      <c r="H316" s="21" t="s">
        <v>92</v>
      </c>
      <c r="I316" s="21" t="s">
        <v>93</v>
      </c>
      <c r="J316" s="21" t="s">
        <v>94</v>
      </c>
    </row>
    <row r="317" spans="1:12" ht="22.25" customHeight="1" x14ac:dyDescent="0.2">
      <c r="A317" s="49" t="s">
        <v>8</v>
      </c>
      <c r="B317" s="30" t="s">
        <v>59</v>
      </c>
      <c r="C317" s="43" t="s">
        <v>5</v>
      </c>
      <c r="D317" s="30">
        <v>1</v>
      </c>
      <c r="E317" s="30">
        <v>15</v>
      </c>
      <c r="F317" s="45" t="s">
        <v>77</v>
      </c>
      <c r="G317" s="45">
        <v>1</v>
      </c>
      <c r="H317" s="28" t="e">
        <f>#REF!</f>
        <v>#REF!</v>
      </c>
      <c r="I317" s="26" t="e">
        <f>+H317*G317</f>
        <v>#REF!</v>
      </c>
      <c r="J317" s="26" t="e">
        <f>SUM(I317)</f>
        <v>#REF!</v>
      </c>
    </row>
    <row r="318" spans="1:12" ht="24" customHeight="1" x14ac:dyDescent="0.2">
      <c r="A318" s="21" t="s">
        <v>246</v>
      </c>
      <c r="B318" s="21" t="s">
        <v>110</v>
      </c>
      <c r="C318" s="21" t="s">
        <v>111</v>
      </c>
      <c r="D318" s="21" t="s">
        <v>112</v>
      </c>
      <c r="E318" s="21" t="s">
        <v>113</v>
      </c>
      <c r="F318" s="21" t="s">
        <v>114</v>
      </c>
      <c r="G318" s="21" t="s">
        <v>174</v>
      </c>
      <c r="H318" s="21" t="s">
        <v>92</v>
      </c>
      <c r="I318" s="21" t="s">
        <v>93</v>
      </c>
      <c r="J318" s="21" t="s">
        <v>94</v>
      </c>
    </row>
    <row r="319" spans="1:12" ht="23.5" customHeight="1" x14ac:dyDescent="0.2">
      <c r="A319" s="171" t="s">
        <v>253</v>
      </c>
      <c r="B319" s="157" t="s">
        <v>117</v>
      </c>
      <c r="C319" s="157" t="s">
        <v>10</v>
      </c>
      <c r="D319" s="157">
        <v>2</v>
      </c>
      <c r="E319" s="157">
        <v>30</v>
      </c>
      <c r="F319" s="2" t="s">
        <v>310</v>
      </c>
      <c r="G319" s="3">
        <v>2</v>
      </c>
      <c r="H319" s="26" t="e">
        <f>#REF!</f>
        <v>#REF!</v>
      </c>
      <c r="I319" s="26" t="e">
        <f t="shared" ref="I319:I326" si="17">+H319*G319</f>
        <v>#REF!</v>
      </c>
      <c r="J319" s="159" t="e">
        <f>SUM(I319:I330)</f>
        <v>#REF!</v>
      </c>
    </row>
    <row r="320" spans="1:12" ht="24" customHeight="1" x14ac:dyDescent="0.2">
      <c r="A320" s="339"/>
      <c r="B320" s="219"/>
      <c r="C320" s="219"/>
      <c r="D320" s="219"/>
      <c r="E320" s="219"/>
      <c r="F320" s="2" t="s">
        <v>311</v>
      </c>
      <c r="G320" s="3">
        <v>2</v>
      </c>
      <c r="H320" s="66" t="e">
        <f>#REF!</f>
        <v>#REF!</v>
      </c>
      <c r="I320" s="26" t="e">
        <f t="shared" si="17"/>
        <v>#REF!</v>
      </c>
      <c r="J320" s="159"/>
    </row>
    <row r="321" spans="1:10" ht="24.5" customHeight="1" x14ac:dyDescent="0.2">
      <c r="A321" s="339"/>
      <c r="B321" s="219"/>
      <c r="C321" s="219"/>
      <c r="D321" s="219"/>
      <c r="E321" s="219"/>
      <c r="F321" s="2" t="s">
        <v>171</v>
      </c>
      <c r="G321" s="3">
        <v>2</v>
      </c>
      <c r="H321" s="26" t="e">
        <f>#REF!</f>
        <v>#REF!</v>
      </c>
      <c r="I321" s="26" t="e">
        <f t="shared" si="17"/>
        <v>#REF!</v>
      </c>
      <c r="J321" s="159"/>
    </row>
    <row r="322" spans="1:10" ht="24.5" customHeight="1" x14ac:dyDescent="0.2">
      <c r="A322" s="339"/>
      <c r="B322" s="219"/>
      <c r="C322" s="219"/>
      <c r="D322" s="219"/>
      <c r="E322" s="219"/>
      <c r="F322" s="2" t="s">
        <v>165</v>
      </c>
      <c r="G322" s="3">
        <v>1</v>
      </c>
      <c r="H322" s="26" t="e">
        <f>#REF!</f>
        <v>#REF!</v>
      </c>
      <c r="I322" s="26" t="e">
        <f t="shared" si="17"/>
        <v>#REF!</v>
      </c>
      <c r="J322" s="159"/>
    </row>
    <row r="323" spans="1:10" ht="25.25" customHeight="1" x14ac:dyDescent="0.2">
      <c r="A323" s="339"/>
      <c r="B323" s="219"/>
      <c r="C323" s="219"/>
      <c r="D323" s="219"/>
      <c r="E323" s="219"/>
      <c r="F323" s="2" t="s">
        <v>312</v>
      </c>
      <c r="G323" s="3">
        <v>1</v>
      </c>
      <c r="H323" s="26" t="e">
        <f>#REF!</f>
        <v>#REF!</v>
      </c>
      <c r="I323" s="26" t="e">
        <f t="shared" si="17"/>
        <v>#REF!</v>
      </c>
      <c r="J323" s="159"/>
    </row>
    <row r="324" spans="1:10" ht="23.5" customHeight="1" x14ac:dyDescent="0.2">
      <c r="A324" s="339"/>
      <c r="B324" s="219"/>
      <c r="C324" s="219"/>
      <c r="D324" s="219"/>
      <c r="E324" s="219"/>
      <c r="F324" s="2" t="s">
        <v>313</v>
      </c>
      <c r="G324" s="3">
        <v>1</v>
      </c>
      <c r="H324" s="26" t="e">
        <f>#REF!</f>
        <v>#REF!</v>
      </c>
      <c r="I324" s="26" t="e">
        <f t="shared" si="17"/>
        <v>#REF!</v>
      </c>
      <c r="J324" s="159"/>
    </row>
    <row r="325" spans="1:10" ht="23.5" customHeight="1" x14ac:dyDescent="0.2">
      <c r="A325" s="339"/>
      <c r="B325" s="219"/>
      <c r="C325" s="219"/>
      <c r="D325" s="219"/>
      <c r="E325" s="219"/>
      <c r="F325" s="2" t="s">
        <v>179</v>
      </c>
      <c r="G325" s="3">
        <v>1</v>
      </c>
      <c r="H325" s="26" t="e">
        <f>#REF!</f>
        <v>#REF!</v>
      </c>
      <c r="I325" s="26" t="e">
        <f t="shared" si="17"/>
        <v>#REF!</v>
      </c>
      <c r="J325" s="159"/>
    </row>
    <row r="326" spans="1:10" ht="23.5" customHeight="1" x14ac:dyDescent="0.2">
      <c r="A326" s="339"/>
      <c r="B326" s="219"/>
      <c r="C326" s="219"/>
      <c r="D326" s="219"/>
      <c r="E326" s="219"/>
      <c r="F326" s="2" t="s">
        <v>178</v>
      </c>
      <c r="G326" s="3">
        <v>1</v>
      </c>
      <c r="H326" s="26" t="e">
        <f>#REF!</f>
        <v>#REF!</v>
      </c>
      <c r="I326" s="26" t="e">
        <f t="shared" si="17"/>
        <v>#REF!</v>
      </c>
      <c r="J326" s="159"/>
    </row>
    <row r="327" spans="1:10" ht="23.5" customHeight="1" x14ac:dyDescent="0.2">
      <c r="A327" s="339"/>
      <c r="B327" s="219"/>
      <c r="C327" s="219"/>
      <c r="D327" s="219"/>
      <c r="E327" s="219"/>
      <c r="F327" s="2" t="s">
        <v>176</v>
      </c>
      <c r="G327" s="3">
        <v>60</v>
      </c>
      <c r="H327" s="26" t="e">
        <f>#REF!</f>
        <v>#REF!</v>
      </c>
      <c r="I327" s="26" t="e">
        <f>+H327*G327</f>
        <v>#REF!</v>
      </c>
      <c r="J327" s="159"/>
    </row>
    <row r="328" spans="1:10" ht="24.5" customHeight="1" x14ac:dyDescent="0.2">
      <c r="A328" s="339"/>
      <c r="B328" s="219"/>
      <c r="C328" s="219"/>
      <c r="D328" s="219"/>
      <c r="E328" s="219"/>
      <c r="F328" s="2" t="s">
        <v>177</v>
      </c>
      <c r="G328" s="3">
        <v>60</v>
      </c>
      <c r="H328" s="26" t="e">
        <f>#REF!</f>
        <v>#REF!</v>
      </c>
      <c r="I328" s="26" t="e">
        <f>+H328*G328</f>
        <v>#REF!</v>
      </c>
      <c r="J328" s="159"/>
    </row>
    <row r="329" spans="1:10" s="22" customFormat="1" ht="15" x14ac:dyDescent="0.2">
      <c r="A329" s="339"/>
      <c r="B329" s="219"/>
      <c r="C329" s="219"/>
      <c r="D329" s="219"/>
      <c r="E329" s="219"/>
      <c r="F329" s="2" t="s">
        <v>180</v>
      </c>
      <c r="G329" s="3">
        <f>D319</f>
        <v>2</v>
      </c>
      <c r="H329" s="26" t="e">
        <f>#REF!</f>
        <v>#REF!</v>
      </c>
      <c r="I329" s="26" t="e">
        <f>H329*G329</f>
        <v>#REF!</v>
      </c>
      <c r="J329" s="159"/>
    </row>
    <row r="330" spans="1:10" ht="15" x14ac:dyDescent="0.2">
      <c r="A330" s="339"/>
      <c r="B330" s="220"/>
      <c r="C330" s="220"/>
      <c r="D330" s="220"/>
      <c r="E330" s="220"/>
      <c r="F330" s="2" t="s">
        <v>11</v>
      </c>
      <c r="G330" s="3">
        <v>150</v>
      </c>
      <c r="H330" s="26" t="e">
        <f>#REF!</f>
        <v>#REF!</v>
      </c>
      <c r="I330" s="26" t="e">
        <f>H330*G330</f>
        <v>#REF!</v>
      </c>
      <c r="J330" s="159"/>
    </row>
    <row r="331" spans="1:10" ht="45" x14ac:dyDescent="0.2">
      <c r="A331" s="21" t="s">
        <v>246</v>
      </c>
      <c r="B331" s="21" t="s">
        <v>110</v>
      </c>
      <c r="C331" s="21" t="s">
        <v>111</v>
      </c>
      <c r="D331" s="21" t="s">
        <v>112</v>
      </c>
      <c r="E331" s="21" t="s">
        <v>113</v>
      </c>
      <c r="F331" s="21" t="s">
        <v>114</v>
      </c>
      <c r="G331" s="21" t="s">
        <v>174</v>
      </c>
      <c r="H331" s="21" t="s">
        <v>92</v>
      </c>
      <c r="I331" s="21" t="s">
        <v>93</v>
      </c>
      <c r="J331" s="21" t="s">
        <v>94</v>
      </c>
    </row>
    <row r="332" spans="1:10" ht="15" x14ac:dyDescent="0.2">
      <c r="A332" s="171" t="s">
        <v>254</v>
      </c>
      <c r="B332" s="157" t="s">
        <v>59</v>
      </c>
      <c r="C332" s="157" t="s">
        <v>10</v>
      </c>
      <c r="D332" s="157">
        <v>1</v>
      </c>
      <c r="E332" s="157">
        <v>20</v>
      </c>
      <c r="F332" s="2" t="s">
        <v>310</v>
      </c>
      <c r="G332" s="3">
        <v>1</v>
      </c>
      <c r="H332" s="26" t="e">
        <f>#REF!</f>
        <v>#REF!</v>
      </c>
      <c r="I332" s="26" t="e">
        <f t="shared" ref="I332:I339" si="18">+H332*G332</f>
        <v>#REF!</v>
      </c>
      <c r="J332" s="159" t="e">
        <f>SUM(I332:I343)</f>
        <v>#REF!</v>
      </c>
    </row>
    <row r="333" spans="1:10" ht="15" x14ac:dyDescent="0.2">
      <c r="A333" s="339"/>
      <c r="B333" s="219"/>
      <c r="C333" s="219"/>
      <c r="D333" s="219"/>
      <c r="E333" s="219"/>
      <c r="F333" s="2" t="s">
        <v>311</v>
      </c>
      <c r="G333" s="3">
        <v>1</v>
      </c>
      <c r="H333" s="66" t="e">
        <f>#REF!</f>
        <v>#REF!</v>
      </c>
      <c r="I333" s="26" t="e">
        <f t="shared" si="18"/>
        <v>#REF!</v>
      </c>
      <c r="J333" s="159"/>
    </row>
    <row r="334" spans="1:10" ht="15" x14ac:dyDescent="0.2">
      <c r="A334" s="339"/>
      <c r="B334" s="219"/>
      <c r="C334" s="219"/>
      <c r="D334" s="219"/>
      <c r="E334" s="219"/>
      <c r="F334" s="2" t="s">
        <v>171</v>
      </c>
      <c r="G334" s="3">
        <v>1</v>
      </c>
      <c r="H334" s="26" t="e">
        <f>#REF!</f>
        <v>#REF!</v>
      </c>
      <c r="I334" s="26" t="e">
        <f t="shared" si="18"/>
        <v>#REF!</v>
      </c>
      <c r="J334" s="159"/>
    </row>
    <row r="335" spans="1:10" ht="15" x14ac:dyDescent="0.2">
      <c r="A335" s="339"/>
      <c r="B335" s="219"/>
      <c r="C335" s="219"/>
      <c r="D335" s="219"/>
      <c r="E335" s="219"/>
      <c r="F335" s="2" t="s">
        <v>165</v>
      </c>
      <c r="G335" s="3">
        <v>1</v>
      </c>
      <c r="H335" s="26" t="e">
        <f>#REF!</f>
        <v>#REF!</v>
      </c>
      <c r="I335" s="26" t="e">
        <f t="shared" si="18"/>
        <v>#REF!</v>
      </c>
      <c r="J335" s="159"/>
    </row>
    <row r="336" spans="1:10" ht="15" x14ac:dyDescent="0.2">
      <c r="A336" s="339"/>
      <c r="B336" s="219"/>
      <c r="C336" s="219"/>
      <c r="D336" s="219"/>
      <c r="E336" s="219"/>
      <c r="F336" s="2" t="s">
        <v>312</v>
      </c>
      <c r="G336" s="3">
        <v>1</v>
      </c>
      <c r="H336" s="26" t="e">
        <f>#REF!</f>
        <v>#REF!</v>
      </c>
      <c r="I336" s="26" t="e">
        <f t="shared" si="18"/>
        <v>#REF!</v>
      </c>
      <c r="J336" s="159"/>
    </row>
    <row r="337" spans="1:10" ht="15" x14ac:dyDescent="0.2">
      <c r="A337" s="339"/>
      <c r="B337" s="219"/>
      <c r="C337" s="219"/>
      <c r="D337" s="219"/>
      <c r="E337" s="219"/>
      <c r="F337" s="2" t="s">
        <v>313</v>
      </c>
      <c r="G337" s="3">
        <v>1</v>
      </c>
      <c r="H337" s="26" t="e">
        <f>#REF!</f>
        <v>#REF!</v>
      </c>
      <c r="I337" s="26" t="e">
        <f t="shared" si="18"/>
        <v>#REF!</v>
      </c>
      <c r="J337" s="159"/>
    </row>
    <row r="338" spans="1:10" ht="15" x14ac:dyDescent="0.2">
      <c r="A338" s="339"/>
      <c r="B338" s="219"/>
      <c r="C338" s="219"/>
      <c r="D338" s="219"/>
      <c r="E338" s="219"/>
      <c r="F338" s="2" t="s">
        <v>179</v>
      </c>
      <c r="G338" s="3">
        <v>1</v>
      </c>
      <c r="H338" s="26" t="e">
        <f>#REF!</f>
        <v>#REF!</v>
      </c>
      <c r="I338" s="26" t="e">
        <f t="shared" si="18"/>
        <v>#REF!</v>
      </c>
      <c r="J338" s="159"/>
    </row>
    <row r="339" spans="1:10" ht="15" x14ac:dyDescent="0.2">
      <c r="A339" s="339"/>
      <c r="B339" s="219"/>
      <c r="C339" s="219"/>
      <c r="D339" s="219"/>
      <c r="E339" s="219"/>
      <c r="F339" s="2" t="s">
        <v>178</v>
      </c>
      <c r="G339" s="3">
        <v>1</v>
      </c>
      <c r="H339" s="26" t="e">
        <f>#REF!</f>
        <v>#REF!</v>
      </c>
      <c r="I339" s="26" t="e">
        <f t="shared" si="18"/>
        <v>#REF!</v>
      </c>
      <c r="J339" s="159"/>
    </row>
    <row r="340" spans="1:10" ht="45" x14ac:dyDescent="0.2">
      <c r="A340" s="339"/>
      <c r="B340" s="219"/>
      <c r="C340" s="219"/>
      <c r="D340" s="219"/>
      <c r="E340" s="219"/>
      <c r="F340" s="2" t="s">
        <v>176</v>
      </c>
      <c r="G340" s="3">
        <v>20</v>
      </c>
      <c r="H340" s="26" t="e">
        <f>#REF!</f>
        <v>#REF!</v>
      </c>
      <c r="I340" s="26" t="e">
        <f>+H340*G340</f>
        <v>#REF!</v>
      </c>
      <c r="J340" s="159"/>
    </row>
    <row r="341" spans="1:10" ht="45" x14ac:dyDescent="0.2">
      <c r="A341" s="339"/>
      <c r="B341" s="219"/>
      <c r="C341" s="219"/>
      <c r="D341" s="219"/>
      <c r="E341" s="219"/>
      <c r="F341" s="2" t="s">
        <v>177</v>
      </c>
      <c r="G341" s="3">
        <v>20</v>
      </c>
      <c r="H341" s="26" t="e">
        <f>#REF!</f>
        <v>#REF!</v>
      </c>
      <c r="I341" s="26" t="e">
        <f>+H341*G341</f>
        <v>#REF!</v>
      </c>
      <c r="J341" s="159"/>
    </row>
    <row r="342" spans="1:10" s="22" customFormat="1" ht="15" x14ac:dyDescent="0.2">
      <c r="A342" s="339"/>
      <c r="B342" s="219"/>
      <c r="C342" s="219"/>
      <c r="D342" s="219"/>
      <c r="E342" s="219"/>
      <c r="F342" s="2" t="s">
        <v>180</v>
      </c>
      <c r="G342" s="3">
        <f>D332</f>
        <v>1</v>
      </c>
      <c r="H342" s="26" t="e">
        <f>#REF!</f>
        <v>#REF!</v>
      </c>
      <c r="I342" s="26" t="e">
        <f>H342*G342</f>
        <v>#REF!</v>
      </c>
      <c r="J342" s="159"/>
    </row>
    <row r="343" spans="1:10" ht="26" customHeight="1" x14ac:dyDescent="0.2">
      <c r="A343" s="339"/>
      <c r="B343" s="220"/>
      <c r="C343" s="220"/>
      <c r="D343" s="220"/>
      <c r="E343" s="220"/>
      <c r="F343" s="2" t="s">
        <v>11</v>
      </c>
      <c r="G343" s="3">
        <v>100</v>
      </c>
      <c r="H343" s="26" t="e">
        <f>#REF!</f>
        <v>#REF!</v>
      </c>
      <c r="I343" s="26" t="e">
        <f>H343*G343</f>
        <v>#REF!</v>
      </c>
      <c r="J343" s="159"/>
    </row>
    <row r="344" spans="1:10" ht="26" customHeight="1" x14ac:dyDescent="0.2">
      <c r="A344" s="21" t="s">
        <v>246</v>
      </c>
      <c r="B344" s="21" t="s">
        <v>110</v>
      </c>
      <c r="C344" s="21" t="s">
        <v>111</v>
      </c>
      <c r="D344" s="21" t="s">
        <v>112</v>
      </c>
      <c r="E344" s="21" t="s">
        <v>113</v>
      </c>
      <c r="F344" s="21" t="s">
        <v>114</v>
      </c>
      <c r="G344" s="21" t="s">
        <v>174</v>
      </c>
      <c r="H344" s="21" t="s">
        <v>92</v>
      </c>
      <c r="I344" s="21" t="s">
        <v>93</v>
      </c>
      <c r="J344" s="21" t="s">
        <v>94</v>
      </c>
    </row>
    <row r="345" spans="1:10" ht="30" customHeight="1" x14ac:dyDescent="0.2">
      <c r="A345" s="180" t="s">
        <v>15</v>
      </c>
      <c r="B345" s="176" t="s">
        <v>117</v>
      </c>
      <c r="C345" s="176" t="s">
        <v>126</v>
      </c>
      <c r="D345" s="176">
        <v>2</v>
      </c>
      <c r="E345" s="176">
        <v>20</v>
      </c>
      <c r="F345" s="2" t="s">
        <v>172</v>
      </c>
      <c r="G345" s="3">
        <v>1</v>
      </c>
      <c r="H345" s="26" t="e">
        <f>#REF!</f>
        <v>#REF!</v>
      </c>
      <c r="I345" s="26" t="e">
        <f>H345*G345</f>
        <v>#REF!</v>
      </c>
      <c r="J345" s="153" t="e">
        <f>SUM(I345:I349)</f>
        <v>#REF!</v>
      </c>
    </row>
    <row r="346" spans="1:10" ht="27.5" customHeight="1" x14ac:dyDescent="0.2">
      <c r="A346" s="183"/>
      <c r="B346" s="227"/>
      <c r="C346" s="227"/>
      <c r="D346" s="227"/>
      <c r="E346" s="227"/>
      <c r="F346" s="51" t="s">
        <v>16</v>
      </c>
      <c r="G346" s="3">
        <v>2</v>
      </c>
      <c r="H346" s="26" t="e">
        <f>#REF!</f>
        <v>#REF!</v>
      </c>
      <c r="I346" s="26" t="e">
        <f>H346*G346</f>
        <v>#REF!</v>
      </c>
      <c r="J346" s="153"/>
    </row>
    <row r="347" spans="1:10" ht="15" x14ac:dyDescent="0.2">
      <c r="A347" s="183"/>
      <c r="B347" s="227"/>
      <c r="C347" s="227"/>
      <c r="D347" s="227"/>
      <c r="E347" s="227"/>
      <c r="F347" s="51" t="s">
        <v>17</v>
      </c>
      <c r="G347" s="3">
        <v>18</v>
      </c>
      <c r="H347" s="26">
        <v>567</v>
      </c>
      <c r="I347" s="26">
        <f>H347*G347</f>
        <v>10206</v>
      </c>
      <c r="J347" s="153"/>
    </row>
    <row r="348" spans="1:10" s="22" customFormat="1" ht="15" x14ac:dyDescent="0.2">
      <c r="A348" s="183"/>
      <c r="B348" s="227"/>
      <c r="C348" s="227"/>
      <c r="D348" s="227"/>
      <c r="E348" s="227"/>
      <c r="F348" s="51" t="s">
        <v>18</v>
      </c>
      <c r="G348" s="3">
        <v>4</v>
      </c>
      <c r="H348" s="26">
        <f>3480*(1+5.2%)</f>
        <v>3660.96</v>
      </c>
      <c r="I348" s="26">
        <f>H348*G348</f>
        <v>14643.84</v>
      </c>
      <c r="J348" s="153"/>
    </row>
    <row r="349" spans="1:10" ht="42.5" customHeight="1" x14ac:dyDescent="0.2">
      <c r="A349" s="231"/>
      <c r="B349" s="228"/>
      <c r="C349" s="228"/>
      <c r="D349" s="228"/>
      <c r="E349" s="228"/>
      <c r="F349" s="51" t="s">
        <v>166</v>
      </c>
      <c r="G349" s="3">
        <v>40</v>
      </c>
      <c r="H349" s="26" t="e">
        <f>#REF!</f>
        <v>#REF!</v>
      </c>
      <c r="I349" s="26" t="e">
        <f>H349*G349</f>
        <v>#REF!</v>
      </c>
      <c r="J349" s="153"/>
    </row>
    <row r="350" spans="1:10" ht="25.25" customHeight="1" x14ac:dyDescent="0.2">
      <c r="A350" s="21" t="s">
        <v>246</v>
      </c>
      <c r="B350" s="21" t="s">
        <v>110</v>
      </c>
      <c r="C350" s="21" t="s">
        <v>111</v>
      </c>
      <c r="D350" s="21" t="s">
        <v>112</v>
      </c>
      <c r="E350" s="21" t="s">
        <v>113</v>
      </c>
      <c r="F350" s="21" t="s">
        <v>114</v>
      </c>
      <c r="G350" s="21" t="s">
        <v>174</v>
      </c>
      <c r="H350" s="21" t="s">
        <v>92</v>
      </c>
      <c r="I350" s="21" t="s">
        <v>93</v>
      </c>
      <c r="J350" s="21" t="s">
        <v>94</v>
      </c>
    </row>
    <row r="351" spans="1:10" ht="25.25" customHeight="1" x14ac:dyDescent="0.2">
      <c r="A351" s="179" t="s">
        <v>15</v>
      </c>
      <c r="B351" s="176" t="s">
        <v>59</v>
      </c>
      <c r="C351" s="176" t="s">
        <v>126</v>
      </c>
      <c r="D351" s="176">
        <v>1</v>
      </c>
      <c r="E351" s="176">
        <v>20</v>
      </c>
      <c r="F351" s="2" t="s">
        <v>172</v>
      </c>
      <c r="G351" s="3">
        <v>1</v>
      </c>
      <c r="H351" s="26" t="e">
        <f>#REF!</f>
        <v>#REF!</v>
      </c>
      <c r="I351" s="26" t="e">
        <f>H351*G351</f>
        <v>#REF!</v>
      </c>
      <c r="J351" s="153" t="e">
        <f>SUM(I351:I355)</f>
        <v>#REF!</v>
      </c>
    </row>
    <row r="352" spans="1:10" ht="25.25" customHeight="1" x14ac:dyDescent="0.2">
      <c r="A352" s="229"/>
      <c r="B352" s="227"/>
      <c r="C352" s="227"/>
      <c r="D352" s="227"/>
      <c r="E352" s="227"/>
      <c r="F352" s="51" t="s">
        <v>16</v>
      </c>
      <c r="G352" s="3">
        <v>1</v>
      </c>
      <c r="H352" s="26" t="e">
        <f>#REF!</f>
        <v>#REF!</v>
      </c>
      <c r="I352" s="26" t="e">
        <f>H352*G352</f>
        <v>#REF!</v>
      </c>
      <c r="J352" s="153"/>
    </row>
    <row r="353" spans="1:10" ht="15" x14ac:dyDescent="0.2">
      <c r="A353" s="229"/>
      <c r="B353" s="227"/>
      <c r="C353" s="227"/>
      <c r="D353" s="227"/>
      <c r="E353" s="227"/>
      <c r="F353" s="51" t="s">
        <v>17</v>
      </c>
      <c r="G353" s="3">
        <v>18</v>
      </c>
      <c r="H353" s="26">
        <v>567</v>
      </c>
      <c r="I353" s="26">
        <f>H353*G353</f>
        <v>10206</v>
      </c>
      <c r="J353" s="153"/>
    </row>
    <row r="354" spans="1:10" s="22" customFormat="1" ht="15" x14ac:dyDescent="0.2">
      <c r="A354" s="229"/>
      <c r="B354" s="227"/>
      <c r="C354" s="227"/>
      <c r="D354" s="227"/>
      <c r="E354" s="227"/>
      <c r="F354" s="51" t="s">
        <v>18</v>
      </c>
      <c r="G354" s="3">
        <v>4</v>
      </c>
      <c r="H354" s="26">
        <f>3480*(1+5.2%)</f>
        <v>3660.96</v>
      </c>
      <c r="I354" s="26">
        <f>H354*G354</f>
        <v>14643.84</v>
      </c>
      <c r="J354" s="153"/>
    </row>
    <row r="355" spans="1:10" s="38" customFormat="1" ht="49.25" customHeight="1" x14ac:dyDescent="0.2">
      <c r="A355" s="230"/>
      <c r="B355" s="228"/>
      <c r="C355" s="228"/>
      <c r="D355" s="228"/>
      <c r="E355" s="228"/>
      <c r="F355" s="51" t="s">
        <v>166</v>
      </c>
      <c r="G355" s="3">
        <v>20</v>
      </c>
      <c r="H355" s="26" t="e">
        <f>#REF!</f>
        <v>#REF!</v>
      </c>
      <c r="I355" s="26" t="e">
        <f>H355*G355</f>
        <v>#REF!</v>
      </c>
      <c r="J355" s="153"/>
    </row>
    <row r="356" spans="1:10" s="38" customFormat="1" ht="56" customHeight="1" x14ac:dyDescent="0.2">
      <c r="A356" s="21" t="s">
        <v>246</v>
      </c>
      <c r="B356" s="21" t="s">
        <v>110</v>
      </c>
      <c r="C356" s="21" t="s">
        <v>111</v>
      </c>
      <c r="D356" s="21" t="s">
        <v>112</v>
      </c>
      <c r="E356" s="21" t="s">
        <v>113</v>
      </c>
      <c r="F356" s="21" t="s">
        <v>114</v>
      </c>
      <c r="G356" s="21" t="s">
        <v>174</v>
      </c>
      <c r="H356" s="21" t="s">
        <v>92</v>
      </c>
      <c r="I356" s="21" t="s">
        <v>93</v>
      </c>
      <c r="J356" s="21" t="s">
        <v>94</v>
      </c>
    </row>
    <row r="357" spans="1:10" s="38" customFormat="1" ht="52.25" customHeight="1" x14ac:dyDescent="0.2">
      <c r="A357" s="158" t="s">
        <v>255</v>
      </c>
      <c r="B357" s="157" t="s">
        <v>117</v>
      </c>
      <c r="C357" s="157" t="s">
        <v>47</v>
      </c>
      <c r="D357" s="157">
        <v>2</v>
      </c>
      <c r="E357" s="157">
        <v>20</v>
      </c>
      <c r="F357" s="79" t="s">
        <v>201</v>
      </c>
      <c r="G357" s="30">
        <f>D357*E357</f>
        <v>40</v>
      </c>
      <c r="H357" s="70" t="e">
        <f>#REF!</f>
        <v>#REF!</v>
      </c>
      <c r="I357" s="26" t="e">
        <f>+H357*G357</f>
        <v>#REF!</v>
      </c>
      <c r="J357" s="167" t="e">
        <f>SUM(I357:I360)</f>
        <v>#REF!</v>
      </c>
    </row>
    <row r="358" spans="1:10" s="38" customFormat="1" ht="48.5" customHeight="1" x14ac:dyDescent="0.2">
      <c r="A358" s="217"/>
      <c r="B358" s="219"/>
      <c r="C358" s="219"/>
      <c r="D358" s="219"/>
      <c r="E358" s="219"/>
      <c r="F358" s="2" t="s">
        <v>306</v>
      </c>
      <c r="G358" s="3">
        <f>D357</f>
        <v>2</v>
      </c>
      <c r="H358" s="26">
        <v>116655</v>
      </c>
      <c r="I358" s="26">
        <f>+H358*G358</f>
        <v>233310</v>
      </c>
      <c r="J358" s="168"/>
    </row>
    <row r="359" spans="1:10" s="22" customFormat="1" ht="30" x14ac:dyDescent="0.2">
      <c r="A359" s="217"/>
      <c r="B359" s="219"/>
      <c r="C359" s="219"/>
      <c r="D359" s="219"/>
      <c r="E359" s="219"/>
      <c r="F359" s="51" t="s">
        <v>75</v>
      </c>
      <c r="G359" s="30">
        <f>D357*E357</f>
        <v>40</v>
      </c>
      <c r="H359" s="70" t="e">
        <f>#REF!</f>
        <v>#REF!</v>
      </c>
      <c r="I359" s="26" t="e">
        <f>H359*G359</f>
        <v>#REF!</v>
      </c>
      <c r="J359" s="168"/>
    </row>
    <row r="360" spans="1:10" ht="15" x14ac:dyDescent="0.2">
      <c r="A360" s="218"/>
      <c r="B360" s="220"/>
      <c r="C360" s="220"/>
      <c r="D360" s="220"/>
      <c r="E360" s="220"/>
      <c r="F360" s="51" t="s">
        <v>22</v>
      </c>
      <c r="G360" s="30">
        <f>D357</f>
        <v>2</v>
      </c>
      <c r="H360" s="70">
        <v>50000</v>
      </c>
      <c r="I360" s="26">
        <f>H360*G360</f>
        <v>100000</v>
      </c>
      <c r="J360" s="169"/>
    </row>
    <row r="361" spans="1:10" ht="45" x14ac:dyDescent="0.2">
      <c r="A361" s="21" t="s">
        <v>246</v>
      </c>
      <c r="B361" s="21" t="s">
        <v>110</v>
      </c>
      <c r="C361" s="21" t="s">
        <v>111</v>
      </c>
      <c r="D361" s="21" t="s">
        <v>112</v>
      </c>
      <c r="E361" s="21" t="s">
        <v>113</v>
      </c>
      <c r="F361" s="21" t="s">
        <v>114</v>
      </c>
      <c r="G361" s="21" t="s">
        <v>174</v>
      </c>
      <c r="H361" s="21" t="s">
        <v>92</v>
      </c>
      <c r="I361" s="21" t="s">
        <v>93</v>
      </c>
      <c r="J361" s="21" t="s">
        <v>94</v>
      </c>
    </row>
    <row r="362" spans="1:10" ht="30" x14ac:dyDescent="0.2">
      <c r="A362" s="180" t="s">
        <v>256</v>
      </c>
      <c r="B362" s="176" t="s">
        <v>59</v>
      </c>
      <c r="C362" s="176" t="s">
        <v>257</v>
      </c>
      <c r="D362" s="176">
        <v>1</v>
      </c>
      <c r="E362" s="176">
        <v>30</v>
      </c>
      <c r="F362" s="51" t="s">
        <v>32</v>
      </c>
      <c r="G362" s="3">
        <f>D362*E362</f>
        <v>30</v>
      </c>
      <c r="H362" s="27">
        <v>1225</v>
      </c>
      <c r="I362" s="26">
        <f>H362*G362</f>
        <v>36750</v>
      </c>
      <c r="J362" s="153">
        <f>SUM(I362:I365)</f>
        <v>179502</v>
      </c>
    </row>
    <row r="363" spans="1:10" ht="15" x14ac:dyDescent="0.2">
      <c r="A363" s="183"/>
      <c r="B363" s="227"/>
      <c r="C363" s="227"/>
      <c r="D363" s="227"/>
      <c r="E363" s="227"/>
      <c r="F363" s="51" t="s">
        <v>33</v>
      </c>
      <c r="G363" s="3">
        <f>D362*E362</f>
        <v>30</v>
      </c>
      <c r="H363" s="27">
        <f>'[1]EST MERC LITOGRAFIA'!$G$25</f>
        <v>508</v>
      </c>
      <c r="I363" s="26">
        <f>H363*G363</f>
        <v>15240</v>
      </c>
      <c r="J363" s="153"/>
    </row>
    <row r="364" spans="1:10" ht="15" x14ac:dyDescent="0.2">
      <c r="A364" s="183"/>
      <c r="B364" s="227"/>
      <c r="C364" s="227"/>
      <c r="D364" s="227"/>
      <c r="E364" s="227"/>
      <c r="F364" s="51" t="s">
        <v>34</v>
      </c>
      <c r="G364" s="3">
        <v>1</v>
      </c>
      <c r="H364" s="27">
        <v>111512</v>
      </c>
      <c r="I364" s="26">
        <f>H364*G364</f>
        <v>111512</v>
      </c>
      <c r="J364" s="153"/>
    </row>
    <row r="365" spans="1:10" s="22" customFormat="1" ht="15" x14ac:dyDescent="0.2">
      <c r="A365" s="183"/>
      <c r="B365" s="227"/>
      <c r="C365" s="227"/>
      <c r="D365" s="227"/>
      <c r="E365" s="227"/>
      <c r="F365" s="51" t="s">
        <v>35</v>
      </c>
      <c r="G365" s="3">
        <v>4</v>
      </c>
      <c r="H365" s="27">
        <v>4000</v>
      </c>
      <c r="I365" s="26">
        <f>H365*G365</f>
        <v>16000</v>
      </c>
      <c r="J365" s="153"/>
    </row>
    <row r="366" spans="1:10" ht="54" customHeight="1" x14ac:dyDescent="0.2">
      <c r="A366" s="21" t="s">
        <v>246</v>
      </c>
      <c r="B366" s="21" t="s">
        <v>110</v>
      </c>
      <c r="C366" s="21" t="s">
        <v>111</v>
      </c>
      <c r="D366" s="21" t="s">
        <v>112</v>
      </c>
      <c r="E366" s="21" t="s">
        <v>113</v>
      </c>
      <c r="F366" s="21" t="s">
        <v>114</v>
      </c>
      <c r="G366" s="21" t="s">
        <v>174</v>
      </c>
      <c r="H366" s="21" t="s">
        <v>92</v>
      </c>
      <c r="I366" s="21" t="s">
        <v>93</v>
      </c>
      <c r="J366" s="21" t="s">
        <v>94</v>
      </c>
    </row>
    <row r="367" spans="1:10" s="22" customFormat="1" ht="60" x14ac:dyDescent="0.2">
      <c r="A367" s="181" t="s">
        <v>258</v>
      </c>
      <c r="B367" s="182" t="s">
        <v>117</v>
      </c>
      <c r="C367" s="182" t="s">
        <v>128</v>
      </c>
      <c r="D367" s="182">
        <v>4</v>
      </c>
      <c r="E367" s="182">
        <v>20</v>
      </c>
      <c r="F367" s="2" t="s">
        <v>211</v>
      </c>
      <c r="G367" s="3">
        <v>1</v>
      </c>
      <c r="H367" s="27" t="e">
        <f>#REF!</f>
        <v>#REF!</v>
      </c>
      <c r="I367" s="26" t="e">
        <f>H367*G367</f>
        <v>#REF!</v>
      </c>
      <c r="J367" s="154" t="e">
        <f>SUM(I367:I368)</f>
        <v>#REF!</v>
      </c>
    </row>
    <row r="368" spans="1:10" ht="47.5" customHeight="1" x14ac:dyDescent="0.2">
      <c r="A368" s="351"/>
      <c r="B368" s="182"/>
      <c r="C368" s="182"/>
      <c r="D368" s="182"/>
      <c r="E368" s="182"/>
      <c r="F368" s="53" t="s">
        <v>181</v>
      </c>
      <c r="G368" s="3">
        <f>D367*E367</f>
        <v>80</v>
      </c>
      <c r="H368" s="26">
        <v>4287</v>
      </c>
      <c r="I368" s="26">
        <f>H368*G368</f>
        <v>342960</v>
      </c>
      <c r="J368" s="154"/>
    </row>
    <row r="369" spans="1:10" ht="54" customHeight="1" x14ac:dyDescent="0.2">
      <c r="A369" s="21" t="s">
        <v>246</v>
      </c>
      <c r="B369" s="21" t="s">
        <v>110</v>
      </c>
      <c r="C369" s="21" t="s">
        <v>111</v>
      </c>
      <c r="D369" s="21" t="s">
        <v>112</v>
      </c>
      <c r="E369" s="21" t="s">
        <v>113</v>
      </c>
      <c r="F369" s="21" t="s">
        <v>114</v>
      </c>
      <c r="G369" s="21" t="s">
        <v>174</v>
      </c>
      <c r="H369" s="21" t="s">
        <v>92</v>
      </c>
      <c r="I369" s="21" t="s">
        <v>93</v>
      </c>
      <c r="J369" s="21" t="s">
        <v>94</v>
      </c>
    </row>
    <row r="370" spans="1:10" s="22" customFormat="1" ht="60" x14ac:dyDescent="0.2">
      <c r="A370" s="185" t="s">
        <v>259</v>
      </c>
      <c r="B370" s="182" t="s">
        <v>117</v>
      </c>
      <c r="C370" s="182" t="s">
        <v>128</v>
      </c>
      <c r="D370" s="182">
        <v>3</v>
      </c>
      <c r="E370" s="182">
        <v>20</v>
      </c>
      <c r="F370" s="2" t="s">
        <v>211</v>
      </c>
      <c r="G370" s="3">
        <v>1</v>
      </c>
      <c r="H370" s="27" t="e">
        <f>#REF!</f>
        <v>#REF!</v>
      </c>
      <c r="I370" s="26" t="e">
        <f>H370*G370</f>
        <v>#REF!</v>
      </c>
      <c r="J370" s="154" t="e">
        <f>SUM(I370:I371)</f>
        <v>#REF!</v>
      </c>
    </row>
    <row r="371" spans="1:10" ht="36" customHeight="1" x14ac:dyDescent="0.2">
      <c r="A371" s="350"/>
      <c r="B371" s="182"/>
      <c r="C371" s="182"/>
      <c r="D371" s="182"/>
      <c r="E371" s="182"/>
      <c r="F371" s="53" t="s">
        <v>181</v>
      </c>
      <c r="G371" s="3">
        <f>D370*E370</f>
        <v>60</v>
      </c>
      <c r="H371" s="26">
        <v>4287</v>
      </c>
      <c r="I371" s="26">
        <f>H371*G371</f>
        <v>257220</v>
      </c>
      <c r="J371" s="154"/>
    </row>
    <row r="372" spans="1:10" ht="37.25" customHeight="1" x14ac:dyDescent="0.2">
      <c r="A372" s="21" t="s">
        <v>246</v>
      </c>
      <c r="B372" s="21" t="s">
        <v>110</v>
      </c>
      <c r="C372" s="21" t="s">
        <v>111</v>
      </c>
      <c r="D372" s="21" t="s">
        <v>112</v>
      </c>
      <c r="E372" s="21" t="s">
        <v>113</v>
      </c>
      <c r="F372" s="21" t="s">
        <v>114</v>
      </c>
      <c r="G372" s="21" t="s">
        <v>174</v>
      </c>
      <c r="H372" s="21" t="s">
        <v>92</v>
      </c>
      <c r="I372" s="21" t="s">
        <v>93</v>
      </c>
      <c r="J372" s="21" t="s">
        <v>94</v>
      </c>
    </row>
    <row r="373" spans="1:10" ht="26.5" customHeight="1" x14ac:dyDescent="0.2">
      <c r="A373" s="184" t="s">
        <v>291</v>
      </c>
      <c r="B373" s="176" t="s">
        <v>59</v>
      </c>
      <c r="C373" s="176" t="s">
        <v>128</v>
      </c>
      <c r="D373" s="176">
        <v>4</v>
      </c>
      <c r="E373" s="176">
        <v>20</v>
      </c>
      <c r="F373" s="53" t="s">
        <v>181</v>
      </c>
      <c r="G373" s="3">
        <f>D373*E373</f>
        <v>80</v>
      </c>
      <c r="H373" s="26">
        <v>4287</v>
      </c>
      <c r="I373" s="26">
        <f>H373*G373</f>
        <v>342960</v>
      </c>
      <c r="J373" s="154">
        <f>SUM(I373:I375)</f>
        <v>804960</v>
      </c>
    </row>
    <row r="374" spans="1:10" s="22" customFormat="1" ht="15" x14ac:dyDescent="0.2">
      <c r="A374" s="234"/>
      <c r="B374" s="227"/>
      <c r="C374" s="227"/>
      <c r="D374" s="227"/>
      <c r="E374" s="227"/>
      <c r="F374" s="53" t="s">
        <v>37</v>
      </c>
      <c r="G374" s="3">
        <f>E373</f>
        <v>20</v>
      </c>
      <c r="H374" s="26">
        <v>7150</v>
      </c>
      <c r="I374" s="26">
        <f>H374*G374</f>
        <v>143000</v>
      </c>
      <c r="J374" s="154"/>
    </row>
    <row r="375" spans="1:10" ht="54.5" customHeight="1" x14ac:dyDescent="0.2">
      <c r="A375" s="232"/>
      <c r="B375" s="228"/>
      <c r="C375" s="228"/>
      <c r="D375" s="228"/>
      <c r="E375" s="228"/>
      <c r="F375" s="53" t="s">
        <v>38</v>
      </c>
      <c r="G375" s="3">
        <f>E373</f>
        <v>20</v>
      </c>
      <c r="H375" s="27">
        <v>15950</v>
      </c>
      <c r="I375" s="26">
        <f>H375*G375</f>
        <v>319000</v>
      </c>
      <c r="J375" s="154"/>
    </row>
    <row r="376" spans="1:10" ht="51" customHeight="1" x14ac:dyDescent="0.2">
      <c r="A376" s="21" t="s">
        <v>246</v>
      </c>
      <c r="B376" s="21" t="s">
        <v>110</v>
      </c>
      <c r="C376" s="21" t="s">
        <v>111</v>
      </c>
      <c r="D376" s="21" t="s">
        <v>112</v>
      </c>
      <c r="E376" s="21" t="s">
        <v>113</v>
      </c>
      <c r="F376" s="21" t="s">
        <v>114</v>
      </c>
      <c r="G376" s="21" t="s">
        <v>174</v>
      </c>
      <c r="H376" s="21" t="s">
        <v>92</v>
      </c>
      <c r="I376" s="21" t="s">
        <v>93</v>
      </c>
      <c r="J376" s="21" t="s">
        <v>94</v>
      </c>
    </row>
    <row r="377" spans="1:10" ht="44" customHeight="1" x14ac:dyDescent="0.2">
      <c r="A377" s="183" t="s">
        <v>292</v>
      </c>
      <c r="B377" s="176" t="s">
        <v>117</v>
      </c>
      <c r="C377" s="176" t="s">
        <v>128</v>
      </c>
      <c r="D377" s="176">
        <v>4</v>
      </c>
      <c r="E377" s="176">
        <v>20</v>
      </c>
      <c r="F377" s="53" t="s">
        <v>181</v>
      </c>
      <c r="G377" s="3">
        <f>D377*E377</f>
        <v>80</v>
      </c>
      <c r="H377" s="26">
        <v>4287</v>
      </c>
      <c r="I377" s="26">
        <f>H377*G377</f>
        <v>342960</v>
      </c>
      <c r="J377" s="154">
        <f>SUM(I377:I379)</f>
        <v>804960</v>
      </c>
    </row>
    <row r="378" spans="1:10" s="22" customFormat="1" ht="15" x14ac:dyDescent="0.2">
      <c r="A378" s="183"/>
      <c r="B378" s="227"/>
      <c r="C378" s="227"/>
      <c r="D378" s="227"/>
      <c r="E378" s="227"/>
      <c r="F378" s="53" t="s">
        <v>37</v>
      </c>
      <c r="G378" s="3">
        <f>E377</f>
        <v>20</v>
      </c>
      <c r="H378" s="26">
        <v>7150</v>
      </c>
      <c r="I378" s="26">
        <f>H378*G378</f>
        <v>143000</v>
      </c>
      <c r="J378" s="154"/>
    </row>
    <row r="379" spans="1:10" ht="15" x14ac:dyDescent="0.2">
      <c r="A379" s="183"/>
      <c r="B379" s="228"/>
      <c r="C379" s="228"/>
      <c r="D379" s="228"/>
      <c r="E379" s="228"/>
      <c r="F379" s="53" t="s">
        <v>38</v>
      </c>
      <c r="G379" s="3">
        <f>E377</f>
        <v>20</v>
      </c>
      <c r="H379" s="27">
        <v>15950</v>
      </c>
      <c r="I379" s="26">
        <f>H379*G379</f>
        <v>319000</v>
      </c>
      <c r="J379" s="154"/>
    </row>
    <row r="380" spans="1:10" ht="45" x14ac:dyDescent="0.2">
      <c r="A380" s="21" t="s">
        <v>246</v>
      </c>
      <c r="B380" s="21" t="s">
        <v>110</v>
      </c>
      <c r="C380" s="21" t="s">
        <v>111</v>
      </c>
      <c r="D380" s="21" t="s">
        <v>112</v>
      </c>
      <c r="E380" s="21" t="s">
        <v>113</v>
      </c>
      <c r="F380" s="21" t="s">
        <v>114</v>
      </c>
      <c r="G380" s="21" t="s">
        <v>174</v>
      </c>
      <c r="H380" s="21" t="s">
        <v>92</v>
      </c>
      <c r="I380" s="21" t="s">
        <v>93</v>
      </c>
      <c r="J380" s="21" t="s">
        <v>94</v>
      </c>
    </row>
    <row r="381" spans="1:10" ht="15" x14ac:dyDescent="0.2">
      <c r="A381" s="183" t="s">
        <v>260</v>
      </c>
      <c r="B381" s="176" t="s">
        <v>117</v>
      </c>
      <c r="C381" s="176" t="s">
        <v>131</v>
      </c>
      <c r="D381" s="176">
        <v>4</v>
      </c>
      <c r="E381" s="176">
        <v>20</v>
      </c>
      <c r="F381" s="2" t="s">
        <v>261</v>
      </c>
      <c r="G381" s="3">
        <v>1</v>
      </c>
      <c r="H381" s="27">
        <f>135767.5*(1+5.2%)</f>
        <v>142827.41</v>
      </c>
      <c r="I381" s="26">
        <f>H381*G381</f>
        <v>142827.41</v>
      </c>
      <c r="J381" s="235" t="e">
        <f>SUM(I381:I392)</f>
        <v>#REF!</v>
      </c>
    </row>
    <row r="382" spans="1:10" ht="15" x14ac:dyDescent="0.2">
      <c r="A382" s="183"/>
      <c r="B382" s="227"/>
      <c r="C382" s="227"/>
      <c r="D382" s="227"/>
      <c r="E382" s="227"/>
      <c r="F382" s="2" t="s">
        <v>40</v>
      </c>
      <c r="G382" s="3">
        <v>1</v>
      </c>
      <c r="H382" s="27">
        <f>77150*(1+5.2%)</f>
        <v>81161.8</v>
      </c>
      <c r="I382" s="26">
        <f t="shared" ref="I382:I391" si="19">H382*G382</f>
        <v>81161.8</v>
      </c>
      <c r="J382" s="186"/>
    </row>
    <row r="383" spans="1:10" ht="15" x14ac:dyDescent="0.2">
      <c r="A383" s="183"/>
      <c r="B383" s="227"/>
      <c r="C383" s="227"/>
      <c r="D383" s="227"/>
      <c r="E383" s="227"/>
      <c r="F383" s="2" t="s">
        <v>132</v>
      </c>
      <c r="G383" s="3">
        <v>1</v>
      </c>
      <c r="H383" s="27">
        <f>62540*(1+5.2%)</f>
        <v>65792.08</v>
      </c>
      <c r="I383" s="26">
        <f t="shared" si="19"/>
        <v>65792.08</v>
      </c>
      <c r="J383" s="186"/>
    </row>
    <row r="384" spans="1:10" ht="15" x14ac:dyDescent="0.2">
      <c r="A384" s="183"/>
      <c r="B384" s="227"/>
      <c r="C384" s="227"/>
      <c r="D384" s="227"/>
      <c r="E384" s="227"/>
      <c r="F384" s="2" t="s">
        <v>262</v>
      </c>
      <c r="G384" s="3">
        <v>1</v>
      </c>
      <c r="H384" s="27">
        <v>76262</v>
      </c>
      <c r="I384" s="26">
        <f t="shared" si="19"/>
        <v>76262</v>
      </c>
      <c r="J384" s="186"/>
    </row>
    <row r="385" spans="1:10" ht="15" x14ac:dyDescent="0.2">
      <c r="A385" s="183"/>
      <c r="B385" s="227"/>
      <c r="C385" s="227"/>
      <c r="D385" s="227"/>
      <c r="E385" s="227"/>
      <c r="F385" s="2" t="s">
        <v>171</v>
      </c>
      <c r="G385" s="3">
        <f>D381</f>
        <v>4</v>
      </c>
      <c r="H385" s="27" t="e">
        <f>#REF!</f>
        <v>#REF!</v>
      </c>
      <c r="I385" s="26" t="e">
        <f t="shared" si="19"/>
        <v>#REF!</v>
      </c>
      <c r="J385" s="186"/>
    </row>
    <row r="386" spans="1:10" ht="15" x14ac:dyDescent="0.2">
      <c r="A386" s="183"/>
      <c r="B386" s="227"/>
      <c r="C386" s="227"/>
      <c r="D386" s="227"/>
      <c r="E386" s="227"/>
      <c r="F386" s="2" t="s">
        <v>180</v>
      </c>
      <c r="G386" s="30">
        <f>D381</f>
        <v>4</v>
      </c>
      <c r="H386" s="27" t="e">
        <f>#REF!</f>
        <v>#REF!</v>
      </c>
      <c r="I386" s="26" t="e">
        <f t="shared" si="19"/>
        <v>#REF!</v>
      </c>
      <c r="J386" s="186"/>
    </row>
    <row r="387" spans="1:10" ht="15" x14ac:dyDescent="0.2">
      <c r="A387" s="183"/>
      <c r="B387" s="227"/>
      <c r="C387" s="227"/>
      <c r="D387" s="227"/>
      <c r="E387" s="227"/>
      <c r="F387" s="2" t="s">
        <v>43</v>
      </c>
      <c r="G387" s="30">
        <v>1</v>
      </c>
      <c r="H387" s="27">
        <v>24563</v>
      </c>
      <c r="I387" s="26">
        <f t="shared" si="19"/>
        <v>24563</v>
      </c>
      <c r="J387" s="186"/>
    </row>
    <row r="388" spans="1:10" ht="45" x14ac:dyDescent="0.2">
      <c r="A388" s="183"/>
      <c r="B388" s="227"/>
      <c r="C388" s="227"/>
      <c r="D388" s="227"/>
      <c r="E388" s="227"/>
      <c r="F388" s="2" t="s">
        <v>202</v>
      </c>
      <c r="G388" s="30">
        <v>1</v>
      </c>
      <c r="H388" s="27" t="e">
        <f>#REF!</f>
        <v>#REF!</v>
      </c>
      <c r="I388" s="26" t="e">
        <f t="shared" si="19"/>
        <v>#REF!</v>
      </c>
      <c r="J388" s="186"/>
    </row>
    <row r="389" spans="1:10" ht="15" x14ac:dyDescent="0.2">
      <c r="A389" s="183"/>
      <c r="B389" s="227"/>
      <c r="C389" s="227"/>
      <c r="D389" s="227"/>
      <c r="E389" s="227"/>
      <c r="F389" s="2" t="s">
        <v>317</v>
      </c>
      <c r="G389" s="80">
        <f>(D381*E381)/50</f>
        <v>1.6</v>
      </c>
      <c r="H389" s="27" t="e">
        <f>#REF!</f>
        <v>#REF!</v>
      </c>
      <c r="I389" s="26" t="e">
        <f t="shared" si="19"/>
        <v>#REF!</v>
      </c>
      <c r="J389" s="186"/>
    </row>
    <row r="390" spans="1:10" ht="15" x14ac:dyDescent="0.2">
      <c r="A390" s="183"/>
      <c r="B390" s="227"/>
      <c r="C390" s="227"/>
      <c r="D390" s="227"/>
      <c r="E390" s="227"/>
      <c r="F390" s="2" t="s">
        <v>318</v>
      </c>
      <c r="G390" s="80">
        <f>(D381*E381)/50</f>
        <v>1.6</v>
      </c>
      <c r="H390" s="27">
        <v>34467</v>
      </c>
      <c r="I390" s="26">
        <f t="shared" si="19"/>
        <v>55147.200000000004</v>
      </c>
      <c r="J390" s="186"/>
    </row>
    <row r="391" spans="1:10" s="22" customFormat="1" ht="15" x14ac:dyDescent="0.2">
      <c r="A391" s="183"/>
      <c r="B391" s="227"/>
      <c r="C391" s="227"/>
      <c r="D391" s="227"/>
      <c r="E391" s="227"/>
      <c r="F391" s="2" t="s">
        <v>312</v>
      </c>
      <c r="G391" s="30">
        <v>1</v>
      </c>
      <c r="H391" s="27" t="e">
        <f>#REF!</f>
        <v>#REF!</v>
      </c>
      <c r="I391" s="26" t="e">
        <f t="shared" si="19"/>
        <v>#REF!</v>
      </c>
      <c r="J391" s="186"/>
    </row>
    <row r="392" spans="1:10" ht="60" x14ac:dyDescent="0.2">
      <c r="A392" s="231"/>
      <c r="B392" s="228"/>
      <c r="C392" s="228"/>
      <c r="D392" s="228"/>
      <c r="E392" s="228"/>
      <c r="F392" s="2" t="s">
        <v>211</v>
      </c>
      <c r="G392" s="3">
        <v>1</v>
      </c>
      <c r="H392" s="27" t="e">
        <f>#REF!</f>
        <v>#REF!</v>
      </c>
      <c r="I392" s="26" t="e">
        <f>H392*G392</f>
        <v>#REF!</v>
      </c>
      <c r="J392" s="236"/>
    </row>
    <row r="393" spans="1:10" ht="45" x14ac:dyDescent="0.2">
      <c r="A393" s="21" t="s">
        <v>246</v>
      </c>
      <c r="B393" s="21" t="s">
        <v>110</v>
      </c>
      <c r="C393" s="21" t="s">
        <v>111</v>
      </c>
      <c r="D393" s="21" t="s">
        <v>112</v>
      </c>
      <c r="E393" s="21" t="s">
        <v>113</v>
      </c>
      <c r="F393" s="21" t="s">
        <v>114</v>
      </c>
      <c r="G393" s="21" t="s">
        <v>174</v>
      </c>
      <c r="H393" s="21" t="s">
        <v>92</v>
      </c>
      <c r="I393" s="21" t="s">
        <v>93</v>
      </c>
      <c r="J393" s="21" t="s">
        <v>94</v>
      </c>
    </row>
    <row r="394" spans="1:10" ht="15" x14ac:dyDescent="0.2">
      <c r="A394" s="183" t="s">
        <v>260</v>
      </c>
      <c r="B394" s="176" t="s">
        <v>59</v>
      </c>
      <c r="C394" s="176" t="s">
        <v>131</v>
      </c>
      <c r="D394" s="176">
        <v>4</v>
      </c>
      <c r="E394" s="176">
        <v>15</v>
      </c>
      <c r="F394" s="2" t="s">
        <v>261</v>
      </c>
      <c r="G394" s="3">
        <v>1</v>
      </c>
      <c r="H394" s="27">
        <f>135767.5*(1+5.2%)</f>
        <v>142827.41</v>
      </c>
      <c r="I394" s="26">
        <f>H394*G394</f>
        <v>142827.41</v>
      </c>
      <c r="J394" s="186" t="e">
        <f>SUM(I394:I405)</f>
        <v>#REF!</v>
      </c>
    </row>
    <row r="395" spans="1:10" ht="15" x14ac:dyDescent="0.2">
      <c r="A395" s="183"/>
      <c r="B395" s="227"/>
      <c r="C395" s="227"/>
      <c r="D395" s="227"/>
      <c r="E395" s="227"/>
      <c r="F395" s="2" t="s">
        <v>40</v>
      </c>
      <c r="G395" s="3">
        <v>1</v>
      </c>
      <c r="H395" s="27">
        <f>77150*(1+5.2%)</f>
        <v>81161.8</v>
      </c>
      <c r="I395" s="26">
        <f t="shared" ref="I395:I405" si="20">H395*G395</f>
        <v>81161.8</v>
      </c>
      <c r="J395" s="186"/>
    </row>
    <row r="396" spans="1:10" ht="15" x14ac:dyDescent="0.2">
      <c r="A396" s="183"/>
      <c r="B396" s="227"/>
      <c r="C396" s="227"/>
      <c r="D396" s="227"/>
      <c r="E396" s="227"/>
      <c r="F396" s="2" t="s">
        <v>132</v>
      </c>
      <c r="G396" s="3">
        <v>1</v>
      </c>
      <c r="H396" s="27">
        <f>62540*(1+5.2%)</f>
        <v>65792.08</v>
      </c>
      <c r="I396" s="26">
        <f t="shared" si="20"/>
        <v>65792.08</v>
      </c>
      <c r="J396" s="186"/>
    </row>
    <row r="397" spans="1:10" ht="15" x14ac:dyDescent="0.2">
      <c r="A397" s="183"/>
      <c r="B397" s="227"/>
      <c r="C397" s="227"/>
      <c r="D397" s="227"/>
      <c r="E397" s="227"/>
      <c r="F397" s="2" t="s">
        <v>262</v>
      </c>
      <c r="G397" s="3">
        <v>1</v>
      </c>
      <c r="H397" s="27">
        <v>76262</v>
      </c>
      <c r="I397" s="26">
        <f t="shared" si="20"/>
        <v>76262</v>
      </c>
      <c r="J397" s="186"/>
    </row>
    <row r="398" spans="1:10" ht="15" x14ac:dyDescent="0.2">
      <c r="A398" s="183"/>
      <c r="B398" s="227"/>
      <c r="C398" s="227"/>
      <c r="D398" s="227"/>
      <c r="E398" s="227"/>
      <c r="F398" s="2" t="s">
        <v>171</v>
      </c>
      <c r="G398" s="3">
        <f>D394</f>
        <v>4</v>
      </c>
      <c r="H398" s="27" t="e">
        <f>#REF!</f>
        <v>#REF!</v>
      </c>
      <c r="I398" s="26" t="e">
        <f t="shared" si="20"/>
        <v>#REF!</v>
      </c>
      <c r="J398" s="186"/>
    </row>
    <row r="399" spans="1:10" ht="15" x14ac:dyDescent="0.2">
      <c r="A399" s="183"/>
      <c r="B399" s="227"/>
      <c r="C399" s="227"/>
      <c r="D399" s="227"/>
      <c r="E399" s="227"/>
      <c r="F399" s="2" t="s">
        <v>180</v>
      </c>
      <c r="G399" s="30">
        <f>D394</f>
        <v>4</v>
      </c>
      <c r="H399" s="27" t="e">
        <f>#REF!</f>
        <v>#REF!</v>
      </c>
      <c r="I399" s="26" t="e">
        <f t="shared" si="20"/>
        <v>#REF!</v>
      </c>
      <c r="J399" s="186"/>
    </row>
    <row r="400" spans="1:10" ht="15" x14ac:dyDescent="0.2">
      <c r="A400" s="183"/>
      <c r="B400" s="227"/>
      <c r="C400" s="227"/>
      <c r="D400" s="227"/>
      <c r="E400" s="227"/>
      <c r="F400" s="2" t="s">
        <v>43</v>
      </c>
      <c r="G400" s="30">
        <v>1</v>
      </c>
      <c r="H400" s="27">
        <v>24563</v>
      </c>
      <c r="I400" s="26">
        <f t="shared" si="20"/>
        <v>24563</v>
      </c>
      <c r="J400" s="186"/>
    </row>
    <row r="401" spans="1:10" ht="45" x14ac:dyDescent="0.2">
      <c r="A401" s="183"/>
      <c r="B401" s="227"/>
      <c r="C401" s="227"/>
      <c r="D401" s="227"/>
      <c r="E401" s="227"/>
      <c r="F401" s="2" t="s">
        <v>202</v>
      </c>
      <c r="G401" s="30">
        <f>D394*E394</f>
        <v>60</v>
      </c>
      <c r="H401" s="27" t="e">
        <f>#REF!</f>
        <v>#REF!</v>
      </c>
      <c r="I401" s="26" t="e">
        <f t="shared" si="20"/>
        <v>#REF!</v>
      </c>
      <c r="J401" s="186"/>
    </row>
    <row r="402" spans="1:10" ht="15" x14ac:dyDescent="0.2">
      <c r="A402" s="183"/>
      <c r="B402" s="227"/>
      <c r="C402" s="227"/>
      <c r="D402" s="227"/>
      <c r="E402" s="227"/>
      <c r="F402" s="2" t="s">
        <v>317</v>
      </c>
      <c r="G402" s="80">
        <f>(D394*E394)/50</f>
        <v>1.2</v>
      </c>
      <c r="H402" s="27" t="e">
        <f>#REF!</f>
        <v>#REF!</v>
      </c>
      <c r="I402" s="26" t="e">
        <f t="shared" si="20"/>
        <v>#REF!</v>
      </c>
      <c r="J402" s="186"/>
    </row>
    <row r="403" spans="1:10" ht="15" x14ac:dyDescent="0.2">
      <c r="A403" s="183"/>
      <c r="B403" s="227"/>
      <c r="C403" s="227"/>
      <c r="D403" s="227"/>
      <c r="E403" s="227"/>
      <c r="F403" s="2" t="s">
        <v>318</v>
      </c>
      <c r="G403" s="80">
        <f>(D394*E394)/50</f>
        <v>1.2</v>
      </c>
      <c r="H403" s="27">
        <v>34467</v>
      </c>
      <c r="I403" s="26">
        <f t="shared" si="20"/>
        <v>41360.400000000001</v>
      </c>
      <c r="J403" s="186"/>
    </row>
    <row r="404" spans="1:10" s="22" customFormat="1" ht="15" x14ac:dyDescent="0.2">
      <c r="A404" s="183"/>
      <c r="B404" s="227"/>
      <c r="C404" s="227"/>
      <c r="D404" s="227"/>
      <c r="E404" s="227"/>
      <c r="F404" s="2" t="s">
        <v>312</v>
      </c>
      <c r="G404" s="30">
        <v>1</v>
      </c>
      <c r="H404" s="27" t="e">
        <f>#REF!</f>
        <v>#REF!</v>
      </c>
      <c r="I404" s="26" t="e">
        <f t="shared" si="20"/>
        <v>#REF!</v>
      </c>
      <c r="J404" s="186"/>
    </row>
    <row r="405" spans="1:10" ht="33" customHeight="1" x14ac:dyDescent="0.2">
      <c r="A405" s="231"/>
      <c r="B405" s="228"/>
      <c r="C405" s="228"/>
      <c r="D405" s="228"/>
      <c r="E405" s="228"/>
      <c r="F405" s="2" t="s">
        <v>211</v>
      </c>
      <c r="G405" s="3">
        <v>1</v>
      </c>
      <c r="H405" s="27" t="e">
        <f>#REF!</f>
        <v>#REF!</v>
      </c>
      <c r="I405" s="26" t="e">
        <f t="shared" si="20"/>
        <v>#REF!</v>
      </c>
      <c r="J405" s="186"/>
    </row>
    <row r="406" spans="1:10" ht="39" customHeight="1" x14ac:dyDescent="0.2">
      <c r="A406" s="21" t="s">
        <v>246</v>
      </c>
      <c r="B406" s="21" t="s">
        <v>110</v>
      </c>
      <c r="C406" s="21" t="s">
        <v>111</v>
      </c>
      <c r="D406" s="21" t="s">
        <v>112</v>
      </c>
      <c r="E406" s="21" t="s">
        <v>113</v>
      </c>
      <c r="F406" s="21" t="s">
        <v>114</v>
      </c>
      <c r="G406" s="21" t="s">
        <v>174</v>
      </c>
      <c r="H406" s="21" t="s">
        <v>92</v>
      </c>
      <c r="I406" s="21" t="s">
        <v>93</v>
      </c>
      <c r="J406" s="21" t="s">
        <v>94</v>
      </c>
    </row>
    <row r="407" spans="1:10" s="22" customFormat="1" ht="60" x14ac:dyDescent="0.2">
      <c r="A407" s="180" t="s">
        <v>263</v>
      </c>
      <c r="B407" s="182" t="s">
        <v>117</v>
      </c>
      <c r="C407" s="182" t="s">
        <v>47</v>
      </c>
      <c r="D407" s="182">
        <v>4</v>
      </c>
      <c r="E407" s="182" t="s">
        <v>135</v>
      </c>
      <c r="F407" s="2" t="s">
        <v>211</v>
      </c>
      <c r="G407" s="3">
        <v>1</v>
      </c>
      <c r="H407" s="27" t="e">
        <f>#REF!</f>
        <v>#REF!</v>
      </c>
      <c r="I407" s="26" t="e">
        <f t="shared" ref="I407:I408" si="21">H407*G407</f>
        <v>#REF!</v>
      </c>
      <c r="J407" s="235" t="e">
        <f>SUM(I407:I408)</f>
        <v>#REF!</v>
      </c>
    </row>
    <row r="408" spans="1:10" ht="32.5" customHeight="1" x14ac:dyDescent="0.2">
      <c r="A408" s="231"/>
      <c r="B408" s="182"/>
      <c r="C408" s="182"/>
      <c r="D408" s="182"/>
      <c r="E408" s="182"/>
      <c r="F408" s="55" t="s">
        <v>264</v>
      </c>
      <c r="G408" s="3">
        <v>1</v>
      </c>
      <c r="H408" s="26">
        <v>50000</v>
      </c>
      <c r="I408" s="26">
        <f t="shared" si="21"/>
        <v>50000</v>
      </c>
      <c r="J408" s="235"/>
    </row>
    <row r="409" spans="1:10" ht="41.5" customHeight="1" x14ac:dyDescent="0.2">
      <c r="A409" s="21" t="s">
        <v>246</v>
      </c>
      <c r="B409" s="21" t="s">
        <v>110</v>
      </c>
      <c r="C409" s="21" t="s">
        <v>111</v>
      </c>
      <c r="D409" s="21" t="s">
        <v>112</v>
      </c>
      <c r="E409" s="21" t="s">
        <v>113</v>
      </c>
      <c r="F409" s="21" t="s">
        <v>114</v>
      </c>
      <c r="G409" s="21" t="s">
        <v>174</v>
      </c>
      <c r="H409" s="21" t="s">
        <v>92</v>
      </c>
      <c r="I409" s="21" t="s">
        <v>93</v>
      </c>
      <c r="J409" s="21" t="s">
        <v>94</v>
      </c>
    </row>
    <row r="410" spans="1:10" s="22" customFormat="1" ht="60" x14ac:dyDescent="0.2">
      <c r="A410" s="180" t="s">
        <v>263</v>
      </c>
      <c r="B410" s="182" t="s">
        <v>59</v>
      </c>
      <c r="C410" s="182" t="s">
        <v>47</v>
      </c>
      <c r="D410" s="182">
        <v>4</v>
      </c>
      <c r="E410" s="182" t="s">
        <v>136</v>
      </c>
      <c r="F410" s="2" t="s">
        <v>211</v>
      </c>
      <c r="G410" s="3">
        <v>1</v>
      </c>
      <c r="H410" s="27" t="e">
        <f>#REF!</f>
        <v>#REF!</v>
      </c>
      <c r="I410" s="26" t="e">
        <f t="shared" ref="I410:I411" si="22">H410*G410</f>
        <v>#REF!</v>
      </c>
      <c r="J410" s="235" t="e">
        <f>SUM(I410:I411)</f>
        <v>#REF!</v>
      </c>
    </row>
    <row r="411" spans="1:10" ht="37.25" customHeight="1" x14ac:dyDescent="0.2">
      <c r="A411" s="231"/>
      <c r="B411" s="182"/>
      <c r="C411" s="182"/>
      <c r="D411" s="182"/>
      <c r="E411" s="182"/>
      <c r="F411" s="55" t="s">
        <v>264</v>
      </c>
      <c r="G411" s="3">
        <v>1</v>
      </c>
      <c r="H411" s="26">
        <v>50000</v>
      </c>
      <c r="I411" s="26">
        <f t="shared" si="22"/>
        <v>50000</v>
      </c>
      <c r="J411" s="235"/>
    </row>
    <row r="412" spans="1:10" ht="36.5" customHeight="1" x14ac:dyDescent="0.2">
      <c r="A412" s="21" t="s">
        <v>246</v>
      </c>
      <c r="B412" s="21" t="s">
        <v>110</v>
      </c>
      <c r="C412" s="21" t="s">
        <v>111</v>
      </c>
      <c r="D412" s="21" t="s">
        <v>112</v>
      </c>
      <c r="E412" s="21" t="s">
        <v>113</v>
      </c>
      <c r="F412" s="21" t="s">
        <v>114</v>
      </c>
      <c r="G412" s="21" t="s">
        <v>174</v>
      </c>
      <c r="H412" s="21" t="s">
        <v>92</v>
      </c>
      <c r="I412" s="21" t="s">
        <v>93</v>
      </c>
      <c r="J412" s="21" t="s">
        <v>94</v>
      </c>
    </row>
    <row r="413" spans="1:10" s="22" customFormat="1" ht="45" x14ac:dyDescent="0.2">
      <c r="A413" s="50" t="s">
        <v>265</v>
      </c>
      <c r="B413" s="3" t="s">
        <v>117</v>
      </c>
      <c r="C413" s="3" t="s">
        <v>47</v>
      </c>
      <c r="D413" s="3">
        <v>2</v>
      </c>
      <c r="E413" s="3" t="s">
        <v>137</v>
      </c>
      <c r="F413" s="2" t="s">
        <v>306</v>
      </c>
      <c r="G413" s="41">
        <f>D413</f>
        <v>2</v>
      </c>
      <c r="H413" s="26">
        <v>116655</v>
      </c>
      <c r="I413" s="26">
        <f>+H413*G413</f>
        <v>233310</v>
      </c>
      <c r="J413" s="78">
        <f>SUM(I413:I413)</f>
        <v>233310</v>
      </c>
    </row>
    <row r="414" spans="1:10" ht="38.75" customHeight="1" x14ac:dyDescent="0.2">
      <c r="A414" s="21" t="s">
        <v>246</v>
      </c>
      <c r="B414" s="21" t="s">
        <v>110</v>
      </c>
      <c r="C414" s="21" t="s">
        <v>111</v>
      </c>
      <c r="D414" s="21" t="s">
        <v>112</v>
      </c>
      <c r="E414" s="21" t="s">
        <v>113</v>
      </c>
      <c r="F414" s="21" t="s">
        <v>114</v>
      </c>
      <c r="G414" s="21" t="s">
        <v>174</v>
      </c>
      <c r="H414" s="21" t="s">
        <v>92</v>
      </c>
      <c r="I414" s="21" t="s">
        <v>93</v>
      </c>
      <c r="J414" s="21" t="s">
        <v>94</v>
      </c>
    </row>
    <row r="415" spans="1:10" ht="45" x14ac:dyDescent="0.2">
      <c r="A415" s="50" t="s">
        <v>265</v>
      </c>
      <c r="B415" s="3" t="s">
        <v>59</v>
      </c>
      <c r="C415" s="3" t="s">
        <v>47</v>
      </c>
      <c r="D415" s="3">
        <v>2</v>
      </c>
      <c r="E415" s="3" t="s">
        <v>138</v>
      </c>
      <c r="F415" s="2" t="s">
        <v>306</v>
      </c>
      <c r="G415" s="41">
        <f>D415</f>
        <v>2</v>
      </c>
      <c r="H415" s="26">
        <v>116655</v>
      </c>
      <c r="I415" s="26">
        <f>+H415*G415</f>
        <v>233310</v>
      </c>
      <c r="J415" s="78">
        <f>SUM(I415:I415)</f>
        <v>233310</v>
      </c>
    </row>
    <row r="416" spans="1:10" ht="120" customHeight="1" x14ac:dyDescent="0.2">
      <c r="A416" s="21" t="s">
        <v>246</v>
      </c>
      <c r="B416" s="21" t="s">
        <v>110</v>
      </c>
      <c r="C416" s="21" t="s">
        <v>111</v>
      </c>
      <c r="D416" s="21" t="s">
        <v>112</v>
      </c>
      <c r="E416" s="21" t="s">
        <v>113</v>
      </c>
      <c r="F416" s="21" t="s">
        <v>114</v>
      </c>
      <c r="G416" s="21" t="s">
        <v>174</v>
      </c>
      <c r="H416" s="21" t="s">
        <v>92</v>
      </c>
      <c r="I416" s="21" t="s">
        <v>93</v>
      </c>
      <c r="J416" s="21" t="s">
        <v>94</v>
      </c>
    </row>
    <row r="417" spans="1:10" s="22" customFormat="1" ht="45" x14ac:dyDescent="0.2">
      <c r="A417" s="180" t="s">
        <v>0</v>
      </c>
      <c r="B417" s="176" t="s">
        <v>117</v>
      </c>
      <c r="C417" s="176" t="s">
        <v>139</v>
      </c>
      <c r="D417" s="176">
        <v>4</v>
      </c>
      <c r="E417" s="176">
        <v>15</v>
      </c>
      <c r="F417" s="43" t="s">
        <v>83</v>
      </c>
      <c r="G417" s="3">
        <f>E417*D417</f>
        <v>60</v>
      </c>
      <c r="H417" s="26" t="e">
        <f>#REF!</f>
        <v>#REF!</v>
      </c>
      <c r="I417" s="26" t="e">
        <f>H417*G417</f>
        <v>#REF!</v>
      </c>
      <c r="J417" s="235" t="e">
        <f>SUM(I417:I418)</f>
        <v>#REF!</v>
      </c>
    </row>
    <row r="418" spans="1:10" ht="72" customHeight="1" x14ac:dyDescent="0.2">
      <c r="A418" s="231"/>
      <c r="B418" s="228"/>
      <c r="C418" s="228"/>
      <c r="D418" s="228"/>
      <c r="E418" s="228"/>
      <c r="F418" s="2" t="s">
        <v>306</v>
      </c>
      <c r="G418" s="3">
        <f>D417</f>
        <v>4</v>
      </c>
      <c r="H418" s="26">
        <v>116655</v>
      </c>
      <c r="I418" s="26">
        <f>+H418*G418</f>
        <v>466620</v>
      </c>
      <c r="J418" s="235"/>
    </row>
    <row r="419" spans="1:10" ht="81.5" customHeight="1" x14ac:dyDescent="0.2">
      <c r="A419" s="21" t="s">
        <v>246</v>
      </c>
      <c r="B419" s="21" t="s">
        <v>110</v>
      </c>
      <c r="C419" s="21" t="s">
        <v>111</v>
      </c>
      <c r="D419" s="21" t="s">
        <v>112</v>
      </c>
      <c r="E419" s="21" t="s">
        <v>113</v>
      </c>
      <c r="F419" s="21" t="s">
        <v>114</v>
      </c>
      <c r="G419" s="21" t="s">
        <v>174</v>
      </c>
      <c r="H419" s="21" t="s">
        <v>92</v>
      </c>
      <c r="I419" s="21" t="s">
        <v>93</v>
      </c>
      <c r="J419" s="21" t="s">
        <v>94</v>
      </c>
    </row>
    <row r="420" spans="1:10" s="22" customFormat="1" ht="45" x14ac:dyDescent="0.2">
      <c r="A420" s="180" t="s">
        <v>2</v>
      </c>
      <c r="B420" s="176" t="s">
        <v>59</v>
      </c>
      <c r="C420" s="176" t="s">
        <v>139</v>
      </c>
      <c r="D420" s="176">
        <v>4</v>
      </c>
      <c r="E420" s="176">
        <v>15</v>
      </c>
      <c r="F420" s="43" t="s">
        <v>83</v>
      </c>
      <c r="G420" s="3">
        <f>E420*D420</f>
        <v>60</v>
      </c>
      <c r="H420" s="26" t="e">
        <f>#REF!</f>
        <v>#REF!</v>
      </c>
      <c r="I420" s="26" t="e">
        <f>H420*G420</f>
        <v>#REF!</v>
      </c>
      <c r="J420" s="235" t="e">
        <f>SUM(I420:I421)</f>
        <v>#REF!</v>
      </c>
    </row>
    <row r="421" spans="1:10" s="38" customFormat="1" ht="52.25" customHeight="1" x14ac:dyDescent="0.2">
      <c r="A421" s="183"/>
      <c r="B421" s="228"/>
      <c r="C421" s="228"/>
      <c r="D421" s="228"/>
      <c r="E421" s="228"/>
      <c r="F421" s="2" t="s">
        <v>306</v>
      </c>
      <c r="G421" s="3">
        <f>D420</f>
        <v>4</v>
      </c>
      <c r="H421" s="26">
        <v>116655</v>
      </c>
      <c r="I421" s="26">
        <f>+H421*G421</f>
        <v>466620</v>
      </c>
      <c r="J421" s="235"/>
    </row>
    <row r="422" spans="1:10" ht="62" customHeight="1" x14ac:dyDescent="0.2">
      <c r="A422" s="21" t="s">
        <v>246</v>
      </c>
      <c r="B422" s="21" t="s">
        <v>110</v>
      </c>
      <c r="C422" s="21" t="s">
        <v>111</v>
      </c>
      <c r="D422" s="21" t="s">
        <v>112</v>
      </c>
      <c r="E422" s="21" t="s">
        <v>113</v>
      </c>
      <c r="F422" s="21" t="s">
        <v>114</v>
      </c>
      <c r="G422" s="21" t="s">
        <v>174</v>
      </c>
      <c r="H422" s="21" t="s">
        <v>92</v>
      </c>
      <c r="I422" s="21" t="s">
        <v>93</v>
      </c>
      <c r="J422" s="21" t="s">
        <v>94</v>
      </c>
    </row>
    <row r="423" spans="1:10" s="22" customFormat="1" ht="45" x14ac:dyDescent="0.2">
      <c r="A423" s="180" t="s">
        <v>215</v>
      </c>
      <c r="B423" s="176" t="s">
        <v>117</v>
      </c>
      <c r="C423" s="176" t="s">
        <v>139</v>
      </c>
      <c r="D423" s="176">
        <v>5</v>
      </c>
      <c r="E423" s="176">
        <v>30</v>
      </c>
      <c r="F423" s="43" t="s">
        <v>83</v>
      </c>
      <c r="G423" s="3">
        <f>E423*D423</f>
        <v>150</v>
      </c>
      <c r="H423" s="82" t="e">
        <f>#REF!</f>
        <v>#REF!</v>
      </c>
      <c r="I423" s="26" t="e">
        <f>H423*G423</f>
        <v>#REF!</v>
      </c>
      <c r="J423" s="235" t="e">
        <f>SUM(I423:I424)</f>
        <v>#REF!</v>
      </c>
    </row>
    <row r="424" spans="1:10" s="38" customFormat="1" ht="63.5" customHeight="1" x14ac:dyDescent="0.2">
      <c r="A424" s="231"/>
      <c r="B424" s="228"/>
      <c r="C424" s="228"/>
      <c r="D424" s="228"/>
      <c r="E424" s="228"/>
      <c r="F424" s="2" t="s">
        <v>306</v>
      </c>
      <c r="G424" s="3">
        <f>D423</f>
        <v>5</v>
      </c>
      <c r="H424" s="26">
        <v>116655</v>
      </c>
      <c r="I424" s="26">
        <f>+H424*G424</f>
        <v>583275</v>
      </c>
      <c r="J424" s="235"/>
    </row>
    <row r="425" spans="1:10" ht="59.5" customHeight="1" x14ac:dyDescent="0.2">
      <c r="A425" s="21" t="s">
        <v>246</v>
      </c>
      <c r="B425" s="21" t="s">
        <v>110</v>
      </c>
      <c r="C425" s="21" t="s">
        <v>111</v>
      </c>
      <c r="D425" s="21" t="s">
        <v>112</v>
      </c>
      <c r="E425" s="21" t="s">
        <v>113</v>
      </c>
      <c r="F425" s="21" t="s">
        <v>114</v>
      </c>
      <c r="G425" s="21" t="s">
        <v>174</v>
      </c>
      <c r="H425" s="21" t="s">
        <v>92</v>
      </c>
      <c r="I425" s="21" t="s">
        <v>93</v>
      </c>
      <c r="J425" s="21" t="s">
        <v>94</v>
      </c>
    </row>
    <row r="426" spans="1:10" ht="22.25" customHeight="1" x14ac:dyDescent="0.2">
      <c r="A426" s="176" t="s">
        <v>216</v>
      </c>
      <c r="B426" s="176" t="s">
        <v>59</v>
      </c>
      <c r="C426" s="176" t="s">
        <v>139</v>
      </c>
      <c r="D426" s="176">
        <v>5</v>
      </c>
      <c r="E426" s="176">
        <v>20</v>
      </c>
      <c r="F426" s="43" t="s">
        <v>83</v>
      </c>
      <c r="G426" s="3">
        <f>E426*D426</f>
        <v>100</v>
      </c>
      <c r="H426" s="82" t="e">
        <f>#REF!</f>
        <v>#REF!</v>
      </c>
      <c r="I426" s="26" t="e">
        <f>H426*G426</f>
        <v>#REF!</v>
      </c>
      <c r="J426" s="235" t="e">
        <f>SUM(I426:I427)</f>
        <v>#REF!</v>
      </c>
    </row>
    <row r="427" spans="1:10" s="22" customFormat="1" ht="30" x14ac:dyDescent="0.2">
      <c r="A427" s="228"/>
      <c r="B427" s="228"/>
      <c r="C427" s="228"/>
      <c r="D427" s="228"/>
      <c r="E427" s="228"/>
      <c r="F427" s="2" t="s">
        <v>306</v>
      </c>
      <c r="G427" s="3">
        <f>D426</f>
        <v>5</v>
      </c>
      <c r="H427" s="26">
        <v>116655</v>
      </c>
      <c r="I427" s="26">
        <f>+H427*G427</f>
        <v>583275</v>
      </c>
      <c r="J427" s="235"/>
    </row>
    <row r="428" spans="1:10" ht="42.5" customHeight="1" x14ac:dyDescent="0.2">
      <c r="A428" s="151" t="s">
        <v>140</v>
      </c>
      <c r="B428" s="204"/>
      <c r="C428" s="204"/>
      <c r="D428" s="204"/>
      <c r="E428" s="204"/>
      <c r="F428" s="204"/>
      <c r="G428" s="204"/>
      <c r="H428" s="204"/>
      <c r="I428" s="204"/>
      <c r="J428" s="205"/>
    </row>
    <row r="429" spans="1:10" ht="39.5" customHeight="1" x14ac:dyDescent="0.2">
      <c r="A429" s="21" t="s">
        <v>246</v>
      </c>
      <c r="B429" s="21" t="s">
        <v>110</v>
      </c>
      <c r="C429" s="21" t="s">
        <v>111</v>
      </c>
      <c r="D429" s="21" t="s">
        <v>112</v>
      </c>
      <c r="E429" s="21" t="s">
        <v>113</v>
      </c>
      <c r="F429" s="21" t="s">
        <v>114</v>
      </c>
      <c r="G429" s="21" t="s">
        <v>174</v>
      </c>
      <c r="H429" s="21" t="s">
        <v>92</v>
      </c>
      <c r="I429" s="21" t="s">
        <v>93</v>
      </c>
      <c r="J429" s="21" t="s">
        <v>94</v>
      </c>
    </row>
    <row r="430" spans="1:10" s="22" customFormat="1" ht="75" x14ac:dyDescent="0.2">
      <c r="A430" s="50" t="s">
        <v>13</v>
      </c>
      <c r="B430" s="45" t="s">
        <v>117</v>
      </c>
      <c r="C430" s="45" t="s">
        <v>141</v>
      </c>
      <c r="D430" s="45">
        <v>5</v>
      </c>
      <c r="E430" s="45">
        <v>15</v>
      </c>
      <c r="F430" s="43" t="s">
        <v>210</v>
      </c>
      <c r="G430" s="45">
        <v>1</v>
      </c>
      <c r="H430" s="27" t="e">
        <f>#REF!</f>
        <v>#REF!</v>
      </c>
      <c r="I430" s="83" t="e">
        <f t="shared" ref="I430" si="23">H430*G430</f>
        <v>#REF!</v>
      </c>
      <c r="J430" s="28">
        <v>233310</v>
      </c>
    </row>
    <row r="431" spans="1:10" ht="50" customHeight="1" x14ac:dyDescent="0.2">
      <c r="A431" s="21" t="s">
        <v>246</v>
      </c>
      <c r="B431" s="21" t="s">
        <v>110</v>
      </c>
      <c r="C431" s="21" t="s">
        <v>111</v>
      </c>
      <c r="D431" s="21" t="s">
        <v>112</v>
      </c>
      <c r="E431" s="21" t="s">
        <v>113</v>
      </c>
      <c r="F431" s="21" t="s">
        <v>114</v>
      </c>
      <c r="G431" s="21" t="s">
        <v>174</v>
      </c>
      <c r="H431" s="21" t="s">
        <v>92</v>
      </c>
      <c r="I431" s="21" t="s">
        <v>93</v>
      </c>
      <c r="J431" s="21" t="s">
        <v>94</v>
      </c>
    </row>
    <row r="432" spans="1:10" s="22" customFormat="1" ht="60" x14ac:dyDescent="0.2">
      <c r="A432" s="50" t="s">
        <v>266</v>
      </c>
      <c r="B432" s="45" t="s">
        <v>59</v>
      </c>
      <c r="C432" s="45" t="s">
        <v>141</v>
      </c>
      <c r="D432" s="45">
        <v>10</v>
      </c>
      <c r="E432" s="45">
        <v>15</v>
      </c>
      <c r="F432" s="43" t="s">
        <v>210</v>
      </c>
      <c r="G432" s="45">
        <v>1</v>
      </c>
      <c r="H432" s="27" t="e">
        <f>#REF!</f>
        <v>#REF!</v>
      </c>
      <c r="I432" s="83" t="e">
        <f t="shared" ref="I432" si="24">H432*G432</f>
        <v>#REF!</v>
      </c>
      <c r="J432" s="28">
        <v>233310</v>
      </c>
    </row>
    <row r="433" spans="1:10" ht="42.5" customHeight="1" x14ac:dyDescent="0.2">
      <c r="A433" s="21" t="s">
        <v>246</v>
      </c>
      <c r="B433" s="21" t="s">
        <v>110</v>
      </c>
      <c r="C433" s="21" t="s">
        <v>111</v>
      </c>
      <c r="D433" s="21" t="s">
        <v>112</v>
      </c>
      <c r="E433" s="21" t="s">
        <v>113</v>
      </c>
      <c r="F433" s="21" t="s">
        <v>114</v>
      </c>
      <c r="G433" s="21" t="s">
        <v>174</v>
      </c>
      <c r="H433" s="21" t="s">
        <v>92</v>
      </c>
      <c r="I433" s="21" t="s">
        <v>93</v>
      </c>
      <c r="J433" s="21" t="s">
        <v>94</v>
      </c>
    </row>
    <row r="434" spans="1:10" ht="29.5" customHeight="1" x14ac:dyDescent="0.2">
      <c r="A434" s="189" t="s">
        <v>267</v>
      </c>
      <c r="B434" s="188" t="s">
        <v>117</v>
      </c>
      <c r="C434" s="188" t="s">
        <v>196</v>
      </c>
      <c r="D434" s="188">
        <v>1</v>
      </c>
      <c r="E434" s="188">
        <v>20</v>
      </c>
      <c r="F434" s="2" t="s">
        <v>209</v>
      </c>
      <c r="G434" s="3">
        <v>1</v>
      </c>
      <c r="H434" s="27">
        <f>'[1]EST MERC LITOGRAFIA'!$G$35</f>
        <v>45750</v>
      </c>
      <c r="I434" s="83">
        <f>H434*G434</f>
        <v>45750</v>
      </c>
      <c r="J434" s="159">
        <f>SUM(I434:I438)</f>
        <v>333485.2</v>
      </c>
    </row>
    <row r="435" spans="1:10" ht="135" x14ac:dyDescent="0.2">
      <c r="A435" s="347"/>
      <c r="B435" s="188"/>
      <c r="C435" s="188"/>
      <c r="D435" s="188"/>
      <c r="E435" s="188"/>
      <c r="F435" s="56" t="s">
        <v>208</v>
      </c>
      <c r="G435" s="3">
        <v>1</v>
      </c>
      <c r="H435" s="27">
        <f>'[1]EST MERC LITOGRAFIA'!$G$35</f>
        <v>45750</v>
      </c>
      <c r="I435" s="83">
        <f>H435*G435</f>
        <v>45750</v>
      </c>
      <c r="J435" s="160"/>
    </row>
    <row r="436" spans="1:10" ht="53" customHeight="1" x14ac:dyDescent="0.2">
      <c r="A436" s="347"/>
      <c r="B436" s="188"/>
      <c r="C436" s="188"/>
      <c r="D436" s="188"/>
      <c r="E436" s="188"/>
      <c r="F436" s="56" t="s">
        <v>298</v>
      </c>
      <c r="G436" s="3">
        <v>2</v>
      </c>
      <c r="H436" s="26">
        <f>'[1]EST MERC LITOGRAFIA'!$G$50</f>
        <v>81333</v>
      </c>
      <c r="I436" s="83">
        <f>H436*G436</f>
        <v>162666</v>
      </c>
      <c r="J436" s="160"/>
    </row>
    <row r="437" spans="1:10" s="22" customFormat="1" ht="45" x14ac:dyDescent="0.2">
      <c r="A437" s="347"/>
      <c r="B437" s="188"/>
      <c r="C437" s="188"/>
      <c r="D437" s="188"/>
      <c r="E437" s="188"/>
      <c r="F437" s="56" t="s">
        <v>205</v>
      </c>
      <c r="G437" s="3">
        <f>D434*E434</f>
        <v>20</v>
      </c>
      <c r="H437" s="27">
        <f>'[1]EST MERC LITOGRAFIA'!$G$40</f>
        <v>305</v>
      </c>
      <c r="I437" s="26">
        <f>H437*G437</f>
        <v>6100</v>
      </c>
      <c r="J437" s="160"/>
    </row>
    <row r="438" spans="1:10" ht="42" customHeight="1" x14ac:dyDescent="0.2">
      <c r="A438" s="347"/>
      <c r="B438" s="188"/>
      <c r="C438" s="188"/>
      <c r="D438" s="188"/>
      <c r="E438" s="188"/>
      <c r="F438" s="56" t="s">
        <v>64</v>
      </c>
      <c r="G438" s="3">
        <v>20</v>
      </c>
      <c r="H438" s="26">
        <f>3480*(1+5.2%)</f>
        <v>3660.96</v>
      </c>
      <c r="I438" s="26">
        <f>H438*G438</f>
        <v>73219.199999999997</v>
      </c>
      <c r="J438" s="161"/>
    </row>
    <row r="439" spans="1:10" ht="42.5" customHeight="1" x14ac:dyDescent="0.2">
      <c r="A439" s="21" t="s">
        <v>246</v>
      </c>
      <c r="B439" s="21" t="s">
        <v>110</v>
      </c>
      <c r="C439" s="21" t="s">
        <v>111</v>
      </c>
      <c r="D439" s="21" t="s">
        <v>112</v>
      </c>
      <c r="E439" s="21" t="s">
        <v>113</v>
      </c>
      <c r="F439" s="21" t="s">
        <v>114</v>
      </c>
      <c r="G439" s="21" t="s">
        <v>174</v>
      </c>
      <c r="H439" s="21" t="s">
        <v>92</v>
      </c>
      <c r="I439" s="21" t="s">
        <v>93</v>
      </c>
      <c r="J439" s="21" t="s">
        <v>94</v>
      </c>
    </row>
    <row r="440" spans="1:10" ht="29.5" customHeight="1" x14ac:dyDescent="0.2">
      <c r="A440" s="189" t="s">
        <v>267</v>
      </c>
      <c r="B440" s="188" t="s">
        <v>59</v>
      </c>
      <c r="C440" s="188" t="s">
        <v>196</v>
      </c>
      <c r="D440" s="188">
        <v>1</v>
      </c>
      <c r="E440" s="188">
        <v>20</v>
      </c>
      <c r="F440" s="2" t="s">
        <v>209</v>
      </c>
      <c r="G440" s="3">
        <v>1</v>
      </c>
      <c r="H440" s="27">
        <f>'[1]EST MERC LITOGRAFIA'!$G$35</f>
        <v>45750</v>
      </c>
      <c r="I440" s="83">
        <f>H440*G440</f>
        <v>45750</v>
      </c>
      <c r="J440" s="159">
        <f>SUM(I440:I444)</f>
        <v>333485.2</v>
      </c>
    </row>
    <row r="441" spans="1:10" ht="90" x14ac:dyDescent="0.2">
      <c r="A441" s="347"/>
      <c r="B441" s="188"/>
      <c r="C441" s="188"/>
      <c r="D441" s="188"/>
      <c r="E441" s="188"/>
      <c r="F441" s="56" t="s">
        <v>227</v>
      </c>
      <c r="G441" s="3">
        <v>1</v>
      </c>
      <c r="H441" s="27">
        <f>'[1]EST MERC LITOGRAFIA'!$G$35</f>
        <v>45750</v>
      </c>
      <c r="I441" s="83">
        <f>H441*G441</f>
        <v>45750</v>
      </c>
      <c r="J441" s="160"/>
    </row>
    <row r="442" spans="1:10" ht="60" customHeight="1" x14ac:dyDescent="0.2">
      <c r="A442" s="347"/>
      <c r="B442" s="188"/>
      <c r="C442" s="188"/>
      <c r="D442" s="188"/>
      <c r="E442" s="188"/>
      <c r="F442" s="56" t="s">
        <v>298</v>
      </c>
      <c r="G442" s="3">
        <v>2</v>
      </c>
      <c r="H442" s="26">
        <f>'[1]EST MERC LITOGRAFIA'!$G$50</f>
        <v>81333</v>
      </c>
      <c r="I442" s="83">
        <f>H442*G442</f>
        <v>162666</v>
      </c>
      <c r="J442" s="160"/>
    </row>
    <row r="443" spans="1:10" s="22" customFormat="1" ht="45" x14ac:dyDescent="0.2">
      <c r="A443" s="347"/>
      <c r="B443" s="188"/>
      <c r="C443" s="188"/>
      <c r="D443" s="188"/>
      <c r="E443" s="188"/>
      <c r="F443" s="56" t="s">
        <v>205</v>
      </c>
      <c r="G443" s="3">
        <f>D440*E440</f>
        <v>20</v>
      </c>
      <c r="H443" s="27">
        <f>'[1]EST MERC LITOGRAFIA'!$G$40</f>
        <v>305</v>
      </c>
      <c r="I443" s="26">
        <f>H443*G443</f>
        <v>6100</v>
      </c>
      <c r="J443" s="160"/>
    </row>
    <row r="444" spans="1:10" ht="15" x14ac:dyDescent="0.2">
      <c r="A444" s="347"/>
      <c r="B444" s="188"/>
      <c r="C444" s="188"/>
      <c r="D444" s="188"/>
      <c r="E444" s="188"/>
      <c r="F444" s="56" t="s">
        <v>64</v>
      </c>
      <c r="G444" s="3">
        <v>20</v>
      </c>
      <c r="H444" s="26">
        <f>3480*(1+5.2%)</f>
        <v>3660.96</v>
      </c>
      <c r="I444" s="26">
        <f>H444*G444</f>
        <v>73219.199999999997</v>
      </c>
      <c r="J444" s="161"/>
    </row>
    <row r="445" spans="1:10" ht="45" x14ac:dyDescent="0.2">
      <c r="A445" s="21" t="s">
        <v>246</v>
      </c>
      <c r="B445" s="21" t="s">
        <v>110</v>
      </c>
      <c r="C445" s="21" t="s">
        <v>111</v>
      </c>
      <c r="D445" s="21" t="s">
        <v>112</v>
      </c>
      <c r="E445" s="21" t="s">
        <v>113</v>
      </c>
      <c r="F445" s="21" t="s">
        <v>114</v>
      </c>
      <c r="G445" s="21" t="s">
        <v>174</v>
      </c>
      <c r="H445" s="21" t="s">
        <v>92</v>
      </c>
      <c r="I445" s="21" t="s">
        <v>93</v>
      </c>
      <c r="J445" s="21" t="s">
        <v>94</v>
      </c>
    </row>
    <row r="446" spans="1:10" ht="15" x14ac:dyDescent="0.2">
      <c r="A446" s="187" t="s">
        <v>268</v>
      </c>
      <c r="B446" s="188" t="s">
        <v>117</v>
      </c>
      <c r="C446" s="188" t="s">
        <v>196</v>
      </c>
      <c r="D446" s="188">
        <v>1</v>
      </c>
      <c r="E446" s="188">
        <v>20</v>
      </c>
      <c r="F446" s="76" t="s">
        <v>65</v>
      </c>
      <c r="G446" s="3">
        <f>E446*D446</f>
        <v>20</v>
      </c>
      <c r="H446" s="70" t="e">
        <f>#REF!</f>
        <v>#REF!</v>
      </c>
      <c r="I446" s="26" t="e">
        <f>H446*G446</f>
        <v>#REF!</v>
      </c>
      <c r="J446" s="159" t="e">
        <f>SUM(I446:I450)</f>
        <v>#REF!</v>
      </c>
    </row>
    <row r="447" spans="1:10" ht="15" x14ac:dyDescent="0.2">
      <c r="A447" s="348"/>
      <c r="B447" s="188"/>
      <c r="C447" s="188"/>
      <c r="D447" s="188"/>
      <c r="E447" s="188"/>
      <c r="F447" s="76" t="s">
        <v>66</v>
      </c>
      <c r="G447" s="3">
        <f>E446*D446</f>
        <v>20</v>
      </c>
      <c r="H447" s="27">
        <v>1108</v>
      </c>
      <c r="I447" s="26">
        <f>H447*G447</f>
        <v>22160</v>
      </c>
      <c r="J447" s="160"/>
    </row>
    <row r="448" spans="1:10" ht="15" x14ac:dyDescent="0.2">
      <c r="A448" s="348"/>
      <c r="B448" s="188"/>
      <c r="C448" s="188"/>
      <c r="D448" s="188"/>
      <c r="E448" s="188"/>
      <c r="F448" s="76" t="s">
        <v>67</v>
      </c>
      <c r="G448" s="3">
        <f>E446*D446</f>
        <v>20</v>
      </c>
      <c r="H448" s="70">
        <v>28028</v>
      </c>
      <c r="I448" s="26">
        <f>H448*G448</f>
        <v>560560</v>
      </c>
      <c r="J448" s="160"/>
    </row>
    <row r="449" spans="1:10" s="22" customFormat="1" ht="120" x14ac:dyDescent="0.2">
      <c r="A449" s="348"/>
      <c r="B449" s="188"/>
      <c r="C449" s="188"/>
      <c r="D449" s="188"/>
      <c r="E449" s="188"/>
      <c r="F449" s="76" t="s">
        <v>203</v>
      </c>
      <c r="G449" s="3">
        <f>E446*D446</f>
        <v>20</v>
      </c>
      <c r="H449" s="27" t="e">
        <f>#REF!</f>
        <v>#REF!</v>
      </c>
      <c r="I449" s="26" t="e">
        <f>H449*G449</f>
        <v>#REF!</v>
      </c>
      <c r="J449" s="160"/>
    </row>
    <row r="450" spans="1:10" s="38" customFormat="1" ht="105" x14ac:dyDescent="0.2">
      <c r="A450" s="349"/>
      <c r="B450" s="188"/>
      <c r="C450" s="188"/>
      <c r="D450" s="188"/>
      <c r="E450" s="188"/>
      <c r="F450" s="76" t="s">
        <v>212</v>
      </c>
      <c r="G450" s="3">
        <v>1</v>
      </c>
      <c r="H450" s="27" t="e">
        <f>#REF!</f>
        <v>#REF!</v>
      </c>
      <c r="I450" s="26" t="e">
        <f t="shared" ref="I450" si="25">H450*G450</f>
        <v>#REF!</v>
      </c>
      <c r="J450" s="161"/>
    </row>
    <row r="451" spans="1:10" s="38" customFormat="1" ht="45" x14ac:dyDescent="0.2">
      <c r="A451" s="21" t="s">
        <v>246</v>
      </c>
      <c r="B451" s="21" t="s">
        <v>110</v>
      </c>
      <c r="C451" s="21" t="s">
        <v>111</v>
      </c>
      <c r="D451" s="21" t="s">
        <v>112</v>
      </c>
      <c r="E451" s="21" t="s">
        <v>113</v>
      </c>
      <c r="F451" s="21" t="s">
        <v>114</v>
      </c>
      <c r="G451" s="21" t="s">
        <v>174</v>
      </c>
      <c r="H451" s="21" t="s">
        <v>92</v>
      </c>
      <c r="I451" s="21" t="s">
        <v>93</v>
      </c>
      <c r="J451" s="21" t="s">
        <v>94</v>
      </c>
    </row>
    <row r="452" spans="1:10" s="38" customFormat="1" ht="15" x14ac:dyDescent="0.2">
      <c r="A452" s="187" t="s">
        <v>268</v>
      </c>
      <c r="B452" s="188" t="s">
        <v>59</v>
      </c>
      <c r="C452" s="188" t="s">
        <v>196</v>
      </c>
      <c r="D452" s="188">
        <v>1</v>
      </c>
      <c r="E452" s="188">
        <v>20</v>
      </c>
      <c r="F452" s="76" t="s">
        <v>65</v>
      </c>
      <c r="G452" s="3">
        <f>E452*D452</f>
        <v>20</v>
      </c>
      <c r="H452" s="70" t="e">
        <f>#REF!</f>
        <v>#REF!</v>
      </c>
      <c r="I452" s="26" t="e">
        <f>H452*G452</f>
        <v>#REF!</v>
      </c>
      <c r="J452" s="159" t="e">
        <f>SUM(I452:I456)</f>
        <v>#REF!</v>
      </c>
    </row>
    <row r="453" spans="1:10" s="38" customFormat="1" ht="15" x14ac:dyDescent="0.2">
      <c r="A453" s="348"/>
      <c r="B453" s="188"/>
      <c r="C453" s="188"/>
      <c r="D453" s="188"/>
      <c r="E453" s="188"/>
      <c r="F453" s="76" t="s">
        <v>66</v>
      </c>
      <c r="G453" s="3">
        <f>E452*D452</f>
        <v>20</v>
      </c>
      <c r="H453" s="27">
        <v>1108</v>
      </c>
      <c r="I453" s="26">
        <f>H453*G453</f>
        <v>22160</v>
      </c>
      <c r="J453" s="160"/>
    </row>
    <row r="454" spans="1:10" ht="15" x14ac:dyDescent="0.2">
      <c r="A454" s="348"/>
      <c r="B454" s="188"/>
      <c r="C454" s="188"/>
      <c r="D454" s="188"/>
      <c r="E454" s="188"/>
      <c r="F454" s="76" t="s">
        <v>67</v>
      </c>
      <c r="G454" s="3">
        <f>E452*D452</f>
        <v>20</v>
      </c>
      <c r="H454" s="70">
        <v>28028</v>
      </c>
      <c r="I454" s="26">
        <f>H454*G454</f>
        <v>560560</v>
      </c>
      <c r="J454" s="160"/>
    </row>
    <row r="455" spans="1:10" ht="22.25" customHeight="1" x14ac:dyDescent="0.2">
      <c r="A455" s="348"/>
      <c r="B455" s="188"/>
      <c r="C455" s="188"/>
      <c r="D455" s="188"/>
      <c r="E455" s="188"/>
      <c r="F455" s="76" t="s">
        <v>203</v>
      </c>
      <c r="G455" s="3">
        <f>E452*D452</f>
        <v>20</v>
      </c>
      <c r="H455" s="27" t="e">
        <f>#REF!</f>
        <v>#REF!</v>
      </c>
      <c r="I455" s="26" t="e">
        <f>H455*G455</f>
        <v>#REF!</v>
      </c>
      <c r="J455" s="160"/>
    </row>
    <row r="456" spans="1:10" s="22" customFormat="1" ht="105" x14ac:dyDescent="0.2">
      <c r="A456" s="349"/>
      <c r="B456" s="188"/>
      <c r="C456" s="188"/>
      <c r="D456" s="188"/>
      <c r="E456" s="188"/>
      <c r="F456" s="76" t="s">
        <v>212</v>
      </c>
      <c r="G456" s="3">
        <v>1</v>
      </c>
      <c r="H456" s="27" t="e">
        <f>#REF!</f>
        <v>#REF!</v>
      </c>
      <c r="I456" s="26" t="e">
        <f t="shared" ref="I456" si="26">H456*G456</f>
        <v>#REF!</v>
      </c>
      <c r="J456" s="161"/>
    </row>
    <row r="457" spans="1:10" ht="41.5" customHeight="1" x14ac:dyDescent="0.2">
      <c r="A457" s="151" t="s">
        <v>269</v>
      </c>
      <c r="B457" s="204"/>
      <c r="C457" s="204"/>
      <c r="D457" s="204"/>
      <c r="E457" s="204"/>
      <c r="F457" s="204"/>
      <c r="G457" s="204"/>
      <c r="H457" s="204"/>
      <c r="I457" s="204"/>
      <c r="J457" s="205"/>
    </row>
    <row r="458" spans="1:10" ht="46.25" customHeight="1" x14ac:dyDescent="0.2">
      <c r="A458" s="21" t="s">
        <v>246</v>
      </c>
      <c r="B458" s="21" t="s">
        <v>110</v>
      </c>
      <c r="C458" s="21" t="s">
        <v>111</v>
      </c>
      <c r="D458" s="21" t="s">
        <v>112</v>
      </c>
      <c r="E458" s="21" t="s">
        <v>113</v>
      </c>
      <c r="F458" s="21" t="s">
        <v>114</v>
      </c>
      <c r="G458" s="21" t="s">
        <v>174</v>
      </c>
      <c r="H458" s="21" t="s">
        <v>92</v>
      </c>
      <c r="I458" s="21" t="s">
        <v>93</v>
      </c>
      <c r="J458" s="21" t="s">
        <v>94</v>
      </c>
    </row>
    <row r="459" spans="1:10" ht="120" x14ac:dyDescent="0.2">
      <c r="A459" s="52" t="s">
        <v>238</v>
      </c>
      <c r="B459" s="45" t="s">
        <v>59</v>
      </c>
      <c r="C459" s="45" t="s">
        <v>239</v>
      </c>
      <c r="D459" s="45">
        <v>40</v>
      </c>
      <c r="E459" s="45">
        <v>20</v>
      </c>
      <c r="F459" s="45" t="s">
        <v>214</v>
      </c>
      <c r="G459" s="45">
        <f>E459*D459</f>
        <v>800</v>
      </c>
      <c r="H459" s="83" t="e">
        <f>#REF!</f>
        <v>#REF!</v>
      </c>
      <c r="I459" s="83" t="e">
        <f>H459*G459</f>
        <v>#REF!</v>
      </c>
      <c r="J459" s="28" t="e">
        <f>SUM(I459)</f>
        <v>#REF!</v>
      </c>
    </row>
    <row r="460" spans="1:10" ht="14" x14ac:dyDescent="0.2">
      <c r="A460" s="151" t="s">
        <v>293</v>
      </c>
      <c r="B460" s="204"/>
      <c r="C460" s="204"/>
      <c r="D460" s="204"/>
      <c r="E460" s="204"/>
      <c r="F460" s="204"/>
      <c r="G460" s="204"/>
      <c r="H460" s="204"/>
      <c r="I460" s="204"/>
      <c r="J460" s="205"/>
    </row>
    <row r="461" spans="1:10" s="22" customFormat="1" ht="45" x14ac:dyDescent="0.2">
      <c r="A461" s="21" t="s">
        <v>246</v>
      </c>
      <c r="B461" s="21" t="s">
        <v>110</v>
      </c>
      <c r="C461" s="21" t="s">
        <v>111</v>
      </c>
      <c r="D461" s="21" t="s">
        <v>112</v>
      </c>
      <c r="E461" s="21" t="s">
        <v>113</v>
      </c>
      <c r="F461" s="21" t="s">
        <v>114</v>
      </c>
      <c r="G461" s="21" t="s">
        <v>174</v>
      </c>
      <c r="H461" s="21" t="s">
        <v>92</v>
      </c>
      <c r="I461" s="21" t="s">
        <v>93</v>
      </c>
      <c r="J461" s="21" t="s">
        <v>94</v>
      </c>
    </row>
    <row r="462" spans="1:10" ht="101.5" customHeight="1" x14ac:dyDescent="0.2">
      <c r="A462" s="52" t="s">
        <v>271</v>
      </c>
      <c r="B462" s="45" t="s">
        <v>117</v>
      </c>
      <c r="C462" s="45" t="s">
        <v>294</v>
      </c>
      <c r="D462" s="45">
        <v>5</v>
      </c>
      <c r="E462" s="45">
        <v>20</v>
      </c>
      <c r="F462" s="3" t="s">
        <v>300</v>
      </c>
      <c r="G462" s="3">
        <f>E462*D462</f>
        <v>100</v>
      </c>
      <c r="H462" s="26" t="e">
        <f>#REF!</f>
        <v>#REF!</v>
      </c>
      <c r="I462" s="26" t="e">
        <f>H462*G462</f>
        <v>#REF!</v>
      </c>
      <c r="J462" s="28" t="e">
        <f>SUM(I462)</f>
        <v>#REF!</v>
      </c>
    </row>
    <row r="463" spans="1:10" s="22" customFormat="1" ht="45" x14ac:dyDescent="0.2">
      <c r="A463" s="21" t="s">
        <v>246</v>
      </c>
      <c r="B463" s="21" t="s">
        <v>110</v>
      </c>
      <c r="C463" s="21" t="s">
        <v>111</v>
      </c>
      <c r="D463" s="21" t="s">
        <v>112</v>
      </c>
      <c r="E463" s="21" t="s">
        <v>113</v>
      </c>
      <c r="F463" s="21" t="s">
        <v>114</v>
      </c>
      <c r="G463" s="21" t="s">
        <v>174</v>
      </c>
      <c r="H463" s="21" t="s">
        <v>92</v>
      </c>
      <c r="I463" s="21" t="s">
        <v>93</v>
      </c>
      <c r="J463" s="21" t="s">
        <v>94</v>
      </c>
    </row>
    <row r="464" spans="1:10" ht="138.5" customHeight="1" x14ac:dyDescent="0.2">
      <c r="A464" s="1" t="s">
        <v>271</v>
      </c>
      <c r="B464" s="3" t="s">
        <v>59</v>
      </c>
      <c r="C464" s="3" t="s">
        <v>294</v>
      </c>
      <c r="D464" s="3">
        <v>5</v>
      </c>
      <c r="E464" s="3">
        <v>20</v>
      </c>
      <c r="F464" s="3" t="s">
        <v>301</v>
      </c>
      <c r="G464" s="3">
        <f>E464*D464</f>
        <v>100</v>
      </c>
      <c r="H464" s="26" t="e">
        <f>#REF!</f>
        <v>#REF!</v>
      </c>
      <c r="I464" s="26" t="e">
        <f>H464*G464</f>
        <v>#REF!</v>
      </c>
      <c r="J464" s="28" t="e">
        <f>SUM(I464)</f>
        <v>#REF!</v>
      </c>
    </row>
    <row r="465" spans="1:10" s="22" customFormat="1" ht="45" x14ac:dyDescent="0.2">
      <c r="A465" s="21" t="s">
        <v>246</v>
      </c>
      <c r="B465" s="21" t="s">
        <v>110</v>
      </c>
      <c r="C465" s="21" t="s">
        <v>111</v>
      </c>
      <c r="D465" s="21" t="s">
        <v>112</v>
      </c>
      <c r="E465" s="21" t="s">
        <v>113</v>
      </c>
      <c r="F465" s="21" t="s">
        <v>114</v>
      </c>
      <c r="G465" s="21" t="s">
        <v>174</v>
      </c>
      <c r="H465" s="21" t="s">
        <v>92</v>
      </c>
      <c r="I465" s="21" t="s">
        <v>93</v>
      </c>
      <c r="J465" s="21" t="s">
        <v>94</v>
      </c>
    </row>
    <row r="466" spans="1:10" ht="135" customHeight="1" x14ac:dyDescent="0.2">
      <c r="A466" s="50" t="s">
        <v>273</v>
      </c>
      <c r="B466" s="45" t="s">
        <v>117</v>
      </c>
      <c r="C466" s="45" t="s">
        <v>294</v>
      </c>
      <c r="D466" s="45">
        <v>5</v>
      </c>
      <c r="E466" s="45">
        <v>20</v>
      </c>
      <c r="F466" s="3" t="s">
        <v>300</v>
      </c>
      <c r="G466" s="3">
        <f>E466*D466</f>
        <v>100</v>
      </c>
      <c r="H466" s="26" t="e">
        <f>#REF!</f>
        <v>#REF!</v>
      </c>
      <c r="I466" s="26" t="e">
        <f>H466*G466</f>
        <v>#REF!</v>
      </c>
      <c r="J466" s="28" t="e">
        <f>SUM(I466)</f>
        <v>#REF!</v>
      </c>
    </row>
    <row r="467" spans="1:10" s="22" customFormat="1" ht="23" customHeight="1" x14ac:dyDescent="0.2">
      <c r="A467" s="21" t="s">
        <v>246</v>
      </c>
      <c r="B467" s="21" t="s">
        <v>110</v>
      </c>
      <c r="C467" s="21" t="s">
        <v>111</v>
      </c>
      <c r="D467" s="21" t="s">
        <v>112</v>
      </c>
      <c r="E467" s="21" t="s">
        <v>113</v>
      </c>
      <c r="F467" s="21" t="s">
        <v>114</v>
      </c>
      <c r="G467" s="21" t="s">
        <v>174</v>
      </c>
      <c r="H467" s="21" t="s">
        <v>92</v>
      </c>
      <c r="I467" s="21" t="s">
        <v>93</v>
      </c>
      <c r="J467" s="21" t="s">
        <v>94</v>
      </c>
    </row>
    <row r="468" spans="1:10" s="22" customFormat="1" ht="120" x14ac:dyDescent="0.2">
      <c r="A468" s="57" t="s">
        <v>273</v>
      </c>
      <c r="B468" s="3" t="s">
        <v>59</v>
      </c>
      <c r="C468" s="3" t="s">
        <v>294</v>
      </c>
      <c r="D468" s="3">
        <v>5</v>
      </c>
      <c r="E468" s="3">
        <v>20</v>
      </c>
      <c r="F468" s="77" t="s">
        <v>300</v>
      </c>
      <c r="G468" s="3">
        <f>E468*D468</f>
        <v>100</v>
      </c>
      <c r="H468" s="26" t="e">
        <f>#REF!</f>
        <v>#REF!</v>
      </c>
      <c r="I468" s="26" t="e">
        <f>H468*G468</f>
        <v>#REF!</v>
      </c>
      <c r="J468" s="28" t="e">
        <f>SUM(I468)</f>
        <v>#REF!</v>
      </c>
    </row>
    <row r="469" spans="1:10" ht="44.5" customHeight="1" x14ac:dyDescent="0.2">
      <c r="A469" s="170" t="s">
        <v>152</v>
      </c>
      <c r="B469" s="201"/>
      <c r="C469" s="201"/>
      <c r="D469" s="201"/>
      <c r="E469" s="201"/>
      <c r="F469" s="201"/>
      <c r="G469" s="201"/>
      <c r="H469" s="201"/>
      <c r="I469" s="201"/>
      <c r="J469" s="202"/>
    </row>
    <row r="470" spans="1:10" ht="39" customHeight="1" x14ac:dyDescent="0.2">
      <c r="A470" s="21" t="s">
        <v>246</v>
      </c>
      <c r="B470" s="21" t="s">
        <v>110</v>
      </c>
      <c r="C470" s="21" t="s">
        <v>111</v>
      </c>
      <c r="D470" s="21" t="s">
        <v>112</v>
      </c>
      <c r="E470" s="21" t="s">
        <v>113</v>
      </c>
      <c r="F470" s="21" t="s">
        <v>114</v>
      </c>
      <c r="G470" s="21" t="s">
        <v>174</v>
      </c>
      <c r="H470" s="21" t="s">
        <v>92</v>
      </c>
      <c r="I470" s="21" t="s">
        <v>93</v>
      </c>
      <c r="J470" s="21" t="s">
        <v>94</v>
      </c>
    </row>
    <row r="471" spans="1:10" s="22" customFormat="1" ht="30" x14ac:dyDescent="0.2">
      <c r="A471" s="180" t="s">
        <v>274</v>
      </c>
      <c r="B471" s="176" t="s">
        <v>59</v>
      </c>
      <c r="C471" s="156" t="s">
        <v>196</v>
      </c>
      <c r="D471" s="176">
        <v>10</v>
      </c>
      <c r="E471" s="176">
        <v>20</v>
      </c>
      <c r="F471" s="58" t="s">
        <v>52</v>
      </c>
      <c r="G471" s="3">
        <f>E471*D471</f>
        <v>200</v>
      </c>
      <c r="H471" s="26" t="e">
        <f>#REF!</f>
        <v>#REF!</v>
      </c>
      <c r="I471" s="26" t="e">
        <f>H471*G471</f>
        <v>#REF!</v>
      </c>
      <c r="J471" s="159" t="e">
        <f>SUM(I471:I472)</f>
        <v>#REF!</v>
      </c>
    </row>
    <row r="472" spans="1:10" ht="48.5" customHeight="1" x14ac:dyDescent="0.2">
      <c r="A472" s="231"/>
      <c r="B472" s="228"/>
      <c r="C472" s="224"/>
      <c r="D472" s="228"/>
      <c r="E472" s="228"/>
      <c r="F472" s="51" t="s">
        <v>275</v>
      </c>
      <c r="G472" s="3">
        <v>40</v>
      </c>
      <c r="H472" s="27">
        <v>1500</v>
      </c>
      <c r="I472" s="26">
        <f>H472*G472</f>
        <v>60000</v>
      </c>
      <c r="J472" s="161"/>
    </row>
    <row r="473" spans="1:10" ht="53" customHeight="1" x14ac:dyDescent="0.2">
      <c r="A473" s="21" t="s">
        <v>246</v>
      </c>
      <c r="B473" s="21" t="s">
        <v>110</v>
      </c>
      <c r="C473" s="21" t="s">
        <v>111</v>
      </c>
      <c r="D473" s="21" t="s">
        <v>112</v>
      </c>
      <c r="E473" s="21" t="s">
        <v>113</v>
      </c>
      <c r="F473" s="21" t="s">
        <v>114</v>
      </c>
      <c r="G473" s="21" t="s">
        <v>174</v>
      </c>
      <c r="H473" s="21" t="s">
        <v>92</v>
      </c>
      <c r="I473" s="21" t="s">
        <v>93</v>
      </c>
      <c r="J473" s="21" t="s">
        <v>94</v>
      </c>
    </row>
    <row r="474" spans="1:10" s="22" customFormat="1" ht="30" x14ac:dyDescent="0.2">
      <c r="A474" s="175" t="s">
        <v>276</v>
      </c>
      <c r="B474" s="176" t="s">
        <v>117</v>
      </c>
      <c r="C474" s="156" t="s">
        <v>196</v>
      </c>
      <c r="D474" s="176">
        <v>5</v>
      </c>
      <c r="E474" s="176">
        <v>15</v>
      </c>
      <c r="F474" s="58" t="s">
        <v>52</v>
      </c>
      <c r="G474" s="3">
        <f>E474*D474</f>
        <v>75</v>
      </c>
      <c r="H474" s="26" t="e">
        <f>#REF!</f>
        <v>#REF!</v>
      </c>
      <c r="I474" s="26" t="e">
        <f>H474*G474</f>
        <v>#REF!</v>
      </c>
      <c r="J474" s="159" t="e">
        <f>SUM(I474:I475)</f>
        <v>#REF!</v>
      </c>
    </row>
    <row r="475" spans="1:10" s="38" customFormat="1" ht="38" customHeight="1" x14ac:dyDescent="0.2">
      <c r="A475" s="346"/>
      <c r="B475" s="228"/>
      <c r="C475" s="224"/>
      <c r="D475" s="228"/>
      <c r="E475" s="228"/>
      <c r="F475" s="51" t="s">
        <v>275</v>
      </c>
      <c r="G475" s="3">
        <v>24</v>
      </c>
      <c r="H475" s="27">
        <v>1500</v>
      </c>
      <c r="I475" s="26">
        <f>H475*G475</f>
        <v>36000</v>
      </c>
      <c r="J475" s="161"/>
    </row>
    <row r="476" spans="1:10" s="38" customFormat="1" ht="53" customHeight="1" x14ac:dyDescent="0.2">
      <c r="A476" s="21" t="s">
        <v>246</v>
      </c>
      <c r="B476" s="21" t="s">
        <v>110</v>
      </c>
      <c r="C476" s="21" t="s">
        <v>111</v>
      </c>
      <c r="D476" s="21" t="s">
        <v>112</v>
      </c>
      <c r="E476" s="21" t="s">
        <v>113</v>
      </c>
      <c r="F476" s="21" t="s">
        <v>114</v>
      </c>
      <c r="G476" s="21" t="s">
        <v>174</v>
      </c>
      <c r="H476" s="21" t="s">
        <v>92</v>
      </c>
      <c r="I476" s="21" t="s">
        <v>93</v>
      </c>
      <c r="J476" s="21" t="s">
        <v>94</v>
      </c>
    </row>
    <row r="477" spans="1:10" s="22" customFormat="1" ht="63" customHeight="1" x14ac:dyDescent="0.2">
      <c r="A477" s="171" t="s">
        <v>277</v>
      </c>
      <c r="B477" s="176" t="s">
        <v>117</v>
      </c>
      <c r="C477" s="156" t="s">
        <v>196</v>
      </c>
      <c r="D477" s="176">
        <v>5</v>
      </c>
      <c r="E477" s="176">
        <v>15</v>
      </c>
      <c r="F477" s="58" t="s">
        <v>52</v>
      </c>
      <c r="G477" s="3">
        <f>E477*D477</f>
        <v>75</v>
      </c>
      <c r="H477" s="26" t="e">
        <f>#REF!</f>
        <v>#REF!</v>
      </c>
      <c r="I477" s="26" t="e">
        <f>H477*G477</f>
        <v>#REF!</v>
      </c>
      <c r="J477" s="159" t="e">
        <f>SUM(I477:I478)</f>
        <v>#REF!</v>
      </c>
    </row>
    <row r="478" spans="1:10" s="38" customFormat="1" ht="77.5" customHeight="1" x14ac:dyDescent="0.2">
      <c r="A478" s="339"/>
      <c r="B478" s="228"/>
      <c r="C478" s="224"/>
      <c r="D478" s="228"/>
      <c r="E478" s="228"/>
      <c r="F478" s="51" t="s">
        <v>275</v>
      </c>
      <c r="G478" s="3">
        <v>24</v>
      </c>
      <c r="H478" s="27">
        <v>1500</v>
      </c>
      <c r="I478" s="26">
        <f>H478*G478</f>
        <v>36000</v>
      </c>
      <c r="J478" s="161"/>
    </row>
    <row r="479" spans="1:10" s="38" customFormat="1" ht="45" x14ac:dyDescent="0.2">
      <c r="A479" s="21" t="s">
        <v>246</v>
      </c>
      <c r="B479" s="21" t="s">
        <v>110</v>
      </c>
      <c r="C479" s="21" t="s">
        <v>111</v>
      </c>
      <c r="D479" s="21" t="s">
        <v>112</v>
      </c>
      <c r="E479" s="21" t="s">
        <v>113</v>
      </c>
      <c r="F479" s="21" t="s">
        <v>114</v>
      </c>
      <c r="G479" s="21" t="s">
        <v>174</v>
      </c>
      <c r="H479" s="21" t="s">
        <v>92</v>
      </c>
      <c r="I479" s="21" t="s">
        <v>93</v>
      </c>
      <c r="J479" s="21" t="s">
        <v>94</v>
      </c>
    </row>
    <row r="480" spans="1:10" s="38" customFormat="1" ht="15" x14ac:dyDescent="0.2">
      <c r="A480" s="192" t="s">
        <v>278</v>
      </c>
      <c r="B480" s="193" t="s">
        <v>117</v>
      </c>
      <c r="C480" s="193" t="s">
        <v>196</v>
      </c>
      <c r="D480" s="193">
        <v>1</v>
      </c>
      <c r="E480" s="193">
        <v>30</v>
      </c>
      <c r="F480" s="51" t="s">
        <v>188</v>
      </c>
      <c r="G480" s="30">
        <v>2</v>
      </c>
      <c r="H480" s="70">
        <v>29052</v>
      </c>
      <c r="I480" s="26">
        <f>H480*G480</f>
        <v>58104</v>
      </c>
      <c r="J480" s="167" t="e">
        <f>SUM(I480:I485)</f>
        <v>#REF!</v>
      </c>
    </row>
    <row r="481" spans="1:10" s="38" customFormat="1" ht="26" customHeight="1" x14ac:dyDescent="0.2">
      <c r="A481" s="192"/>
      <c r="B481" s="341"/>
      <c r="C481" s="341"/>
      <c r="D481" s="341"/>
      <c r="E481" s="341"/>
      <c r="F481" s="53" t="s">
        <v>181</v>
      </c>
      <c r="G481" s="30">
        <f>E480*D480</f>
        <v>30</v>
      </c>
      <c r="H481" s="26">
        <v>4287</v>
      </c>
      <c r="I481" s="26">
        <f t="shared" ref="I481" si="27">H481*G481</f>
        <v>128610</v>
      </c>
      <c r="J481" s="168"/>
    </row>
    <row r="482" spans="1:10" s="38" customFormat="1" ht="36.5" customHeight="1" x14ac:dyDescent="0.2">
      <c r="A482" s="192"/>
      <c r="B482" s="341"/>
      <c r="C482" s="341"/>
      <c r="D482" s="341"/>
      <c r="E482" s="341"/>
      <c r="F482" s="53" t="s">
        <v>199</v>
      </c>
      <c r="G482" s="30">
        <v>5</v>
      </c>
      <c r="H482" s="82" t="e">
        <f>#REF!</f>
        <v>#REF!</v>
      </c>
      <c r="I482" s="26" t="e">
        <f>H482*G482</f>
        <v>#REF!</v>
      </c>
      <c r="J482" s="168"/>
    </row>
    <row r="483" spans="1:10" s="38" customFormat="1" ht="57" customHeight="1" x14ac:dyDescent="0.2">
      <c r="A483" s="192"/>
      <c r="B483" s="341"/>
      <c r="C483" s="341"/>
      <c r="D483" s="341"/>
      <c r="E483" s="341"/>
      <c r="F483" s="51" t="s">
        <v>153</v>
      </c>
      <c r="G483" s="30">
        <f>E480*D480</f>
        <v>30</v>
      </c>
      <c r="H483" s="70" t="e">
        <f>#REF!</f>
        <v>#REF!</v>
      </c>
      <c r="I483" s="26" t="e">
        <f t="shared" ref="I483:I485" si="28">H483*G483</f>
        <v>#REF!</v>
      </c>
      <c r="J483" s="168"/>
    </row>
    <row r="484" spans="1:10" s="22" customFormat="1" ht="15" x14ac:dyDescent="0.2">
      <c r="A484" s="192"/>
      <c r="B484" s="341"/>
      <c r="C484" s="341"/>
      <c r="D484" s="341"/>
      <c r="E484" s="341"/>
      <c r="F484" s="53" t="s">
        <v>200</v>
      </c>
      <c r="G484" s="30">
        <v>1</v>
      </c>
      <c r="H484" s="82" t="e">
        <f>#REF!</f>
        <v>#REF!</v>
      </c>
      <c r="I484" s="26" t="e">
        <f t="shared" si="28"/>
        <v>#REF!</v>
      </c>
      <c r="J484" s="168"/>
    </row>
    <row r="485" spans="1:10" s="38" customFormat="1" ht="28.25" customHeight="1" x14ac:dyDescent="0.2">
      <c r="A485" s="192"/>
      <c r="B485" s="342"/>
      <c r="C485" s="342"/>
      <c r="D485" s="342"/>
      <c r="E485" s="342"/>
      <c r="F485" s="51" t="s">
        <v>279</v>
      </c>
      <c r="G485" s="30">
        <f>E480*D480</f>
        <v>30</v>
      </c>
      <c r="H485" s="70" t="e">
        <f>#REF!</f>
        <v>#REF!</v>
      </c>
      <c r="I485" s="26" t="e">
        <f t="shared" si="28"/>
        <v>#REF!</v>
      </c>
      <c r="J485" s="169"/>
    </row>
    <row r="486" spans="1:10" s="38" customFormat="1" ht="26.5" customHeight="1" x14ac:dyDescent="0.2">
      <c r="A486" s="21" t="s">
        <v>246</v>
      </c>
      <c r="B486" s="21" t="s">
        <v>110</v>
      </c>
      <c r="C486" s="21" t="s">
        <v>111</v>
      </c>
      <c r="D486" s="21" t="s">
        <v>112</v>
      </c>
      <c r="E486" s="21" t="s">
        <v>113</v>
      </c>
      <c r="F486" s="21" t="s">
        <v>114</v>
      </c>
      <c r="G486" s="21" t="s">
        <v>174</v>
      </c>
      <c r="H486" s="21" t="s">
        <v>92</v>
      </c>
      <c r="I486" s="21" t="s">
        <v>93</v>
      </c>
      <c r="J486" s="21" t="s">
        <v>94</v>
      </c>
    </row>
    <row r="487" spans="1:10" s="38" customFormat="1" ht="27" customHeight="1" x14ac:dyDescent="0.2">
      <c r="A487" s="171" t="s">
        <v>280</v>
      </c>
      <c r="B487" s="173" t="s">
        <v>59</v>
      </c>
      <c r="C487" s="173" t="s">
        <v>196</v>
      </c>
      <c r="D487" s="173">
        <v>1</v>
      </c>
      <c r="E487" s="173">
        <v>30</v>
      </c>
      <c r="F487" s="51" t="s">
        <v>198</v>
      </c>
      <c r="G487" s="30">
        <v>2</v>
      </c>
      <c r="H487" s="70">
        <v>29052</v>
      </c>
      <c r="I487" s="26">
        <f>H487*G487</f>
        <v>58104</v>
      </c>
      <c r="J487" s="167" t="e">
        <f>SUM(I487:I492)</f>
        <v>#REF!</v>
      </c>
    </row>
    <row r="488" spans="1:10" s="38" customFormat="1" ht="29" customHeight="1" x14ac:dyDescent="0.2">
      <c r="A488" s="339"/>
      <c r="B488" s="173"/>
      <c r="C488" s="173"/>
      <c r="D488" s="173"/>
      <c r="E488" s="173"/>
      <c r="F488" s="53" t="s">
        <v>181</v>
      </c>
      <c r="G488" s="30">
        <f>E487*D487</f>
        <v>30</v>
      </c>
      <c r="H488" s="26">
        <v>4287</v>
      </c>
      <c r="I488" s="26">
        <f t="shared" ref="I488" si="29">H488*G488</f>
        <v>128610</v>
      </c>
      <c r="J488" s="168"/>
    </row>
    <row r="489" spans="1:10" s="38" customFormat="1" ht="27" customHeight="1" x14ac:dyDescent="0.2">
      <c r="A489" s="339"/>
      <c r="B489" s="173"/>
      <c r="C489" s="173"/>
      <c r="D489" s="173"/>
      <c r="E489" s="173"/>
      <c r="F489" s="51" t="s">
        <v>199</v>
      </c>
      <c r="G489" s="30">
        <v>5</v>
      </c>
      <c r="H489" s="82" t="e">
        <f>#REF!</f>
        <v>#REF!</v>
      </c>
      <c r="I489" s="26" t="e">
        <f>H489*G489</f>
        <v>#REF!</v>
      </c>
      <c r="J489" s="168"/>
    </row>
    <row r="490" spans="1:10" s="38" customFormat="1" ht="32.5" customHeight="1" x14ac:dyDescent="0.2">
      <c r="A490" s="339"/>
      <c r="B490" s="173"/>
      <c r="C490" s="173"/>
      <c r="D490" s="173"/>
      <c r="E490" s="173"/>
      <c r="F490" s="51" t="s">
        <v>153</v>
      </c>
      <c r="G490" s="30">
        <f>E487*D487</f>
        <v>30</v>
      </c>
      <c r="H490" s="70" t="e">
        <f>#REF!</f>
        <v>#REF!</v>
      </c>
      <c r="I490" s="26" t="e">
        <f t="shared" ref="I490:I492" si="30">H490*G490</f>
        <v>#REF!</v>
      </c>
      <c r="J490" s="168"/>
    </row>
    <row r="491" spans="1:10" s="22" customFormat="1" ht="15" x14ac:dyDescent="0.2">
      <c r="A491" s="339"/>
      <c r="B491" s="173"/>
      <c r="C491" s="173"/>
      <c r="D491" s="173"/>
      <c r="E491" s="173"/>
      <c r="F491" s="51" t="s">
        <v>200</v>
      </c>
      <c r="G491" s="30">
        <v>1</v>
      </c>
      <c r="H491" s="82" t="e">
        <f>#REF!</f>
        <v>#REF!</v>
      </c>
      <c r="I491" s="26" t="e">
        <f t="shared" si="30"/>
        <v>#REF!</v>
      </c>
      <c r="J491" s="168"/>
    </row>
    <row r="492" spans="1:10" s="38" customFormat="1" ht="51.5" customHeight="1" x14ac:dyDescent="0.2">
      <c r="A492" s="340"/>
      <c r="B492" s="173"/>
      <c r="C492" s="173"/>
      <c r="D492" s="173"/>
      <c r="E492" s="173"/>
      <c r="F492" s="51" t="s">
        <v>279</v>
      </c>
      <c r="G492" s="30">
        <f>E487*D487</f>
        <v>30</v>
      </c>
      <c r="H492" s="70" t="e">
        <f>#REF!</f>
        <v>#REF!</v>
      </c>
      <c r="I492" s="26" t="e">
        <f t="shared" si="30"/>
        <v>#REF!</v>
      </c>
      <c r="J492" s="169"/>
    </row>
    <row r="493" spans="1:10" s="38" customFormat="1" ht="47.5" customHeight="1" x14ac:dyDescent="0.2">
      <c r="A493" s="21" t="s">
        <v>246</v>
      </c>
      <c r="B493" s="21" t="s">
        <v>110</v>
      </c>
      <c r="C493" s="21" t="s">
        <v>111</v>
      </c>
      <c r="D493" s="21" t="s">
        <v>112</v>
      </c>
      <c r="E493" s="21" t="s">
        <v>113</v>
      </c>
      <c r="F493" s="21" t="s">
        <v>114</v>
      </c>
      <c r="G493" s="21" t="s">
        <v>174</v>
      </c>
      <c r="H493" s="21" t="s">
        <v>92</v>
      </c>
      <c r="I493" s="21" t="s">
        <v>93</v>
      </c>
      <c r="J493" s="21" t="s">
        <v>94</v>
      </c>
    </row>
    <row r="494" spans="1:10" s="38" customFormat="1" ht="48" customHeight="1" x14ac:dyDescent="0.2">
      <c r="A494" s="174" t="s">
        <v>281</v>
      </c>
      <c r="B494" s="157" t="s">
        <v>117</v>
      </c>
      <c r="C494" s="157" t="s">
        <v>196</v>
      </c>
      <c r="D494" s="157">
        <v>5</v>
      </c>
      <c r="E494" s="157">
        <v>15</v>
      </c>
      <c r="F494" s="51" t="s">
        <v>282</v>
      </c>
      <c r="G494" s="30">
        <v>15</v>
      </c>
      <c r="H494" s="82" t="e">
        <f>#REF!</f>
        <v>#REF!</v>
      </c>
      <c r="I494" s="26" t="e">
        <f t="shared" ref="I494" si="31">H494*G494</f>
        <v>#REF!</v>
      </c>
      <c r="J494" s="164" t="e">
        <f>SUM(I494:I496)</f>
        <v>#REF!</v>
      </c>
    </row>
    <row r="495" spans="1:10" s="22" customFormat="1" ht="120" x14ac:dyDescent="0.2">
      <c r="A495" s="225"/>
      <c r="B495" s="219"/>
      <c r="C495" s="219"/>
      <c r="D495" s="219"/>
      <c r="E495" s="219"/>
      <c r="F495" s="76" t="s">
        <v>203</v>
      </c>
      <c r="G495" s="30">
        <f>E494*D494</f>
        <v>75</v>
      </c>
      <c r="H495" s="27" t="e">
        <f>#REF!</f>
        <v>#REF!</v>
      </c>
      <c r="I495" s="26" t="e">
        <f>H495*G495</f>
        <v>#REF!</v>
      </c>
      <c r="J495" s="165"/>
    </row>
    <row r="496" spans="1:10" s="38" customFormat="1" ht="54.5" customHeight="1" x14ac:dyDescent="0.2">
      <c r="A496" s="226"/>
      <c r="B496" s="220"/>
      <c r="C496" s="220"/>
      <c r="D496" s="220"/>
      <c r="E496" s="220"/>
      <c r="F496" s="51" t="s">
        <v>303</v>
      </c>
      <c r="G496" s="30">
        <v>1</v>
      </c>
      <c r="H496" s="70" t="e">
        <f>#REF!</f>
        <v>#REF!</v>
      </c>
      <c r="I496" s="70" t="e">
        <f>H496*G496</f>
        <v>#REF!</v>
      </c>
      <c r="J496" s="166"/>
    </row>
    <row r="497" spans="1:10" s="38" customFormat="1" ht="41.5" customHeight="1" x14ac:dyDescent="0.2">
      <c r="A497" s="21" t="s">
        <v>246</v>
      </c>
      <c r="B497" s="21" t="s">
        <v>110</v>
      </c>
      <c r="C497" s="21" t="s">
        <v>111</v>
      </c>
      <c r="D497" s="21" t="s">
        <v>112</v>
      </c>
      <c r="E497" s="21" t="s">
        <v>113</v>
      </c>
      <c r="F497" s="21" t="s">
        <v>114</v>
      </c>
      <c r="G497" s="21" t="s">
        <v>174</v>
      </c>
      <c r="H497" s="21" t="s">
        <v>92</v>
      </c>
      <c r="I497" s="21" t="s">
        <v>93</v>
      </c>
      <c r="J497" s="21" t="s">
        <v>94</v>
      </c>
    </row>
    <row r="498" spans="1:10" s="38" customFormat="1" ht="44.5" customHeight="1" x14ac:dyDescent="0.2">
      <c r="A498" s="171" t="s">
        <v>283</v>
      </c>
      <c r="B498" s="157" t="s">
        <v>59</v>
      </c>
      <c r="C498" s="173" t="s">
        <v>196</v>
      </c>
      <c r="D498" s="173">
        <v>5</v>
      </c>
      <c r="E498" s="173">
        <v>15</v>
      </c>
      <c r="F498" s="51" t="s">
        <v>282</v>
      </c>
      <c r="G498" s="30">
        <v>15</v>
      </c>
      <c r="H498" s="82" t="e">
        <f>#REF!</f>
        <v>#REF!</v>
      </c>
      <c r="I498" s="26" t="e">
        <f t="shared" ref="I498" si="32">H498*G498</f>
        <v>#REF!</v>
      </c>
      <c r="J498" s="164" t="e">
        <f>SUM(I498:I500)</f>
        <v>#REF!</v>
      </c>
    </row>
    <row r="499" spans="1:10" s="22" customFormat="1" ht="120" x14ac:dyDescent="0.2">
      <c r="A499" s="339"/>
      <c r="B499" s="219"/>
      <c r="C499" s="173"/>
      <c r="D499" s="173"/>
      <c r="E499" s="173"/>
      <c r="F499" s="76" t="s">
        <v>203</v>
      </c>
      <c r="G499" s="30">
        <f>E498*D498</f>
        <v>75</v>
      </c>
      <c r="H499" s="27" t="e">
        <f>#REF!</f>
        <v>#REF!</v>
      </c>
      <c r="I499" s="26" t="e">
        <f>H499*G499</f>
        <v>#REF!</v>
      </c>
      <c r="J499" s="165"/>
    </row>
    <row r="500" spans="1:10" s="38" customFormat="1" ht="30" x14ac:dyDescent="0.2">
      <c r="A500" s="340"/>
      <c r="B500" s="220"/>
      <c r="C500" s="173"/>
      <c r="D500" s="173"/>
      <c r="E500" s="173"/>
      <c r="F500" s="51" t="s">
        <v>303</v>
      </c>
      <c r="G500" s="30">
        <v>1</v>
      </c>
      <c r="H500" s="70" t="e">
        <f>#REF!</f>
        <v>#REF!</v>
      </c>
      <c r="I500" s="70" t="e">
        <f>H500*G500</f>
        <v>#REF!</v>
      </c>
      <c r="J500" s="166"/>
    </row>
    <row r="501" spans="1:10" s="38" customFormat="1" ht="45" x14ac:dyDescent="0.2">
      <c r="A501" s="21" t="s">
        <v>246</v>
      </c>
      <c r="B501" s="21" t="s">
        <v>110</v>
      </c>
      <c r="C501" s="21" t="s">
        <v>111</v>
      </c>
      <c r="D501" s="21" t="s">
        <v>112</v>
      </c>
      <c r="E501" s="21" t="s">
        <v>113</v>
      </c>
      <c r="F501" s="21" t="s">
        <v>114</v>
      </c>
      <c r="G501" s="21" t="s">
        <v>174</v>
      </c>
      <c r="H501" s="21" t="s">
        <v>92</v>
      </c>
      <c r="I501" s="21" t="s">
        <v>93</v>
      </c>
      <c r="J501" s="21" t="s">
        <v>94</v>
      </c>
    </row>
    <row r="502" spans="1:10" s="38" customFormat="1" ht="60" x14ac:dyDescent="0.2">
      <c r="A502" s="171" t="s">
        <v>284</v>
      </c>
      <c r="B502" s="173" t="s">
        <v>117</v>
      </c>
      <c r="C502" s="173" t="s">
        <v>327</v>
      </c>
      <c r="D502" s="173">
        <v>4</v>
      </c>
      <c r="E502" s="173">
        <v>25</v>
      </c>
      <c r="F502" s="51" t="s">
        <v>305</v>
      </c>
      <c r="G502" s="30">
        <f>E502*D502</f>
        <v>100</v>
      </c>
      <c r="H502" s="26" t="e">
        <f>#REF!</f>
        <v>#REF!</v>
      </c>
      <c r="I502" s="83" t="e">
        <f>H502*G502</f>
        <v>#REF!</v>
      </c>
      <c r="J502" s="262" t="e">
        <f>SUM(I502:I506)</f>
        <v>#REF!</v>
      </c>
    </row>
    <row r="503" spans="1:10" s="38" customFormat="1" ht="30" x14ac:dyDescent="0.2">
      <c r="A503" s="339"/>
      <c r="B503" s="173"/>
      <c r="C503" s="173"/>
      <c r="D503" s="173"/>
      <c r="E503" s="173"/>
      <c r="F503" s="2" t="s">
        <v>306</v>
      </c>
      <c r="G503" s="30">
        <f>D502</f>
        <v>4</v>
      </c>
      <c r="H503" s="26">
        <v>116655</v>
      </c>
      <c r="I503" s="26">
        <f>+H503*G503</f>
        <v>466620</v>
      </c>
      <c r="J503" s="165"/>
    </row>
    <row r="504" spans="1:10" s="38" customFormat="1" ht="15" x14ac:dyDescent="0.2">
      <c r="A504" s="339"/>
      <c r="B504" s="173"/>
      <c r="C504" s="173"/>
      <c r="D504" s="173"/>
      <c r="E504" s="173"/>
      <c r="F504" s="51" t="s">
        <v>26</v>
      </c>
      <c r="G504" s="30">
        <v>5</v>
      </c>
      <c r="H504" s="70">
        <v>817</v>
      </c>
      <c r="I504" s="26">
        <f t="shared" ref="I504:I505" si="33">+H504*G504</f>
        <v>4085</v>
      </c>
      <c r="J504" s="165"/>
    </row>
    <row r="505" spans="1:10" s="38" customFormat="1" ht="15" x14ac:dyDescent="0.2">
      <c r="A505" s="339"/>
      <c r="B505" s="173"/>
      <c r="C505" s="173"/>
      <c r="D505" s="173"/>
      <c r="E505" s="173"/>
      <c r="F505" s="51" t="s">
        <v>27</v>
      </c>
      <c r="G505" s="30">
        <v>5</v>
      </c>
      <c r="H505" s="26">
        <f>3480*(1+5.2%)</f>
        <v>3660.96</v>
      </c>
      <c r="I505" s="26">
        <f t="shared" si="33"/>
        <v>18304.8</v>
      </c>
      <c r="J505" s="165"/>
    </row>
    <row r="506" spans="1:10" s="22" customFormat="1" ht="30" x14ac:dyDescent="0.2">
      <c r="A506" s="339"/>
      <c r="B506" s="173"/>
      <c r="C506" s="173"/>
      <c r="D506" s="173"/>
      <c r="E506" s="173"/>
      <c r="F506" s="51" t="s">
        <v>204</v>
      </c>
      <c r="G506" s="30">
        <v>1</v>
      </c>
      <c r="H506" s="70">
        <v>81333</v>
      </c>
      <c r="I506" s="70">
        <f>H506*G506</f>
        <v>81333</v>
      </c>
      <c r="J506" s="166"/>
    </row>
    <row r="507" spans="1:10" s="38" customFormat="1" ht="45" x14ac:dyDescent="0.2">
      <c r="A507" s="21" t="s">
        <v>246</v>
      </c>
      <c r="B507" s="21" t="s">
        <v>110</v>
      </c>
      <c r="C507" s="21" t="s">
        <v>111</v>
      </c>
      <c r="D507" s="21" t="s">
        <v>112</v>
      </c>
      <c r="E507" s="21" t="s">
        <v>113</v>
      </c>
      <c r="F507" s="21" t="s">
        <v>114</v>
      </c>
      <c r="G507" s="21" t="s">
        <v>174</v>
      </c>
      <c r="H507" s="21" t="s">
        <v>92</v>
      </c>
      <c r="I507" s="21" t="s">
        <v>93</v>
      </c>
      <c r="J507" s="21" t="s">
        <v>94</v>
      </c>
    </row>
    <row r="508" spans="1:10" s="38" customFormat="1" ht="60" x14ac:dyDescent="0.2">
      <c r="A508" s="171" t="s">
        <v>285</v>
      </c>
      <c r="B508" s="173" t="s">
        <v>59</v>
      </c>
      <c r="C508" s="173" t="s">
        <v>327</v>
      </c>
      <c r="D508" s="173">
        <v>4</v>
      </c>
      <c r="E508" s="173">
        <v>25</v>
      </c>
      <c r="F508" s="51" t="s">
        <v>305</v>
      </c>
      <c r="G508" s="30">
        <f>D508*E508</f>
        <v>100</v>
      </c>
      <c r="H508" s="26" t="e">
        <f>#REF!</f>
        <v>#REF!</v>
      </c>
      <c r="I508" s="83" t="e">
        <f>H508*G508</f>
        <v>#REF!</v>
      </c>
      <c r="J508" s="262" t="e">
        <f>SUM(I508:I512)</f>
        <v>#REF!</v>
      </c>
    </row>
    <row r="509" spans="1:10" s="38" customFormat="1" ht="30" x14ac:dyDescent="0.2">
      <c r="A509" s="339"/>
      <c r="B509" s="173"/>
      <c r="C509" s="173"/>
      <c r="D509" s="173"/>
      <c r="E509" s="173"/>
      <c r="F509" s="2" t="s">
        <v>306</v>
      </c>
      <c r="G509" s="30">
        <f>D508</f>
        <v>4</v>
      </c>
      <c r="H509" s="26">
        <v>116655</v>
      </c>
      <c r="I509" s="26">
        <f>+H509*G509</f>
        <v>466620</v>
      </c>
      <c r="J509" s="165"/>
    </row>
    <row r="510" spans="1:10" s="38" customFormat="1" ht="15" x14ac:dyDescent="0.2">
      <c r="A510" s="339"/>
      <c r="B510" s="173"/>
      <c r="C510" s="173"/>
      <c r="D510" s="173"/>
      <c r="E510" s="173"/>
      <c r="F510" s="51" t="s">
        <v>26</v>
      </c>
      <c r="G510" s="30">
        <v>5</v>
      </c>
      <c r="H510" s="70">
        <v>817</v>
      </c>
      <c r="I510" s="83">
        <f t="shared" ref="I510:I511" si="34">H510*G510</f>
        <v>4085</v>
      </c>
      <c r="J510" s="165"/>
    </row>
    <row r="511" spans="1:10" s="38" customFormat="1" ht="21.5" customHeight="1" x14ac:dyDescent="0.2">
      <c r="A511" s="339"/>
      <c r="B511" s="173"/>
      <c r="C511" s="173"/>
      <c r="D511" s="173"/>
      <c r="E511" s="173"/>
      <c r="F511" s="51" t="s">
        <v>27</v>
      </c>
      <c r="G511" s="30">
        <v>5</v>
      </c>
      <c r="H511" s="26">
        <f>3480*(1+5.2%)</f>
        <v>3660.96</v>
      </c>
      <c r="I511" s="83">
        <f t="shared" si="34"/>
        <v>18304.8</v>
      </c>
      <c r="J511" s="165"/>
    </row>
    <row r="512" spans="1:10" s="22" customFormat="1" ht="30" x14ac:dyDescent="0.2">
      <c r="A512" s="339"/>
      <c r="B512" s="173"/>
      <c r="C512" s="173"/>
      <c r="D512" s="173"/>
      <c r="E512" s="173"/>
      <c r="F512" s="51" t="s">
        <v>204</v>
      </c>
      <c r="G512" s="30">
        <v>1</v>
      </c>
      <c r="H512" s="70">
        <v>81333</v>
      </c>
      <c r="I512" s="70">
        <f>H512*G512</f>
        <v>81333</v>
      </c>
      <c r="J512" s="166"/>
    </row>
    <row r="513" spans="1:12" ht="54.75" customHeight="1" x14ac:dyDescent="0.2">
      <c r="A513" s="21" t="s">
        <v>246</v>
      </c>
      <c r="B513" s="21" t="s">
        <v>110</v>
      </c>
      <c r="C513" s="21" t="s">
        <v>111</v>
      </c>
      <c r="D513" s="21" t="s">
        <v>112</v>
      </c>
      <c r="E513" s="21" t="s">
        <v>113</v>
      </c>
      <c r="F513" s="21" t="s">
        <v>114</v>
      </c>
      <c r="G513" s="21" t="s">
        <v>174</v>
      </c>
      <c r="H513" s="21" t="s">
        <v>92</v>
      </c>
      <c r="I513" s="21" t="s">
        <v>93</v>
      </c>
      <c r="J513" s="21" t="s">
        <v>94</v>
      </c>
    </row>
    <row r="514" spans="1:12" ht="19.25" customHeight="1" x14ac:dyDescent="0.2">
      <c r="A514" s="343" t="s">
        <v>159</v>
      </c>
      <c r="B514" s="345" t="s">
        <v>117</v>
      </c>
      <c r="C514" s="345" t="s">
        <v>196</v>
      </c>
      <c r="D514" s="345">
        <v>2</v>
      </c>
      <c r="E514" s="345">
        <v>20</v>
      </c>
      <c r="F514" s="63" t="s">
        <v>161</v>
      </c>
      <c r="G514" s="63">
        <f>D514*E514</f>
        <v>40</v>
      </c>
      <c r="H514" s="84" t="e">
        <f>#REF!</f>
        <v>#REF!</v>
      </c>
      <c r="I514" s="70" t="e">
        <f>H514*G514</f>
        <v>#REF!</v>
      </c>
      <c r="J514" s="263" t="e">
        <f>SUM(I514:I515)</f>
        <v>#REF!</v>
      </c>
    </row>
    <row r="515" spans="1:12" ht="94.5" customHeight="1" x14ac:dyDescent="0.2">
      <c r="A515" s="344"/>
      <c r="B515" s="163"/>
      <c r="C515" s="163"/>
      <c r="D515" s="163"/>
      <c r="E515" s="163"/>
      <c r="F515" s="2" t="s">
        <v>306</v>
      </c>
      <c r="G515" s="63">
        <f>D514</f>
        <v>2</v>
      </c>
      <c r="H515" s="26">
        <v>116655</v>
      </c>
      <c r="I515" s="26">
        <f>+H515*G515</f>
        <v>233310</v>
      </c>
      <c r="J515" s="264"/>
      <c r="L515" s="29"/>
    </row>
    <row r="516" spans="1:12" ht="32.25" customHeight="1" x14ac:dyDescent="0.2">
      <c r="A516" s="195" t="s">
        <v>162</v>
      </c>
      <c r="B516" s="260"/>
      <c r="C516" s="260"/>
      <c r="D516" s="260"/>
      <c r="E516" s="260"/>
      <c r="F516" s="260"/>
      <c r="G516" s="260"/>
      <c r="H516" s="260"/>
      <c r="I516" s="261"/>
      <c r="J516" s="46" t="e">
        <f>SUM(J266:J515)</f>
        <v>#REF!</v>
      </c>
      <c r="K516" s="85" t="e">
        <f>B2-J516</f>
        <v>#REF!</v>
      </c>
      <c r="L516" s="74" t="e">
        <f>K516/J516</f>
        <v>#REF!</v>
      </c>
    </row>
    <row r="517" spans="1:12" ht="61.75" customHeight="1" x14ac:dyDescent="0.2">
      <c r="A517" s="196" t="s">
        <v>185</v>
      </c>
      <c r="B517" s="258"/>
      <c r="C517" s="258"/>
      <c r="D517" s="258"/>
      <c r="E517" s="258"/>
      <c r="F517" s="258"/>
      <c r="G517" s="258"/>
      <c r="H517" s="258"/>
      <c r="I517" s="259"/>
      <c r="J517" s="64" t="e">
        <f>J516*L516</f>
        <v>#REF!</v>
      </c>
    </row>
    <row r="518" spans="1:12" ht="14" x14ac:dyDescent="0.2">
      <c r="A518" s="195" t="s">
        <v>163</v>
      </c>
      <c r="B518" s="260"/>
      <c r="C518" s="260"/>
      <c r="D518" s="260"/>
      <c r="E518" s="260"/>
      <c r="F518" s="260"/>
      <c r="G518" s="260"/>
      <c r="H518" s="260"/>
      <c r="I518" s="261"/>
      <c r="J518" s="64" t="e">
        <f>SUM(J516+J517)</f>
        <v>#REF!</v>
      </c>
      <c r="K518" s="85" t="e">
        <f>B2-J518</f>
        <v>#REF!</v>
      </c>
    </row>
    <row r="519" spans="1:12" s="22" customFormat="1" ht="14" x14ac:dyDescent="0.2">
      <c r="A519" s="4"/>
      <c r="B519" s="4"/>
      <c r="C519" s="4"/>
      <c r="D519" s="4"/>
      <c r="E519" s="4"/>
      <c r="F519" s="4"/>
      <c r="G519" s="4"/>
      <c r="H519" s="4"/>
      <c r="I519" s="4"/>
      <c r="J519" s="4"/>
    </row>
    <row r="520" spans="1:12" s="22" customFormat="1" ht="14" x14ac:dyDescent="0.2">
      <c r="A520" s="4"/>
      <c r="B520" s="4"/>
      <c r="C520" s="4"/>
      <c r="D520" s="4"/>
      <c r="E520" s="4"/>
      <c r="F520" s="4"/>
      <c r="G520" s="4"/>
      <c r="H520" s="4"/>
      <c r="I520" s="4"/>
      <c r="J520" s="4"/>
    </row>
    <row r="521" spans="1:12" s="22" customFormat="1" x14ac:dyDescent="0.2">
      <c r="A521" s="149" t="s">
        <v>240</v>
      </c>
      <c r="B521" s="149"/>
      <c r="C521" s="149"/>
      <c r="D521" s="149"/>
      <c r="E521" s="149"/>
      <c r="F521" s="149"/>
      <c r="G521" s="149"/>
      <c r="H521" s="149"/>
      <c r="I521" s="149"/>
      <c r="J521" s="149"/>
    </row>
    <row r="522" spans="1:12" s="22" customFormat="1" x14ac:dyDescent="0.2">
      <c r="A522" s="149"/>
      <c r="B522" s="149"/>
      <c r="C522" s="149"/>
      <c r="D522" s="149"/>
      <c r="E522" s="149"/>
      <c r="F522" s="149"/>
      <c r="G522" s="149"/>
      <c r="H522" s="149"/>
      <c r="I522" s="149"/>
      <c r="J522" s="149"/>
    </row>
    <row r="523" spans="1:12" ht="14" x14ac:dyDescent="0.2">
      <c r="A523" s="150" t="s">
        <v>245</v>
      </c>
      <c r="B523" s="203"/>
      <c r="C523" s="203"/>
      <c r="D523" s="203"/>
      <c r="E523" s="203"/>
      <c r="F523" s="203"/>
      <c r="G523" s="203"/>
      <c r="H523" s="203"/>
      <c r="I523" s="203"/>
      <c r="J523" s="352"/>
    </row>
    <row r="524" spans="1:12" ht="45" x14ac:dyDescent="0.2">
      <c r="A524" s="151" t="s">
        <v>246</v>
      </c>
      <c r="B524" s="204"/>
      <c r="C524" s="204"/>
      <c r="D524" s="205"/>
      <c r="E524" s="21" t="s">
        <v>194</v>
      </c>
      <c r="F524" s="23"/>
      <c r="G524" s="21" t="s">
        <v>82</v>
      </c>
      <c r="H524" s="21" t="s">
        <v>92</v>
      </c>
      <c r="I524" s="21" t="s">
        <v>93</v>
      </c>
      <c r="J524" s="21" t="s">
        <v>94</v>
      </c>
    </row>
    <row r="525" spans="1:12" ht="30" x14ac:dyDescent="0.2">
      <c r="A525" s="152" t="s">
        <v>95</v>
      </c>
      <c r="B525" s="206"/>
      <c r="C525" s="206"/>
      <c r="D525" s="207"/>
      <c r="E525" s="24">
        <v>3</v>
      </c>
      <c r="F525" s="25" t="s">
        <v>96</v>
      </c>
      <c r="G525" s="3">
        <v>1</v>
      </c>
      <c r="H525" s="26">
        <v>4510000</v>
      </c>
      <c r="I525" s="27">
        <f>E525*G525*H525</f>
        <v>13530000</v>
      </c>
      <c r="J525" s="153">
        <f>SUM(I525:I528)</f>
        <v>66222000</v>
      </c>
    </row>
    <row r="526" spans="1:12" ht="30" x14ac:dyDescent="0.2">
      <c r="A526" s="208"/>
      <c r="B526" s="209"/>
      <c r="C526" s="209"/>
      <c r="D526" s="210"/>
      <c r="E526" s="24">
        <v>3</v>
      </c>
      <c r="F526" s="25" t="s">
        <v>97</v>
      </c>
      <c r="G526" s="3">
        <v>1</v>
      </c>
      <c r="H526" s="26">
        <v>4510000</v>
      </c>
      <c r="I526" s="27">
        <f t="shared" ref="I526:I536" si="35">E526*G526*H526</f>
        <v>13530000</v>
      </c>
      <c r="J526" s="153"/>
    </row>
    <row r="527" spans="1:12" ht="30" x14ac:dyDescent="0.2">
      <c r="A527" s="208"/>
      <c r="B527" s="209"/>
      <c r="C527" s="209"/>
      <c r="D527" s="210"/>
      <c r="E527" s="24">
        <v>3</v>
      </c>
      <c r="F527" s="25" t="s">
        <v>98</v>
      </c>
      <c r="G527" s="3">
        <v>1</v>
      </c>
      <c r="H527" s="26">
        <v>4510000</v>
      </c>
      <c r="I527" s="27">
        <f t="shared" si="35"/>
        <v>13530000</v>
      </c>
      <c r="J527" s="153"/>
    </row>
    <row r="528" spans="1:12" ht="30" x14ac:dyDescent="0.2">
      <c r="A528" s="211"/>
      <c r="B528" s="212"/>
      <c r="C528" s="212"/>
      <c r="D528" s="213"/>
      <c r="E528" s="24">
        <v>3</v>
      </c>
      <c r="F528" s="25" t="s">
        <v>195</v>
      </c>
      <c r="G528" s="3">
        <v>4</v>
      </c>
      <c r="H528" s="26">
        <v>2136000</v>
      </c>
      <c r="I528" s="27">
        <f t="shared" si="35"/>
        <v>25632000</v>
      </c>
      <c r="J528" s="153"/>
    </row>
    <row r="529" spans="1:13" ht="30" x14ac:dyDescent="0.2">
      <c r="A529" s="152" t="s">
        <v>100</v>
      </c>
      <c r="B529" s="206"/>
      <c r="C529" s="206"/>
      <c r="D529" s="207"/>
      <c r="E529" s="24">
        <v>3</v>
      </c>
      <c r="F529" s="25" t="s">
        <v>96</v>
      </c>
      <c r="G529" s="3">
        <v>1</v>
      </c>
      <c r="H529" s="26">
        <v>4510000</v>
      </c>
      <c r="I529" s="27">
        <f t="shared" si="35"/>
        <v>13530000</v>
      </c>
      <c r="J529" s="153">
        <f>SUM(I529:I532)</f>
        <v>66222000</v>
      </c>
    </row>
    <row r="530" spans="1:13" ht="30" x14ac:dyDescent="0.2">
      <c r="A530" s="208"/>
      <c r="B530" s="209"/>
      <c r="C530" s="209"/>
      <c r="D530" s="210"/>
      <c r="E530" s="24">
        <v>3</v>
      </c>
      <c r="F530" s="25" t="s">
        <v>97</v>
      </c>
      <c r="G530" s="3">
        <v>1</v>
      </c>
      <c r="H530" s="26">
        <v>4510000</v>
      </c>
      <c r="I530" s="27">
        <f t="shared" si="35"/>
        <v>13530000</v>
      </c>
      <c r="J530" s="153"/>
    </row>
    <row r="531" spans="1:13" ht="30" x14ac:dyDescent="0.2">
      <c r="A531" s="208"/>
      <c r="B531" s="209"/>
      <c r="C531" s="209"/>
      <c r="D531" s="210"/>
      <c r="E531" s="24">
        <v>3</v>
      </c>
      <c r="F531" s="25" t="s">
        <v>98</v>
      </c>
      <c r="G531" s="3">
        <v>1</v>
      </c>
      <c r="H531" s="26">
        <v>4510000</v>
      </c>
      <c r="I531" s="27">
        <f t="shared" si="35"/>
        <v>13530000</v>
      </c>
      <c r="J531" s="153"/>
    </row>
    <row r="532" spans="1:13" ht="30" x14ac:dyDescent="0.2">
      <c r="A532" s="211"/>
      <c r="B532" s="212"/>
      <c r="C532" s="212"/>
      <c r="D532" s="213"/>
      <c r="E532" s="24">
        <v>3</v>
      </c>
      <c r="F532" s="25" t="s">
        <v>195</v>
      </c>
      <c r="G532" s="3">
        <v>4</v>
      </c>
      <c r="H532" s="26">
        <v>2136000</v>
      </c>
      <c r="I532" s="27">
        <f t="shared" si="35"/>
        <v>25632000</v>
      </c>
      <c r="J532" s="153"/>
      <c r="M532" s="29"/>
    </row>
    <row r="533" spans="1:13" ht="30" x14ac:dyDescent="0.2">
      <c r="A533" s="152" t="s">
        <v>101</v>
      </c>
      <c r="B533" s="206"/>
      <c r="C533" s="206"/>
      <c r="D533" s="207"/>
      <c r="E533" s="24">
        <v>2</v>
      </c>
      <c r="F533" s="25" t="s">
        <v>102</v>
      </c>
      <c r="G533" s="3">
        <v>1</v>
      </c>
      <c r="H533" s="26">
        <v>4510000</v>
      </c>
      <c r="I533" s="27">
        <f t="shared" si="35"/>
        <v>9020000</v>
      </c>
      <c r="J533" s="159">
        <f>SUM(I533:I536)</f>
        <v>31570000</v>
      </c>
      <c r="M533" s="29"/>
    </row>
    <row r="534" spans="1:13" ht="30" x14ac:dyDescent="0.2">
      <c r="A534" s="208"/>
      <c r="B534" s="209"/>
      <c r="C534" s="209"/>
      <c r="D534" s="210"/>
      <c r="E534" s="24">
        <v>1.5</v>
      </c>
      <c r="F534" s="25" t="s">
        <v>103</v>
      </c>
      <c r="G534" s="3">
        <v>1</v>
      </c>
      <c r="H534" s="26">
        <v>4510000</v>
      </c>
      <c r="I534" s="27">
        <f t="shared" si="35"/>
        <v>6765000</v>
      </c>
      <c r="J534" s="160"/>
      <c r="M534" s="29"/>
    </row>
    <row r="535" spans="1:13" ht="30" x14ac:dyDescent="0.2">
      <c r="A535" s="208"/>
      <c r="B535" s="209"/>
      <c r="C535" s="209"/>
      <c r="D535" s="210"/>
      <c r="E535" s="24">
        <v>2</v>
      </c>
      <c r="F535" s="25" t="s">
        <v>247</v>
      </c>
      <c r="G535" s="3">
        <v>1</v>
      </c>
      <c r="H535" s="26">
        <v>4510000</v>
      </c>
      <c r="I535" s="27">
        <f t="shared" si="35"/>
        <v>9020000</v>
      </c>
      <c r="J535" s="160"/>
    </row>
    <row r="536" spans="1:13" s="22" customFormat="1" ht="30" x14ac:dyDescent="0.2">
      <c r="A536" s="208"/>
      <c r="B536" s="209"/>
      <c r="C536" s="209"/>
      <c r="D536" s="210"/>
      <c r="E536" s="24">
        <v>1.5</v>
      </c>
      <c r="F536" s="25" t="s">
        <v>105</v>
      </c>
      <c r="G536" s="3">
        <v>1</v>
      </c>
      <c r="H536" s="26">
        <v>4510000</v>
      </c>
      <c r="I536" s="27">
        <f t="shared" si="35"/>
        <v>6765000</v>
      </c>
      <c r="J536" s="161"/>
    </row>
    <row r="537" spans="1:13" ht="15" x14ac:dyDescent="0.2">
      <c r="A537" s="149"/>
      <c r="B537" s="149"/>
      <c r="C537" s="149"/>
      <c r="D537" s="149"/>
      <c r="E537" s="149"/>
      <c r="F537" s="149"/>
      <c r="G537" s="21" t="s">
        <v>82</v>
      </c>
      <c r="H537" s="21" t="s">
        <v>92</v>
      </c>
      <c r="I537" s="21" t="s">
        <v>93</v>
      </c>
      <c r="J537" s="21" t="s">
        <v>94</v>
      </c>
    </row>
    <row r="538" spans="1:13" s="22" customFormat="1" ht="105" x14ac:dyDescent="0.2">
      <c r="A538" s="108" t="s">
        <v>106</v>
      </c>
      <c r="B538" s="109"/>
      <c r="C538" s="109"/>
      <c r="D538" s="109"/>
      <c r="E538" s="30">
        <f>E525</f>
        <v>3</v>
      </c>
      <c r="F538" s="31" t="s">
        <v>107</v>
      </c>
      <c r="G538" s="3">
        <v>1</v>
      </c>
      <c r="H538" s="26" t="e">
        <f>#REF!</f>
        <v>#REF!</v>
      </c>
      <c r="I538" s="26" t="e">
        <f>E538*G538*H538</f>
        <v>#REF!</v>
      </c>
      <c r="J538" s="26" t="e">
        <f>E538*G538*H538</f>
        <v>#REF!</v>
      </c>
    </row>
    <row r="539" spans="1:13" s="22" customFormat="1" ht="14" x14ac:dyDescent="0.2">
      <c r="A539" s="178" t="s">
        <v>108</v>
      </c>
      <c r="B539" s="216"/>
      <c r="C539" s="216"/>
      <c r="D539" s="216"/>
      <c r="E539" s="216"/>
      <c r="F539" s="216"/>
      <c r="G539" s="216"/>
      <c r="H539" s="216"/>
      <c r="I539" s="216"/>
      <c r="J539" s="324"/>
    </row>
    <row r="540" spans="1:13" ht="29" customHeight="1" x14ac:dyDescent="0.2">
      <c r="A540" s="151" t="s">
        <v>109</v>
      </c>
      <c r="B540" s="204"/>
      <c r="C540" s="204"/>
      <c r="D540" s="204"/>
      <c r="E540" s="204"/>
      <c r="F540" s="204"/>
      <c r="G540" s="204"/>
      <c r="H540" s="204"/>
      <c r="I540" s="204"/>
      <c r="J540" s="205"/>
    </row>
    <row r="541" spans="1:13" s="22" customFormat="1" ht="45" x14ac:dyDescent="0.2">
      <c r="A541" s="34" t="s">
        <v>246</v>
      </c>
      <c r="B541" s="34" t="s">
        <v>110</v>
      </c>
      <c r="C541" s="34" t="s">
        <v>111</v>
      </c>
      <c r="D541" s="21" t="s">
        <v>112</v>
      </c>
      <c r="E541" s="21" t="s">
        <v>113</v>
      </c>
      <c r="F541" s="21" t="s">
        <v>114</v>
      </c>
      <c r="G541" s="21" t="s">
        <v>174</v>
      </c>
      <c r="H541" s="21" t="s">
        <v>92</v>
      </c>
      <c r="I541" s="21" t="s">
        <v>93</v>
      </c>
      <c r="J541" s="21" t="s">
        <v>94</v>
      </c>
    </row>
    <row r="542" spans="1:13" ht="29" customHeight="1" x14ac:dyDescent="0.2">
      <c r="A542" s="75" t="s">
        <v>115</v>
      </c>
      <c r="B542" s="86" t="s">
        <v>217</v>
      </c>
      <c r="C542" s="86" t="s">
        <v>218</v>
      </c>
      <c r="D542" s="323"/>
      <c r="E542" s="216"/>
      <c r="F542" s="216"/>
      <c r="G542" s="216"/>
      <c r="H542" s="216"/>
      <c r="I542" s="216"/>
      <c r="J542" s="324"/>
    </row>
    <row r="543" spans="1:13" ht="33" customHeight="1" x14ac:dyDescent="0.2">
      <c r="A543" s="21" t="s">
        <v>246</v>
      </c>
      <c r="B543" s="21" t="s">
        <v>110</v>
      </c>
      <c r="C543" s="21" t="s">
        <v>111</v>
      </c>
      <c r="D543" s="21" t="s">
        <v>112</v>
      </c>
      <c r="E543" s="21" t="s">
        <v>113</v>
      </c>
      <c r="F543" s="21" t="s">
        <v>114</v>
      </c>
      <c r="G543" s="21" t="s">
        <v>174</v>
      </c>
      <c r="H543" s="21" t="s">
        <v>92</v>
      </c>
      <c r="I543" s="21" t="s">
        <v>93</v>
      </c>
      <c r="J543" s="21" t="s">
        <v>94</v>
      </c>
    </row>
    <row r="544" spans="1:13" ht="31.25" customHeight="1" x14ac:dyDescent="0.2">
      <c r="A544" s="158" t="s">
        <v>286</v>
      </c>
      <c r="B544" s="157" t="s">
        <v>117</v>
      </c>
      <c r="C544" s="157" t="s">
        <v>248</v>
      </c>
      <c r="D544" s="157">
        <v>3</v>
      </c>
      <c r="E544" s="157">
        <v>20</v>
      </c>
      <c r="F544" s="2" t="s">
        <v>165</v>
      </c>
      <c r="G544" s="3">
        <f>ROUNDUP((D544*E544)/50,0)</f>
        <v>2</v>
      </c>
      <c r="H544" s="42" t="e">
        <f>#REF!</f>
        <v>#REF!</v>
      </c>
      <c r="I544" s="26" t="e">
        <f>+H544*G544</f>
        <v>#REF!</v>
      </c>
      <c r="J544" s="159" t="e">
        <f>SUM(I544:I547)</f>
        <v>#REF!</v>
      </c>
    </row>
    <row r="545" spans="1:10" ht="36.5" customHeight="1" x14ac:dyDescent="0.2">
      <c r="A545" s="217"/>
      <c r="B545" s="219"/>
      <c r="C545" s="219"/>
      <c r="D545" s="219"/>
      <c r="E545" s="219"/>
      <c r="F545" s="2" t="s">
        <v>80</v>
      </c>
      <c r="G545" s="3">
        <f>ROUNDUP((D544*E544)/20,0)</f>
        <v>3</v>
      </c>
      <c r="H545" s="42" t="e">
        <f>#REF!</f>
        <v>#REF!</v>
      </c>
      <c r="I545" s="26" t="e">
        <f>+H545*G545</f>
        <v>#REF!</v>
      </c>
      <c r="J545" s="160"/>
    </row>
    <row r="546" spans="1:10" s="22" customFormat="1" ht="15" x14ac:dyDescent="0.2">
      <c r="A546" s="217"/>
      <c r="B546" s="219"/>
      <c r="C546" s="219"/>
      <c r="D546" s="219"/>
      <c r="E546" s="219"/>
      <c r="F546" s="2" t="s">
        <v>78</v>
      </c>
      <c r="G546" s="3">
        <v>1</v>
      </c>
      <c r="H546" s="42" t="e">
        <f>#REF!</f>
        <v>#REF!</v>
      </c>
      <c r="I546" s="26" t="e">
        <f>+H546*G546</f>
        <v>#REF!</v>
      </c>
      <c r="J546" s="160"/>
    </row>
    <row r="547" spans="1:10" ht="33" customHeight="1" x14ac:dyDescent="0.2">
      <c r="A547" s="218"/>
      <c r="B547" s="220"/>
      <c r="C547" s="220"/>
      <c r="D547" s="220"/>
      <c r="E547" s="220"/>
      <c r="F547" s="2" t="s">
        <v>79</v>
      </c>
      <c r="G547" s="3">
        <v>3</v>
      </c>
      <c r="H547" s="42" t="e">
        <f>#REF!</f>
        <v>#REF!</v>
      </c>
      <c r="I547" s="26" t="e">
        <f>+H547*G547</f>
        <v>#REF!</v>
      </c>
      <c r="J547" s="161"/>
    </row>
    <row r="548" spans="1:10" ht="42.5" customHeight="1" x14ac:dyDescent="0.2">
      <c r="A548" s="21" t="s">
        <v>246</v>
      </c>
      <c r="B548" s="21" t="s">
        <v>110</v>
      </c>
      <c r="C548" s="21" t="s">
        <v>111</v>
      </c>
      <c r="D548" s="21" t="s">
        <v>112</v>
      </c>
      <c r="E548" s="21" t="s">
        <v>113</v>
      </c>
      <c r="F548" s="21" t="s">
        <v>114</v>
      </c>
      <c r="G548" s="21" t="s">
        <v>174</v>
      </c>
      <c r="H548" s="21" t="s">
        <v>92</v>
      </c>
      <c r="I548" s="21" t="s">
        <v>93</v>
      </c>
      <c r="J548" s="21" t="s">
        <v>94</v>
      </c>
    </row>
    <row r="549" spans="1:10" ht="37.25" customHeight="1" x14ac:dyDescent="0.2">
      <c r="A549" s="155" t="s">
        <v>287</v>
      </c>
      <c r="B549" s="156" t="s">
        <v>59</v>
      </c>
      <c r="C549" s="157" t="s">
        <v>248</v>
      </c>
      <c r="D549" s="157">
        <v>3</v>
      </c>
      <c r="E549" s="157">
        <v>15</v>
      </c>
      <c r="F549" s="2" t="s">
        <v>165</v>
      </c>
      <c r="G549" s="3">
        <f>ROUNDUP((D549*E549)/50,0)</f>
        <v>1</v>
      </c>
      <c r="H549" s="42" t="e">
        <f>#REF!</f>
        <v>#REF!</v>
      </c>
      <c r="I549" s="26" t="e">
        <f>+H549*G549</f>
        <v>#REF!</v>
      </c>
      <c r="J549" s="153" t="e">
        <f>+I552+I549+I550+I551</f>
        <v>#REF!</v>
      </c>
    </row>
    <row r="550" spans="1:10" ht="39.5" customHeight="1" x14ac:dyDescent="0.2">
      <c r="A550" s="221"/>
      <c r="B550" s="219"/>
      <c r="C550" s="219"/>
      <c r="D550" s="219"/>
      <c r="E550" s="219"/>
      <c r="F550" s="2" t="s">
        <v>80</v>
      </c>
      <c r="G550" s="81">
        <f>ROUNDUP((D549*E549)/20,0)</f>
        <v>3</v>
      </c>
      <c r="H550" s="42" t="e">
        <f>#REF!</f>
        <v>#REF!</v>
      </c>
      <c r="I550" s="26" t="e">
        <f>+H550*G550</f>
        <v>#REF!</v>
      </c>
      <c r="J550" s="153"/>
    </row>
    <row r="551" spans="1:10" ht="15" x14ac:dyDescent="0.2">
      <c r="A551" s="221"/>
      <c r="B551" s="219"/>
      <c r="C551" s="219"/>
      <c r="D551" s="219"/>
      <c r="E551" s="219"/>
      <c r="F551" s="2" t="s">
        <v>78</v>
      </c>
      <c r="G551" s="3">
        <v>1</v>
      </c>
      <c r="H551" s="42" t="e">
        <f>#REF!</f>
        <v>#REF!</v>
      </c>
      <c r="I551" s="26" t="e">
        <f>+H551*G551</f>
        <v>#REF!</v>
      </c>
      <c r="J551" s="153"/>
    </row>
    <row r="552" spans="1:10" ht="25.25" customHeight="1" x14ac:dyDescent="0.2">
      <c r="A552" s="222"/>
      <c r="B552" s="220"/>
      <c r="C552" s="220"/>
      <c r="D552" s="220"/>
      <c r="E552" s="220"/>
      <c r="F552" s="2" t="s">
        <v>79</v>
      </c>
      <c r="G552" s="3">
        <v>3</v>
      </c>
      <c r="H552" s="42" t="e">
        <f>#REF!</f>
        <v>#REF!</v>
      </c>
      <c r="I552" s="26" t="e">
        <f>+H552*G552</f>
        <v>#REF!</v>
      </c>
      <c r="J552" s="153"/>
    </row>
    <row r="553" spans="1:10" ht="30" customHeight="1" x14ac:dyDescent="0.2">
      <c r="A553" s="21" t="s">
        <v>246</v>
      </c>
      <c r="B553" s="21" t="s">
        <v>110</v>
      </c>
      <c r="C553" s="21" t="s">
        <v>111</v>
      </c>
      <c r="D553" s="21" t="s">
        <v>112</v>
      </c>
      <c r="E553" s="21" t="s">
        <v>113</v>
      </c>
      <c r="F553" s="21" t="s">
        <v>114</v>
      </c>
      <c r="G553" s="21" t="s">
        <v>120</v>
      </c>
      <c r="H553" s="21" t="s">
        <v>92</v>
      </c>
      <c r="I553" s="21" t="s">
        <v>93</v>
      </c>
      <c r="J553" s="21" t="s">
        <v>94</v>
      </c>
    </row>
    <row r="554" spans="1:10" ht="33" customHeight="1" x14ac:dyDescent="0.2">
      <c r="A554" s="155" t="s">
        <v>288</v>
      </c>
      <c r="B554" s="156" t="s">
        <v>117</v>
      </c>
      <c r="C554" s="156" t="s">
        <v>250</v>
      </c>
      <c r="D554" s="156">
        <v>3</v>
      </c>
      <c r="E554" s="156">
        <v>15</v>
      </c>
      <c r="F554" s="2" t="s">
        <v>165</v>
      </c>
      <c r="G554" s="3">
        <f>ROUNDUP((D554*E554)/50,0)</f>
        <v>1</v>
      </c>
      <c r="H554" s="26" t="e">
        <f>#REF!</f>
        <v>#REF!</v>
      </c>
      <c r="I554" s="26" t="e">
        <f>+H554*G554</f>
        <v>#REF!</v>
      </c>
      <c r="J554" s="159" t="e">
        <f>SUM(I554:I569)</f>
        <v>#REF!</v>
      </c>
    </row>
    <row r="555" spans="1:10" ht="31.25" customHeight="1" x14ac:dyDescent="0.2">
      <c r="A555" s="221"/>
      <c r="B555" s="219"/>
      <c r="C555" s="219"/>
      <c r="D555" s="219"/>
      <c r="E555" s="219"/>
      <c r="F555" s="2" t="s">
        <v>80</v>
      </c>
      <c r="G555" s="3">
        <f>ROUNDUP((D554*E554)/20,0)</f>
        <v>3</v>
      </c>
      <c r="H555" s="26" t="e">
        <f>#REF!</f>
        <v>#REF!</v>
      </c>
      <c r="I555" s="26" t="e">
        <f>+H555*G555</f>
        <v>#REF!</v>
      </c>
      <c r="J555" s="160"/>
    </row>
    <row r="556" spans="1:10" ht="26.5" customHeight="1" x14ac:dyDescent="0.2">
      <c r="A556" s="221"/>
      <c r="B556" s="219"/>
      <c r="C556" s="219"/>
      <c r="D556" s="219"/>
      <c r="E556" s="219"/>
      <c r="F556" s="2" t="s">
        <v>78</v>
      </c>
      <c r="G556" s="3">
        <v>1</v>
      </c>
      <c r="H556" s="26" t="e">
        <f>#REF!</f>
        <v>#REF!</v>
      </c>
      <c r="I556" s="26" t="e">
        <f>+H556*G556</f>
        <v>#REF!</v>
      </c>
      <c r="J556" s="160"/>
    </row>
    <row r="557" spans="1:10" ht="45" x14ac:dyDescent="0.2">
      <c r="A557" s="221"/>
      <c r="B557" s="219"/>
      <c r="C557" s="219"/>
      <c r="D557" s="219"/>
      <c r="E557" s="219"/>
      <c r="F557" s="2" t="s">
        <v>77</v>
      </c>
      <c r="G557" s="3">
        <v>1</v>
      </c>
      <c r="H557" s="26" t="e">
        <f>#REF!</f>
        <v>#REF!</v>
      </c>
      <c r="I557" s="26" t="e">
        <f>+H557*G557</f>
        <v>#REF!</v>
      </c>
      <c r="J557" s="160"/>
    </row>
    <row r="558" spans="1:10" ht="26.5" customHeight="1" x14ac:dyDescent="0.2">
      <c r="A558" s="222"/>
      <c r="B558" s="220"/>
      <c r="C558" s="220"/>
      <c r="D558" s="220"/>
      <c r="E558" s="220"/>
      <c r="F558" s="2" t="s">
        <v>79</v>
      </c>
      <c r="G558" s="30">
        <v>1</v>
      </c>
      <c r="H558" s="27" t="e">
        <f>#REF!</f>
        <v>#REF!</v>
      </c>
      <c r="I558" s="26" t="e">
        <f>+H558*G558</f>
        <v>#REF!</v>
      </c>
      <c r="J558" s="161"/>
    </row>
    <row r="559" spans="1:10" ht="30" customHeight="1" x14ac:dyDescent="0.2">
      <c r="A559" s="21" t="s">
        <v>246</v>
      </c>
      <c r="B559" s="21" t="s">
        <v>110</v>
      </c>
      <c r="C559" s="21" t="s">
        <v>111</v>
      </c>
      <c r="D559" s="21" t="s">
        <v>112</v>
      </c>
      <c r="E559" s="21" t="s">
        <v>113</v>
      </c>
      <c r="F559" s="21" t="s">
        <v>114</v>
      </c>
      <c r="G559" s="21" t="s">
        <v>174</v>
      </c>
      <c r="H559" s="21" t="s">
        <v>92</v>
      </c>
      <c r="I559" s="21" t="s">
        <v>93</v>
      </c>
      <c r="J559" s="21" t="s">
        <v>94</v>
      </c>
    </row>
    <row r="560" spans="1:10" ht="28.25" customHeight="1" x14ac:dyDescent="0.2">
      <c r="A560" s="158" t="s">
        <v>289</v>
      </c>
      <c r="B560" s="157" t="s">
        <v>59</v>
      </c>
      <c r="C560" s="156" t="s">
        <v>250</v>
      </c>
      <c r="D560" s="156">
        <v>3</v>
      </c>
      <c r="E560" s="156">
        <v>10</v>
      </c>
      <c r="F560" s="2" t="s">
        <v>165</v>
      </c>
      <c r="G560" s="3">
        <f>ROUNDUP((D560*E560)/50,0)</f>
        <v>1</v>
      </c>
      <c r="H560" s="26" t="e">
        <f>#REF!</f>
        <v>#REF!</v>
      </c>
      <c r="I560" s="26" t="e">
        <f>+H560*G560</f>
        <v>#REF!</v>
      </c>
      <c r="J560" s="159" t="e">
        <f>SUM(I560:I572)</f>
        <v>#REF!</v>
      </c>
    </row>
    <row r="561" spans="1:12" ht="28.25" customHeight="1" x14ac:dyDescent="0.2">
      <c r="A561" s="217"/>
      <c r="B561" s="219"/>
      <c r="C561" s="219"/>
      <c r="D561" s="219"/>
      <c r="E561" s="219"/>
      <c r="F561" s="2" t="s">
        <v>80</v>
      </c>
      <c r="G561" s="3">
        <f>ROUNDUP((D560*E560)/20,0)</f>
        <v>2</v>
      </c>
      <c r="H561" s="26" t="e">
        <f>#REF!</f>
        <v>#REF!</v>
      </c>
      <c r="I561" s="26" t="e">
        <f>+H561*G561</f>
        <v>#REF!</v>
      </c>
      <c r="J561" s="159"/>
    </row>
    <row r="562" spans="1:12" ht="34.25" customHeight="1" x14ac:dyDescent="0.2">
      <c r="A562" s="217"/>
      <c r="B562" s="219"/>
      <c r="C562" s="219"/>
      <c r="D562" s="219"/>
      <c r="E562" s="219"/>
      <c r="F562" s="2" t="s">
        <v>78</v>
      </c>
      <c r="G562" s="3">
        <v>1</v>
      </c>
      <c r="H562" s="26" t="e">
        <f>#REF!</f>
        <v>#REF!</v>
      </c>
      <c r="I562" s="26" t="e">
        <f>+H562*G562</f>
        <v>#REF!</v>
      </c>
      <c r="J562" s="159"/>
    </row>
    <row r="563" spans="1:12" s="22" customFormat="1" ht="45" x14ac:dyDescent="0.2">
      <c r="A563" s="217"/>
      <c r="B563" s="219"/>
      <c r="C563" s="219"/>
      <c r="D563" s="219"/>
      <c r="E563" s="219"/>
      <c r="F563" s="2" t="s">
        <v>77</v>
      </c>
      <c r="G563" s="3">
        <v>1</v>
      </c>
      <c r="H563" s="26" t="e">
        <f>#REF!</f>
        <v>#REF!</v>
      </c>
      <c r="I563" s="26" t="e">
        <f>+H563*G563</f>
        <v>#REF!</v>
      </c>
      <c r="J563" s="159"/>
    </row>
    <row r="564" spans="1:12" ht="76.25" customHeight="1" x14ac:dyDescent="0.2">
      <c r="A564" s="218"/>
      <c r="B564" s="220"/>
      <c r="C564" s="220"/>
      <c r="D564" s="220"/>
      <c r="E564" s="220"/>
      <c r="F564" s="2" t="s">
        <v>79</v>
      </c>
      <c r="G564" s="30">
        <v>1</v>
      </c>
      <c r="H564" s="27" t="e">
        <f>#REF!</f>
        <v>#REF!</v>
      </c>
      <c r="I564" s="26" t="e">
        <f>+H564*G564</f>
        <v>#REF!</v>
      </c>
      <c r="J564" s="159"/>
      <c r="L564" s="44"/>
    </row>
    <row r="565" spans="1:12" ht="79.25" customHeight="1" x14ac:dyDescent="0.2">
      <c r="A565" s="21" t="s">
        <v>246</v>
      </c>
      <c r="B565" s="21" t="s">
        <v>110</v>
      </c>
      <c r="C565" s="21" t="s">
        <v>111</v>
      </c>
      <c r="D565" s="21" t="s">
        <v>112</v>
      </c>
      <c r="E565" s="21" t="s">
        <v>113</v>
      </c>
      <c r="F565" s="21" t="s">
        <v>114</v>
      </c>
      <c r="G565" s="21" t="s">
        <v>174</v>
      </c>
      <c r="H565" s="21" t="s">
        <v>92</v>
      </c>
      <c r="I565" s="21" t="s">
        <v>93</v>
      </c>
      <c r="J565" s="21" t="s">
        <v>94</v>
      </c>
      <c r="L565" s="44"/>
    </row>
    <row r="566" spans="1:12" ht="65" customHeight="1" x14ac:dyDescent="0.2">
      <c r="A566" s="158" t="s">
        <v>295</v>
      </c>
      <c r="B566" s="158" t="s">
        <v>117</v>
      </c>
      <c r="C566" s="156" t="s">
        <v>5</v>
      </c>
      <c r="D566" s="157">
        <v>1</v>
      </c>
      <c r="E566" s="157">
        <v>20</v>
      </c>
      <c r="F566" s="2" t="s">
        <v>77</v>
      </c>
      <c r="G566" s="3">
        <v>1</v>
      </c>
      <c r="H566" s="26" t="e">
        <f>#REF!</f>
        <v>#REF!</v>
      </c>
      <c r="I566" s="26" t="e">
        <f>+H566*G566</f>
        <v>#REF!</v>
      </c>
      <c r="J566" s="159" t="e">
        <f>SUM(I566:I568)</f>
        <v>#REF!</v>
      </c>
      <c r="L566" s="44"/>
    </row>
    <row r="567" spans="1:12" s="22" customFormat="1" ht="30" x14ac:dyDescent="0.2">
      <c r="A567" s="217"/>
      <c r="B567" s="183"/>
      <c r="C567" s="223"/>
      <c r="D567" s="227"/>
      <c r="E567" s="227"/>
      <c r="F567" s="2" t="s">
        <v>306</v>
      </c>
      <c r="G567" s="3">
        <f>D566</f>
        <v>1</v>
      </c>
      <c r="H567" s="26">
        <v>116655</v>
      </c>
      <c r="I567" s="26">
        <f>+H567*G567</f>
        <v>116655</v>
      </c>
      <c r="J567" s="160"/>
    </row>
    <row r="568" spans="1:12" ht="30" x14ac:dyDescent="0.2">
      <c r="A568" s="218"/>
      <c r="B568" s="231"/>
      <c r="C568" s="224"/>
      <c r="D568" s="228"/>
      <c r="E568" s="228"/>
      <c r="F568" s="2" t="s">
        <v>76</v>
      </c>
      <c r="G568" s="3">
        <v>20</v>
      </c>
      <c r="H568" s="26" t="e">
        <f>#REF!</f>
        <v>#REF!</v>
      </c>
      <c r="I568" s="26" t="e">
        <f>+H568*G568</f>
        <v>#REF!</v>
      </c>
      <c r="J568" s="161"/>
    </row>
    <row r="569" spans="1:12" s="22" customFormat="1" ht="45" x14ac:dyDescent="0.2">
      <c r="A569" s="21" t="s">
        <v>246</v>
      </c>
      <c r="B569" s="21" t="s">
        <v>110</v>
      </c>
      <c r="C569" s="21" t="s">
        <v>111</v>
      </c>
      <c r="D569" s="21" t="s">
        <v>112</v>
      </c>
      <c r="E569" s="21" t="s">
        <v>113</v>
      </c>
      <c r="F569" s="21" t="s">
        <v>114</v>
      </c>
      <c r="G569" s="21" t="s">
        <v>174</v>
      </c>
      <c r="H569" s="21" t="s">
        <v>92</v>
      </c>
      <c r="I569" s="21" t="s">
        <v>93</v>
      </c>
      <c r="J569" s="21" t="s">
        <v>94</v>
      </c>
    </row>
    <row r="570" spans="1:12" s="47" customFormat="1" ht="75" x14ac:dyDescent="0.2">
      <c r="A570" s="35" t="s">
        <v>6</v>
      </c>
      <c r="B570" s="40" t="s">
        <v>117</v>
      </c>
      <c r="C570" s="43" t="s">
        <v>5</v>
      </c>
      <c r="D570" s="41">
        <v>3</v>
      </c>
      <c r="E570" s="41">
        <v>15</v>
      </c>
      <c r="F570" s="45" t="s">
        <v>77</v>
      </c>
      <c r="G570" s="45">
        <v>1</v>
      </c>
      <c r="H570" s="28" t="e">
        <f>#REF!</f>
        <v>#REF!</v>
      </c>
      <c r="I570" s="26" t="e">
        <f>+H570*G570</f>
        <v>#REF!</v>
      </c>
      <c r="J570" s="26" t="e">
        <f>SUM(I570)</f>
        <v>#REF!</v>
      </c>
    </row>
    <row r="571" spans="1:12" s="22" customFormat="1" ht="30" x14ac:dyDescent="0.2">
      <c r="A571" s="21" t="s">
        <v>246</v>
      </c>
      <c r="B571" s="21" t="s">
        <v>110</v>
      </c>
      <c r="C571" s="21" t="s">
        <v>111</v>
      </c>
      <c r="D571" s="21" t="s">
        <v>112</v>
      </c>
      <c r="E571" s="21" t="s">
        <v>124</v>
      </c>
      <c r="F571" s="21" t="s">
        <v>114</v>
      </c>
      <c r="G571" s="21" t="s">
        <v>174</v>
      </c>
      <c r="H571" s="21" t="s">
        <v>92</v>
      </c>
      <c r="I571" s="21" t="s">
        <v>93</v>
      </c>
      <c r="J571" s="21" t="s">
        <v>94</v>
      </c>
    </row>
    <row r="572" spans="1:12" ht="75" x14ac:dyDescent="0.2">
      <c r="A572" s="35" t="s">
        <v>6</v>
      </c>
      <c r="B572" s="35" t="s">
        <v>59</v>
      </c>
      <c r="C572" s="43" t="s">
        <v>5</v>
      </c>
      <c r="D572" s="30">
        <v>1</v>
      </c>
      <c r="E572" s="30">
        <v>8</v>
      </c>
      <c r="F572" s="45" t="s">
        <v>77</v>
      </c>
      <c r="G572" s="45">
        <v>1</v>
      </c>
      <c r="H572" s="28" t="e">
        <f>#REF!</f>
        <v>#REF!</v>
      </c>
      <c r="I572" s="26" t="e">
        <f>+H572*G572</f>
        <v>#REF!</v>
      </c>
      <c r="J572" s="26" t="e">
        <f>SUM(I572)</f>
        <v>#REF!</v>
      </c>
    </row>
    <row r="573" spans="1:12" s="22" customFormat="1" ht="45" x14ac:dyDescent="0.2">
      <c r="A573" s="21" t="s">
        <v>246</v>
      </c>
      <c r="B573" s="21" t="s">
        <v>110</v>
      </c>
      <c r="C573" s="21" t="s">
        <v>111</v>
      </c>
      <c r="D573" s="21" t="s">
        <v>112</v>
      </c>
      <c r="E573" s="21" t="s">
        <v>113</v>
      </c>
      <c r="F573" s="21" t="s">
        <v>114</v>
      </c>
      <c r="G573" s="21" t="s">
        <v>174</v>
      </c>
      <c r="H573" s="21" t="s">
        <v>92</v>
      </c>
      <c r="I573" s="21" t="s">
        <v>93</v>
      </c>
      <c r="J573" s="21" t="s">
        <v>94</v>
      </c>
    </row>
    <row r="574" spans="1:12" ht="45" x14ac:dyDescent="0.2">
      <c r="A574" s="48" t="s">
        <v>252</v>
      </c>
      <c r="B574" s="41" t="s">
        <v>117</v>
      </c>
      <c r="C574" s="43" t="s">
        <v>5</v>
      </c>
      <c r="D574" s="41">
        <v>2</v>
      </c>
      <c r="E574" s="41">
        <v>20</v>
      </c>
      <c r="F574" s="45" t="s">
        <v>77</v>
      </c>
      <c r="G574" s="45">
        <v>1</v>
      </c>
      <c r="H574" s="28" t="e">
        <f>#REF!</f>
        <v>#REF!</v>
      </c>
      <c r="I574" s="26" t="e">
        <f>+H574*G574</f>
        <v>#REF!</v>
      </c>
      <c r="J574" s="26" t="e">
        <f>SUM(I574)</f>
        <v>#REF!</v>
      </c>
    </row>
    <row r="575" spans="1:12" s="22" customFormat="1" ht="45" x14ac:dyDescent="0.2">
      <c r="A575" s="21" t="s">
        <v>246</v>
      </c>
      <c r="B575" s="21" t="s">
        <v>110</v>
      </c>
      <c r="C575" s="21" t="s">
        <v>111</v>
      </c>
      <c r="D575" s="21" t="s">
        <v>112</v>
      </c>
      <c r="E575" s="21" t="s">
        <v>113</v>
      </c>
      <c r="F575" s="21" t="s">
        <v>114</v>
      </c>
      <c r="G575" s="21" t="s">
        <v>174</v>
      </c>
      <c r="H575" s="21" t="s">
        <v>92</v>
      </c>
      <c r="I575" s="21" t="s">
        <v>93</v>
      </c>
      <c r="J575" s="21" t="s">
        <v>94</v>
      </c>
    </row>
    <row r="576" spans="1:12" ht="22.25" customHeight="1" x14ac:dyDescent="0.2">
      <c r="A576" s="49" t="s">
        <v>8</v>
      </c>
      <c r="B576" s="30" t="s">
        <v>59</v>
      </c>
      <c r="C576" s="43" t="s">
        <v>5</v>
      </c>
      <c r="D576" s="30">
        <v>1</v>
      </c>
      <c r="E576" s="30">
        <v>15</v>
      </c>
      <c r="F576" s="45" t="s">
        <v>77</v>
      </c>
      <c r="G576" s="45">
        <v>1</v>
      </c>
      <c r="H576" s="28" t="e">
        <f>#REF!</f>
        <v>#REF!</v>
      </c>
      <c r="I576" s="26" t="e">
        <f>+H576*G576</f>
        <v>#REF!</v>
      </c>
      <c r="J576" s="26" t="e">
        <f>SUM(I576)</f>
        <v>#REF!</v>
      </c>
    </row>
    <row r="577" spans="1:10" ht="24" customHeight="1" x14ac:dyDescent="0.2">
      <c r="A577" s="21" t="s">
        <v>246</v>
      </c>
      <c r="B577" s="21" t="s">
        <v>110</v>
      </c>
      <c r="C577" s="21" t="s">
        <v>111</v>
      </c>
      <c r="D577" s="21" t="s">
        <v>112</v>
      </c>
      <c r="E577" s="21" t="s">
        <v>113</v>
      </c>
      <c r="F577" s="21" t="s">
        <v>114</v>
      </c>
      <c r="G577" s="21" t="s">
        <v>174</v>
      </c>
      <c r="H577" s="21" t="s">
        <v>92</v>
      </c>
      <c r="I577" s="21" t="s">
        <v>93</v>
      </c>
      <c r="J577" s="21" t="s">
        <v>94</v>
      </c>
    </row>
    <row r="578" spans="1:10" ht="23.5" customHeight="1" x14ac:dyDescent="0.2">
      <c r="A578" s="171" t="s">
        <v>253</v>
      </c>
      <c r="B578" s="157" t="s">
        <v>117</v>
      </c>
      <c r="C578" s="157" t="s">
        <v>10</v>
      </c>
      <c r="D578" s="157">
        <v>2</v>
      </c>
      <c r="E578" s="157">
        <v>30</v>
      </c>
      <c r="F578" s="2" t="s">
        <v>310</v>
      </c>
      <c r="G578" s="3">
        <v>2</v>
      </c>
      <c r="H578" s="26" t="e">
        <f>#REF!</f>
        <v>#REF!</v>
      </c>
      <c r="I578" s="26" t="e">
        <f t="shared" ref="I578:I585" si="36">+H578*G578</f>
        <v>#REF!</v>
      </c>
      <c r="J578" s="159" t="e">
        <f>SUM(I578:I589)</f>
        <v>#REF!</v>
      </c>
    </row>
    <row r="579" spans="1:10" ht="24" customHeight="1" x14ac:dyDescent="0.2">
      <c r="A579" s="339"/>
      <c r="B579" s="219"/>
      <c r="C579" s="219"/>
      <c r="D579" s="219"/>
      <c r="E579" s="219"/>
      <c r="F579" s="2" t="s">
        <v>311</v>
      </c>
      <c r="G579" s="3">
        <v>2</v>
      </c>
      <c r="H579" s="66" t="e">
        <f>#REF!</f>
        <v>#REF!</v>
      </c>
      <c r="I579" s="26" t="e">
        <f t="shared" si="36"/>
        <v>#REF!</v>
      </c>
      <c r="J579" s="159"/>
    </row>
    <row r="580" spans="1:10" ht="24.5" customHeight="1" x14ac:dyDescent="0.2">
      <c r="A580" s="339"/>
      <c r="B580" s="219"/>
      <c r="C580" s="219"/>
      <c r="D580" s="219"/>
      <c r="E580" s="219"/>
      <c r="F580" s="2" t="s">
        <v>171</v>
      </c>
      <c r="G580" s="3">
        <v>2</v>
      </c>
      <c r="H580" s="26" t="e">
        <f>#REF!</f>
        <v>#REF!</v>
      </c>
      <c r="I580" s="26" t="e">
        <f t="shared" si="36"/>
        <v>#REF!</v>
      </c>
      <c r="J580" s="159"/>
    </row>
    <row r="581" spans="1:10" ht="24.5" customHeight="1" x14ac:dyDescent="0.2">
      <c r="A581" s="339"/>
      <c r="B581" s="219"/>
      <c r="C581" s="219"/>
      <c r="D581" s="219"/>
      <c r="E581" s="219"/>
      <c r="F581" s="2" t="s">
        <v>165</v>
      </c>
      <c r="G581" s="3">
        <v>1</v>
      </c>
      <c r="H581" s="26" t="e">
        <f>#REF!</f>
        <v>#REF!</v>
      </c>
      <c r="I581" s="26" t="e">
        <f t="shared" si="36"/>
        <v>#REF!</v>
      </c>
      <c r="J581" s="159"/>
    </row>
    <row r="582" spans="1:10" ht="25.25" customHeight="1" x14ac:dyDescent="0.2">
      <c r="A582" s="339"/>
      <c r="B582" s="219"/>
      <c r="C582" s="219"/>
      <c r="D582" s="219"/>
      <c r="E582" s="219"/>
      <c r="F582" s="2" t="s">
        <v>312</v>
      </c>
      <c r="G582" s="3">
        <v>1</v>
      </c>
      <c r="H582" s="26" t="e">
        <f>#REF!</f>
        <v>#REF!</v>
      </c>
      <c r="I582" s="26" t="e">
        <f t="shared" si="36"/>
        <v>#REF!</v>
      </c>
      <c r="J582" s="159"/>
    </row>
    <row r="583" spans="1:10" ht="23.5" customHeight="1" x14ac:dyDescent="0.2">
      <c r="A583" s="339"/>
      <c r="B583" s="219"/>
      <c r="C583" s="219"/>
      <c r="D583" s="219"/>
      <c r="E583" s="219"/>
      <c r="F583" s="2" t="s">
        <v>313</v>
      </c>
      <c r="G583" s="3">
        <v>1</v>
      </c>
      <c r="H583" s="26" t="e">
        <f>#REF!</f>
        <v>#REF!</v>
      </c>
      <c r="I583" s="26" t="e">
        <f t="shared" si="36"/>
        <v>#REF!</v>
      </c>
      <c r="J583" s="159"/>
    </row>
    <row r="584" spans="1:10" ht="23.5" customHeight="1" x14ac:dyDescent="0.2">
      <c r="A584" s="339"/>
      <c r="B584" s="219"/>
      <c r="C584" s="219"/>
      <c r="D584" s="219"/>
      <c r="E584" s="219"/>
      <c r="F584" s="2" t="s">
        <v>179</v>
      </c>
      <c r="G584" s="3">
        <v>1</v>
      </c>
      <c r="H584" s="26" t="e">
        <f>#REF!</f>
        <v>#REF!</v>
      </c>
      <c r="I584" s="26" t="e">
        <f t="shared" si="36"/>
        <v>#REF!</v>
      </c>
      <c r="J584" s="159"/>
    </row>
    <row r="585" spans="1:10" ht="23.5" customHeight="1" x14ac:dyDescent="0.2">
      <c r="A585" s="339"/>
      <c r="B585" s="219"/>
      <c r="C585" s="219"/>
      <c r="D585" s="219"/>
      <c r="E585" s="219"/>
      <c r="F585" s="2" t="s">
        <v>178</v>
      </c>
      <c r="G585" s="3">
        <v>1</v>
      </c>
      <c r="H585" s="26" t="e">
        <f>#REF!</f>
        <v>#REF!</v>
      </c>
      <c r="I585" s="26" t="e">
        <f t="shared" si="36"/>
        <v>#REF!</v>
      </c>
      <c r="J585" s="159"/>
    </row>
    <row r="586" spans="1:10" ht="23.5" customHeight="1" x14ac:dyDescent="0.2">
      <c r="A586" s="339"/>
      <c r="B586" s="219"/>
      <c r="C586" s="219"/>
      <c r="D586" s="219"/>
      <c r="E586" s="219"/>
      <c r="F586" s="2" t="s">
        <v>176</v>
      </c>
      <c r="G586" s="3">
        <v>60</v>
      </c>
      <c r="H586" s="26" t="e">
        <f>#REF!</f>
        <v>#REF!</v>
      </c>
      <c r="I586" s="26" t="e">
        <f>+H586*G586</f>
        <v>#REF!</v>
      </c>
      <c r="J586" s="159"/>
    </row>
    <row r="587" spans="1:10" ht="24.5" customHeight="1" x14ac:dyDescent="0.2">
      <c r="A587" s="339"/>
      <c r="B587" s="219"/>
      <c r="C587" s="219"/>
      <c r="D587" s="219"/>
      <c r="E587" s="219"/>
      <c r="F587" s="2" t="s">
        <v>177</v>
      </c>
      <c r="G587" s="3">
        <v>60</v>
      </c>
      <c r="H587" s="26" t="e">
        <f>#REF!</f>
        <v>#REF!</v>
      </c>
      <c r="I587" s="26" t="e">
        <f>+H587*G587</f>
        <v>#REF!</v>
      </c>
      <c r="J587" s="159"/>
    </row>
    <row r="588" spans="1:10" s="22" customFormat="1" ht="15" x14ac:dyDescent="0.2">
      <c r="A588" s="339"/>
      <c r="B588" s="219"/>
      <c r="C588" s="219"/>
      <c r="D588" s="219"/>
      <c r="E588" s="219"/>
      <c r="F588" s="2" t="s">
        <v>180</v>
      </c>
      <c r="G588" s="3">
        <f>D578</f>
        <v>2</v>
      </c>
      <c r="H588" s="26" t="e">
        <f>#REF!</f>
        <v>#REF!</v>
      </c>
      <c r="I588" s="26" t="e">
        <f>H588*G588</f>
        <v>#REF!</v>
      </c>
      <c r="J588" s="159"/>
    </row>
    <row r="589" spans="1:10" ht="15" x14ac:dyDescent="0.2">
      <c r="A589" s="339"/>
      <c r="B589" s="220"/>
      <c r="C589" s="220"/>
      <c r="D589" s="220"/>
      <c r="E589" s="220"/>
      <c r="F589" s="2" t="s">
        <v>11</v>
      </c>
      <c r="G589" s="3">
        <v>150</v>
      </c>
      <c r="H589" s="26" t="e">
        <f>#REF!</f>
        <v>#REF!</v>
      </c>
      <c r="I589" s="26" t="e">
        <f>H589*G589</f>
        <v>#REF!</v>
      </c>
      <c r="J589" s="159"/>
    </row>
    <row r="590" spans="1:10" ht="45" x14ac:dyDescent="0.2">
      <c r="A590" s="21" t="s">
        <v>246</v>
      </c>
      <c r="B590" s="21" t="s">
        <v>110</v>
      </c>
      <c r="C590" s="21" t="s">
        <v>111</v>
      </c>
      <c r="D590" s="21" t="s">
        <v>112</v>
      </c>
      <c r="E590" s="21" t="s">
        <v>113</v>
      </c>
      <c r="F590" s="21" t="s">
        <v>114</v>
      </c>
      <c r="G590" s="21" t="s">
        <v>174</v>
      </c>
      <c r="H590" s="21" t="s">
        <v>92</v>
      </c>
      <c r="I590" s="21" t="s">
        <v>93</v>
      </c>
      <c r="J590" s="21" t="s">
        <v>94</v>
      </c>
    </row>
    <row r="591" spans="1:10" ht="15" x14ac:dyDescent="0.2">
      <c r="A591" s="171" t="s">
        <v>254</v>
      </c>
      <c r="B591" s="157" t="s">
        <v>59</v>
      </c>
      <c r="C591" s="157" t="s">
        <v>10</v>
      </c>
      <c r="D591" s="157">
        <v>1</v>
      </c>
      <c r="E591" s="157">
        <v>20</v>
      </c>
      <c r="F591" s="2" t="s">
        <v>310</v>
      </c>
      <c r="G591" s="3">
        <v>1</v>
      </c>
      <c r="H591" s="26" t="e">
        <f>#REF!</f>
        <v>#REF!</v>
      </c>
      <c r="I591" s="26" t="e">
        <f t="shared" ref="I591:I598" si="37">+H591*G591</f>
        <v>#REF!</v>
      </c>
      <c r="J591" s="159" t="e">
        <f>SUM(I591:I602)</f>
        <v>#REF!</v>
      </c>
    </row>
    <row r="592" spans="1:10" ht="15" x14ac:dyDescent="0.2">
      <c r="A592" s="339"/>
      <c r="B592" s="219"/>
      <c r="C592" s="219"/>
      <c r="D592" s="219"/>
      <c r="E592" s="219"/>
      <c r="F592" s="2" t="s">
        <v>311</v>
      </c>
      <c r="G592" s="3">
        <v>1</v>
      </c>
      <c r="H592" s="66" t="e">
        <f>#REF!</f>
        <v>#REF!</v>
      </c>
      <c r="I592" s="26" t="e">
        <f t="shared" si="37"/>
        <v>#REF!</v>
      </c>
      <c r="J592" s="159"/>
    </row>
    <row r="593" spans="1:10" ht="15" x14ac:dyDescent="0.2">
      <c r="A593" s="339"/>
      <c r="B593" s="219"/>
      <c r="C593" s="219"/>
      <c r="D593" s="219"/>
      <c r="E593" s="219"/>
      <c r="F593" s="2" t="s">
        <v>171</v>
      </c>
      <c r="G593" s="3">
        <v>1</v>
      </c>
      <c r="H593" s="26" t="e">
        <f>#REF!</f>
        <v>#REF!</v>
      </c>
      <c r="I593" s="26" t="e">
        <f t="shared" si="37"/>
        <v>#REF!</v>
      </c>
      <c r="J593" s="159"/>
    </row>
    <row r="594" spans="1:10" ht="15" x14ac:dyDescent="0.2">
      <c r="A594" s="339"/>
      <c r="B594" s="219"/>
      <c r="C594" s="219"/>
      <c r="D594" s="219"/>
      <c r="E594" s="219"/>
      <c r="F594" s="2" t="s">
        <v>165</v>
      </c>
      <c r="G594" s="3">
        <v>1</v>
      </c>
      <c r="H594" s="26" t="e">
        <f>#REF!</f>
        <v>#REF!</v>
      </c>
      <c r="I594" s="26" t="e">
        <f t="shared" si="37"/>
        <v>#REF!</v>
      </c>
      <c r="J594" s="159"/>
    </row>
    <row r="595" spans="1:10" ht="15" x14ac:dyDescent="0.2">
      <c r="A595" s="339"/>
      <c r="B595" s="219"/>
      <c r="C595" s="219"/>
      <c r="D595" s="219"/>
      <c r="E595" s="219"/>
      <c r="F595" s="2" t="s">
        <v>312</v>
      </c>
      <c r="G595" s="3">
        <v>1</v>
      </c>
      <c r="H595" s="26" t="e">
        <f>#REF!</f>
        <v>#REF!</v>
      </c>
      <c r="I595" s="26" t="e">
        <f t="shared" si="37"/>
        <v>#REF!</v>
      </c>
      <c r="J595" s="159"/>
    </row>
    <row r="596" spans="1:10" ht="15" x14ac:dyDescent="0.2">
      <c r="A596" s="339"/>
      <c r="B596" s="219"/>
      <c r="C596" s="219"/>
      <c r="D596" s="219"/>
      <c r="E596" s="219"/>
      <c r="F596" s="2" t="s">
        <v>313</v>
      </c>
      <c r="G596" s="3">
        <v>1</v>
      </c>
      <c r="H596" s="26" t="e">
        <f>#REF!</f>
        <v>#REF!</v>
      </c>
      <c r="I596" s="26" t="e">
        <f t="shared" si="37"/>
        <v>#REF!</v>
      </c>
      <c r="J596" s="159"/>
    </row>
    <row r="597" spans="1:10" ht="15" x14ac:dyDescent="0.2">
      <c r="A597" s="339"/>
      <c r="B597" s="219"/>
      <c r="C597" s="219"/>
      <c r="D597" s="219"/>
      <c r="E597" s="219"/>
      <c r="F597" s="2" t="s">
        <v>179</v>
      </c>
      <c r="G597" s="3">
        <v>1</v>
      </c>
      <c r="H597" s="26" t="e">
        <f>#REF!</f>
        <v>#REF!</v>
      </c>
      <c r="I597" s="26" t="e">
        <f t="shared" si="37"/>
        <v>#REF!</v>
      </c>
      <c r="J597" s="159"/>
    </row>
    <row r="598" spans="1:10" ht="15" x14ac:dyDescent="0.2">
      <c r="A598" s="339"/>
      <c r="B598" s="219"/>
      <c r="C598" s="219"/>
      <c r="D598" s="219"/>
      <c r="E598" s="219"/>
      <c r="F598" s="2" t="s">
        <v>178</v>
      </c>
      <c r="G598" s="3">
        <v>1</v>
      </c>
      <c r="H598" s="26" t="e">
        <f>#REF!</f>
        <v>#REF!</v>
      </c>
      <c r="I598" s="26" t="e">
        <f t="shared" si="37"/>
        <v>#REF!</v>
      </c>
      <c r="J598" s="159"/>
    </row>
    <row r="599" spans="1:10" ht="45" x14ac:dyDescent="0.2">
      <c r="A599" s="339"/>
      <c r="B599" s="219"/>
      <c r="C599" s="219"/>
      <c r="D599" s="219"/>
      <c r="E599" s="219"/>
      <c r="F599" s="2" t="s">
        <v>176</v>
      </c>
      <c r="G599" s="3">
        <v>20</v>
      </c>
      <c r="H599" s="26" t="e">
        <f>#REF!</f>
        <v>#REF!</v>
      </c>
      <c r="I599" s="26" t="e">
        <f>+H599*G599</f>
        <v>#REF!</v>
      </c>
      <c r="J599" s="159"/>
    </row>
    <row r="600" spans="1:10" ht="45" x14ac:dyDescent="0.2">
      <c r="A600" s="339"/>
      <c r="B600" s="219"/>
      <c r="C600" s="219"/>
      <c r="D600" s="219"/>
      <c r="E600" s="219"/>
      <c r="F600" s="2" t="s">
        <v>177</v>
      </c>
      <c r="G600" s="3">
        <v>20</v>
      </c>
      <c r="H600" s="26" t="e">
        <f>#REF!</f>
        <v>#REF!</v>
      </c>
      <c r="I600" s="26" t="e">
        <f>+H600*G600</f>
        <v>#REF!</v>
      </c>
      <c r="J600" s="159"/>
    </row>
    <row r="601" spans="1:10" s="22" customFormat="1" ht="15" x14ac:dyDescent="0.2">
      <c r="A601" s="339"/>
      <c r="B601" s="219"/>
      <c r="C601" s="219"/>
      <c r="D601" s="219"/>
      <c r="E601" s="219"/>
      <c r="F601" s="2" t="s">
        <v>180</v>
      </c>
      <c r="G601" s="3">
        <f>D591</f>
        <v>1</v>
      </c>
      <c r="H601" s="26" t="e">
        <f>#REF!</f>
        <v>#REF!</v>
      </c>
      <c r="I601" s="26" t="e">
        <f>H601*G601</f>
        <v>#REF!</v>
      </c>
      <c r="J601" s="159"/>
    </row>
    <row r="602" spans="1:10" ht="26" customHeight="1" x14ac:dyDescent="0.2">
      <c r="A602" s="339"/>
      <c r="B602" s="220"/>
      <c r="C602" s="220"/>
      <c r="D602" s="220"/>
      <c r="E602" s="220"/>
      <c r="F602" s="2" t="s">
        <v>11</v>
      </c>
      <c r="G602" s="3">
        <v>100</v>
      </c>
      <c r="H602" s="26" t="e">
        <f>#REF!</f>
        <v>#REF!</v>
      </c>
      <c r="I602" s="26" t="e">
        <f>H602*G602</f>
        <v>#REF!</v>
      </c>
      <c r="J602" s="159"/>
    </row>
    <row r="603" spans="1:10" ht="26" customHeight="1" x14ac:dyDescent="0.2">
      <c r="A603" s="21" t="s">
        <v>246</v>
      </c>
      <c r="B603" s="21" t="s">
        <v>110</v>
      </c>
      <c r="C603" s="21" t="s">
        <v>111</v>
      </c>
      <c r="D603" s="21" t="s">
        <v>112</v>
      </c>
      <c r="E603" s="21" t="s">
        <v>113</v>
      </c>
      <c r="F603" s="21" t="s">
        <v>114</v>
      </c>
      <c r="G603" s="21" t="s">
        <v>174</v>
      </c>
      <c r="H603" s="21" t="s">
        <v>92</v>
      </c>
      <c r="I603" s="21" t="s">
        <v>93</v>
      </c>
      <c r="J603" s="21" t="s">
        <v>94</v>
      </c>
    </row>
    <row r="604" spans="1:10" ht="30" customHeight="1" x14ac:dyDescent="0.2">
      <c r="A604" s="180" t="s">
        <v>15</v>
      </c>
      <c r="B604" s="176" t="s">
        <v>117</v>
      </c>
      <c r="C604" s="176" t="s">
        <v>126</v>
      </c>
      <c r="D604" s="176">
        <v>2</v>
      </c>
      <c r="E604" s="176">
        <v>20</v>
      </c>
      <c r="F604" s="2" t="s">
        <v>172</v>
      </c>
      <c r="G604" s="3">
        <v>1</v>
      </c>
      <c r="H604" s="26" t="e">
        <f>#REF!</f>
        <v>#REF!</v>
      </c>
      <c r="I604" s="26" t="e">
        <f>H604*G604</f>
        <v>#REF!</v>
      </c>
      <c r="J604" s="153" t="e">
        <f>SUM(I604:I608)</f>
        <v>#REF!</v>
      </c>
    </row>
    <row r="605" spans="1:10" ht="27.5" customHeight="1" x14ac:dyDescent="0.2">
      <c r="A605" s="183"/>
      <c r="B605" s="227"/>
      <c r="C605" s="227"/>
      <c r="D605" s="227"/>
      <c r="E605" s="227"/>
      <c r="F605" s="51" t="s">
        <v>16</v>
      </c>
      <c r="G605" s="3">
        <v>2</v>
      </c>
      <c r="H605" s="26" t="e">
        <f>#REF!</f>
        <v>#REF!</v>
      </c>
      <c r="I605" s="26" t="e">
        <f>H605*G605</f>
        <v>#REF!</v>
      </c>
      <c r="J605" s="153"/>
    </row>
    <row r="606" spans="1:10" ht="15" x14ac:dyDescent="0.2">
      <c r="A606" s="183"/>
      <c r="B606" s="227"/>
      <c r="C606" s="227"/>
      <c r="D606" s="227"/>
      <c r="E606" s="227"/>
      <c r="F606" s="51" t="s">
        <v>17</v>
      </c>
      <c r="G606" s="3">
        <v>18</v>
      </c>
      <c r="H606" s="26">
        <v>567</v>
      </c>
      <c r="I606" s="26">
        <f>H606*G606</f>
        <v>10206</v>
      </c>
      <c r="J606" s="153"/>
    </row>
    <row r="607" spans="1:10" s="22" customFormat="1" ht="15" x14ac:dyDescent="0.2">
      <c r="A607" s="183"/>
      <c r="B607" s="227"/>
      <c r="C607" s="227"/>
      <c r="D607" s="227"/>
      <c r="E607" s="227"/>
      <c r="F607" s="51" t="s">
        <v>18</v>
      </c>
      <c r="G607" s="3">
        <v>4</v>
      </c>
      <c r="H607" s="26">
        <f>3480*(1+5.2%)</f>
        <v>3660.96</v>
      </c>
      <c r="I607" s="26">
        <f>H607*G607</f>
        <v>14643.84</v>
      </c>
      <c r="J607" s="153"/>
    </row>
    <row r="608" spans="1:10" ht="42.5" customHeight="1" x14ac:dyDescent="0.2">
      <c r="A608" s="231"/>
      <c r="B608" s="228"/>
      <c r="C608" s="228"/>
      <c r="D608" s="228"/>
      <c r="E608" s="228"/>
      <c r="F608" s="51" t="s">
        <v>166</v>
      </c>
      <c r="G608" s="3">
        <v>40</v>
      </c>
      <c r="H608" s="26" t="e">
        <f>#REF!</f>
        <v>#REF!</v>
      </c>
      <c r="I608" s="26" t="e">
        <f>H608*G608</f>
        <v>#REF!</v>
      </c>
      <c r="J608" s="153"/>
    </row>
    <row r="609" spans="1:10" ht="25.25" customHeight="1" x14ac:dyDescent="0.2">
      <c r="A609" s="21" t="s">
        <v>246</v>
      </c>
      <c r="B609" s="21" t="s">
        <v>110</v>
      </c>
      <c r="C609" s="21" t="s">
        <v>111</v>
      </c>
      <c r="D609" s="21" t="s">
        <v>112</v>
      </c>
      <c r="E609" s="21" t="s">
        <v>113</v>
      </c>
      <c r="F609" s="21" t="s">
        <v>114</v>
      </c>
      <c r="G609" s="21" t="s">
        <v>174</v>
      </c>
      <c r="H609" s="21" t="s">
        <v>92</v>
      </c>
      <c r="I609" s="21" t="s">
        <v>93</v>
      </c>
      <c r="J609" s="21" t="s">
        <v>94</v>
      </c>
    </row>
    <row r="610" spans="1:10" ht="25.25" customHeight="1" x14ac:dyDescent="0.2">
      <c r="A610" s="179" t="s">
        <v>15</v>
      </c>
      <c r="B610" s="176" t="s">
        <v>59</v>
      </c>
      <c r="C610" s="176" t="s">
        <v>126</v>
      </c>
      <c r="D610" s="176">
        <v>1</v>
      </c>
      <c r="E610" s="176">
        <v>20</v>
      </c>
      <c r="F610" s="2" t="s">
        <v>172</v>
      </c>
      <c r="G610" s="3">
        <v>1</v>
      </c>
      <c r="H610" s="26" t="e">
        <f>#REF!</f>
        <v>#REF!</v>
      </c>
      <c r="I610" s="26" t="e">
        <f>H610*G610</f>
        <v>#REF!</v>
      </c>
      <c r="J610" s="153" t="e">
        <f>SUM(I610:I614)</f>
        <v>#REF!</v>
      </c>
    </row>
    <row r="611" spans="1:10" ht="25.25" customHeight="1" x14ac:dyDescent="0.2">
      <c r="A611" s="229"/>
      <c r="B611" s="227"/>
      <c r="C611" s="227"/>
      <c r="D611" s="227"/>
      <c r="E611" s="227"/>
      <c r="F611" s="51" t="s">
        <v>16</v>
      </c>
      <c r="G611" s="3">
        <v>1</v>
      </c>
      <c r="H611" s="26" t="e">
        <f>#REF!</f>
        <v>#REF!</v>
      </c>
      <c r="I611" s="26" t="e">
        <f>H611*G611</f>
        <v>#REF!</v>
      </c>
      <c r="J611" s="153"/>
    </row>
    <row r="612" spans="1:10" ht="15" x14ac:dyDescent="0.2">
      <c r="A612" s="229"/>
      <c r="B612" s="227"/>
      <c r="C612" s="227"/>
      <c r="D612" s="227"/>
      <c r="E612" s="227"/>
      <c r="F612" s="51" t="s">
        <v>17</v>
      </c>
      <c r="G612" s="3">
        <v>18</v>
      </c>
      <c r="H612" s="26">
        <v>567</v>
      </c>
      <c r="I612" s="26">
        <f>H612*G612</f>
        <v>10206</v>
      </c>
      <c r="J612" s="153"/>
    </row>
    <row r="613" spans="1:10" s="22" customFormat="1" ht="15" x14ac:dyDescent="0.2">
      <c r="A613" s="229"/>
      <c r="B613" s="227"/>
      <c r="C613" s="227"/>
      <c r="D613" s="227"/>
      <c r="E613" s="227"/>
      <c r="F613" s="51" t="s">
        <v>18</v>
      </c>
      <c r="G613" s="3">
        <v>4</v>
      </c>
      <c r="H613" s="26">
        <f>3480*(1+5.2%)</f>
        <v>3660.96</v>
      </c>
      <c r="I613" s="26">
        <f>H613*G613</f>
        <v>14643.84</v>
      </c>
      <c r="J613" s="153"/>
    </row>
    <row r="614" spans="1:10" s="38" customFormat="1" ht="49.25" customHeight="1" x14ac:dyDescent="0.2">
      <c r="A614" s="230"/>
      <c r="B614" s="228"/>
      <c r="C614" s="228"/>
      <c r="D614" s="228"/>
      <c r="E614" s="228"/>
      <c r="F614" s="51" t="s">
        <v>166</v>
      </c>
      <c r="G614" s="3">
        <v>20</v>
      </c>
      <c r="H614" s="26" t="e">
        <f>#REF!</f>
        <v>#REF!</v>
      </c>
      <c r="I614" s="26" t="e">
        <f>H614*G614</f>
        <v>#REF!</v>
      </c>
      <c r="J614" s="153"/>
    </row>
    <row r="615" spans="1:10" s="38" customFormat="1" ht="56" customHeight="1" x14ac:dyDescent="0.2">
      <c r="A615" s="21" t="s">
        <v>246</v>
      </c>
      <c r="B615" s="21" t="s">
        <v>110</v>
      </c>
      <c r="C615" s="21" t="s">
        <v>111</v>
      </c>
      <c r="D615" s="21" t="s">
        <v>112</v>
      </c>
      <c r="E615" s="21" t="s">
        <v>113</v>
      </c>
      <c r="F615" s="21" t="s">
        <v>114</v>
      </c>
      <c r="G615" s="21" t="s">
        <v>174</v>
      </c>
      <c r="H615" s="21" t="s">
        <v>92</v>
      </c>
      <c r="I615" s="21" t="s">
        <v>93</v>
      </c>
      <c r="J615" s="21" t="s">
        <v>94</v>
      </c>
    </row>
    <row r="616" spans="1:10" s="38" customFormat="1" ht="52.25" customHeight="1" x14ac:dyDescent="0.2">
      <c r="A616" s="158" t="s">
        <v>255</v>
      </c>
      <c r="B616" s="157" t="s">
        <v>117</v>
      </c>
      <c r="C616" s="157" t="s">
        <v>47</v>
      </c>
      <c r="D616" s="157">
        <v>2</v>
      </c>
      <c r="E616" s="157">
        <v>20</v>
      </c>
      <c r="F616" s="79" t="s">
        <v>201</v>
      </c>
      <c r="G616" s="30">
        <f>D616*E616</f>
        <v>40</v>
      </c>
      <c r="H616" s="70" t="e">
        <f>#REF!</f>
        <v>#REF!</v>
      </c>
      <c r="I616" s="26" t="e">
        <f>+H616*G616</f>
        <v>#REF!</v>
      </c>
      <c r="J616" s="167" t="e">
        <f>SUM(I616:I619)</f>
        <v>#REF!</v>
      </c>
    </row>
    <row r="617" spans="1:10" s="38" customFormat="1" ht="48.5" customHeight="1" x14ac:dyDescent="0.2">
      <c r="A617" s="217"/>
      <c r="B617" s="219"/>
      <c r="C617" s="219"/>
      <c r="D617" s="219"/>
      <c r="E617" s="219"/>
      <c r="F617" s="2" t="s">
        <v>306</v>
      </c>
      <c r="G617" s="3">
        <f>D616</f>
        <v>2</v>
      </c>
      <c r="H617" s="26">
        <v>116655</v>
      </c>
      <c r="I617" s="26">
        <f>+H617*G617</f>
        <v>233310</v>
      </c>
      <c r="J617" s="168"/>
    </row>
    <row r="618" spans="1:10" s="22" customFormat="1" ht="30" x14ac:dyDescent="0.2">
      <c r="A618" s="217"/>
      <c r="B618" s="219"/>
      <c r="C618" s="219"/>
      <c r="D618" s="219"/>
      <c r="E618" s="219"/>
      <c r="F618" s="51" t="s">
        <v>75</v>
      </c>
      <c r="G618" s="30">
        <f>D616*E616</f>
        <v>40</v>
      </c>
      <c r="H618" s="70" t="e">
        <f>#REF!</f>
        <v>#REF!</v>
      </c>
      <c r="I618" s="26" t="e">
        <f>H618*G618</f>
        <v>#REF!</v>
      </c>
      <c r="J618" s="168"/>
    </row>
    <row r="619" spans="1:10" ht="15" x14ac:dyDescent="0.2">
      <c r="A619" s="218"/>
      <c r="B619" s="220"/>
      <c r="C619" s="220"/>
      <c r="D619" s="220"/>
      <c r="E619" s="220"/>
      <c r="F619" s="51" t="s">
        <v>22</v>
      </c>
      <c r="G619" s="30">
        <f>D616</f>
        <v>2</v>
      </c>
      <c r="H619" s="70">
        <v>50000</v>
      </c>
      <c r="I619" s="26">
        <f>H619*G619</f>
        <v>100000</v>
      </c>
      <c r="J619" s="169"/>
    </row>
    <row r="620" spans="1:10" ht="45" x14ac:dyDescent="0.2">
      <c r="A620" s="21" t="s">
        <v>246</v>
      </c>
      <c r="B620" s="21" t="s">
        <v>110</v>
      </c>
      <c r="C620" s="21" t="s">
        <v>111</v>
      </c>
      <c r="D620" s="21" t="s">
        <v>112</v>
      </c>
      <c r="E620" s="21" t="s">
        <v>113</v>
      </c>
      <c r="F620" s="21" t="s">
        <v>114</v>
      </c>
      <c r="G620" s="21" t="s">
        <v>174</v>
      </c>
      <c r="H620" s="21" t="s">
        <v>92</v>
      </c>
      <c r="I620" s="21" t="s">
        <v>93</v>
      </c>
      <c r="J620" s="21" t="s">
        <v>94</v>
      </c>
    </row>
    <row r="621" spans="1:10" ht="30" x14ac:dyDescent="0.2">
      <c r="A621" s="180" t="s">
        <v>256</v>
      </c>
      <c r="B621" s="176" t="s">
        <v>59</v>
      </c>
      <c r="C621" s="176" t="s">
        <v>257</v>
      </c>
      <c r="D621" s="176">
        <v>1</v>
      </c>
      <c r="E621" s="176">
        <v>30</v>
      </c>
      <c r="F621" s="51" t="s">
        <v>32</v>
      </c>
      <c r="G621" s="3">
        <f>D621*E621</f>
        <v>30</v>
      </c>
      <c r="H621" s="27">
        <v>1225</v>
      </c>
      <c r="I621" s="26">
        <f>H621*G621</f>
        <v>36750</v>
      </c>
      <c r="J621" s="153">
        <f>SUM(I621:I624)</f>
        <v>179502</v>
      </c>
    </row>
    <row r="622" spans="1:10" ht="15" x14ac:dyDescent="0.2">
      <c r="A622" s="183"/>
      <c r="B622" s="227"/>
      <c r="C622" s="227"/>
      <c r="D622" s="227"/>
      <c r="E622" s="227"/>
      <c r="F622" s="51" t="s">
        <v>33</v>
      </c>
      <c r="G622" s="3">
        <f>D621*E621</f>
        <v>30</v>
      </c>
      <c r="H622" s="27">
        <f>'[1]EST MERC LITOGRAFIA'!$G$25</f>
        <v>508</v>
      </c>
      <c r="I622" s="26">
        <f>H622*G622</f>
        <v>15240</v>
      </c>
      <c r="J622" s="153"/>
    </row>
    <row r="623" spans="1:10" ht="15" x14ac:dyDescent="0.2">
      <c r="A623" s="183"/>
      <c r="B623" s="227"/>
      <c r="C623" s="227"/>
      <c r="D623" s="227"/>
      <c r="E623" s="227"/>
      <c r="F623" s="51" t="s">
        <v>34</v>
      </c>
      <c r="G623" s="3">
        <v>1</v>
      </c>
      <c r="H623" s="27">
        <v>111512</v>
      </c>
      <c r="I623" s="26">
        <f>H623*G623</f>
        <v>111512</v>
      </c>
      <c r="J623" s="153"/>
    </row>
    <row r="624" spans="1:10" s="22" customFormat="1" ht="15" x14ac:dyDescent="0.2">
      <c r="A624" s="183"/>
      <c r="B624" s="227"/>
      <c r="C624" s="227"/>
      <c r="D624" s="227"/>
      <c r="E624" s="227"/>
      <c r="F624" s="51" t="s">
        <v>35</v>
      </c>
      <c r="G624" s="3">
        <v>4</v>
      </c>
      <c r="H624" s="27">
        <v>4000</v>
      </c>
      <c r="I624" s="26">
        <f>H624*G624</f>
        <v>16000</v>
      </c>
      <c r="J624" s="153"/>
    </row>
    <row r="625" spans="1:10" ht="54" customHeight="1" x14ac:dyDescent="0.2">
      <c r="A625" s="21" t="s">
        <v>246</v>
      </c>
      <c r="B625" s="21" t="s">
        <v>110</v>
      </c>
      <c r="C625" s="21" t="s">
        <v>111</v>
      </c>
      <c r="D625" s="21" t="s">
        <v>112</v>
      </c>
      <c r="E625" s="21" t="s">
        <v>113</v>
      </c>
      <c r="F625" s="21" t="s">
        <v>114</v>
      </c>
      <c r="G625" s="21" t="s">
        <v>174</v>
      </c>
      <c r="H625" s="21" t="s">
        <v>92</v>
      </c>
      <c r="I625" s="21" t="s">
        <v>93</v>
      </c>
      <c r="J625" s="21" t="s">
        <v>94</v>
      </c>
    </row>
    <row r="626" spans="1:10" s="22" customFormat="1" ht="60" x14ac:dyDescent="0.2">
      <c r="A626" s="181" t="s">
        <v>258</v>
      </c>
      <c r="B626" s="182" t="s">
        <v>117</v>
      </c>
      <c r="C626" s="182" t="s">
        <v>128</v>
      </c>
      <c r="D626" s="182">
        <v>4</v>
      </c>
      <c r="E626" s="182">
        <v>20</v>
      </c>
      <c r="F626" s="2" t="s">
        <v>211</v>
      </c>
      <c r="G626" s="3">
        <v>1</v>
      </c>
      <c r="H626" s="27" t="e">
        <f>#REF!</f>
        <v>#REF!</v>
      </c>
      <c r="I626" s="26" t="e">
        <f>H626*G626</f>
        <v>#REF!</v>
      </c>
      <c r="J626" s="154" t="e">
        <f>SUM(I626:I627)</f>
        <v>#REF!</v>
      </c>
    </row>
    <row r="627" spans="1:10" ht="47.5" customHeight="1" x14ac:dyDescent="0.2">
      <c r="A627" s="351"/>
      <c r="B627" s="182"/>
      <c r="C627" s="182"/>
      <c r="D627" s="182"/>
      <c r="E627" s="182"/>
      <c r="F627" s="53" t="s">
        <v>181</v>
      </c>
      <c r="G627" s="3">
        <f>D626*E626</f>
        <v>80</v>
      </c>
      <c r="H627" s="26">
        <v>4287</v>
      </c>
      <c r="I627" s="26">
        <f>H627*G627</f>
        <v>342960</v>
      </c>
      <c r="J627" s="154"/>
    </row>
    <row r="628" spans="1:10" ht="54" customHeight="1" x14ac:dyDescent="0.2">
      <c r="A628" s="21" t="s">
        <v>246</v>
      </c>
      <c r="B628" s="21" t="s">
        <v>110</v>
      </c>
      <c r="C628" s="21" t="s">
        <v>111</v>
      </c>
      <c r="D628" s="21" t="s">
        <v>112</v>
      </c>
      <c r="E628" s="21" t="s">
        <v>113</v>
      </c>
      <c r="F628" s="21" t="s">
        <v>114</v>
      </c>
      <c r="G628" s="21" t="s">
        <v>174</v>
      </c>
      <c r="H628" s="21" t="s">
        <v>92</v>
      </c>
      <c r="I628" s="21" t="s">
        <v>93</v>
      </c>
      <c r="J628" s="21" t="s">
        <v>94</v>
      </c>
    </row>
    <row r="629" spans="1:10" s="22" customFormat="1" ht="60" x14ac:dyDescent="0.2">
      <c r="A629" s="185" t="s">
        <v>259</v>
      </c>
      <c r="B629" s="182" t="s">
        <v>117</v>
      </c>
      <c r="C629" s="182" t="s">
        <v>128</v>
      </c>
      <c r="D629" s="182">
        <v>3</v>
      </c>
      <c r="E629" s="182">
        <v>20</v>
      </c>
      <c r="F629" s="2" t="s">
        <v>211</v>
      </c>
      <c r="G629" s="3">
        <v>1</v>
      </c>
      <c r="H629" s="27" t="e">
        <f>#REF!</f>
        <v>#REF!</v>
      </c>
      <c r="I629" s="26" t="e">
        <f>H629*G629</f>
        <v>#REF!</v>
      </c>
      <c r="J629" s="154" t="e">
        <f>SUM(I629:I630)</f>
        <v>#REF!</v>
      </c>
    </row>
    <row r="630" spans="1:10" ht="36" customHeight="1" x14ac:dyDescent="0.2">
      <c r="A630" s="350"/>
      <c r="B630" s="182"/>
      <c r="C630" s="182"/>
      <c r="D630" s="182"/>
      <c r="E630" s="182"/>
      <c r="F630" s="53" t="s">
        <v>181</v>
      </c>
      <c r="G630" s="3">
        <f>D629*E629</f>
        <v>60</v>
      </c>
      <c r="H630" s="26">
        <v>4287</v>
      </c>
      <c r="I630" s="26">
        <f>H630*G630</f>
        <v>257220</v>
      </c>
      <c r="J630" s="154"/>
    </row>
    <row r="631" spans="1:10" ht="37.25" customHeight="1" x14ac:dyDescent="0.2">
      <c r="A631" s="21" t="s">
        <v>246</v>
      </c>
      <c r="B631" s="21" t="s">
        <v>110</v>
      </c>
      <c r="C631" s="21" t="s">
        <v>111</v>
      </c>
      <c r="D631" s="21" t="s">
        <v>112</v>
      </c>
      <c r="E631" s="21" t="s">
        <v>113</v>
      </c>
      <c r="F631" s="21" t="s">
        <v>114</v>
      </c>
      <c r="G631" s="21" t="s">
        <v>174</v>
      </c>
      <c r="H631" s="21" t="s">
        <v>92</v>
      </c>
      <c r="I631" s="21" t="s">
        <v>93</v>
      </c>
      <c r="J631" s="21" t="s">
        <v>94</v>
      </c>
    </row>
    <row r="632" spans="1:10" ht="26.5" customHeight="1" x14ac:dyDescent="0.2">
      <c r="A632" s="184" t="s">
        <v>291</v>
      </c>
      <c r="B632" s="176" t="s">
        <v>59</v>
      </c>
      <c r="C632" s="176" t="s">
        <v>128</v>
      </c>
      <c r="D632" s="176">
        <v>4</v>
      </c>
      <c r="E632" s="176">
        <v>20</v>
      </c>
      <c r="F632" s="53" t="s">
        <v>181</v>
      </c>
      <c r="G632" s="3">
        <f>D632*E632</f>
        <v>80</v>
      </c>
      <c r="H632" s="26">
        <v>4287</v>
      </c>
      <c r="I632" s="26">
        <f>H632*G632</f>
        <v>342960</v>
      </c>
      <c r="J632" s="154">
        <f>SUM(I632:I634)</f>
        <v>804960</v>
      </c>
    </row>
    <row r="633" spans="1:10" s="22" customFormat="1" ht="15" x14ac:dyDescent="0.2">
      <c r="A633" s="234"/>
      <c r="B633" s="227"/>
      <c r="C633" s="227"/>
      <c r="D633" s="227"/>
      <c r="E633" s="227"/>
      <c r="F633" s="53" t="s">
        <v>37</v>
      </c>
      <c r="G633" s="3">
        <f>E632</f>
        <v>20</v>
      </c>
      <c r="H633" s="26">
        <v>7150</v>
      </c>
      <c r="I633" s="26">
        <f>H633*G633</f>
        <v>143000</v>
      </c>
      <c r="J633" s="154"/>
    </row>
    <row r="634" spans="1:10" ht="54.5" customHeight="1" x14ac:dyDescent="0.2">
      <c r="A634" s="232"/>
      <c r="B634" s="228"/>
      <c r="C634" s="228"/>
      <c r="D634" s="228"/>
      <c r="E634" s="228"/>
      <c r="F634" s="53" t="s">
        <v>38</v>
      </c>
      <c r="G634" s="3">
        <f>E632</f>
        <v>20</v>
      </c>
      <c r="H634" s="27">
        <v>15950</v>
      </c>
      <c r="I634" s="26">
        <f>H634*G634</f>
        <v>319000</v>
      </c>
      <c r="J634" s="154"/>
    </row>
    <row r="635" spans="1:10" ht="51" customHeight="1" x14ac:dyDescent="0.2">
      <c r="A635" s="21" t="s">
        <v>246</v>
      </c>
      <c r="B635" s="21" t="s">
        <v>110</v>
      </c>
      <c r="C635" s="21" t="s">
        <v>111</v>
      </c>
      <c r="D635" s="21" t="s">
        <v>112</v>
      </c>
      <c r="E635" s="21" t="s">
        <v>113</v>
      </c>
      <c r="F635" s="21" t="s">
        <v>114</v>
      </c>
      <c r="G635" s="21" t="s">
        <v>174</v>
      </c>
      <c r="H635" s="21" t="s">
        <v>92</v>
      </c>
      <c r="I635" s="21" t="s">
        <v>93</v>
      </c>
      <c r="J635" s="21" t="s">
        <v>94</v>
      </c>
    </row>
    <row r="636" spans="1:10" ht="44" customHeight="1" x14ac:dyDescent="0.2">
      <c r="A636" s="183" t="s">
        <v>292</v>
      </c>
      <c r="B636" s="176" t="s">
        <v>117</v>
      </c>
      <c r="C636" s="176" t="s">
        <v>128</v>
      </c>
      <c r="D636" s="176">
        <v>3</v>
      </c>
      <c r="E636" s="176">
        <v>20</v>
      </c>
      <c r="F636" s="53" t="s">
        <v>181</v>
      </c>
      <c r="G636" s="3">
        <f>D636*E636</f>
        <v>60</v>
      </c>
      <c r="H636" s="26">
        <v>4287</v>
      </c>
      <c r="I636" s="26">
        <f>H636*G636</f>
        <v>257220</v>
      </c>
      <c r="J636" s="154">
        <f>SUM(I636:I638)</f>
        <v>719220</v>
      </c>
    </row>
    <row r="637" spans="1:10" s="22" customFormat="1" ht="15" x14ac:dyDescent="0.2">
      <c r="A637" s="183"/>
      <c r="B637" s="227"/>
      <c r="C637" s="227"/>
      <c r="D637" s="227"/>
      <c r="E637" s="227"/>
      <c r="F637" s="53" t="s">
        <v>37</v>
      </c>
      <c r="G637" s="3">
        <f>E636</f>
        <v>20</v>
      </c>
      <c r="H637" s="26">
        <v>7150</v>
      </c>
      <c r="I637" s="26">
        <f>H637*G637</f>
        <v>143000</v>
      </c>
      <c r="J637" s="154"/>
    </row>
    <row r="638" spans="1:10" ht="15" x14ac:dyDescent="0.2">
      <c r="A638" s="183"/>
      <c r="B638" s="228"/>
      <c r="C638" s="228"/>
      <c r="D638" s="228"/>
      <c r="E638" s="228"/>
      <c r="F638" s="53" t="s">
        <v>38</v>
      </c>
      <c r="G638" s="3">
        <f>E636</f>
        <v>20</v>
      </c>
      <c r="H638" s="27">
        <v>15950</v>
      </c>
      <c r="I638" s="26">
        <f>H638*G638</f>
        <v>319000</v>
      </c>
      <c r="J638" s="154"/>
    </row>
    <row r="639" spans="1:10" ht="45" x14ac:dyDescent="0.2">
      <c r="A639" s="21" t="s">
        <v>246</v>
      </c>
      <c r="B639" s="21" t="s">
        <v>110</v>
      </c>
      <c r="C639" s="21" t="s">
        <v>111</v>
      </c>
      <c r="D639" s="21" t="s">
        <v>112</v>
      </c>
      <c r="E639" s="21" t="s">
        <v>113</v>
      </c>
      <c r="F639" s="21" t="s">
        <v>114</v>
      </c>
      <c r="G639" s="21" t="s">
        <v>174</v>
      </c>
      <c r="H639" s="21" t="s">
        <v>92</v>
      </c>
      <c r="I639" s="21" t="s">
        <v>93</v>
      </c>
      <c r="J639" s="21" t="s">
        <v>94</v>
      </c>
    </row>
    <row r="640" spans="1:10" ht="15" x14ac:dyDescent="0.2">
      <c r="A640" s="183" t="s">
        <v>260</v>
      </c>
      <c r="B640" s="176" t="s">
        <v>117</v>
      </c>
      <c r="C640" s="176" t="s">
        <v>131</v>
      </c>
      <c r="D640" s="176">
        <v>3</v>
      </c>
      <c r="E640" s="176">
        <v>20</v>
      </c>
      <c r="F640" s="2" t="s">
        <v>261</v>
      </c>
      <c r="G640" s="3">
        <v>1</v>
      </c>
      <c r="H640" s="27">
        <f>135767.5*(1+5.2%)</f>
        <v>142827.41</v>
      </c>
      <c r="I640" s="26">
        <f>H640*G640</f>
        <v>142827.41</v>
      </c>
      <c r="J640" s="235" t="e">
        <f>SUM(I640:I651)</f>
        <v>#REF!</v>
      </c>
    </row>
    <row r="641" spans="1:10" ht="15" x14ac:dyDescent="0.2">
      <c r="A641" s="183"/>
      <c r="B641" s="227"/>
      <c r="C641" s="227"/>
      <c r="D641" s="227"/>
      <c r="E641" s="227"/>
      <c r="F641" s="2" t="s">
        <v>40</v>
      </c>
      <c r="G641" s="3">
        <v>1</v>
      </c>
      <c r="H641" s="27">
        <f>77150*(1+5.2%)</f>
        <v>81161.8</v>
      </c>
      <c r="I641" s="26">
        <f t="shared" ref="I641:I650" si="38">H641*G641</f>
        <v>81161.8</v>
      </c>
      <c r="J641" s="186"/>
    </row>
    <row r="642" spans="1:10" ht="15" x14ac:dyDescent="0.2">
      <c r="A642" s="183"/>
      <c r="B642" s="227"/>
      <c r="C642" s="227"/>
      <c r="D642" s="227"/>
      <c r="E642" s="227"/>
      <c r="F642" s="2" t="s">
        <v>132</v>
      </c>
      <c r="G642" s="3">
        <v>1</v>
      </c>
      <c r="H642" s="27">
        <f>62540*(1+5.2%)</f>
        <v>65792.08</v>
      </c>
      <c r="I642" s="26">
        <f t="shared" si="38"/>
        <v>65792.08</v>
      </c>
      <c r="J642" s="186"/>
    </row>
    <row r="643" spans="1:10" ht="15" x14ac:dyDescent="0.2">
      <c r="A643" s="183"/>
      <c r="B643" s="227"/>
      <c r="C643" s="227"/>
      <c r="D643" s="227"/>
      <c r="E643" s="227"/>
      <c r="F643" s="2" t="s">
        <v>262</v>
      </c>
      <c r="G643" s="3">
        <v>1</v>
      </c>
      <c r="H643" s="27">
        <v>76262</v>
      </c>
      <c r="I643" s="26">
        <f t="shared" si="38"/>
        <v>76262</v>
      </c>
      <c r="J643" s="186"/>
    </row>
    <row r="644" spans="1:10" ht="15" x14ac:dyDescent="0.2">
      <c r="A644" s="183"/>
      <c r="B644" s="227"/>
      <c r="C644" s="227"/>
      <c r="D644" s="227"/>
      <c r="E644" s="227"/>
      <c r="F644" s="2" t="s">
        <v>171</v>
      </c>
      <c r="G644" s="3">
        <f>D640</f>
        <v>3</v>
      </c>
      <c r="H644" s="27" t="e">
        <f>#REF!</f>
        <v>#REF!</v>
      </c>
      <c r="I644" s="26" t="e">
        <f t="shared" si="38"/>
        <v>#REF!</v>
      </c>
      <c r="J644" s="186"/>
    </row>
    <row r="645" spans="1:10" ht="15" x14ac:dyDescent="0.2">
      <c r="A645" s="183"/>
      <c r="B645" s="227"/>
      <c r="C645" s="227"/>
      <c r="D645" s="227"/>
      <c r="E645" s="227"/>
      <c r="F645" s="2" t="s">
        <v>180</v>
      </c>
      <c r="G645" s="30">
        <f>D640</f>
        <v>3</v>
      </c>
      <c r="H645" s="27" t="e">
        <f>#REF!</f>
        <v>#REF!</v>
      </c>
      <c r="I645" s="26" t="e">
        <f t="shared" si="38"/>
        <v>#REF!</v>
      </c>
      <c r="J645" s="186"/>
    </row>
    <row r="646" spans="1:10" ht="15" x14ac:dyDescent="0.2">
      <c r="A646" s="183"/>
      <c r="B646" s="227"/>
      <c r="C646" s="227"/>
      <c r="D646" s="227"/>
      <c r="E646" s="227"/>
      <c r="F646" s="2" t="s">
        <v>43</v>
      </c>
      <c r="G646" s="30">
        <v>1</v>
      </c>
      <c r="H646" s="27">
        <v>24563</v>
      </c>
      <c r="I646" s="26">
        <f t="shared" si="38"/>
        <v>24563</v>
      </c>
      <c r="J646" s="186"/>
    </row>
    <row r="647" spans="1:10" ht="45" x14ac:dyDescent="0.2">
      <c r="A647" s="183"/>
      <c r="B647" s="227"/>
      <c r="C647" s="227"/>
      <c r="D647" s="227"/>
      <c r="E647" s="227"/>
      <c r="F647" s="2" t="s">
        <v>202</v>
      </c>
      <c r="G647" s="30">
        <v>1</v>
      </c>
      <c r="H647" s="27" t="e">
        <f>#REF!</f>
        <v>#REF!</v>
      </c>
      <c r="I647" s="26" t="e">
        <f t="shared" si="38"/>
        <v>#REF!</v>
      </c>
      <c r="J647" s="186"/>
    </row>
    <row r="648" spans="1:10" ht="15" x14ac:dyDescent="0.2">
      <c r="A648" s="183"/>
      <c r="B648" s="227"/>
      <c r="C648" s="227"/>
      <c r="D648" s="227"/>
      <c r="E648" s="227"/>
      <c r="F648" s="2" t="s">
        <v>317</v>
      </c>
      <c r="G648" s="80">
        <f>(D640*E640)/50</f>
        <v>1.2</v>
      </c>
      <c r="H648" s="27" t="e">
        <f>#REF!</f>
        <v>#REF!</v>
      </c>
      <c r="I648" s="26" t="e">
        <f t="shared" si="38"/>
        <v>#REF!</v>
      </c>
      <c r="J648" s="186"/>
    </row>
    <row r="649" spans="1:10" ht="15" x14ac:dyDescent="0.2">
      <c r="A649" s="183"/>
      <c r="B649" s="227"/>
      <c r="C649" s="227"/>
      <c r="D649" s="227"/>
      <c r="E649" s="227"/>
      <c r="F649" s="2" t="s">
        <v>318</v>
      </c>
      <c r="G649" s="80">
        <f>(D640*E640)/50</f>
        <v>1.2</v>
      </c>
      <c r="H649" s="27">
        <v>34467</v>
      </c>
      <c r="I649" s="26">
        <f t="shared" si="38"/>
        <v>41360.400000000001</v>
      </c>
      <c r="J649" s="186"/>
    </row>
    <row r="650" spans="1:10" s="22" customFormat="1" ht="15" x14ac:dyDescent="0.2">
      <c r="A650" s="183"/>
      <c r="B650" s="227"/>
      <c r="C650" s="227"/>
      <c r="D650" s="227"/>
      <c r="E650" s="227"/>
      <c r="F650" s="2" t="s">
        <v>312</v>
      </c>
      <c r="G650" s="30">
        <v>1</v>
      </c>
      <c r="H650" s="27" t="e">
        <f>#REF!</f>
        <v>#REF!</v>
      </c>
      <c r="I650" s="26" t="e">
        <f t="shared" si="38"/>
        <v>#REF!</v>
      </c>
      <c r="J650" s="186"/>
    </row>
    <row r="651" spans="1:10" ht="60" x14ac:dyDescent="0.2">
      <c r="A651" s="231"/>
      <c r="B651" s="228"/>
      <c r="C651" s="228"/>
      <c r="D651" s="228"/>
      <c r="E651" s="228"/>
      <c r="F651" s="2" t="s">
        <v>211</v>
      </c>
      <c r="G651" s="3">
        <v>1</v>
      </c>
      <c r="H651" s="27" t="e">
        <f>#REF!</f>
        <v>#REF!</v>
      </c>
      <c r="I651" s="26" t="e">
        <f>H651*G651</f>
        <v>#REF!</v>
      </c>
      <c r="J651" s="236"/>
    </row>
    <row r="652" spans="1:10" ht="45" x14ac:dyDescent="0.2">
      <c r="A652" s="21" t="s">
        <v>246</v>
      </c>
      <c r="B652" s="21" t="s">
        <v>110</v>
      </c>
      <c r="C652" s="21" t="s">
        <v>111</v>
      </c>
      <c r="D652" s="21" t="s">
        <v>112</v>
      </c>
      <c r="E652" s="21" t="s">
        <v>113</v>
      </c>
      <c r="F652" s="21" t="s">
        <v>114</v>
      </c>
      <c r="G652" s="21" t="s">
        <v>174</v>
      </c>
      <c r="H652" s="21" t="s">
        <v>92</v>
      </c>
      <c r="I652" s="21" t="s">
        <v>93</v>
      </c>
      <c r="J652" s="21" t="s">
        <v>94</v>
      </c>
    </row>
    <row r="653" spans="1:10" ht="15" x14ac:dyDescent="0.2">
      <c r="A653" s="183" t="s">
        <v>260</v>
      </c>
      <c r="B653" s="176" t="s">
        <v>59</v>
      </c>
      <c r="C653" s="176" t="s">
        <v>131</v>
      </c>
      <c r="D653" s="176">
        <v>2</v>
      </c>
      <c r="E653" s="176">
        <v>15</v>
      </c>
      <c r="F653" s="2" t="s">
        <v>261</v>
      </c>
      <c r="G653" s="3">
        <v>1</v>
      </c>
      <c r="H653" s="27">
        <f>135767.5*(1+5.2%)</f>
        <v>142827.41</v>
      </c>
      <c r="I653" s="26">
        <f>H653*G653</f>
        <v>142827.41</v>
      </c>
      <c r="J653" s="186" t="e">
        <f>SUM(I653:I664)</f>
        <v>#REF!</v>
      </c>
    </row>
    <row r="654" spans="1:10" ht="15" x14ac:dyDescent="0.2">
      <c r="A654" s="183"/>
      <c r="B654" s="227"/>
      <c r="C654" s="227"/>
      <c r="D654" s="227"/>
      <c r="E654" s="227"/>
      <c r="F654" s="2" t="s">
        <v>40</v>
      </c>
      <c r="G654" s="3">
        <v>1</v>
      </c>
      <c r="H654" s="27">
        <f>77150*(1+5.2%)</f>
        <v>81161.8</v>
      </c>
      <c r="I654" s="26">
        <f t="shared" ref="I654:I664" si="39">H654*G654</f>
        <v>81161.8</v>
      </c>
      <c r="J654" s="186"/>
    </row>
    <row r="655" spans="1:10" ht="15" x14ac:dyDescent="0.2">
      <c r="A655" s="183"/>
      <c r="B655" s="227"/>
      <c r="C655" s="227"/>
      <c r="D655" s="227"/>
      <c r="E655" s="227"/>
      <c r="F655" s="2" t="s">
        <v>132</v>
      </c>
      <c r="G655" s="3">
        <v>1</v>
      </c>
      <c r="H655" s="27">
        <f>62540*(1+5.2%)</f>
        <v>65792.08</v>
      </c>
      <c r="I655" s="26">
        <f t="shared" si="39"/>
        <v>65792.08</v>
      </c>
      <c r="J655" s="186"/>
    </row>
    <row r="656" spans="1:10" ht="15" x14ac:dyDescent="0.2">
      <c r="A656" s="183"/>
      <c r="B656" s="227"/>
      <c r="C656" s="227"/>
      <c r="D656" s="227"/>
      <c r="E656" s="227"/>
      <c r="F656" s="2" t="s">
        <v>262</v>
      </c>
      <c r="G656" s="3">
        <v>1</v>
      </c>
      <c r="H656" s="27">
        <v>76262</v>
      </c>
      <c r="I656" s="26">
        <f t="shared" si="39"/>
        <v>76262</v>
      </c>
      <c r="J656" s="186"/>
    </row>
    <row r="657" spans="1:10" ht="15" x14ac:dyDescent="0.2">
      <c r="A657" s="183"/>
      <c r="B657" s="227"/>
      <c r="C657" s="227"/>
      <c r="D657" s="227"/>
      <c r="E657" s="227"/>
      <c r="F657" s="2" t="s">
        <v>171</v>
      </c>
      <c r="G657" s="3">
        <f>D653</f>
        <v>2</v>
      </c>
      <c r="H657" s="27" t="e">
        <f>#REF!</f>
        <v>#REF!</v>
      </c>
      <c r="I657" s="26" t="e">
        <f t="shared" si="39"/>
        <v>#REF!</v>
      </c>
      <c r="J657" s="186"/>
    </row>
    <row r="658" spans="1:10" ht="15" x14ac:dyDescent="0.2">
      <c r="A658" s="183"/>
      <c r="B658" s="227"/>
      <c r="C658" s="227"/>
      <c r="D658" s="227"/>
      <c r="E658" s="227"/>
      <c r="F658" s="2" t="s">
        <v>180</v>
      </c>
      <c r="G658" s="30">
        <f>D653</f>
        <v>2</v>
      </c>
      <c r="H658" s="27" t="e">
        <f>#REF!</f>
        <v>#REF!</v>
      </c>
      <c r="I658" s="26" t="e">
        <f t="shared" si="39"/>
        <v>#REF!</v>
      </c>
      <c r="J658" s="186"/>
    </row>
    <row r="659" spans="1:10" ht="15" x14ac:dyDescent="0.2">
      <c r="A659" s="183"/>
      <c r="B659" s="227"/>
      <c r="C659" s="227"/>
      <c r="D659" s="227"/>
      <c r="E659" s="227"/>
      <c r="F659" s="2" t="s">
        <v>43</v>
      </c>
      <c r="G659" s="30">
        <v>1</v>
      </c>
      <c r="H659" s="27">
        <v>24563</v>
      </c>
      <c r="I659" s="26">
        <f t="shared" si="39"/>
        <v>24563</v>
      </c>
      <c r="J659" s="186"/>
    </row>
    <row r="660" spans="1:10" ht="45" x14ac:dyDescent="0.2">
      <c r="A660" s="183"/>
      <c r="B660" s="227"/>
      <c r="C660" s="227"/>
      <c r="D660" s="227"/>
      <c r="E660" s="227"/>
      <c r="F660" s="2" t="s">
        <v>202</v>
      </c>
      <c r="G660" s="30">
        <f>D653*E653</f>
        <v>30</v>
      </c>
      <c r="H660" s="27" t="e">
        <f>#REF!</f>
        <v>#REF!</v>
      </c>
      <c r="I660" s="26" t="e">
        <f t="shared" si="39"/>
        <v>#REF!</v>
      </c>
      <c r="J660" s="186"/>
    </row>
    <row r="661" spans="1:10" ht="15" x14ac:dyDescent="0.2">
      <c r="A661" s="183"/>
      <c r="B661" s="227"/>
      <c r="C661" s="227"/>
      <c r="D661" s="227"/>
      <c r="E661" s="227"/>
      <c r="F661" s="2" t="s">
        <v>317</v>
      </c>
      <c r="G661" s="80">
        <f>(D653*E653)/50</f>
        <v>0.6</v>
      </c>
      <c r="H661" s="27" t="e">
        <f>#REF!</f>
        <v>#REF!</v>
      </c>
      <c r="I661" s="26" t="e">
        <f t="shared" si="39"/>
        <v>#REF!</v>
      </c>
      <c r="J661" s="186"/>
    </row>
    <row r="662" spans="1:10" ht="15" x14ac:dyDescent="0.2">
      <c r="A662" s="183"/>
      <c r="B662" s="227"/>
      <c r="C662" s="227"/>
      <c r="D662" s="227"/>
      <c r="E662" s="227"/>
      <c r="F662" s="2" t="s">
        <v>318</v>
      </c>
      <c r="G662" s="80">
        <f>(D653*E653)/50</f>
        <v>0.6</v>
      </c>
      <c r="H662" s="27">
        <v>34467</v>
      </c>
      <c r="I662" s="26">
        <f t="shared" si="39"/>
        <v>20680.2</v>
      </c>
      <c r="J662" s="186"/>
    </row>
    <row r="663" spans="1:10" s="22" customFormat="1" ht="15" x14ac:dyDescent="0.2">
      <c r="A663" s="183"/>
      <c r="B663" s="227"/>
      <c r="C663" s="227"/>
      <c r="D663" s="227"/>
      <c r="E663" s="227"/>
      <c r="F663" s="2" t="s">
        <v>312</v>
      </c>
      <c r="G663" s="30">
        <v>1</v>
      </c>
      <c r="H663" s="27" t="e">
        <f>#REF!</f>
        <v>#REF!</v>
      </c>
      <c r="I663" s="26" t="e">
        <f t="shared" si="39"/>
        <v>#REF!</v>
      </c>
      <c r="J663" s="186"/>
    </row>
    <row r="664" spans="1:10" ht="33" customHeight="1" x14ac:dyDescent="0.2">
      <c r="A664" s="231"/>
      <c r="B664" s="228"/>
      <c r="C664" s="228"/>
      <c r="D664" s="228"/>
      <c r="E664" s="228"/>
      <c r="F664" s="2" t="s">
        <v>211</v>
      </c>
      <c r="G664" s="3">
        <v>1</v>
      </c>
      <c r="H664" s="27" t="e">
        <f>#REF!</f>
        <v>#REF!</v>
      </c>
      <c r="I664" s="26" t="e">
        <f t="shared" si="39"/>
        <v>#REF!</v>
      </c>
      <c r="J664" s="186"/>
    </row>
    <row r="665" spans="1:10" ht="39" customHeight="1" x14ac:dyDescent="0.2">
      <c r="A665" s="21" t="s">
        <v>246</v>
      </c>
      <c r="B665" s="21" t="s">
        <v>110</v>
      </c>
      <c r="C665" s="21" t="s">
        <v>111</v>
      </c>
      <c r="D665" s="21" t="s">
        <v>112</v>
      </c>
      <c r="E665" s="21" t="s">
        <v>113</v>
      </c>
      <c r="F665" s="21" t="s">
        <v>114</v>
      </c>
      <c r="G665" s="21" t="s">
        <v>174</v>
      </c>
      <c r="H665" s="21" t="s">
        <v>92</v>
      </c>
      <c r="I665" s="21" t="s">
        <v>93</v>
      </c>
      <c r="J665" s="21" t="s">
        <v>94</v>
      </c>
    </row>
    <row r="666" spans="1:10" s="22" customFormat="1" ht="60" x14ac:dyDescent="0.2">
      <c r="A666" s="180" t="s">
        <v>263</v>
      </c>
      <c r="B666" s="182" t="s">
        <v>117</v>
      </c>
      <c r="C666" s="182" t="s">
        <v>47</v>
      </c>
      <c r="D666" s="182">
        <v>2</v>
      </c>
      <c r="E666" s="182" t="s">
        <v>135</v>
      </c>
      <c r="F666" s="2" t="s">
        <v>211</v>
      </c>
      <c r="G666" s="3">
        <v>1</v>
      </c>
      <c r="H666" s="27" t="e">
        <f>#REF!</f>
        <v>#REF!</v>
      </c>
      <c r="I666" s="26" t="e">
        <f t="shared" ref="I666:I667" si="40">H666*G666</f>
        <v>#REF!</v>
      </c>
      <c r="J666" s="235" t="e">
        <f>SUM(I666:I667)</f>
        <v>#REF!</v>
      </c>
    </row>
    <row r="667" spans="1:10" ht="32.5" customHeight="1" x14ac:dyDescent="0.2">
      <c r="A667" s="231"/>
      <c r="B667" s="182"/>
      <c r="C667" s="182"/>
      <c r="D667" s="182"/>
      <c r="E667" s="182"/>
      <c r="F667" s="55" t="s">
        <v>264</v>
      </c>
      <c r="G667" s="3">
        <v>1</v>
      </c>
      <c r="H667" s="26">
        <v>50000</v>
      </c>
      <c r="I667" s="26">
        <f t="shared" si="40"/>
        <v>50000</v>
      </c>
      <c r="J667" s="235"/>
    </row>
    <row r="668" spans="1:10" ht="41.5" customHeight="1" x14ac:dyDescent="0.2">
      <c r="A668" s="21" t="s">
        <v>246</v>
      </c>
      <c r="B668" s="21" t="s">
        <v>110</v>
      </c>
      <c r="C668" s="21" t="s">
        <v>111</v>
      </c>
      <c r="D668" s="21" t="s">
        <v>112</v>
      </c>
      <c r="E668" s="21" t="s">
        <v>113</v>
      </c>
      <c r="F668" s="21" t="s">
        <v>114</v>
      </c>
      <c r="G668" s="21" t="s">
        <v>174</v>
      </c>
      <c r="H668" s="21" t="s">
        <v>92</v>
      </c>
      <c r="I668" s="21" t="s">
        <v>93</v>
      </c>
      <c r="J668" s="21" t="s">
        <v>94</v>
      </c>
    </row>
    <row r="669" spans="1:10" s="22" customFormat="1" ht="60" x14ac:dyDescent="0.2">
      <c r="A669" s="180" t="s">
        <v>263</v>
      </c>
      <c r="B669" s="182" t="s">
        <v>59</v>
      </c>
      <c r="C669" s="182" t="s">
        <v>47</v>
      </c>
      <c r="D669" s="182">
        <v>3</v>
      </c>
      <c r="E669" s="182" t="s">
        <v>136</v>
      </c>
      <c r="F669" s="2" t="s">
        <v>211</v>
      </c>
      <c r="G669" s="3">
        <v>1</v>
      </c>
      <c r="H669" s="27" t="e">
        <f>#REF!</f>
        <v>#REF!</v>
      </c>
      <c r="I669" s="26" t="e">
        <f t="shared" ref="I669:I670" si="41">H669*G669</f>
        <v>#REF!</v>
      </c>
      <c r="J669" s="235" t="e">
        <f>SUM(I669:I670)</f>
        <v>#REF!</v>
      </c>
    </row>
    <row r="670" spans="1:10" ht="37.25" customHeight="1" x14ac:dyDescent="0.2">
      <c r="A670" s="231"/>
      <c r="B670" s="182"/>
      <c r="C670" s="182"/>
      <c r="D670" s="182"/>
      <c r="E670" s="182"/>
      <c r="F670" s="55" t="s">
        <v>264</v>
      </c>
      <c r="G670" s="3">
        <v>1</v>
      </c>
      <c r="H670" s="26">
        <v>50000</v>
      </c>
      <c r="I670" s="26">
        <f t="shared" si="41"/>
        <v>50000</v>
      </c>
      <c r="J670" s="235"/>
    </row>
    <row r="671" spans="1:10" ht="36.5" customHeight="1" x14ac:dyDescent="0.2">
      <c r="A671" s="21" t="s">
        <v>246</v>
      </c>
      <c r="B671" s="21" t="s">
        <v>110</v>
      </c>
      <c r="C671" s="21" t="s">
        <v>111</v>
      </c>
      <c r="D671" s="21" t="s">
        <v>112</v>
      </c>
      <c r="E671" s="21" t="s">
        <v>113</v>
      </c>
      <c r="F671" s="21" t="s">
        <v>114</v>
      </c>
      <c r="G671" s="21" t="s">
        <v>174</v>
      </c>
      <c r="H671" s="21" t="s">
        <v>92</v>
      </c>
      <c r="I671" s="21" t="s">
        <v>93</v>
      </c>
      <c r="J671" s="21" t="s">
        <v>94</v>
      </c>
    </row>
    <row r="672" spans="1:10" s="22" customFormat="1" ht="45" x14ac:dyDescent="0.2">
      <c r="A672" s="50" t="s">
        <v>265</v>
      </c>
      <c r="B672" s="3" t="s">
        <v>117</v>
      </c>
      <c r="C672" s="3" t="s">
        <v>47</v>
      </c>
      <c r="D672" s="3">
        <v>2</v>
      </c>
      <c r="E672" s="3" t="s">
        <v>137</v>
      </c>
      <c r="F672" s="2" t="s">
        <v>306</v>
      </c>
      <c r="G672" s="41">
        <f>D672</f>
        <v>2</v>
      </c>
      <c r="H672" s="26">
        <v>116655</v>
      </c>
      <c r="I672" s="26">
        <f>+H672*G672</f>
        <v>233310</v>
      </c>
      <c r="J672" s="78">
        <f>SUM(I672:I672)</f>
        <v>233310</v>
      </c>
    </row>
    <row r="673" spans="1:10" ht="38.75" customHeight="1" x14ac:dyDescent="0.2">
      <c r="A673" s="21" t="s">
        <v>246</v>
      </c>
      <c r="B673" s="21" t="s">
        <v>110</v>
      </c>
      <c r="C673" s="21" t="s">
        <v>111</v>
      </c>
      <c r="D673" s="21" t="s">
        <v>112</v>
      </c>
      <c r="E673" s="21" t="s">
        <v>113</v>
      </c>
      <c r="F673" s="21" t="s">
        <v>114</v>
      </c>
      <c r="G673" s="21" t="s">
        <v>174</v>
      </c>
      <c r="H673" s="21" t="s">
        <v>92</v>
      </c>
      <c r="I673" s="21" t="s">
        <v>93</v>
      </c>
      <c r="J673" s="21" t="s">
        <v>94</v>
      </c>
    </row>
    <row r="674" spans="1:10" ht="45" x14ac:dyDescent="0.2">
      <c r="A674" s="50" t="s">
        <v>265</v>
      </c>
      <c r="B674" s="3" t="s">
        <v>59</v>
      </c>
      <c r="C674" s="3" t="s">
        <v>47</v>
      </c>
      <c r="D674" s="3">
        <v>2</v>
      </c>
      <c r="E674" s="3" t="s">
        <v>138</v>
      </c>
      <c r="F674" s="2" t="s">
        <v>306</v>
      </c>
      <c r="G674" s="41">
        <f>D674</f>
        <v>2</v>
      </c>
      <c r="H674" s="26">
        <v>116655</v>
      </c>
      <c r="I674" s="26">
        <f>+H674*G674</f>
        <v>233310</v>
      </c>
      <c r="J674" s="78">
        <f>SUM(I674:I674)</f>
        <v>233310</v>
      </c>
    </row>
    <row r="675" spans="1:10" ht="45" x14ac:dyDescent="0.2">
      <c r="A675" s="21" t="s">
        <v>246</v>
      </c>
      <c r="B675" s="21" t="s">
        <v>110</v>
      </c>
      <c r="C675" s="21" t="s">
        <v>111</v>
      </c>
      <c r="D675" s="21" t="s">
        <v>112</v>
      </c>
      <c r="E675" s="21" t="s">
        <v>113</v>
      </c>
      <c r="F675" s="21" t="s">
        <v>114</v>
      </c>
      <c r="G675" s="21" t="s">
        <v>174</v>
      </c>
      <c r="H675" s="21" t="s">
        <v>92</v>
      </c>
      <c r="I675" s="21" t="s">
        <v>93</v>
      </c>
      <c r="J675" s="21" t="s">
        <v>94</v>
      </c>
    </row>
    <row r="676" spans="1:10" s="22" customFormat="1" ht="45" x14ac:dyDescent="0.2">
      <c r="A676" s="180" t="s">
        <v>0</v>
      </c>
      <c r="B676" s="176" t="s">
        <v>117</v>
      </c>
      <c r="C676" s="176" t="s">
        <v>139</v>
      </c>
      <c r="D676" s="176">
        <v>4</v>
      </c>
      <c r="E676" s="176">
        <v>15</v>
      </c>
      <c r="F676" s="43" t="s">
        <v>83</v>
      </c>
      <c r="G676" s="3">
        <f>E676*D676</f>
        <v>60</v>
      </c>
      <c r="H676" s="26" t="e">
        <f>#REF!</f>
        <v>#REF!</v>
      </c>
      <c r="I676" s="26" t="e">
        <f>H676*G676</f>
        <v>#REF!</v>
      </c>
      <c r="J676" s="235" t="e">
        <f>SUM(I676:I677)</f>
        <v>#REF!</v>
      </c>
    </row>
    <row r="677" spans="1:10" ht="72" customHeight="1" x14ac:dyDescent="0.2">
      <c r="A677" s="231"/>
      <c r="B677" s="228"/>
      <c r="C677" s="228"/>
      <c r="D677" s="228"/>
      <c r="E677" s="228"/>
      <c r="F677" s="2" t="s">
        <v>306</v>
      </c>
      <c r="G677" s="3">
        <f>D676</f>
        <v>4</v>
      </c>
      <c r="H677" s="26">
        <v>116655</v>
      </c>
      <c r="I677" s="26">
        <f>+H677*G677</f>
        <v>466620</v>
      </c>
      <c r="J677" s="235"/>
    </row>
    <row r="678" spans="1:10" ht="81.5" customHeight="1" x14ac:dyDescent="0.2">
      <c r="A678" s="21" t="s">
        <v>246</v>
      </c>
      <c r="B678" s="21" t="s">
        <v>110</v>
      </c>
      <c r="C678" s="21" t="s">
        <v>111</v>
      </c>
      <c r="D678" s="21" t="s">
        <v>112</v>
      </c>
      <c r="E678" s="21" t="s">
        <v>113</v>
      </c>
      <c r="F678" s="21" t="s">
        <v>114</v>
      </c>
      <c r="G678" s="21" t="s">
        <v>174</v>
      </c>
      <c r="H678" s="21" t="s">
        <v>92</v>
      </c>
      <c r="I678" s="21" t="s">
        <v>93</v>
      </c>
      <c r="J678" s="21" t="s">
        <v>94</v>
      </c>
    </row>
    <row r="679" spans="1:10" s="22" customFormat="1" ht="45" x14ac:dyDescent="0.2">
      <c r="A679" s="180" t="s">
        <v>2</v>
      </c>
      <c r="B679" s="176" t="s">
        <v>59</v>
      </c>
      <c r="C679" s="176" t="s">
        <v>139</v>
      </c>
      <c r="D679" s="176">
        <v>4</v>
      </c>
      <c r="E679" s="176">
        <v>15</v>
      </c>
      <c r="F679" s="43" t="s">
        <v>83</v>
      </c>
      <c r="G679" s="3">
        <f>E679*D679</f>
        <v>60</v>
      </c>
      <c r="H679" s="26" t="e">
        <f>#REF!</f>
        <v>#REF!</v>
      </c>
      <c r="I679" s="26" t="e">
        <f>H679*G679</f>
        <v>#REF!</v>
      </c>
      <c r="J679" s="235" t="e">
        <f>SUM(I679:I680)</f>
        <v>#REF!</v>
      </c>
    </row>
    <row r="680" spans="1:10" s="38" customFormat="1" ht="52.25" customHeight="1" x14ac:dyDescent="0.2">
      <c r="A680" s="183"/>
      <c r="B680" s="228"/>
      <c r="C680" s="228"/>
      <c r="D680" s="228"/>
      <c r="E680" s="228"/>
      <c r="F680" s="2" t="s">
        <v>306</v>
      </c>
      <c r="G680" s="3">
        <f>D679</f>
        <v>4</v>
      </c>
      <c r="H680" s="26">
        <v>116655</v>
      </c>
      <c r="I680" s="26">
        <f>+H680*G680</f>
        <v>466620</v>
      </c>
      <c r="J680" s="235"/>
    </row>
    <row r="681" spans="1:10" ht="62" customHeight="1" x14ac:dyDescent="0.2">
      <c r="A681" s="21" t="s">
        <v>246</v>
      </c>
      <c r="B681" s="21" t="s">
        <v>110</v>
      </c>
      <c r="C681" s="21" t="s">
        <v>111</v>
      </c>
      <c r="D681" s="21" t="s">
        <v>112</v>
      </c>
      <c r="E681" s="21" t="s">
        <v>113</v>
      </c>
      <c r="F681" s="21" t="s">
        <v>114</v>
      </c>
      <c r="G681" s="21" t="s">
        <v>174</v>
      </c>
      <c r="H681" s="21" t="s">
        <v>92</v>
      </c>
      <c r="I681" s="21" t="s">
        <v>93</v>
      </c>
      <c r="J681" s="21" t="s">
        <v>94</v>
      </c>
    </row>
    <row r="682" spans="1:10" s="22" customFormat="1" ht="45" x14ac:dyDescent="0.2">
      <c r="A682" s="180" t="s">
        <v>215</v>
      </c>
      <c r="B682" s="176" t="s">
        <v>117</v>
      </c>
      <c r="C682" s="176" t="s">
        <v>139</v>
      </c>
      <c r="D682" s="176">
        <v>6</v>
      </c>
      <c r="E682" s="176">
        <v>30</v>
      </c>
      <c r="F682" s="43" t="s">
        <v>83</v>
      </c>
      <c r="G682" s="3">
        <f>E682*D682</f>
        <v>180</v>
      </c>
      <c r="H682" s="82" t="e">
        <f>#REF!</f>
        <v>#REF!</v>
      </c>
      <c r="I682" s="26" t="e">
        <f>H682*G682</f>
        <v>#REF!</v>
      </c>
      <c r="J682" s="235" t="e">
        <f>SUM(I682:I683)</f>
        <v>#REF!</v>
      </c>
    </row>
    <row r="683" spans="1:10" s="38" customFormat="1" ht="63.5" customHeight="1" x14ac:dyDescent="0.2">
      <c r="A683" s="231"/>
      <c r="B683" s="228"/>
      <c r="C683" s="228"/>
      <c r="D683" s="228"/>
      <c r="E683" s="228"/>
      <c r="F683" s="2" t="s">
        <v>306</v>
      </c>
      <c r="G683" s="3">
        <f>D682</f>
        <v>6</v>
      </c>
      <c r="H683" s="26">
        <v>116655</v>
      </c>
      <c r="I683" s="26">
        <f>+H683*G683</f>
        <v>699930</v>
      </c>
      <c r="J683" s="235"/>
    </row>
    <row r="684" spans="1:10" ht="59.5" customHeight="1" x14ac:dyDescent="0.2">
      <c r="A684" s="21" t="s">
        <v>246</v>
      </c>
      <c r="B684" s="21" t="s">
        <v>110</v>
      </c>
      <c r="C684" s="21" t="s">
        <v>111</v>
      </c>
      <c r="D684" s="21" t="s">
        <v>112</v>
      </c>
      <c r="E684" s="21" t="s">
        <v>113</v>
      </c>
      <c r="F684" s="21" t="s">
        <v>114</v>
      </c>
      <c r="G684" s="21" t="s">
        <v>174</v>
      </c>
      <c r="H684" s="21" t="s">
        <v>92</v>
      </c>
      <c r="I684" s="21" t="s">
        <v>93</v>
      </c>
      <c r="J684" s="21" t="s">
        <v>94</v>
      </c>
    </row>
    <row r="685" spans="1:10" ht="22.25" customHeight="1" x14ac:dyDescent="0.2">
      <c r="A685" s="176" t="s">
        <v>216</v>
      </c>
      <c r="B685" s="176" t="s">
        <v>59</v>
      </c>
      <c r="C685" s="176" t="s">
        <v>139</v>
      </c>
      <c r="D685" s="176">
        <v>6</v>
      </c>
      <c r="E685" s="176">
        <v>20</v>
      </c>
      <c r="F685" s="43" t="s">
        <v>83</v>
      </c>
      <c r="G685" s="3">
        <f>E685*D685</f>
        <v>120</v>
      </c>
      <c r="H685" s="82" t="e">
        <f>#REF!</f>
        <v>#REF!</v>
      </c>
      <c r="I685" s="26" t="e">
        <f>H685*G685</f>
        <v>#REF!</v>
      </c>
      <c r="J685" s="235" t="e">
        <f>SUM(I685:I686)</f>
        <v>#REF!</v>
      </c>
    </row>
    <row r="686" spans="1:10" s="22" customFormat="1" ht="30" x14ac:dyDescent="0.2">
      <c r="A686" s="228"/>
      <c r="B686" s="228"/>
      <c r="C686" s="228"/>
      <c r="D686" s="228"/>
      <c r="E686" s="228"/>
      <c r="F686" s="2" t="s">
        <v>306</v>
      </c>
      <c r="G686" s="3">
        <f>D685</f>
        <v>6</v>
      </c>
      <c r="H686" s="26">
        <v>116655</v>
      </c>
      <c r="I686" s="26">
        <f>+H686*G686</f>
        <v>699930</v>
      </c>
      <c r="J686" s="235"/>
    </row>
    <row r="687" spans="1:10" ht="42.5" customHeight="1" x14ac:dyDescent="0.2">
      <c r="A687" s="151" t="s">
        <v>140</v>
      </c>
      <c r="B687" s="204"/>
      <c r="C687" s="204"/>
      <c r="D687" s="204"/>
      <c r="E687" s="204"/>
      <c r="F687" s="204"/>
      <c r="G687" s="204"/>
      <c r="H687" s="204"/>
      <c r="I687" s="204"/>
      <c r="J687" s="205"/>
    </row>
    <row r="688" spans="1:10" ht="39.5" customHeight="1" x14ac:dyDescent="0.2">
      <c r="A688" s="21" t="s">
        <v>246</v>
      </c>
      <c r="B688" s="21" t="s">
        <v>110</v>
      </c>
      <c r="C688" s="21" t="s">
        <v>111</v>
      </c>
      <c r="D688" s="21" t="s">
        <v>112</v>
      </c>
      <c r="E688" s="21" t="s">
        <v>113</v>
      </c>
      <c r="F688" s="21" t="s">
        <v>114</v>
      </c>
      <c r="G688" s="21" t="s">
        <v>174</v>
      </c>
      <c r="H688" s="21" t="s">
        <v>92</v>
      </c>
      <c r="I688" s="21" t="s">
        <v>93</v>
      </c>
      <c r="J688" s="21" t="s">
        <v>94</v>
      </c>
    </row>
    <row r="689" spans="1:10" s="22" customFormat="1" ht="75" x14ac:dyDescent="0.2">
      <c r="A689" s="50" t="s">
        <v>13</v>
      </c>
      <c r="B689" s="45" t="s">
        <v>117</v>
      </c>
      <c r="C689" s="45" t="s">
        <v>141</v>
      </c>
      <c r="D689" s="45">
        <v>5</v>
      </c>
      <c r="E689" s="45">
        <v>15</v>
      </c>
      <c r="F689" s="43" t="s">
        <v>210</v>
      </c>
      <c r="G689" s="45">
        <v>1</v>
      </c>
      <c r="H689" s="27" t="e">
        <f>#REF!</f>
        <v>#REF!</v>
      </c>
      <c r="I689" s="83" t="e">
        <f>H689*G689</f>
        <v>#REF!</v>
      </c>
      <c r="J689" s="28">
        <v>233310</v>
      </c>
    </row>
    <row r="690" spans="1:10" ht="50" customHeight="1" x14ac:dyDescent="0.2">
      <c r="A690" s="21" t="s">
        <v>246</v>
      </c>
      <c r="B690" s="21" t="s">
        <v>110</v>
      </c>
      <c r="C690" s="21" t="s">
        <v>111</v>
      </c>
      <c r="D690" s="21" t="s">
        <v>112</v>
      </c>
      <c r="E690" s="21" t="s">
        <v>113</v>
      </c>
      <c r="F690" s="21" t="s">
        <v>114</v>
      </c>
      <c r="G690" s="21" t="s">
        <v>174</v>
      </c>
      <c r="H690" s="21" t="s">
        <v>92</v>
      </c>
      <c r="I690" s="21" t="s">
        <v>93</v>
      </c>
      <c r="J690" s="21" t="s">
        <v>94</v>
      </c>
    </row>
    <row r="691" spans="1:10" s="22" customFormat="1" x14ac:dyDescent="0.2">
      <c r="A691" s="180" t="s">
        <v>266</v>
      </c>
      <c r="B691" s="176" t="s">
        <v>59</v>
      </c>
      <c r="C691" s="176" t="s">
        <v>141</v>
      </c>
      <c r="D691" s="176">
        <v>10</v>
      </c>
      <c r="E691" s="176">
        <v>15</v>
      </c>
      <c r="F691" s="156" t="s">
        <v>142</v>
      </c>
      <c r="G691" s="176">
        <v>1</v>
      </c>
      <c r="H691" s="176"/>
      <c r="I691" s="176"/>
      <c r="J691" s="159"/>
    </row>
    <row r="692" spans="1:10" ht="42" customHeight="1" x14ac:dyDescent="0.2">
      <c r="A692" s="231"/>
      <c r="B692" s="228"/>
      <c r="C692" s="228"/>
      <c r="D692" s="228"/>
      <c r="E692" s="228"/>
      <c r="F692" s="224"/>
      <c r="G692" s="228"/>
      <c r="H692" s="228"/>
      <c r="I692" s="228"/>
      <c r="J692" s="161"/>
    </row>
    <row r="693" spans="1:10" ht="42.5" customHeight="1" x14ac:dyDescent="0.2">
      <c r="A693" s="21" t="s">
        <v>246</v>
      </c>
      <c r="B693" s="21" t="s">
        <v>110</v>
      </c>
      <c r="C693" s="21" t="s">
        <v>111</v>
      </c>
      <c r="D693" s="21" t="s">
        <v>112</v>
      </c>
      <c r="E693" s="21" t="s">
        <v>113</v>
      </c>
      <c r="F693" s="21" t="s">
        <v>114</v>
      </c>
      <c r="G693" s="21" t="s">
        <v>174</v>
      </c>
      <c r="H693" s="21" t="s">
        <v>92</v>
      </c>
      <c r="I693" s="21" t="s">
        <v>93</v>
      </c>
      <c r="J693" s="21" t="s">
        <v>94</v>
      </c>
    </row>
    <row r="694" spans="1:10" ht="29.5" customHeight="1" x14ac:dyDescent="0.2">
      <c r="A694" s="189" t="s">
        <v>267</v>
      </c>
      <c r="B694" s="188" t="s">
        <v>117</v>
      </c>
      <c r="C694" s="188" t="s">
        <v>196</v>
      </c>
      <c r="D694" s="188">
        <v>1</v>
      </c>
      <c r="E694" s="188">
        <v>20</v>
      </c>
      <c r="F694" s="2" t="s">
        <v>209</v>
      </c>
      <c r="G694" s="3">
        <v>1</v>
      </c>
      <c r="H694" s="27">
        <f>'[1]EST MERC LITOGRAFIA'!$G$35</f>
        <v>45750</v>
      </c>
      <c r="I694" s="83">
        <f>H694*G694</f>
        <v>45750</v>
      </c>
      <c r="J694" s="159">
        <f>SUM(I694:I698)</f>
        <v>333485.2</v>
      </c>
    </row>
    <row r="695" spans="1:10" ht="135" x14ac:dyDescent="0.2">
      <c r="A695" s="347"/>
      <c r="B695" s="188"/>
      <c r="C695" s="188"/>
      <c r="D695" s="188"/>
      <c r="E695" s="188"/>
      <c r="F695" s="56" t="s">
        <v>208</v>
      </c>
      <c r="G695" s="3">
        <v>1</v>
      </c>
      <c r="H695" s="27">
        <f>'[1]EST MERC LITOGRAFIA'!$G$35</f>
        <v>45750</v>
      </c>
      <c r="I695" s="83">
        <f>H695*G695</f>
        <v>45750</v>
      </c>
      <c r="J695" s="160"/>
    </row>
    <row r="696" spans="1:10" ht="62.5" customHeight="1" x14ac:dyDescent="0.2">
      <c r="A696" s="347"/>
      <c r="B696" s="188"/>
      <c r="C696" s="188"/>
      <c r="D696" s="188"/>
      <c r="E696" s="188"/>
      <c r="F696" s="56" t="s">
        <v>298</v>
      </c>
      <c r="G696" s="3">
        <v>2</v>
      </c>
      <c r="H696" s="26">
        <f>'[1]EST MERC LITOGRAFIA'!$G$50</f>
        <v>81333</v>
      </c>
      <c r="I696" s="83">
        <f>H696*G696</f>
        <v>162666</v>
      </c>
      <c r="J696" s="160"/>
    </row>
    <row r="697" spans="1:10" s="22" customFormat="1" ht="45" x14ac:dyDescent="0.2">
      <c r="A697" s="347"/>
      <c r="B697" s="188"/>
      <c r="C697" s="188"/>
      <c r="D697" s="188"/>
      <c r="E697" s="188"/>
      <c r="F697" s="56" t="s">
        <v>205</v>
      </c>
      <c r="G697" s="3">
        <f>D694*E694</f>
        <v>20</v>
      </c>
      <c r="H697" s="27">
        <f>'[1]EST MERC LITOGRAFIA'!$G$40</f>
        <v>305</v>
      </c>
      <c r="I697" s="26">
        <f>H697*G697</f>
        <v>6100</v>
      </c>
      <c r="J697" s="160"/>
    </row>
    <row r="698" spans="1:10" ht="42" customHeight="1" x14ac:dyDescent="0.2">
      <c r="A698" s="347"/>
      <c r="B698" s="188"/>
      <c r="C698" s="188"/>
      <c r="D698" s="188"/>
      <c r="E698" s="188"/>
      <c r="F698" s="56" t="s">
        <v>64</v>
      </c>
      <c r="G698" s="3">
        <v>20</v>
      </c>
      <c r="H698" s="26">
        <f>3480*(1+5.2%)</f>
        <v>3660.96</v>
      </c>
      <c r="I698" s="26">
        <f>H698*G698</f>
        <v>73219.199999999997</v>
      </c>
      <c r="J698" s="161"/>
    </row>
    <row r="699" spans="1:10" ht="42.5" customHeight="1" x14ac:dyDescent="0.2">
      <c r="A699" s="21" t="s">
        <v>246</v>
      </c>
      <c r="B699" s="21" t="s">
        <v>110</v>
      </c>
      <c r="C699" s="21" t="s">
        <v>111</v>
      </c>
      <c r="D699" s="21" t="s">
        <v>112</v>
      </c>
      <c r="E699" s="21" t="s">
        <v>113</v>
      </c>
      <c r="F699" s="21" t="s">
        <v>114</v>
      </c>
      <c r="G699" s="21" t="s">
        <v>174</v>
      </c>
      <c r="H699" s="21" t="s">
        <v>92</v>
      </c>
      <c r="I699" s="21" t="s">
        <v>93</v>
      </c>
      <c r="J699" s="21" t="s">
        <v>94</v>
      </c>
    </row>
    <row r="700" spans="1:10" ht="29.5" customHeight="1" x14ac:dyDescent="0.2">
      <c r="A700" s="189" t="s">
        <v>267</v>
      </c>
      <c r="B700" s="188" t="s">
        <v>59</v>
      </c>
      <c r="C700" s="188" t="s">
        <v>196</v>
      </c>
      <c r="D700" s="188">
        <v>1</v>
      </c>
      <c r="E700" s="188">
        <v>20</v>
      </c>
      <c r="F700" s="2" t="s">
        <v>206</v>
      </c>
      <c r="G700" s="3">
        <v>1</v>
      </c>
      <c r="H700" s="27">
        <f>'[1]EST MERC LITOGRAFIA'!$G$35</f>
        <v>45750</v>
      </c>
      <c r="I700" s="26">
        <f>H700*G700</f>
        <v>45750</v>
      </c>
      <c r="J700" s="159">
        <f>SUM(I700:I704)</f>
        <v>333485.2</v>
      </c>
    </row>
    <row r="701" spans="1:10" ht="90" x14ac:dyDescent="0.2">
      <c r="A701" s="347"/>
      <c r="B701" s="188"/>
      <c r="C701" s="188"/>
      <c r="D701" s="188"/>
      <c r="E701" s="188"/>
      <c r="F701" s="56" t="s">
        <v>207</v>
      </c>
      <c r="G701" s="3">
        <v>1</v>
      </c>
      <c r="H701" s="27">
        <f>'[1]EST MERC LITOGRAFIA'!$G$35</f>
        <v>45750</v>
      </c>
      <c r="I701" s="26">
        <f t="shared" ref="I701:I704" si="42">H701*G701</f>
        <v>45750</v>
      </c>
      <c r="J701" s="160"/>
    </row>
    <row r="702" spans="1:10" ht="55.25" customHeight="1" x14ac:dyDescent="0.2">
      <c r="A702" s="347"/>
      <c r="B702" s="188"/>
      <c r="C702" s="188"/>
      <c r="D702" s="188"/>
      <c r="E702" s="188"/>
      <c r="F702" s="56" t="s">
        <v>298</v>
      </c>
      <c r="G702" s="3">
        <v>2</v>
      </c>
      <c r="H702" s="26">
        <f>'[1]EST MERC LITOGRAFIA'!$G$50</f>
        <v>81333</v>
      </c>
      <c r="I702" s="26">
        <f t="shared" si="42"/>
        <v>162666</v>
      </c>
      <c r="J702" s="160"/>
    </row>
    <row r="703" spans="1:10" s="22" customFormat="1" ht="45" x14ac:dyDescent="0.2">
      <c r="A703" s="347"/>
      <c r="B703" s="188"/>
      <c r="C703" s="188"/>
      <c r="D703" s="188"/>
      <c r="E703" s="188"/>
      <c r="F703" s="56" t="s">
        <v>205</v>
      </c>
      <c r="G703" s="3">
        <f>D700*E700</f>
        <v>20</v>
      </c>
      <c r="H703" s="27">
        <f>'[1]EST MERC LITOGRAFIA'!$G$40</f>
        <v>305</v>
      </c>
      <c r="I703" s="26">
        <f>H703*G703</f>
        <v>6100</v>
      </c>
      <c r="J703" s="160"/>
    </row>
    <row r="704" spans="1:10" ht="15" x14ac:dyDescent="0.2">
      <c r="A704" s="347"/>
      <c r="B704" s="188"/>
      <c r="C704" s="188"/>
      <c r="D704" s="188"/>
      <c r="E704" s="188"/>
      <c r="F704" s="56" t="s">
        <v>64</v>
      </c>
      <c r="G704" s="3">
        <v>20</v>
      </c>
      <c r="H704" s="26">
        <f>3480*(1+5.2%)</f>
        <v>3660.96</v>
      </c>
      <c r="I704" s="26">
        <f t="shared" si="42"/>
        <v>73219.199999999997</v>
      </c>
      <c r="J704" s="161"/>
    </row>
    <row r="705" spans="1:10" ht="45" x14ac:dyDescent="0.2">
      <c r="A705" s="21" t="s">
        <v>246</v>
      </c>
      <c r="B705" s="21" t="s">
        <v>110</v>
      </c>
      <c r="C705" s="21" t="s">
        <v>111</v>
      </c>
      <c r="D705" s="21" t="s">
        <v>112</v>
      </c>
      <c r="E705" s="21" t="s">
        <v>113</v>
      </c>
      <c r="F705" s="21" t="s">
        <v>114</v>
      </c>
      <c r="G705" s="21" t="s">
        <v>174</v>
      </c>
      <c r="H705" s="21" t="s">
        <v>92</v>
      </c>
      <c r="I705" s="21" t="s">
        <v>93</v>
      </c>
      <c r="J705" s="21" t="s">
        <v>94</v>
      </c>
    </row>
    <row r="706" spans="1:10" ht="15" x14ac:dyDescent="0.2">
      <c r="A706" s="187" t="s">
        <v>268</v>
      </c>
      <c r="B706" s="188" t="s">
        <v>117</v>
      </c>
      <c r="C706" s="188" t="s">
        <v>196</v>
      </c>
      <c r="D706" s="188">
        <v>1</v>
      </c>
      <c r="E706" s="188">
        <v>20</v>
      </c>
      <c r="F706" s="76" t="s">
        <v>65</v>
      </c>
      <c r="G706" s="3">
        <f>E706*D706</f>
        <v>20</v>
      </c>
      <c r="H706" s="70" t="e">
        <f>#REF!</f>
        <v>#REF!</v>
      </c>
      <c r="I706" s="26" t="e">
        <f>H706*G706</f>
        <v>#REF!</v>
      </c>
      <c r="J706" s="159" t="e">
        <f>SUM(I706:I710)</f>
        <v>#REF!</v>
      </c>
    </row>
    <row r="707" spans="1:10" ht="15" x14ac:dyDescent="0.2">
      <c r="A707" s="348"/>
      <c r="B707" s="188"/>
      <c r="C707" s="188"/>
      <c r="D707" s="188"/>
      <c r="E707" s="188"/>
      <c r="F707" s="76" t="s">
        <v>66</v>
      </c>
      <c r="G707" s="3">
        <f>E706*D706</f>
        <v>20</v>
      </c>
      <c r="H707" s="27">
        <v>1108</v>
      </c>
      <c r="I707" s="26">
        <f>H707*G707</f>
        <v>22160</v>
      </c>
      <c r="J707" s="160"/>
    </row>
    <row r="708" spans="1:10" ht="15" x14ac:dyDescent="0.2">
      <c r="A708" s="348"/>
      <c r="B708" s="188"/>
      <c r="C708" s="188"/>
      <c r="D708" s="188"/>
      <c r="E708" s="188"/>
      <c r="F708" s="76" t="s">
        <v>67</v>
      </c>
      <c r="G708" s="3">
        <f>E706*D706</f>
        <v>20</v>
      </c>
      <c r="H708" s="70">
        <v>28028</v>
      </c>
      <c r="I708" s="26">
        <f>H708*G708</f>
        <v>560560</v>
      </c>
      <c r="J708" s="160"/>
    </row>
    <row r="709" spans="1:10" s="22" customFormat="1" ht="120" x14ac:dyDescent="0.2">
      <c r="A709" s="348"/>
      <c r="B709" s="188"/>
      <c r="C709" s="188"/>
      <c r="D709" s="188"/>
      <c r="E709" s="188"/>
      <c r="F709" s="76" t="s">
        <v>203</v>
      </c>
      <c r="G709" s="3">
        <f>E706*D706</f>
        <v>20</v>
      </c>
      <c r="H709" s="27" t="e">
        <f>#REF!</f>
        <v>#REF!</v>
      </c>
      <c r="I709" s="26" t="e">
        <f>H709*G709</f>
        <v>#REF!</v>
      </c>
      <c r="J709" s="160"/>
    </row>
    <row r="710" spans="1:10" s="38" customFormat="1" ht="105" x14ac:dyDescent="0.2">
      <c r="A710" s="349"/>
      <c r="B710" s="188"/>
      <c r="C710" s="188"/>
      <c r="D710" s="188"/>
      <c r="E710" s="188"/>
      <c r="F710" s="76" t="s">
        <v>212</v>
      </c>
      <c r="G710" s="3">
        <v>1</v>
      </c>
      <c r="H710" s="27" t="e">
        <f>#REF!</f>
        <v>#REF!</v>
      </c>
      <c r="I710" s="26" t="e">
        <f t="shared" ref="I710" si="43">H710*G710</f>
        <v>#REF!</v>
      </c>
      <c r="J710" s="161"/>
    </row>
    <row r="711" spans="1:10" s="38" customFormat="1" ht="45" x14ac:dyDescent="0.2">
      <c r="A711" s="21" t="s">
        <v>246</v>
      </c>
      <c r="B711" s="21" t="s">
        <v>110</v>
      </c>
      <c r="C711" s="21" t="s">
        <v>111</v>
      </c>
      <c r="D711" s="21" t="s">
        <v>112</v>
      </c>
      <c r="E711" s="21" t="s">
        <v>113</v>
      </c>
      <c r="F711" s="21" t="s">
        <v>114</v>
      </c>
      <c r="G711" s="21" t="s">
        <v>174</v>
      </c>
      <c r="H711" s="21" t="s">
        <v>92</v>
      </c>
      <c r="I711" s="21" t="s">
        <v>93</v>
      </c>
      <c r="J711" s="21" t="s">
        <v>94</v>
      </c>
    </row>
    <row r="712" spans="1:10" s="38" customFormat="1" ht="15" x14ac:dyDescent="0.2">
      <c r="A712" s="187" t="s">
        <v>268</v>
      </c>
      <c r="B712" s="188" t="s">
        <v>59</v>
      </c>
      <c r="C712" s="188" t="s">
        <v>196</v>
      </c>
      <c r="D712" s="188">
        <v>1</v>
      </c>
      <c r="E712" s="188">
        <v>20</v>
      </c>
      <c r="F712" s="76" t="s">
        <v>65</v>
      </c>
      <c r="G712" s="3">
        <v>20</v>
      </c>
      <c r="H712" s="70" t="e">
        <f>#REF!</f>
        <v>#REF!</v>
      </c>
      <c r="I712" s="26" t="e">
        <f>H712*G712</f>
        <v>#REF!</v>
      </c>
      <c r="J712" s="159" t="e">
        <f>SUM(I712:I716)</f>
        <v>#REF!</v>
      </c>
    </row>
    <row r="713" spans="1:10" s="38" customFormat="1" ht="15" x14ac:dyDescent="0.2">
      <c r="A713" s="348"/>
      <c r="B713" s="188"/>
      <c r="C713" s="188"/>
      <c r="D713" s="188"/>
      <c r="E713" s="188"/>
      <c r="F713" s="76" t="s">
        <v>66</v>
      </c>
      <c r="G713" s="3">
        <v>20</v>
      </c>
      <c r="H713" s="27">
        <v>1108</v>
      </c>
      <c r="I713" s="26">
        <f>H713*G713</f>
        <v>22160</v>
      </c>
      <c r="J713" s="160"/>
    </row>
    <row r="714" spans="1:10" ht="15" x14ac:dyDescent="0.2">
      <c r="A714" s="348"/>
      <c r="B714" s="188"/>
      <c r="C714" s="188"/>
      <c r="D714" s="188"/>
      <c r="E714" s="188"/>
      <c r="F714" s="76" t="s">
        <v>67</v>
      </c>
      <c r="G714" s="3">
        <v>20</v>
      </c>
      <c r="H714" s="70">
        <v>28028</v>
      </c>
      <c r="I714" s="26">
        <f>H714*G714</f>
        <v>560560</v>
      </c>
      <c r="J714" s="160"/>
    </row>
    <row r="715" spans="1:10" ht="22.25" customHeight="1" x14ac:dyDescent="0.2">
      <c r="A715" s="348"/>
      <c r="B715" s="188"/>
      <c r="C715" s="188"/>
      <c r="D715" s="188"/>
      <c r="E715" s="188"/>
      <c r="F715" s="76" t="s">
        <v>203</v>
      </c>
      <c r="G715" s="3">
        <f>E712*D712</f>
        <v>20</v>
      </c>
      <c r="H715" s="27" t="e">
        <f>#REF!</f>
        <v>#REF!</v>
      </c>
      <c r="I715" s="26" t="e">
        <f>H715*G715</f>
        <v>#REF!</v>
      </c>
      <c r="J715" s="160"/>
    </row>
    <row r="716" spans="1:10" s="22" customFormat="1" ht="105" x14ac:dyDescent="0.2">
      <c r="A716" s="349"/>
      <c r="B716" s="188"/>
      <c r="C716" s="188"/>
      <c r="D716" s="188"/>
      <c r="E716" s="188"/>
      <c r="F716" s="76" t="s">
        <v>213</v>
      </c>
      <c r="G716" s="3">
        <v>1</v>
      </c>
      <c r="H716" s="27" t="e">
        <f>#REF!</f>
        <v>#REF!</v>
      </c>
      <c r="I716" s="26" t="e">
        <f t="shared" ref="I716" si="44">H716*G716</f>
        <v>#REF!</v>
      </c>
      <c r="J716" s="161"/>
    </row>
    <row r="717" spans="1:10" ht="41.5" customHeight="1" x14ac:dyDescent="0.2">
      <c r="A717" s="151" t="s">
        <v>269</v>
      </c>
      <c r="B717" s="204"/>
      <c r="C717" s="204"/>
      <c r="D717" s="204"/>
      <c r="E717" s="204"/>
      <c r="F717" s="204"/>
      <c r="G717" s="204"/>
      <c r="H717" s="204"/>
      <c r="I717" s="204"/>
      <c r="J717" s="205"/>
    </row>
    <row r="718" spans="1:10" ht="46.25" customHeight="1" x14ac:dyDescent="0.2">
      <c r="A718" s="21" t="s">
        <v>246</v>
      </c>
      <c r="B718" s="21" t="s">
        <v>110</v>
      </c>
      <c r="C718" s="21" t="s">
        <v>111</v>
      </c>
      <c r="D718" s="21" t="s">
        <v>112</v>
      </c>
      <c r="E718" s="21" t="s">
        <v>113</v>
      </c>
      <c r="F718" s="21" t="s">
        <v>114</v>
      </c>
      <c r="G718" s="21" t="s">
        <v>174</v>
      </c>
      <c r="H718" s="21" t="s">
        <v>92</v>
      </c>
      <c r="I718" s="21" t="s">
        <v>93</v>
      </c>
      <c r="J718" s="21" t="s">
        <v>94</v>
      </c>
    </row>
    <row r="719" spans="1:10" ht="120" x14ac:dyDescent="0.2">
      <c r="A719" s="52" t="s">
        <v>241</v>
      </c>
      <c r="B719" s="45" t="s">
        <v>59</v>
      </c>
      <c r="C719" s="45" t="s">
        <v>239</v>
      </c>
      <c r="D719" s="45">
        <v>40</v>
      </c>
      <c r="E719" s="45">
        <v>20</v>
      </c>
      <c r="F719" s="45" t="s">
        <v>214</v>
      </c>
      <c r="G719" s="45">
        <f>E719*D719</f>
        <v>800</v>
      </c>
      <c r="H719" s="83" t="e">
        <f>#REF!</f>
        <v>#REF!</v>
      </c>
      <c r="I719" s="83" t="e">
        <f>H719*G719</f>
        <v>#REF!</v>
      </c>
      <c r="J719" s="28" t="e">
        <f>SUM(I719)</f>
        <v>#REF!</v>
      </c>
    </row>
    <row r="720" spans="1:10" ht="14" x14ac:dyDescent="0.2">
      <c r="A720" s="151" t="s">
        <v>270</v>
      </c>
      <c r="B720" s="204"/>
      <c r="C720" s="204"/>
      <c r="D720" s="204"/>
      <c r="E720" s="204"/>
      <c r="F720" s="204"/>
      <c r="G720" s="204"/>
      <c r="H720" s="204"/>
      <c r="I720" s="204"/>
      <c r="J720" s="205"/>
    </row>
    <row r="721" spans="1:10" s="22" customFormat="1" ht="45" x14ac:dyDescent="0.2">
      <c r="A721" s="21" t="s">
        <v>246</v>
      </c>
      <c r="B721" s="21" t="s">
        <v>110</v>
      </c>
      <c r="C721" s="21" t="s">
        <v>111</v>
      </c>
      <c r="D721" s="21" t="s">
        <v>112</v>
      </c>
      <c r="E721" s="21" t="s">
        <v>113</v>
      </c>
      <c r="F721" s="21" t="s">
        <v>114</v>
      </c>
      <c r="G721" s="21" t="s">
        <v>174</v>
      </c>
      <c r="H721" s="21" t="s">
        <v>92</v>
      </c>
      <c r="I721" s="21" t="s">
        <v>93</v>
      </c>
      <c r="J721" s="21" t="s">
        <v>94</v>
      </c>
    </row>
    <row r="722" spans="1:10" ht="101.5" customHeight="1" x14ac:dyDescent="0.2">
      <c r="A722" s="52" t="s">
        <v>271</v>
      </c>
      <c r="B722" s="45" t="s">
        <v>117</v>
      </c>
      <c r="C722" s="45" t="s">
        <v>294</v>
      </c>
      <c r="D722" s="45">
        <v>5</v>
      </c>
      <c r="E722" s="45">
        <v>20</v>
      </c>
      <c r="F722" s="3" t="s">
        <v>300</v>
      </c>
      <c r="G722" s="3">
        <f>E722*D722</f>
        <v>100</v>
      </c>
      <c r="H722" s="26" t="e">
        <f>#REF!</f>
        <v>#REF!</v>
      </c>
      <c r="I722" s="26" t="e">
        <f>H722*G722</f>
        <v>#REF!</v>
      </c>
      <c r="J722" s="28" t="e">
        <f>SUM(I722)</f>
        <v>#REF!</v>
      </c>
    </row>
    <row r="723" spans="1:10" s="22" customFormat="1" ht="45" x14ac:dyDescent="0.2">
      <c r="A723" s="21" t="s">
        <v>246</v>
      </c>
      <c r="B723" s="21" t="s">
        <v>110</v>
      </c>
      <c r="C723" s="21" t="s">
        <v>111</v>
      </c>
      <c r="D723" s="21" t="s">
        <v>112</v>
      </c>
      <c r="E723" s="21" t="s">
        <v>113</v>
      </c>
      <c r="F723" s="21" t="s">
        <v>114</v>
      </c>
      <c r="G723" s="21" t="s">
        <v>174</v>
      </c>
      <c r="H723" s="21" t="s">
        <v>92</v>
      </c>
      <c r="I723" s="21" t="s">
        <v>93</v>
      </c>
      <c r="J723" s="21" t="s">
        <v>94</v>
      </c>
    </row>
    <row r="724" spans="1:10" ht="138.5" customHeight="1" x14ac:dyDescent="0.2">
      <c r="A724" s="1" t="s">
        <v>271</v>
      </c>
      <c r="B724" s="3" t="s">
        <v>59</v>
      </c>
      <c r="C724" s="3" t="s">
        <v>294</v>
      </c>
      <c r="D724" s="3">
        <v>5</v>
      </c>
      <c r="E724" s="3">
        <v>20</v>
      </c>
      <c r="F724" s="3" t="s">
        <v>301</v>
      </c>
      <c r="G724" s="3">
        <f>E724*D724</f>
        <v>100</v>
      </c>
      <c r="H724" s="26" t="e">
        <f>#REF!</f>
        <v>#REF!</v>
      </c>
      <c r="I724" s="26" t="e">
        <f>H724*G724</f>
        <v>#REF!</v>
      </c>
      <c r="J724" s="28" t="e">
        <f>SUM(I724)</f>
        <v>#REF!</v>
      </c>
    </row>
    <row r="725" spans="1:10" s="22" customFormat="1" ht="45" x14ac:dyDescent="0.2">
      <c r="A725" s="21" t="s">
        <v>246</v>
      </c>
      <c r="B725" s="21" t="s">
        <v>110</v>
      </c>
      <c r="C725" s="21" t="s">
        <v>111</v>
      </c>
      <c r="D725" s="21" t="s">
        <v>112</v>
      </c>
      <c r="E725" s="21" t="s">
        <v>113</v>
      </c>
      <c r="F725" s="21" t="s">
        <v>114</v>
      </c>
      <c r="G725" s="21" t="s">
        <v>174</v>
      </c>
      <c r="H725" s="21" t="s">
        <v>92</v>
      </c>
      <c r="I725" s="21" t="s">
        <v>93</v>
      </c>
      <c r="J725" s="21" t="s">
        <v>94</v>
      </c>
    </row>
    <row r="726" spans="1:10" ht="135" customHeight="1" x14ac:dyDescent="0.2">
      <c r="A726" s="50" t="s">
        <v>273</v>
      </c>
      <c r="B726" s="45" t="s">
        <v>117</v>
      </c>
      <c r="C726" s="45" t="s">
        <v>294</v>
      </c>
      <c r="D726" s="45">
        <v>5</v>
      </c>
      <c r="E726" s="45">
        <v>20</v>
      </c>
      <c r="F726" s="3" t="s">
        <v>300</v>
      </c>
      <c r="G726" s="3">
        <f>E726*D726</f>
        <v>100</v>
      </c>
      <c r="H726" s="26" t="e">
        <f>#REF!</f>
        <v>#REF!</v>
      </c>
      <c r="I726" s="26" t="e">
        <f>H726*G726</f>
        <v>#REF!</v>
      </c>
      <c r="J726" s="28" t="e">
        <f>SUM(I726)</f>
        <v>#REF!</v>
      </c>
    </row>
    <row r="727" spans="1:10" s="22" customFormat="1" ht="23" customHeight="1" x14ac:dyDescent="0.2">
      <c r="A727" s="21" t="s">
        <v>246</v>
      </c>
      <c r="B727" s="21" t="s">
        <v>110</v>
      </c>
      <c r="C727" s="21" t="s">
        <v>111</v>
      </c>
      <c r="D727" s="21" t="s">
        <v>112</v>
      </c>
      <c r="E727" s="21" t="s">
        <v>113</v>
      </c>
      <c r="F727" s="21" t="s">
        <v>114</v>
      </c>
      <c r="G727" s="21" t="s">
        <v>174</v>
      </c>
      <c r="H727" s="21" t="s">
        <v>92</v>
      </c>
      <c r="I727" s="21" t="s">
        <v>93</v>
      </c>
      <c r="J727" s="21" t="s">
        <v>94</v>
      </c>
    </row>
    <row r="728" spans="1:10" s="22" customFormat="1" ht="120" x14ac:dyDescent="0.2">
      <c r="A728" s="57" t="s">
        <v>273</v>
      </c>
      <c r="B728" s="3" t="s">
        <v>59</v>
      </c>
      <c r="C728" s="3" t="s">
        <v>294</v>
      </c>
      <c r="D728" s="3">
        <v>5</v>
      </c>
      <c r="E728" s="3">
        <v>20</v>
      </c>
      <c r="F728" s="77" t="s">
        <v>300</v>
      </c>
      <c r="G728" s="3">
        <f>E728*D728</f>
        <v>100</v>
      </c>
      <c r="H728" s="26" t="e">
        <f>#REF!</f>
        <v>#REF!</v>
      </c>
      <c r="I728" s="26" t="e">
        <f>H728*G728</f>
        <v>#REF!</v>
      </c>
      <c r="J728" s="28" t="e">
        <f>SUM(I728)</f>
        <v>#REF!</v>
      </c>
    </row>
    <row r="729" spans="1:10" ht="44.5" customHeight="1" x14ac:dyDescent="0.2">
      <c r="A729" s="170" t="s">
        <v>152</v>
      </c>
      <c r="B729" s="201"/>
      <c r="C729" s="201"/>
      <c r="D729" s="201"/>
      <c r="E729" s="201"/>
      <c r="F729" s="201"/>
      <c r="G729" s="201"/>
      <c r="H729" s="201"/>
      <c r="I729" s="201"/>
      <c r="J729" s="202"/>
    </row>
    <row r="730" spans="1:10" ht="39" customHeight="1" x14ac:dyDescent="0.2">
      <c r="A730" s="21" t="s">
        <v>246</v>
      </c>
      <c r="B730" s="21" t="s">
        <v>110</v>
      </c>
      <c r="C730" s="21" t="s">
        <v>111</v>
      </c>
      <c r="D730" s="21" t="s">
        <v>112</v>
      </c>
      <c r="E730" s="21" t="s">
        <v>113</v>
      </c>
      <c r="F730" s="21" t="s">
        <v>114</v>
      </c>
      <c r="G730" s="21" t="s">
        <v>174</v>
      </c>
      <c r="H730" s="21" t="s">
        <v>92</v>
      </c>
      <c r="I730" s="21" t="s">
        <v>93</v>
      </c>
      <c r="J730" s="21" t="s">
        <v>94</v>
      </c>
    </row>
    <row r="731" spans="1:10" s="22" customFormat="1" ht="30" x14ac:dyDescent="0.2">
      <c r="A731" s="180" t="s">
        <v>274</v>
      </c>
      <c r="B731" s="176" t="s">
        <v>59</v>
      </c>
      <c r="C731" s="156" t="s">
        <v>196</v>
      </c>
      <c r="D731" s="176">
        <v>10</v>
      </c>
      <c r="E731" s="176">
        <v>20</v>
      </c>
      <c r="F731" s="58" t="s">
        <v>52</v>
      </c>
      <c r="G731" s="3">
        <f>E731*D731</f>
        <v>200</v>
      </c>
      <c r="H731" s="26" t="e">
        <f>#REF!</f>
        <v>#REF!</v>
      </c>
      <c r="I731" s="26" t="e">
        <f>H731*G731</f>
        <v>#REF!</v>
      </c>
      <c r="J731" s="159" t="e">
        <f>SUM(I731:I732)</f>
        <v>#REF!</v>
      </c>
    </row>
    <row r="732" spans="1:10" ht="48.5" customHeight="1" x14ac:dyDescent="0.2">
      <c r="A732" s="231"/>
      <c r="B732" s="228"/>
      <c r="C732" s="224"/>
      <c r="D732" s="228"/>
      <c r="E732" s="228"/>
      <c r="F732" s="51" t="s">
        <v>275</v>
      </c>
      <c r="G732" s="3">
        <v>40</v>
      </c>
      <c r="H732" s="27">
        <v>1500</v>
      </c>
      <c r="I732" s="26">
        <f>H732*G732</f>
        <v>60000</v>
      </c>
      <c r="J732" s="161"/>
    </row>
    <row r="733" spans="1:10" ht="53" customHeight="1" x14ac:dyDescent="0.2">
      <c r="A733" s="21" t="s">
        <v>246</v>
      </c>
      <c r="B733" s="21" t="s">
        <v>110</v>
      </c>
      <c r="C733" s="21" t="s">
        <v>111</v>
      </c>
      <c r="D733" s="21" t="s">
        <v>112</v>
      </c>
      <c r="E733" s="21" t="s">
        <v>113</v>
      </c>
      <c r="F733" s="21" t="s">
        <v>114</v>
      </c>
      <c r="G733" s="21" t="s">
        <v>174</v>
      </c>
      <c r="H733" s="21" t="s">
        <v>92</v>
      </c>
      <c r="I733" s="21" t="s">
        <v>93</v>
      </c>
      <c r="J733" s="21" t="s">
        <v>94</v>
      </c>
    </row>
    <row r="734" spans="1:10" s="22" customFormat="1" ht="30" x14ac:dyDescent="0.2">
      <c r="A734" s="175" t="s">
        <v>276</v>
      </c>
      <c r="B734" s="176" t="s">
        <v>117</v>
      </c>
      <c r="C734" s="156" t="s">
        <v>196</v>
      </c>
      <c r="D734" s="176">
        <v>5</v>
      </c>
      <c r="E734" s="176">
        <v>15</v>
      </c>
      <c r="F734" s="58" t="s">
        <v>52</v>
      </c>
      <c r="G734" s="3">
        <f>E734*D734</f>
        <v>75</v>
      </c>
      <c r="H734" s="26" t="e">
        <f>#REF!</f>
        <v>#REF!</v>
      </c>
      <c r="I734" s="26" t="e">
        <f>H734*G734</f>
        <v>#REF!</v>
      </c>
      <c r="J734" s="159" t="e">
        <f>SUM(I734:I735)</f>
        <v>#REF!</v>
      </c>
    </row>
    <row r="735" spans="1:10" s="38" customFormat="1" ht="38" customHeight="1" x14ac:dyDescent="0.2">
      <c r="A735" s="346"/>
      <c r="B735" s="228"/>
      <c r="C735" s="224"/>
      <c r="D735" s="228"/>
      <c r="E735" s="228"/>
      <c r="F735" s="51" t="s">
        <v>275</v>
      </c>
      <c r="G735" s="3">
        <v>24</v>
      </c>
      <c r="H735" s="27">
        <v>1500</v>
      </c>
      <c r="I735" s="26">
        <f>H735*G735</f>
        <v>36000</v>
      </c>
      <c r="J735" s="161"/>
    </row>
    <row r="736" spans="1:10" s="38" customFormat="1" ht="53" customHeight="1" x14ac:dyDescent="0.2">
      <c r="A736" s="21" t="s">
        <v>246</v>
      </c>
      <c r="B736" s="21" t="s">
        <v>110</v>
      </c>
      <c r="C736" s="21" t="s">
        <v>111</v>
      </c>
      <c r="D736" s="21" t="s">
        <v>112</v>
      </c>
      <c r="E736" s="21" t="s">
        <v>113</v>
      </c>
      <c r="F736" s="21" t="s">
        <v>114</v>
      </c>
      <c r="G736" s="21" t="s">
        <v>174</v>
      </c>
      <c r="H736" s="21" t="s">
        <v>92</v>
      </c>
      <c r="I736" s="21" t="s">
        <v>93</v>
      </c>
      <c r="J736" s="21" t="s">
        <v>94</v>
      </c>
    </row>
    <row r="737" spans="1:10" s="22" customFormat="1" ht="30" x14ac:dyDescent="0.2">
      <c r="A737" s="171" t="s">
        <v>277</v>
      </c>
      <c r="B737" s="176" t="s">
        <v>117</v>
      </c>
      <c r="C737" s="156" t="s">
        <v>196</v>
      </c>
      <c r="D737" s="176">
        <v>5</v>
      </c>
      <c r="E737" s="176">
        <v>15</v>
      </c>
      <c r="F737" s="58" t="s">
        <v>52</v>
      </c>
      <c r="G737" s="3">
        <f>E737*D737</f>
        <v>75</v>
      </c>
      <c r="H737" s="26" t="e">
        <f>#REF!</f>
        <v>#REF!</v>
      </c>
      <c r="I737" s="26" t="e">
        <f>H737*G737</f>
        <v>#REF!</v>
      </c>
      <c r="J737" s="159" t="e">
        <f>SUM(I737:I738)</f>
        <v>#REF!</v>
      </c>
    </row>
    <row r="738" spans="1:10" s="38" customFormat="1" ht="15" x14ac:dyDescent="0.2">
      <c r="A738" s="339"/>
      <c r="B738" s="228"/>
      <c r="C738" s="224"/>
      <c r="D738" s="228"/>
      <c r="E738" s="228"/>
      <c r="F738" s="51" t="s">
        <v>275</v>
      </c>
      <c r="G738" s="3">
        <v>24</v>
      </c>
      <c r="H738" s="27">
        <v>1500</v>
      </c>
      <c r="I738" s="26">
        <f>H738*G738</f>
        <v>36000</v>
      </c>
      <c r="J738" s="161"/>
    </row>
    <row r="739" spans="1:10" s="38" customFormat="1" ht="45" x14ac:dyDescent="0.2">
      <c r="A739" s="21" t="s">
        <v>246</v>
      </c>
      <c r="B739" s="21" t="s">
        <v>110</v>
      </c>
      <c r="C739" s="21" t="s">
        <v>111</v>
      </c>
      <c r="D739" s="21" t="s">
        <v>112</v>
      </c>
      <c r="E739" s="21" t="s">
        <v>113</v>
      </c>
      <c r="F739" s="21" t="s">
        <v>114</v>
      </c>
      <c r="G739" s="21" t="s">
        <v>174</v>
      </c>
      <c r="H739" s="21" t="s">
        <v>92</v>
      </c>
      <c r="I739" s="21" t="s">
        <v>93</v>
      </c>
      <c r="J739" s="21" t="s">
        <v>94</v>
      </c>
    </row>
    <row r="740" spans="1:10" s="38" customFormat="1" ht="15" x14ac:dyDescent="0.2">
      <c r="A740" s="192" t="s">
        <v>278</v>
      </c>
      <c r="B740" s="193" t="s">
        <v>117</v>
      </c>
      <c r="C740" s="193" t="s">
        <v>196</v>
      </c>
      <c r="D740" s="193">
        <v>1</v>
      </c>
      <c r="E740" s="193">
        <v>30</v>
      </c>
      <c r="F740" s="51" t="s">
        <v>188</v>
      </c>
      <c r="G740" s="30">
        <v>2</v>
      </c>
      <c r="H740" s="70">
        <v>29052</v>
      </c>
      <c r="I740" s="26">
        <f>H740*G740</f>
        <v>58104</v>
      </c>
      <c r="J740" s="167" t="e">
        <f>SUM(I740:I745)</f>
        <v>#REF!</v>
      </c>
    </row>
    <row r="741" spans="1:10" s="38" customFormat="1" ht="26" customHeight="1" x14ac:dyDescent="0.2">
      <c r="A741" s="192"/>
      <c r="B741" s="341"/>
      <c r="C741" s="341"/>
      <c r="D741" s="341"/>
      <c r="E741" s="341"/>
      <c r="F741" s="53" t="s">
        <v>181</v>
      </c>
      <c r="G741" s="30">
        <f>E740*D740</f>
        <v>30</v>
      </c>
      <c r="H741" s="26">
        <v>4287</v>
      </c>
      <c r="I741" s="26">
        <f t="shared" ref="I741:I745" si="45">H741*G741</f>
        <v>128610</v>
      </c>
      <c r="J741" s="168"/>
    </row>
    <row r="742" spans="1:10" s="38" customFormat="1" ht="36.5" customHeight="1" x14ac:dyDescent="0.2">
      <c r="A742" s="192"/>
      <c r="B742" s="341"/>
      <c r="C742" s="341"/>
      <c r="D742" s="341"/>
      <c r="E742" s="341"/>
      <c r="F742" s="53" t="s">
        <v>199</v>
      </c>
      <c r="G742" s="30">
        <v>5</v>
      </c>
      <c r="H742" s="82" t="e">
        <f>#REF!</f>
        <v>#REF!</v>
      </c>
      <c r="I742" s="26" t="e">
        <f>H742*G742</f>
        <v>#REF!</v>
      </c>
      <c r="J742" s="168"/>
    </row>
    <row r="743" spans="1:10" s="38" customFormat="1" ht="57" customHeight="1" x14ac:dyDescent="0.2">
      <c r="A743" s="192"/>
      <c r="B743" s="341"/>
      <c r="C743" s="341"/>
      <c r="D743" s="341"/>
      <c r="E743" s="341"/>
      <c r="F743" s="51" t="s">
        <v>153</v>
      </c>
      <c r="G743" s="30">
        <f>E740*D740</f>
        <v>30</v>
      </c>
      <c r="H743" s="70" t="e">
        <f>#REF!</f>
        <v>#REF!</v>
      </c>
      <c r="I743" s="26" t="e">
        <f t="shared" si="45"/>
        <v>#REF!</v>
      </c>
      <c r="J743" s="168"/>
    </row>
    <row r="744" spans="1:10" s="22" customFormat="1" ht="15" x14ac:dyDescent="0.2">
      <c r="A744" s="192"/>
      <c r="B744" s="341"/>
      <c r="C744" s="341"/>
      <c r="D744" s="341"/>
      <c r="E744" s="341"/>
      <c r="F744" s="53" t="s">
        <v>200</v>
      </c>
      <c r="G744" s="30">
        <v>1</v>
      </c>
      <c r="H744" s="82" t="e">
        <f>#REF!</f>
        <v>#REF!</v>
      </c>
      <c r="I744" s="26" t="e">
        <f t="shared" si="45"/>
        <v>#REF!</v>
      </c>
      <c r="J744" s="168"/>
    </row>
    <row r="745" spans="1:10" s="38" customFormat="1" ht="28.25" customHeight="1" x14ac:dyDescent="0.2">
      <c r="A745" s="192"/>
      <c r="B745" s="342"/>
      <c r="C745" s="342"/>
      <c r="D745" s="342"/>
      <c r="E745" s="342"/>
      <c r="F745" s="51" t="s">
        <v>279</v>
      </c>
      <c r="G745" s="30">
        <f>E740*D740</f>
        <v>30</v>
      </c>
      <c r="H745" s="70" t="e">
        <f>#REF!</f>
        <v>#REF!</v>
      </c>
      <c r="I745" s="26" t="e">
        <f t="shared" si="45"/>
        <v>#REF!</v>
      </c>
      <c r="J745" s="169"/>
    </row>
    <row r="746" spans="1:10" s="38" customFormat="1" ht="26.5" customHeight="1" x14ac:dyDescent="0.2">
      <c r="A746" s="21" t="s">
        <v>246</v>
      </c>
      <c r="B746" s="21" t="s">
        <v>110</v>
      </c>
      <c r="C746" s="21" t="s">
        <v>111</v>
      </c>
      <c r="D746" s="21" t="s">
        <v>112</v>
      </c>
      <c r="E746" s="21" t="s">
        <v>113</v>
      </c>
      <c r="F746" s="21" t="s">
        <v>114</v>
      </c>
      <c r="G746" s="21" t="s">
        <v>174</v>
      </c>
      <c r="H746" s="21" t="s">
        <v>92</v>
      </c>
      <c r="I746" s="21" t="s">
        <v>93</v>
      </c>
      <c r="J746" s="21" t="s">
        <v>94</v>
      </c>
    </row>
    <row r="747" spans="1:10" s="38" customFormat="1" ht="27" customHeight="1" x14ac:dyDescent="0.2">
      <c r="A747" s="171" t="s">
        <v>280</v>
      </c>
      <c r="B747" s="173" t="s">
        <v>59</v>
      </c>
      <c r="C747" s="173" t="s">
        <v>196</v>
      </c>
      <c r="D747" s="173">
        <v>1</v>
      </c>
      <c r="E747" s="173">
        <v>30</v>
      </c>
      <c r="F747" s="51" t="s">
        <v>198</v>
      </c>
      <c r="G747" s="30">
        <v>2</v>
      </c>
      <c r="H747" s="70">
        <v>29052</v>
      </c>
      <c r="I747" s="26">
        <f>H747*G747</f>
        <v>58104</v>
      </c>
      <c r="J747" s="167" t="e">
        <f>SUM(I747:I752)</f>
        <v>#REF!</v>
      </c>
    </row>
    <row r="748" spans="1:10" s="38" customFormat="1" ht="29" customHeight="1" x14ac:dyDescent="0.2">
      <c r="A748" s="339"/>
      <c r="B748" s="173"/>
      <c r="C748" s="173"/>
      <c r="D748" s="173"/>
      <c r="E748" s="173"/>
      <c r="F748" s="53" t="s">
        <v>181</v>
      </c>
      <c r="G748" s="30">
        <f>E747*D747</f>
        <v>30</v>
      </c>
      <c r="H748" s="26">
        <v>4287</v>
      </c>
      <c r="I748" s="26">
        <f t="shared" ref="I748:I752" si="46">H748*G748</f>
        <v>128610</v>
      </c>
      <c r="J748" s="168"/>
    </row>
    <row r="749" spans="1:10" s="38" customFormat="1" ht="27" customHeight="1" x14ac:dyDescent="0.2">
      <c r="A749" s="339"/>
      <c r="B749" s="173"/>
      <c r="C749" s="173"/>
      <c r="D749" s="173"/>
      <c r="E749" s="173"/>
      <c r="F749" s="51" t="s">
        <v>199</v>
      </c>
      <c r="G749" s="30">
        <v>5</v>
      </c>
      <c r="H749" s="82" t="e">
        <f>#REF!</f>
        <v>#REF!</v>
      </c>
      <c r="I749" s="26" t="e">
        <f>H749*G749</f>
        <v>#REF!</v>
      </c>
      <c r="J749" s="168"/>
    </row>
    <row r="750" spans="1:10" s="38" customFormat="1" ht="32.5" customHeight="1" x14ac:dyDescent="0.2">
      <c r="A750" s="339"/>
      <c r="B750" s="173"/>
      <c r="C750" s="173"/>
      <c r="D750" s="173"/>
      <c r="E750" s="173"/>
      <c r="F750" s="51" t="s">
        <v>153</v>
      </c>
      <c r="G750" s="30">
        <f>E747*D747</f>
        <v>30</v>
      </c>
      <c r="H750" s="70" t="e">
        <f>#REF!</f>
        <v>#REF!</v>
      </c>
      <c r="I750" s="26" t="e">
        <f t="shared" si="46"/>
        <v>#REF!</v>
      </c>
      <c r="J750" s="168"/>
    </row>
    <row r="751" spans="1:10" s="22" customFormat="1" ht="15" x14ac:dyDescent="0.2">
      <c r="A751" s="339"/>
      <c r="B751" s="173"/>
      <c r="C751" s="173"/>
      <c r="D751" s="173"/>
      <c r="E751" s="173"/>
      <c r="F751" s="51" t="s">
        <v>200</v>
      </c>
      <c r="G751" s="30">
        <v>1</v>
      </c>
      <c r="H751" s="82" t="e">
        <f>#REF!</f>
        <v>#REF!</v>
      </c>
      <c r="I751" s="26" t="e">
        <f t="shared" si="46"/>
        <v>#REF!</v>
      </c>
      <c r="J751" s="168"/>
    </row>
    <row r="752" spans="1:10" s="38" customFormat="1" ht="51.5" customHeight="1" x14ac:dyDescent="0.2">
      <c r="A752" s="340"/>
      <c r="B752" s="173"/>
      <c r="C752" s="173"/>
      <c r="D752" s="173"/>
      <c r="E752" s="173"/>
      <c r="F752" s="51" t="s">
        <v>279</v>
      </c>
      <c r="G752" s="30">
        <f>E747*D747</f>
        <v>30</v>
      </c>
      <c r="H752" s="70" t="e">
        <f>#REF!</f>
        <v>#REF!</v>
      </c>
      <c r="I752" s="26" t="e">
        <f t="shared" si="46"/>
        <v>#REF!</v>
      </c>
      <c r="J752" s="169"/>
    </row>
    <row r="753" spans="1:10" s="38" customFormat="1" ht="47.5" customHeight="1" x14ac:dyDescent="0.2">
      <c r="A753" s="21" t="s">
        <v>246</v>
      </c>
      <c r="B753" s="21" t="s">
        <v>110</v>
      </c>
      <c r="C753" s="21" t="s">
        <v>111</v>
      </c>
      <c r="D753" s="21" t="s">
        <v>112</v>
      </c>
      <c r="E753" s="21" t="s">
        <v>113</v>
      </c>
      <c r="F753" s="21" t="s">
        <v>114</v>
      </c>
      <c r="G753" s="21" t="s">
        <v>174</v>
      </c>
      <c r="H753" s="21" t="s">
        <v>92</v>
      </c>
      <c r="I753" s="21" t="s">
        <v>93</v>
      </c>
      <c r="J753" s="21" t="s">
        <v>94</v>
      </c>
    </row>
    <row r="754" spans="1:10" s="38" customFormat="1" ht="48" customHeight="1" x14ac:dyDescent="0.2">
      <c r="A754" s="174" t="s">
        <v>281</v>
      </c>
      <c r="B754" s="157" t="s">
        <v>117</v>
      </c>
      <c r="C754" s="157" t="s">
        <v>196</v>
      </c>
      <c r="D754" s="157">
        <v>6</v>
      </c>
      <c r="E754" s="157">
        <v>15</v>
      </c>
      <c r="F754" s="51" t="s">
        <v>282</v>
      </c>
      <c r="G754" s="30">
        <v>15</v>
      </c>
      <c r="H754" s="82" t="e">
        <f>#REF!</f>
        <v>#REF!</v>
      </c>
      <c r="I754" s="26" t="e">
        <f t="shared" ref="I754" si="47">H754*G754</f>
        <v>#REF!</v>
      </c>
      <c r="J754" s="164" t="e">
        <f>SUM(I754:I756)</f>
        <v>#REF!</v>
      </c>
    </row>
    <row r="755" spans="1:10" s="22" customFormat="1" ht="120" x14ac:dyDescent="0.2">
      <c r="A755" s="225"/>
      <c r="B755" s="219"/>
      <c r="C755" s="219"/>
      <c r="D755" s="219"/>
      <c r="E755" s="219"/>
      <c r="F755" s="76" t="s">
        <v>203</v>
      </c>
      <c r="G755" s="30">
        <f>E754*D754</f>
        <v>90</v>
      </c>
      <c r="H755" s="27" t="e">
        <f>#REF!</f>
        <v>#REF!</v>
      </c>
      <c r="I755" s="26" t="e">
        <f>H755*G755</f>
        <v>#REF!</v>
      </c>
      <c r="J755" s="165"/>
    </row>
    <row r="756" spans="1:10" s="38" customFormat="1" ht="54.5" customHeight="1" x14ac:dyDescent="0.2">
      <c r="A756" s="226"/>
      <c r="B756" s="220"/>
      <c r="C756" s="220"/>
      <c r="D756" s="220"/>
      <c r="E756" s="220"/>
      <c r="F756" s="51" t="s">
        <v>303</v>
      </c>
      <c r="G756" s="30">
        <v>1</v>
      </c>
      <c r="H756" s="70" t="e">
        <f>#REF!</f>
        <v>#REF!</v>
      </c>
      <c r="I756" s="70" t="e">
        <f>H756*G756</f>
        <v>#REF!</v>
      </c>
      <c r="J756" s="166"/>
    </row>
    <row r="757" spans="1:10" s="38" customFormat="1" ht="41.5" customHeight="1" x14ac:dyDescent="0.2">
      <c r="A757" s="21" t="s">
        <v>246</v>
      </c>
      <c r="B757" s="21" t="s">
        <v>110</v>
      </c>
      <c r="C757" s="21" t="s">
        <v>111</v>
      </c>
      <c r="D757" s="21" t="s">
        <v>112</v>
      </c>
      <c r="E757" s="21" t="s">
        <v>113</v>
      </c>
      <c r="F757" s="21" t="s">
        <v>114</v>
      </c>
      <c r="G757" s="21" t="s">
        <v>174</v>
      </c>
      <c r="H757" s="21" t="s">
        <v>92</v>
      </c>
      <c r="I757" s="21" t="s">
        <v>93</v>
      </c>
      <c r="J757" s="21" t="s">
        <v>94</v>
      </c>
    </row>
    <row r="758" spans="1:10" s="38" customFormat="1" ht="44.5" customHeight="1" x14ac:dyDescent="0.2">
      <c r="A758" s="171" t="s">
        <v>283</v>
      </c>
      <c r="B758" s="157" t="s">
        <v>59</v>
      </c>
      <c r="C758" s="173" t="s">
        <v>196</v>
      </c>
      <c r="D758" s="173">
        <v>6</v>
      </c>
      <c r="E758" s="173">
        <v>15</v>
      </c>
      <c r="F758" s="51" t="s">
        <v>282</v>
      </c>
      <c r="G758" s="30">
        <v>15</v>
      </c>
      <c r="H758" s="82" t="e">
        <f>#REF!</f>
        <v>#REF!</v>
      </c>
      <c r="I758" s="26" t="e">
        <f t="shared" ref="I758" si="48">H758*G758</f>
        <v>#REF!</v>
      </c>
      <c r="J758" s="164" t="e">
        <f>SUM(I758:I760)</f>
        <v>#REF!</v>
      </c>
    </row>
    <row r="759" spans="1:10" s="22" customFormat="1" ht="120" x14ac:dyDescent="0.2">
      <c r="A759" s="339"/>
      <c r="B759" s="219"/>
      <c r="C759" s="173"/>
      <c r="D759" s="173"/>
      <c r="E759" s="173"/>
      <c r="F759" s="76" t="s">
        <v>203</v>
      </c>
      <c r="G759" s="30">
        <f>E758*D758</f>
        <v>90</v>
      </c>
      <c r="H759" s="27" t="e">
        <f>#REF!</f>
        <v>#REF!</v>
      </c>
      <c r="I759" s="26" t="e">
        <f>H759*G759</f>
        <v>#REF!</v>
      </c>
      <c r="J759" s="165"/>
    </row>
    <row r="760" spans="1:10" s="38" customFormat="1" ht="41.5" customHeight="1" x14ac:dyDescent="0.2">
      <c r="A760" s="340"/>
      <c r="B760" s="220"/>
      <c r="C760" s="173"/>
      <c r="D760" s="173"/>
      <c r="E760" s="173"/>
      <c r="F760" s="51" t="s">
        <v>303</v>
      </c>
      <c r="G760" s="30">
        <v>1</v>
      </c>
      <c r="H760" s="70" t="e">
        <f>#REF!</f>
        <v>#REF!</v>
      </c>
      <c r="I760" s="70" t="e">
        <f>H760*G760</f>
        <v>#REF!</v>
      </c>
      <c r="J760" s="166"/>
    </row>
    <row r="761" spans="1:10" s="38" customFormat="1" ht="45" x14ac:dyDescent="0.2">
      <c r="A761" s="21" t="s">
        <v>246</v>
      </c>
      <c r="B761" s="21" t="s">
        <v>110</v>
      </c>
      <c r="C761" s="21" t="s">
        <v>111</v>
      </c>
      <c r="D761" s="21" t="s">
        <v>112</v>
      </c>
      <c r="E761" s="21" t="s">
        <v>113</v>
      </c>
      <c r="F761" s="21" t="s">
        <v>114</v>
      </c>
      <c r="G761" s="21" t="s">
        <v>174</v>
      </c>
      <c r="H761" s="21" t="s">
        <v>92</v>
      </c>
      <c r="I761" s="21" t="s">
        <v>93</v>
      </c>
      <c r="J761" s="21" t="s">
        <v>94</v>
      </c>
    </row>
    <row r="762" spans="1:10" s="38" customFormat="1" ht="60" x14ac:dyDescent="0.2">
      <c r="A762" s="171" t="s">
        <v>284</v>
      </c>
      <c r="B762" s="173" t="s">
        <v>117</v>
      </c>
      <c r="C762" s="173" t="s">
        <v>327</v>
      </c>
      <c r="D762" s="173">
        <v>4</v>
      </c>
      <c r="E762" s="173">
        <v>25</v>
      </c>
      <c r="F762" s="51" t="s">
        <v>305</v>
      </c>
      <c r="G762" s="30">
        <f>E762*D762</f>
        <v>100</v>
      </c>
      <c r="H762" s="26" t="e">
        <f>#REF!</f>
        <v>#REF!</v>
      </c>
      <c r="I762" s="83" t="e">
        <f>H762*G762</f>
        <v>#REF!</v>
      </c>
      <c r="J762" s="262" t="e">
        <f>SUM(I762:I766)</f>
        <v>#REF!</v>
      </c>
    </row>
    <row r="763" spans="1:10" s="38" customFormat="1" ht="30" x14ac:dyDescent="0.2">
      <c r="A763" s="339"/>
      <c r="B763" s="173"/>
      <c r="C763" s="173"/>
      <c r="D763" s="173"/>
      <c r="E763" s="173"/>
      <c r="F763" s="2" t="s">
        <v>306</v>
      </c>
      <c r="G763" s="30">
        <f>D762</f>
        <v>4</v>
      </c>
      <c r="H763" s="26">
        <v>116655</v>
      </c>
      <c r="I763" s="26">
        <f>+H763*G763</f>
        <v>466620</v>
      </c>
      <c r="J763" s="165"/>
    </row>
    <row r="764" spans="1:10" s="38" customFormat="1" ht="15" x14ac:dyDescent="0.2">
      <c r="A764" s="339"/>
      <c r="B764" s="173"/>
      <c r="C764" s="173"/>
      <c r="D764" s="173"/>
      <c r="E764" s="173"/>
      <c r="F764" s="51" t="s">
        <v>26</v>
      </c>
      <c r="G764" s="30">
        <v>5</v>
      </c>
      <c r="H764" s="70">
        <v>817</v>
      </c>
      <c r="I764" s="26">
        <f t="shared" ref="I764:I765" si="49">+H764*G764</f>
        <v>4085</v>
      </c>
      <c r="J764" s="165"/>
    </row>
    <row r="765" spans="1:10" s="38" customFormat="1" ht="15" x14ac:dyDescent="0.2">
      <c r="A765" s="339"/>
      <c r="B765" s="173"/>
      <c r="C765" s="173"/>
      <c r="D765" s="173"/>
      <c r="E765" s="173"/>
      <c r="F765" s="51" t="s">
        <v>27</v>
      </c>
      <c r="G765" s="30">
        <v>5</v>
      </c>
      <c r="H765" s="26">
        <f>3480*(1+5.2%)</f>
        <v>3660.96</v>
      </c>
      <c r="I765" s="26">
        <f t="shared" si="49"/>
        <v>18304.8</v>
      </c>
      <c r="J765" s="165"/>
    </row>
    <row r="766" spans="1:10" s="22" customFormat="1" ht="30" x14ac:dyDescent="0.2">
      <c r="A766" s="339"/>
      <c r="B766" s="173"/>
      <c r="C766" s="173"/>
      <c r="D766" s="173"/>
      <c r="E766" s="173"/>
      <c r="F766" s="51" t="s">
        <v>204</v>
      </c>
      <c r="G766" s="30">
        <v>1</v>
      </c>
      <c r="H766" s="70">
        <v>81333</v>
      </c>
      <c r="I766" s="70">
        <f>H766*G766</f>
        <v>81333</v>
      </c>
      <c r="J766" s="166"/>
    </row>
    <row r="767" spans="1:10" s="38" customFormat="1" ht="45" x14ac:dyDescent="0.2">
      <c r="A767" s="21" t="s">
        <v>246</v>
      </c>
      <c r="B767" s="21" t="s">
        <v>110</v>
      </c>
      <c r="C767" s="21" t="s">
        <v>111</v>
      </c>
      <c r="D767" s="21" t="s">
        <v>112</v>
      </c>
      <c r="E767" s="21" t="s">
        <v>113</v>
      </c>
      <c r="F767" s="21" t="s">
        <v>114</v>
      </c>
      <c r="G767" s="21" t="s">
        <v>174</v>
      </c>
      <c r="H767" s="21" t="s">
        <v>92</v>
      </c>
      <c r="I767" s="21" t="s">
        <v>93</v>
      </c>
      <c r="J767" s="21" t="s">
        <v>94</v>
      </c>
    </row>
    <row r="768" spans="1:10" s="38" customFormat="1" ht="60" x14ac:dyDescent="0.2">
      <c r="A768" s="171" t="s">
        <v>285</v>
      </c>
      <c r="B768" s="173" t="s">
        <v>59</v>
      </c>
      <c r="C768" s="173" t="s">
        <v>327</v>
      </c>
      <c r="D768" s="173">
        <v>4</v>
      </c>
      <c r="E768" s="173">
        <v>25</v>
      </c>
      <c r="F768" s="51" t="s">
        <v>305</v>
      </c>
      <c r="G768" s="30">
        <f>D768*E768</f>
        <v>100</v>
      </c>
      <c r="H768" s="26" t="e">
        <f>#REF!</f>
        <v>#REF!</v>
      </c>
      <c r="I768" s="83" t="e">
        <f>H768*G768</f>
        <v>#REF!</v>
      </c>
      <c r="J768" s="262" t="e">
        <f>SUM(I768:I772)</f>
        <v>#REF!</v>
      </c>
    </row>
    <row r="769" spans="1:12" s="38" customFormat="1" ht="30" x14ac:dyDescent="0.2">
      <c r="A769" s="339"/>
      <c r="B769" s="173"/>
      <c r="C769" s="173"/>
      <c r="D769" s="173"/>
      <c r="E769" s="173"/>
      <c r="F769" s="2" t="s">
        <v>306</v>
      </c>
      <c r="G769" s="30">
        <f>D768</f>
        <v>4</v>
      </c>
      <c r="H769" s="26">
        <v>116655</v>
      </c>
      <c r="I769" s="26">
        <f>+H769*G769</f>
        <v>466620</v>
      </c>
      <c r="J769" s="165"/>
    </row>
    <row r="770" spans="1:12" s="38" customFormat="1" ht="15" x14ac:dyDescent="0.2">
      <c r="A770" s="339"/>
      <c r="B770" s="173"/>
      <c r="C770" s="173"/>
      <c r="D770" s="173"/>
      <c r="E770" s="173"/>
      <c r="F770" s="51" t="s">
        <v>26</v>
      </c>
      <c r="G770" s="30">
        <v>5</v>
      </c>
      <c r="H770" s="70">
        <v>817</v>
      </c>
      <c r="I770" s="83">
        <f t="shared" ref="I770:I771" si="50">H770*G770</f>
        <v>4085</v>
      </c>
      <c r="J770" s="165"/>
    </row>
    <row r="771" spans="1:12" s="38" customFormat="1" ht="21.5" customHeight="1" x14ac:dyDescent="0.2">
      <c r="A771" s="339"/>
      <c r="B771" s="173"/>
      <c r="C771" s="173"/>
      <c r="D771" s="173"/>
      <c r="E771" s="173"/>
      <c r="F771" s="51" t="s">
        <v>27</v>
      </c>
      <c r="G771" s="30">
        <v>5</v>
      </c>
      <c r="H771" s="26">
        <f>3480*(1+5.2%)</f>
        <v>3660.96</v>
      </c>
      <c r="I771" s="83">
        <f t="shared" si="50"/>
        <v>18304.8</v>
      </c>
      <c r="J771" s="165"/>
    </row>
    <row r="772" spans="1:12" s="22" customFormat="1" ht="30" x14ac:dyDescent="0.2">
      <c r="A772" s="339"/>
      <c r="B772" s="173"/>
      <c r="C772" s="173"/>
      <c r="D772" s="173"/>
      <c r="E772" s="173"/>
      <c r="F772" s="51" t="s">
        <v>204</v>
      </c>
      <c r="G772" s="30">
        <v>1</v>
      </c>
      <c r="H772" s="70">
        <v>81333</v>
      </c>
      <c r="I772" s="70">
        <f>H772*G772</f>
        <v>81333</v>
      </c>
      <c r="J772" s="166"/>
    </row>
    <row r="773" spans="1:12" ht="54.75" customHeight="1" x14ac:dyDescent="0.2">
      <c r="A773" s="21" t="s">
        <v>246</v>
      </c>
      <c r="B773" s="21" t="s">
        <v>110</v>
      </c>
      <c r="C773" s="21" t="s">
        <v>111</v>
      </c>
      <c r="D773" s="21" t="s">
        <v>112</v>
      </c>
      <c r="E773" s="21" t="s">
        <v>113</v>
      </c>
      <c r="F773" s="21" t="s">
        <v>114</v>
      </c>
      <c r="G773" s="21" t="s">
        <v>174</v>
      </c>
      <c r="H773" s="21" t="s">
        <v>92</v>
      </c>
      <c r="I773" s="21" t="s">
        <v>93</v>
      </c>
      <c r="J773" s="21" t="s">
        <v>94</v>
      </c>
    </row>
    <row r="774" spans="1:12" ht="19.25" customHeight="1" x14ac:dyDescent="0.2">
      <c r="A774" s="343" t="s">
        <v>159</v>
      </c>
      <c r="B774" s="345" t="s">
        <v>117</v>
      </c>
      <c r="C774" s="345" t="s">
        <v>196</v>
      </c>
      <c r="D774" s="345">
        <v>2</v>
      </c>
      <c r="E774" s="345">
        <v>20</v>
      </c>
      <c r="F774" s="63" t="s">
        <v>161</v>
      </c>
      <c r="G774" s="63">
        <f>D774*E774</f>
        <v>40</v>
      </c>
      <c r="H774" s="84" t="e">
        <f>#REF!</f>
        <v>#REF!</v>
      </c>
      <c r="I774" s="70" t="e">
        <f>H774*G774</f>
        <v>#REF!</v>
      </c>
      <c r="J774" s="263" t="e">
        <f>SUM(I774:I775)</f>
        <v>#REF!</v>
      </c>
    </row>
    <row r="775" spans="1:12" ht="94.5" customHeight="1" x14ac:dyDescent="0.2">
      <c r="A775" s="344"/>
      <c r="B775" s="163"/>
      <c r="C775" s="163"/>
      <c r="D775" s="163"/>
      <c r="E775" s="163"/>
      <c r="F775" s="2" t="s">
        <v>306</v>
      </c>
      <c r="G775" s="63">
        <f>D774</f>
        <v>2</v>
      </c>
      <c r="H775" s="26">
        <v>116655</v>
      </c>
      <c r="I775" s="26">
        <f>+H775*G775</f>
        <v>233310</v>
      </c>
      <c r="J775" s="264"/>
      <c r="L775" s="29"/>
    </row>
    <row r="776" spans="1:12" ht="32.25" customHeight="1" x14ac:dyDescent="0.2">
      <c r="A776" s="195" t="s">
        <v>162</v>
      </c>
      <c r="B776" s="260"/>
      <c r="C776" s="260"/>
      <c r="D776" s="260"/>
      <c r="E776" s="260"/>
      <c r="F776" s="260"/>
      <c r="G776" s="260"/>
      <c r="H776" s="260"/>
      <c r="I776" s="261"/>
      <c r="J776" s="46" t="e">
        <f>SUM(J525:J775)</f>
        <v>#REF!</v>
      </c>
      <c r="K776" s="85" t="e">
        <f>B3-J776</f>
        <v>#REF!</v>
      </c>
      <c r="L776" s="74" t="e">
        <f>K776/J776</f>
        <v>#REF!</v>
      </c>
    </row>
    <row r="777" spans="1:12" ht="66.5" customHeight="1" x14ac:dyDescent="0.2">
      <c r="A777" s="196" t="s">
        <v>236</v>
      </c>
      <c r="B777" s="258"/>
      <c r="C777" s="258"/>
      <c r="D777" s="258"/>
      <c r="E777" s="258"/>
      <c r="F777" s="258"/>
      <c r="G777" s="258"/>
      <c r="H777" s="258"/>
      <c r="I777" s="259"/>
      <c r="J777" s="64" t="e">
        <f>J776*L776</f>
        <v>#REF!</v>
      </c>
    </row>
    <row r="778" spans="1:12" ht="14" x14ac:dyDescent="0.2">
      <c r="A778" s="195" t="s">
        <v>163</v>
      </c>
      <c r="B778" s="260"/>
      <c r="C778" s="260"/>
      <c r="D778" s="260"/>
      <c r="E778" s="260"/>
      <c r="F778" s="260"/>
      <c r="G778" s="260"/>
      <c r="H778" s="260"/>
      <c r="I778" s="261"/>
      <c r="J778" s="64" t="e">
        <f>SUM(J776+J777)</f>
        <v>#REF!</v>
      </c>
      <c r="K778" s="85" t="e">
        <f>B3-J778</f>
        <v>#REF!</v>
      </c>
    </row>
    <row r="781" spans="1:12" s="22" customFormat="1" x14ac:dyDescent="0.2">
      <c r="A781" s="149" t="s">
        <v>242</v>
      </c>
      <c r="B781" s="149"/>
      <c r="C781" s="149"/>
      <c r="D781" s="149"/>
      <c r="E781" s="149"/>
      <c r="F781" s="149"/>
      <c r="G781" s="149"/>
      <c r="H781" s="149"/>
      <c r="I781" s="149"/>
      <c r="J781" s="149"/>
    </row>
    <row r="782" spans="1:12" s="22" customFormat="1" x14ac:dyDescent="0.2">
      <c r="A782" s="149"/>
      <c r="B782" s="149"/>
      <c r="C782" s="149"/>
      <c r="D782" s="149"/>
      <c r="E782" s="149"/>
      <c r="F782" s="149"/>
      <c r="G782" s="149"/>
      <c r="H782" s="149"/>
      <c r="I782" s="149"/>
      <c r="J782" s="149"/>
    </row>
    <row r="783" spans="1:12" s="22" customFormat="1" ht="14" x14ac:dyDescent="0.2">
      <c r="A783" s="150" t="s">
        <v>245</v>
      </c>
      <c r="B783" s="203"/>
      <c r="C783" s="203"/>
      <c r="D783" s="203"/>
      <c r="E783" s="203"/>
      <c r="F783" s="203"/>
      <c r="G783" s="203"/>
      <c r="H783" s="203"/>
      <c r="I783" s="203"/>
      <c r="J783" s="352"/>
    </row>
    <row r="784" spans="1:12" s="22" customFormat="1" ht="45" x14ac:dyDescent="0.2">
      <c r="A784" s="151" t="s">
        <v>246</v>
      </c>
      <c r="B784" s="204"/>
      <c r="C784" s="204"/>
      <c r="D784" s="205"/>
      <c r="E784" s="21" t="s">
        <v>194</v>
      </c>
      <c r="F784" s="23"/>
      <c r="G784" s="21" t="s">
        <v>82</v>
      </c>
      <c r="H784" s="21" t="s">
        <v>92</v>
      </c>
      <c r="I784" s="21" t="s">
        <v>93</v>
      </c>
      <c r="J784" s="21" t="s">
        <v>94</v>
      </c>
    </row>
    <row r="785" spans="1:13" ht="30" x14ac:dyDescent="0.2">
      <c r="A785" s="152" t="s">
        <v>95</v>
      </c>
      <c r="B785" s="206"/>
      <c r="C785" s="206"/>
      <c r="D785" s="207"/>
      <c r="E785" s="24">
        <v>3</v>
      </c>
      <c r="F785" s="25" t="s">
        <v>96</v>
      </c>
      <c r="G785" s="3">
        <v>1</v>
      </c>
      <c r="H785" s="26">
        <v>4510000</v>
      </c>
      <c r="I785" s="27">
        <f>E785*G785*H785</f>
        <v>13530000</v>
      </c>
      <c r="J785" s="153">
        <f>SUM(I785:I788)</f>
        <v>66222000</v>
      </c>
    </row>
    <row r="786" spans="1:13" ht="30" x14ac:dyDescent="0.2">
      <c r="A786" s="208"/>
      <c r="B786" s="209"/>
      <c r="C786" s="209"/>
      <c r="D786" s="210"/>
      <c r="E786" s="24">
        <v>3</v>
      </c>
      <c r="F786" s="25" t="s">
        <v>97</v>
      </c>
      <c r="G786" s="3">
        <v>1</v>
      </c>
      <c r="H786" s="26">
        <v>4510000</v>
      </c>
      <c r="I786" s="27">
        <f t="shared" ref="I786:I796" si="51">E786*G786*H786</f>
        <v>13530000</v>
      </c>
      <c r="J786" s="153"/>
    </row>
    <row r="787" spans="1:13" ht="30" x14ac:dyDescent="0.2">
      <c r="A787" s="208"/>
      <c r="B787" s="209"/>
      <c r="C787" s="209"/>
      <c r="D787" s="210"/>
      <c r="E787" s="24">
        <v>3</v>
      </c>
      <c r="F787" s="25" t="s">
        <v>98</v>
      </c>
      <c r="G787" s="3">
        <v>1</v>
      </c>
      <c r="H787" s="26">
        <v>4510000</v>
      </c>
      <c r="I787" s="27">
        <f t="shared" si="51"/>
        <v>13530000</v>
      </c>
      <c r="J787" s="153"/>
    </row>
    <row r="788" spans="1:13" ht="30" x14ac:dyDescent="0.2">
      <c r="A788" s="211"/>
      <c r="B788" s="212"/>
      <c r="C788" s="212"/>
      <c r="D788" s="213"/>
      <c r="E788" s="24">
        <v>3</v>
      </c>
      <c r="F788" s="25" t="s">
        <v>195</v>
      </c>
      <c r="G788" s="3">
        <v>4</v>
      </c>
      <c r="H788" s="26">
        <v>2136000</v>
      </c>
      <c r="I788" s="27">
        <f t="shared" si="51"/>
        <v>25632000</v>
      </c>
      <c r="J788" s="153"/>
    </row>
    <row r="789" spans="1:13" ht="30" x14ac:dyDescent="0.2">
      <c r="A789" s="152" t="s">
        <v>100</v>
      </c>
      <c r="B789" s="206"/>
      <c r="C789" s="206"/>
      <c r="D789" s="207"/>
      <c r="E789" s="24">
        <v>3</v>
      </c>
      <c r="F789" s="25" t="s">
        <v>96</v>
      </c>
      <c r="G789" s="3">
        <v>1</v>
      </c>
      <c r="H789" s="26">
        <v>4510000</v>
      </c>
      <c r="I789" s="27">
        <f t="shared" si="51"/>
        <v>13530000</v>
      </c>
      <c r="J789" s="153">
        <f>SUM(I789:I792)</f>
        <v>66222000</v>
      </c>
    </row>
    <row r="790" spans="1:13" ht="30" x14ac:dyDescent="0.2">
      <c r="A790" s="208"/>
      <c r="B790" s="209"/>
      <c r="C790" s="209"/>
      <c r="D790" s="210"/>
      <c r="E790" s="24">
        <v>3</v>
      </c>
      <c r="F790" s="25" t="s">
        <v>97</v>
      </c>
      <c r="G790" s="3">
        <v>1</v>
      </c>
      <c r="H790" s="26">
        <v>4510000</v>
      </c>
      <c r="I790" s="27">
        <f t="shared" si="51"/>
        <v>13530000</v>
      </c>
      <c r="J790" s="153"/>
    </row>
    <row r="791" spans="1:13" ht="30" x14ac:dyDescent="0.2">
      <c r="A791" s="208"/>
      <c r="B791" s="209"/>
      <c r="C791" s="209"/>
      <c r="D791" s="210"/>
      <c r="E791" s="24">
        <v>3</v>
      </c>
      <c r="F791" s="25" t="s">
        <v>98</v>
      </c>
      <c r="G791" s="3">
        <v>1</v>
      </c>
      <c r="H791" s="26">
        <v>4510000</v>
      </c>
      <c r="I791" s="27">
        <f t="shared" si="51"/>
        <v>13530000</v>
      </c>
      <c r="J791" s="153"/>
    </row>
    <row r="792" spans="1:13" ht="30" x14ac:dyDescent="0.2">
      <c r="A792" s="211"/>
      <c r="B792" s="212"/>
      <c r="C792" s="212"/>
      <c r="D792" s="213"/>
      <c r="E792" s="24">
        <v>3</v>
      </c>
      <c r="F792" s="25" t="s">
        <v>195</v>
      </c>
      <c r="G792" s="3">
        <v>4</v>
      </c>
      <c r="H792" s="26">
        <v>2136000</v>
      </c>
      <c r="I792" s="27">
        <f t="shared" si="51"/>
        <v>25632000</v>
      </c>
      <c r="J792" s="153"/>
    </row>
    <row r="793" spans="1:13" ht="30" x14ac:dyDescent="0.2">
      <c r="A793" s="152" t="s">
        <v>101</v>
      </c>
      <c r="B793" s="206"/>
      <c r="C793" s="206"/>
      <c r="D793" s="207"/>
      <c r="E793" s="24">
        <v>2</v>
      </c>
      <c r="F793" s="25" t="s">
        <v>102</v>
      </c>
      <c r="G793" s="3">
        <v>1</v>
      </c>
      <c r="H793" s="26">
        <v>4510000</v>
      </c>
      <c r="I793" s="27">
        <f t="shared" si="51"/>
        <v>9020000</v>
      </c>
      <c r="J793" s="159">
        <f>SUM(I793:I796)</f>
        <v>31570000</v>
      </c>
    </row>
    <row r="794" spans="1:13" ht="30" x14ac:dyDescent="0.2">
      <c r="A794" s="208"/>
      <c r="B794" s="209"/>
      <c r="C794" s="209"/>
      <c r="D794" s="210"/>
      <c r="E794" s="24">
        <v>1.5</v>
      </c>
      <c r="F794" s="25" t="s">
        <v>103</v>
      </c>
      <c r="G794" s="3">
        <v>1</v>
      </c>
      <c r="H794" s="26">
        <v>4510000</v>
      </c>
      <c r="I794" s="27">
        <f t="shared" si="51"/>
        <v>6765000</v>
      </c>
      <c r="J794" s="160"/>
      <c r="M794" s="29"/>
    </row>
    <row r="795" spans="1:13" ht="30" x14ac:dyDescent="0.2">
      <c r="A795" s="208"/>
      <c r="B795" s="209"/>
      <c r="C795" s="209"/>
      <c r="D795" s="210"/>
      <c r="E795" s="24">
        <v>2</v>
      </c>
      <c r="F795" s="25" t="s">
        <v>247</v>
      </c>
      <c r="G795" s="3">
        <v>1</v>
      </c>
      <c r="H795" s="26">
        <v>4510000</v>
      </c>
      <c r="I795" s="27">
        <f t="shared" si="51"/>
        <v>9020000</v>
      </c>
      <c r="J795" s="160"/>
      <c r="M795" s="29"/>
    </row>
    <row r="796" spans="1:13" ht="30" x14ac:dyDescent="0.2">
      <c r="A796" s="211"/>
      <c r="B796" s="212"/>
      <c r="C796" s="212"/>
      <c r="D796" s="213"/>
      <c r="E796" s="24">
        <v>1.5</v>
      </c>
      <c r="F796" s="25" t="s">
        <v>105</v>
      </c>
      <c r="G796" s="3">
        <v>1</v>
      </c>
      <c r="H796" s="26">
        <v>4510000</v>
      </c>
      <c r="I796" s="27">
        <f t="shared" si="51"/>
        <v>6765000</v>
      </c>
      <c r="J796" s="161"/>
    </row>
    <row r="797" spans="1:13" s="22" customFormat="1" ht="15" x14ac:dyDescent="0.2">
      <c r="A797" s="149"/>
      <c r="B797" s="149"/>
      <c r="C797" s="149"/>
      <c r="D797" s="149"/>
      <c r="E797" s="149"/>
      <c r="F797" s="149"/>
      <c r="G797" s="21" t="s">
        <v>82</v>
      </c>
      <c r="H797" s="21" t="s">
        <v>92</v>
      </c>
      <c r="I797" s="21" t="s">
        <v>93</v>
      </c>
      <c r="J797" s="21" t="s">
        <v>94</v>
      </c>
    </row>
    <row r="798" spans="1:13" ht="105" x14ac:dyDescent="0.2">
      <c r="A798" s="177" t="s">
        <v>328</v>
      </c>
      <c r="B798" s="214"/>
      <c r="C798" s="214"/>
      <c r="D798" s="215"/>
      <c r="E798" s="30">
        <f>E785</f>
        <v>3</v>
      </c>
      <c r="F798" s="31" t="s">
        <v>107</v>
      </c>
      <c r="G798" s="3">
        <v>1</v>
      </c>
      <c r="H798" s="26" t="e">
        <f>#REF!</f>
        <v>#REF!</v>
      </c>
      <c r="I798" s="26" t="e">
        <f>E798*G798*H798</f>
        <v>#REF!</v>
      </c>
      <c r="J798" s="26" t="e">
        <f>E798*G798*H798</f>
        <v>#REF!</v>
      </c>
      <c r="L798" s="32"/>
      <c r="M798" s="33">
        <f>L798*0.86%</f>
        <v>0</v>
      </c>
    </row>
    <row r="799" spans="1:13" ht="14" x14ac:dyDescent="0.2">
      <c r="A799" s="178" t="s">
        <v>108</v>
      </c>
      <c r="B799" s="216"/>
      <c r="C799" s="216"/>
      <c r="D799" s="216"/>
      <c r="E799" s="216"/>
      <c r="F799" s="216"/>
      <c r="G799" s="216"/>
      <c r="H799" s="216"/>
      <c r="I799" s="216"/>
      <c r="J799" s="324"/>
    </row>
    <row r="800" spans="1:13" s="22" customFormat="1" ht="14" x14ac:dyDescent="0.2">
      <c r="A800" s="151" t="s">
        <v>109</v>
      </c>
      <c r="B800" s="204"/>
      <c r="C800" s="204"/>
      <c r="D800" s="204"/>
      <c r="E800" s="204"/>
      <c r="F800" s="204"/>
      <c r="G800" s="204"/>
      <c r="H800" s="204"/>
      <c r="I800" s="204"/>
      <c r="J800" s="205"/>
    </row>
    <row r="801" spans="1:10" s="22" customFormat="1" ht="37.75" customHeight="1" x14ac:dyDescent="0.2">
      <c r="A801" s="34" t="s">
        <v>246</v>
      </c>
      <c r="B801" s="34" t="s">
        <v>110</v>
      </c>
      <c r="C801" s="34" t="s">
        <v>111</v>
      </c>
      <c r="D801" s="21" t="s">
        <v>112</v>
      </c>
      <c r="E801" s="21" t="s">
        <v>113</v>
      </c>
      <c r="F801" s="21" t="s">
        <v>114</v>
      </c>
      <c r="G801" s="21" t="s">
        <v>174</v>
      </c>
      <c r="H801" s="21" t="s">
        <v>92</v>
      </c>
      <c r="I801" s="21" t="s">
        <v>93</v>
      </c>
      <c r="J801" s="21" t="s">
        <v>94</v>
      </c>
    </row>
    <row r="802" spans="1:10" s="22" customFormat="1" ht="37.75" customHeight="1" x14ac:dyDescent="0.2">
      <c r="A802" s="75" t="s">
        <v>115</v>
      </c>
      <c r="B802" s="86" t="s">
        <v>217</v>
      </c>
      <c r="C802" s="86" t="s">
        <v>218</v>
      </c>
      <c r="D802" s="323"/>
      <c r="E802" s="216"/>
      <c r="F802" s="216"/>
      <c r="G802" s="216"/>
      <c r="H802" s="216"/>
      <c r="I802" s="216"/>
      <c r="J802" s="324"/>
    </row>
    <row r="803" spans="1:10" s="22" customFormat="1" ht="45" x14ac:dyDescent="0.2">
      <c r="A803" s="21" t="s">
        <v>246</v>
      </c>
      <c r="B803" s="21" t="s">
        <v>110</v>
      </c>
      <c r="C803" s="21" t="s">
        <v>111</v>
      </c>
      <c r="D803" s="21" t="s">
        <v>112</v>
      </c>
      <c r="E803" s="21" t="s">
        <v>113</v>
      </c>
      <c r="F803" s="21" t="s">
        <v>114</v>
      </c>
      <c r="G803" s="21" t="s">
        <v>174</v>
      </c>
      <c r="H803" s="21" t="s">
        <v>92</v>
      </c>
      <c r="I803" s="21" t="s">
        <v>93</v>
      </c>
      <c r="J803" s="21" t="s">
        <v>94</v>
      </c>
    </row>
    <row r="804" spans="1:10" ht="29" customHeight="1" x14ac:dyDescent="0.2">
      <c r="A804" s="158" t="s">
        <v>116</v>
      </c>
      <c r="B804" s="157" t="s">
        <v>117</v>
      </c>
      <c r="C804" s="157" t="s">
        <v>248</v>
      </c>
      <c r="D804" s="157">
        <v>3</v>
      </c>
      <c r="E804" s="157">
        <v>20</v>
      </c>
      <c r="F804" s="2" t="s">
        <v>165</v>
      </c>
      <c r="G804" s="3">
        <f>ROUNDUP(($D$28*$E$28)/50,0)</f>
        <v>2</v>
      </c>
      <c r="H804" s="42" t="e">
        <f>#REF!</f>
        <v>#REF!</v>
      </c>
      <c r="I804" s="26" t="e">
        <f>+H804*G804</f>
        <v>#REF!</v>
      </c>
      <c r="J804" s="159" t="e">
        <f>SUM(I804:I807)</f>
        <v>#REF!</v>
      </c>
    </row>
    <row r="805" spans="1:10" ht="33" customHeight="1" x14ac:dyDescent="0.2">
      <c r="A805" s="217"/>
      <c r="B805" s="219"/>
      <c r="C805" s="219"/>
      <c r="D805" s="219"/>
      <c r="E805" s="219"/>
      <c r="F805" s="2" t="s">
        <v>80</v>
      </c>
      <c r="G805" s="3">
        <f>ROUNDUP(($D$28*$E$28)/20,0)</f>
        <v>3</v>
      </c>
      <c r="H805" s="42" t="e">
        <f>#REF!</f>
        <v>#REF!</v>
      </c>
      <c r="I805" s="26" t="e">
        <f>+H805*G805</f>
        <v>#REF!</v>
      </c>
      <c r="J805" s="160"/>
    </row>
    <row r="806" spans="1:10" ht="31.25" customHeight="1" x14ac:dyDescent="0.2">
      <c r="A806" s="217"/>
      <c r="B806" s="219"/>
      <c r="C806" s="219"/>
      <c r="D806" s="219"/>
      <c r="E806" s="219"/>
      <c r="F806" s="2" t="s">
        <v>78</v>
      </c>
      <c r="G806" s="3">
        <v>1</v>
      </c>
      <c r="H806" s="42" t="e">
        <f>#REF!</f>
        <v>#REF!</v>
      </c>
      <c r="I806" s="26" t="e">
        <f>+H806*G806</f>
        <v>#REF!</v>
      </c>
      <c r="J806" s="160"/>
    </row>
    <row r="807" spans="1:10" ht="36.5" customHeight="1" x14ac:dyDescent="0.2">
      <c r="A807" s="218"/>
      <c r="B807" s="220"/>
      <c r="C807" s="220"/>
      <c r="D807" s="220"/>
      <c r="E807" s="220"/>
      <c r="F807" s="2" t="s">
        <v>79</v>
      </c>
      <c r="G807" s="3">
        <v>3</v>
      </c>
      <c r="H807" s="42" t="e">
        <f>#REF!</f>
        <v>#REF!</v>
      </c>
      <c r="I807" s="26" t="e">
        <f>+H807*G807</f>
        <v>#REF!</v>
      </c>
      <c r="J807" s="161"/>
    </row>
    <row r="808" spans="1:10" s="22" customFormat="1" ht="45" x14ac:dyDescent="0.2">
      <c r="A808" s="21" t="s">
        <v>246</v>
      </c>
      <c r="B808" s="21" t="s">
        <v>110</v>
      </c>
      <c r="C808" s="21" t="s">
        <v>111</v>
      </c>
      <c r="D808" s="21" t="s">
        <v>112</v>
      </c>
      <c r="E808" s="21" t="s">
        <v>113</v>
      </c>
      <c r="F808" s="21" t="s">
        <v>114</v>
      </c>
      <c r="G808" s="21" t="s">
        <v>174</v>
      </c>
      <c r="H808" s="21" t="s">
        <v>92</v>
      </c>
      <c r="I808" s="21" t="s">
        <v>93</v>
      </c>
      <c r="J808" s="21" t="s">
        <v>94</v>
      </c>
    </row>
    <row r="809" spans="1:10" ht="33" customHeight="1" x14ac:dyDescent="0.2">
      <c r="A809" s="155" t="s">
        <v>119</v>
      </c>
      <c r="B809" s="156" t="s">
        <v>59</v>
      </c>
      <c r="C809" s="157" t="s">
        <v>248</v>
      </c>
      <c r="D809" s="157">
        <v>3</v>
      </c>
      <c r="E809" s="157">
        <v>15</v>
      </c>
      <c r="F809" s="2" t="s">
        <v>165</v>
      </c>
      <c r="G809" s="3">
        <f>ROUNDUP(($D$33*$E$33)/50,0)</f>
        <v>1</v>
      </c>
      <c r="H809" s="42" t="e">
        <f>#REF!</f>
        <v>#REF!</v>
      </c>
      <c r="I809" s="26" t="e">
        <f>+H809*G809</f>
        <v>#REF!</v>
      </c>
      <c r="J809" s="153" t="e">
        <f>+I812+I809+I810+I811</f>
        <v>#REF!</v>
      </c>
    </row>
    <row r="810" spans="1:10" ht="42.5" customHeight="1" x14ac:dyDescent="0.2">
      <c r="A810" s="221"/>
      <c r="B810" s="219"/>
      <c r="C810" s="219"/>
      <c r="D810" s="219"/>
      <c r="E810" s="219"/>
      <c r="F810" s="2" t="s">
        <v>80</v>
      </c>
      <c r="G810" s="81">
        <f>ROUNDUP((D809*E809)/20,0)</f>
        <v>3</v>
      </c>
      <c r="H810" s="42" t="e">
        <f>#REF!</f>
        <v>#REF!</v>
      </c>
      <c r="I810" s="26" t="e">
        <f>+H810*G810</f>
        <v>#REF!</v>
      </c>
      <c r="J810" s="153"/>
    </row>
    <row r="811" spans="1:10" ht="37.25" customHeight="1" x14ac:dyDescent="0.2">
      <c r="A811" s="221"/>
      <c r="B811" s="219"/>
      <c r="C811" s="219"/>
      <c r="D811" s="219"/>
      <c r="E811" s="219"/>
      <c r="F811" s="2" t="s">
        <v>78</v>
      </c>
      <c r="G811" s="3">
        <v>1</v>
      </c>
      <c r="H811" s="42" t="e">
        <f>#REF!</f>
        <v>#REF!</v>
      </c>
      <c r="I811" s="26" t="e">
        <f>+H811*G811</f>
        <v>#REF!</v>
      </c>
      <c r="J811" s="153"/>
    </row>
    <row r="812" spans="1:10" ht="39.5" customHeight="1" x14ac:dyDescent="0.2">
      <c r="A812" s="222"/>
      <c r="B812" s="220"/>
      <c r="C812" s="220"/>
      <c r="D812" s="220"/>
      <c r="E812" s="220"/>
      <c r="F812" s="2" t="s">
        <v>79</v>
      </c>
      <c r="G812" s="3">
        <v>3</v>
      </c>
      <c r="H812" s="42" t="e">
        <f>#REF!</f>
        <v>#REF!</v>
      </c>
      <c r="I812" s="26" t="e">
        <f>+H812*G812</f>
        <v>#REF!</v>
      </c>
      <c r="J812" s="153"/>
    </row>
    <row r="813" spans="1:10" ht="45" x14ac:dyDescent="0.2">
      <c r="A813" s="21" t="s">
        <v>246</v>
      </c>
      <c r="B813" s="21" t="s">
        <v>110</v>
      </c>
      <c r="C813" s="21" t="s">
        <v>111</v>
      </c>
      <c r="D813" s="21" t="s">
        <v>112</v>
      </c>
      <c r="E813" s="21" t="s">
        <v>113</v>
      </c>
      <c r="F813" s="21" t="s">
        <v>114</v>
      </c>
      <c r="G813" s="21" t="s">
        <v>120</v>
      </c>
      <c r="H813" s="21" t="s">
        <v>92</v>
      </c>
      <c r="I813" s="21" t="s">
        <v>93</v>
      </c>
      <c r="J813" s="21" t="s">
        <v>94</v>
      </c>
    </row>
    <row r="814" spans="1:10" ht="25.25" customHeight="1" x14ac:dyDescent="0.2">
      <c r="A814" s="155" t="s">
        <v>249</v>
      </c>
      <c r="B814" s="156" t="s">
        <v>117</v>
      </c>
      <c r="C814" s="156" t="s">
        <v>250</v>
      </c>
      <c r="D814" s="156">
        <v>3</v>
      </c>
      <c r="E814" s="156">
        <v>15</v>
      </c>
      <c r="F814" s="2" t="s">
        <v>165</v>
      </c>
      <c r="G814" s="3">
        <f>ROUNDUP(($D$38*$E$38)/50,0)</f>
        <v>1</v>
      </c>
      <c r="H814" s="26" t="e">
        <f>#REF!</f>
        <v>#REF!</v>
      </c>
      <c r="I814" s="26" t="e">
        <f>+H814*G814</f>
        <v>#REF!</v>
      </c>
      <c r="J814" s="159" t="e">
        <f>SUM(I814:I829)</f>
        <v>#REF!</v>
      </c>
    </row>
    <row r="815" spans="1:10" ht="30" customHeight="1" x14ac:dyDescent="0.2">
      <c r="A815" s="221"/>
      <c r="B815" s="219"/>
      <c r="C815" s="219"/>
      <c r="D815" s="219"/>
      <c r="E815" s="219"/>
      <c r="F815" s="2" t="s">
        <v>80</v>
      </c>
      <c r="G815" s="3">
        <f>ROUNDUP((D814*E814)/20,0)</f>
        <v>3</v>
      </c>
      <c r="H815" s="26" t="e">
        <f>#REF!</f>
        <v>#REF!</v>
      </c>
      <c r="I815" s="26" t="e">
        <f>+H815*G815</f>
        <v>#REF!</v>
      </c>
      <c r="J815" s="160"/>
    </row>
    <row r="816" spans="1:10" ht="33" customHeight="1" x14ac:dyDescent="0.2">
      <c r="A816" s="221"/>
      <c r="B816" s="219"/>
      <c r="C816" s="219"/>
      <c r="D816" s="219"/>
      <c r="E816" s="219"/>
      <c r="F816" s="2" t="s">
        <v>78</v>
      </c>
      <c r="G816" s="3">
        <v>1</v>
      </c>
      <c r="H816" s="26" t="e">
        <f>#REF!</f>
        <v>#REF!</v>
      </c>
      <c r="I816" s="26" t="e">
        <f>+H816*G816</f>
        <v>#REF!</v>
      </c>
      <c r="J816" s="160"/>
    </row>
    <row r="817" spans="1:12" ht="31.25" customHeight="1" x14ac:dyDescent="0.2">
      <c r="A817" s="221"/>
      <c r="B817" s="219"/>
      <c r="C817" s="219"/>
      <c r="D817" s="219"/>
      <c r="E817" s="219"/>
      <c r="F817" s="2" t="s">
        <v>77</v>
      </c>
      <c r="G817" s="3">
        <v>1</v>
      </c>
      <c r="H817" s="26" t="e">
        <f>#REF!</f>
        <v>#REF!</v>
      </c>
      <c r="I817" s="26" t="e">
        <f>+H817*G817</f>
        <v>#REF!</v>
      </c>
      <c r="J817" s="160"/>
    </row>
    <row r="818" spans="1:12" ht="26.5" customHeight="1" x14ac:dyDescent="0.2">
      <c r="A818" s="222"/>
      <c r="B818" s="220"/>
      <c r="C818" s="220"/>
      <c r="D818" s="220"/>
      <c r="E818" s="220"/>
      <c r="F818" s="2" t="s">
        <v>79</v>
      </c>
      <c r="G818" s="30">
        <v>1</v>
      </c>
      <c r="H818" s="27" t="e">
        <f>#REF!</f>
        <v>#REF!</v>
      </c>
      <c r="I818" s="26" t="e">
        <f>+H818*G818</f>
        <v>#REF!</v>
      </c>
      <c r="J818" s="161"/>
    </row>
    <row r="819" spans="1:12" ht="45" x14ac:dyDescent="0.2">
      <c r="A819" s="21" t="s">
        <v>246</v>
      </c>
      <c r="B819" s="21" t="s">
        <v>110</v>
      </c>
      <c r="C819" s="21" t="s">
        <v>111</v>
      </c>
      <c r="D819" s="21" t="s">
        <v>112</v>
      </c>
      <c r="E819" s="21" t="s">
        <v>113</v>
      </c>
      <c r="F819" s="21" t="s">
        <v>114</v>
      </c>
      <c r="G819" s="21" t="s">
        <v>174</v>
      </c>
      <c r="H819" s="21" t="s">
        <v>92</v>
      </c>
      <c r="I819" s="21" t="s">
        <v>93</v>
      </c>
      <c r="J819" s="21" t="s">
        <v>94</v>
      </c>
    </row>
    <row r="820" spans="1:12" ht="26.5" customHeight="1" x14ac:dyDescent="0.2">
      <c r="A820" s="155" t="s">
        <v>249</v>
      </c>
      <c r="B820" s="157" t="s">
        <v>59</v>
      </c>
      <c r="C820" s="156" t="s">
        <v>250</v>
      </c>
      <c r="D820" s="156">
        <v>3</v>
      </c>
      <c r="E820" s="156">
        <v>10</v>
      </c>
      <c r="F820" s="2" t="s">
        <v>165</v>
      </c>
      <c r="G820" s="3">
        <f>ROUNDUP(($D$38*$E$38)/50,0)</f>
        <v>1</v>
      </c>
      <c r="H820" s="26" t="e">
        <f>#REF!</f>
        <v>#REF!</v>
      </c>
      <c r="I820" s="26" t="e">
        <f>+H820*G820</f>
        <v>#REF!</v>
      </c>
      <c r="J820" s="159" t="e">
        <f>SUM(I820:I835)</f>
        <v>#REF!</v>
      </c>
    </row>
    <row r="821" spans="1:12" ht="30" customHeight="1" x14ac:dyDescent="0.2">
      <c r="A821" s="221"/>
      <c r="B821" s="219"/>
      <c r="C821" s="219"/>
      <c r="D821" s="219"/>
      <c r="E821" s="219"/>
      <c r="F821" s="2" t="s">
        <v>80</v>
      </c>
      <c r="G821" s="3">
        <f>ROUNDUP((D820*E820)/20,0)</f>
        <v>2</v>
      </c>
      <c r="H821" s="26" t="e">
        <f>#REF!</f>
        <v>#REF!</v>
      </c>
      <c r="I821" s="26" t="e">
        <f>+H821*G821</f>
        <v>#REF!</v>
      </c>
      <c r="J821" s="160"/>
    </row>
    <row r="822" spans="1:12" ht="28.25" customHeight="1" x14ac:dyDescent="0.2">
      <c r="A822" s="221"/>
      <c r="B822" s="219"/>
      <c r="C822" s="219"/>
      <c r="D822" s="219"/>
      <c r="E822" s="219"/>
      <c r="F822" s="2" t="s">
        <v>78</v>
      </c>
      <c r="G822" s="3">
        <v>1</v>
      </c>
      <c r="H822" s="26" t="e">
        <f>#REF!</f>
        <v>#REF!</v>
      </c>
      <c r="I822" s="26" t="e">
        <f>+H822*G822</f>
        <v>#REF!</v>
      </c>
      <c r="J822" s="160"/>
    </row>
    <row r="823" spans="1:12" ht="28.25" customHeight="1" x14ac:dyDescent="0.2">
      <c r="A823" s="221"/>
      <c r="B823" s="219"/>
      <c r="C823" s="219"/>
      <c r="D823" s="219"/>
      <c r="E823" s="219"/>
      <c r="F823" s="2" t="s">
        <v>77</v>
      </c>
      <c r="G823" s="3">
        <v>1</v>
      </c>
      <c r="H823" s="26" t="e">
        <f>#REF!</f>
        <v>#REF!</v>
      </c>
      <c r="I823" s="26" t="e">
        <f>+H823*G823</f>
        <v>#REF!</v>
      </c>
      <c r="J823" s="160"/>
    </row>
    <row r="824" spans="1:12" ht="34.25" customHeight="1" x14ac:dyDescent="0.2">
      <c r="A824" s="222"/>
      <c r="B824" s="220"/>
      <c r="C824" s="220"/>
      <c r="D824" s="220"/>
      <c r="E824" s="220"/>
      <c r="F824" s="2" t="s">
        <v>79</v>
      </c>
      <c r="G824" s="30">
        <v>1</v>
      </c>
      <c r="H824" s="27" t="e">
        <f>#REF!</f>
        <v>#REF!</v>
      </c>
      <c r="I824" s="26" t="e">
        <f>+H824*G824</f>
        <v>#REF!</v>
      </c>
      <c r="J824" s="161"/>
    </row>
    <row r="825" spans="1:12" s="22" customFormat="1" ht="45" x14ac:dyDescent="0.2">
      <c r="A825" s="21" t="s">
        <v>246</v>
      </c>
      <c r="B825" s="21" t="s">
        <v>110</v>
      </c>
      <c r="C825" s="21" t="s">
        <v>111</v>
      </c>
      <c r="D825" s="21" t="s">
        <v>112</v>
      </c>
      <c r="E825" s="21" t="s">
        <v>113</v>
      </c>
      <c r="F825" s="21" t="s">
        <v>114</v>
      </c>
      <c r="G825" s="21" t="s">
        <v>174</v>
      </c>
      <c r="H825" s="21" t="s">
        <v>92</v>
      </c>
      <c r="I825" s="21" t="s">
        <v>93</v>
      </c>
      <c r="J825" s="21" t="s">
        <v>94</v>
      </c>
    </row>
    <row r="826" spans="1:12" ht="76.25" customHeight="1" x14ac:dyDescent="0.2">
      <c r="A826" s="158" t="s">
        <v>251</v>
      </c>
      <c r="B826" s="158" t="s">
        <v>117</v>
      </c>
      <c r="C826" s="156" t="s">
        <v>5</v>
      </c>
      <c r="D826" s="157">
        <v>1</v>
      </c>
      <c r="E826" s="157">
        <v>20</v>
      </c>
      <c r="F826" s="2" t="s">
        <v>77</v>
      </c>
      <c r="G826" s="3">
        <v>1</v>
      </c>
      <c r="H826" s="26" t="e">
        <f>#REF!</f>
        <v>#REF!</v>
      </c>
      <c r="I826" s="26" t="e">
        <f>+H826*G826</f>
        <v>#REF!</v>
      </c>
      <c r="J826" s="159" t="e">
        <f>SUM(I826:I828)</f>
        <v>#REF!</v>
      </c>
      <c r="L826" s="44"/>
    </row>
    <row r="827" spans="1:12" ht="79.25" customHeight="1" x14ac:dyDescent="0.2">
      <c r="A827" s="217"/>
      <c r="B827" s="183"/>
      <c r="C827" s="223"/>
      <c r="D827" s="227"/>
      <c r="E827" s="227"/>
      <c r="F827" s="2" t="s">
        <v>306</v>
      </c>
      <c r="G827" s="3">
        <f>D826</f>
        <v>1</v>
      </c>
      <c r="H827" s="26">
        <v>116655</v>
      </c>
      <c r="I827" s="26">
        <f>+H827*G827</f>
        <v>116655</v>
      </c>
      <c r="J827" s="160"/>
      <c r="L827" s="44"/>
    </row>
    <row r="828" spans="1:12" ht="65" customHeight="1" x14ac:dyDescent="0.2">
      <c r="A828" s="218"/>
      <c r="B828" s="231"/>
      <c r="C828" s="224"/>
      <c r="D828" s="228"/>
      <c r="E828" s="228"/>
      <c r="F828" s="2" t="s">
        <v>76</v>
      </c>
      <c r="G828" s="3">
        <v>20</v>
      </c>
      <c r="H828" s="26" t="e">
        <f>#REF!</f>
        <v>#REF!</v>
      </c>
      <c r="I828" s="26" t="e">
        <f>+H828*G828</f>
        <v>#REF!</v>
      </c>
      <c r="J828" s="161"/>
      <c r="L828" s="44"/>
    </row>
    <row r="829" spans="1:12" s="22" customFormat="1" ht="45" x14ac:dyDescent="0.2">
      <c r="A829" s="21" t="s">
        <v>246</v>
      </c>
      <c r="B829" s="21" t="s">
        <v>110</v>
      </c>
      <c r="C829" s="21" t="s">
        <v>111</v>
      </c>
      <c r="D829" s="21" t="s">
        <v>112</v>
      </c>
      <c r="E829" s="21" t="s">
        <v>113</v>
      </c>
      <c r="F829" s="21" t="s">
        <v>114</v>
      </c>
      <c r="G829" s="21" t="s">
        <v>174</v>
      </c>
      <c r="H829" s="21" t="s">
        <v>92</v>
      </c>
      <c r="I829" s="21" t="s">
        <v>93</v>
      </c>
      <c r="J829" s="21" t="s">
        <v>94</v>
      </c>
    </row>
    <row r="830" spans="1:12" ht="75" x14ac:dyDescent="0.2">
      <c r="A830" s="35" t="s">
        <v>6</v>
      </c>
      <c r="B830" s="40" t="s">
        <v>117</v>
      </c>
      <c r="C830" s="43" t="s">
        <v>5</v>
      </c>
      <c r="D830" s="41">
        <v>3</v>
      </c>
      <c r="E830" s="41">
        <v>15</v>
      </c>
      <c r="F830" s="45" t="s">
        <v>77</v>
      </c>
      <c r="G830" s="45">
        <v>1</v>
      </c>
      <c r="H830" s="28" t="e">
        <f>#REF!</f>
        <v>#REF!</v>
      </c>
      <c r="I830" s="26" t="e">
        <f>+H830*G830</f>
        <v>#REF!</v>
      </c>
      <c r="J830" s="26" t="e">
        <f>SUM(I830)</f>
        <v>#REF!</v>
      </c>
    </row>
    <row r="831" spans="1:12" s="22" customFormat="1" ht="30" x14ac:dyDescent="0.2">
      <c r="A831" s="21" t="s">
        <v>246</v>
      </c>
      <c r="B831" s="21" t="s">
        <v>110</v>
      </c>
      <c r="C831" s="21" t="s">
        <v>111</v>
      </c>
      <c r="D831" s="21" t="s">
        <v>112</v>
      </c>
      <c r="E831" s="21" t="s">
        <v>124</v>
      </c>
      <c r="F831" s="21" t="s">
        <v>114</v>
      </c>
      <c r="G831" s="21" t="s">
        <v>174</v>
      </c>
      <c r="H831" s="21" t="s">
        <v>92</v>
      </c>
      <c r="I831" s="21" t="s">
        <v>93</v>
      </c>
      <c r="J831" s="21" t="s">
        <v>94</v>
      </c>
    </row>
    <row r="832" spans="1:12" s="47" customFormat="1" ht="75" x14ac:dyDescent="0.2">
      <c r="A832" s="35" t="s">
        <v>6</v>
      </c>
      <c r="B832" s="35" t="s">
        <v>59</v>
      </c>
      <c r="C832" s="43" t="s">
        <v>5</v>
      </c>
      <c r="D832" s="30">
        <v>1</v>
      </c>
      <c r="E832" s="30">
        <v>8</v>
      </c>
      <c r="F832" s="45" t="s">
        <v>77</v>
      </c>
      <c r="G832" s="3">
        <v>1</v>
      </c>
      <c r="H832" s="28" t="e">
        <f>#REF!</f>
        <v>#REF!</v>
      </c>
      <c r="I832" s="26" t="e">
        <f>+H832*G832</f>
        <v>#REF!</v>
      </c>
      <c r="J832" s="26" t="e">
        <f>SUM(I832)</f>
        <v>#REF!</v>
      </c>
    </row>
    <row r="833" spans="1:10" s="22" customFormat="1" ht="45" x14ac:dyDescent="0.2">
      <c r="A833" s="21" t="s">
        <v>246</v>
      </c>
      <c r="B833" s="21" t="s">
        <v>110</v>
      </c>
      <c r="C833" s="21" t="s">
        <v>111</v>
      </c>
      <c r="D833" s="21" t="s">
        <v>112</v>
      </c>
      <c r="E833" s="21" t="s">
        <v>113</v>
      </c>
      <c r="F833" s="21" t="s">
        <v>114</v>
      </c>
      <c r="G833" s="21" t="s">
        <v>174</v>
      </c>
      <c r="H833" s="21" t="s">
        <v>92</v>
      </c>
      <c r="I833" s="21" t="s">
        <v>93</v>
      </c>
      <c r="J833" s="21" t="s">
        <v>94</v>
      </c>
    </row>
    <row r="834" spans="1:10" ht="45" x14ac:dyDescent="0.2">
      <c r="A834" s="48" t="s">
        <v>252</v>
      </c>
      <c r="B834" s="41" t="s">
        <v>117</v>
      </c>
      <c r="C834" s="43" t="s">
        <v>5</v>
      </c>
      <c r="D834" s="41">
        <v>2</v>
      </c>
      <c r="E834" s="41">
        <v>20</v>
      </c>
      <c r="F834" s="45" t="s">
        <v>77</v>
      </c>
      <c r="G834" s="45">
        <v>1</v>
      </c>
      <c r="H834" s="28" t="e">
        <f>#REF!</f>
        <v>#REF!</v>
      </c>
      <c r="I834" s="26" t="e">
        <f>+H834*G834</f>
        <v>#REF!</v>
      </c>
      <c r="J834" s="26" t="e">
        <f>SUM(I834)</f>
        <v>#REF!</v>
      </c>
    </row>
    <row r="835" spans="1:10" s="22" customFormat="1" ht="45" x14ac:dyDescent="0.2">
      <c r="A835" s="21" t="s">
        <v>246</v>
      </c>
      <c r="B835" s="21" t="s">
        <v>110</v>
      </c>
      <c r="C835" s="21" t="s">
        <v>111</v>
      </c>
      <c r="D835" s="21" t="s">
        <v>112</v>
      </c>
      <c r="E835" s="21" t="s">
        <v>113</v>
      </c>
      <c r="F835" s="21" t="s">
        <v>114</v>
      </c>
      <c r="G835" s="21" t="s">
        <v>174</v>
      </c>
      <c r="H835" s="21" t="s">
        <v>92</v>
      </c>
      <c r="I835" s="21" t="s">
        <v>93</v>
      </c>
      <c r="J835" s="21" t="s">
        <v>94</v>
      </c>
    </row>
    <row r="836" spans="1:10" ht="45" x14ac:dyDescent="0.2">
      <c r="A836" s="49" t="s">
        <v>8</v>
      </c>
      <c r="B836" s="30" t="s">
        <v>59</v>
      </c>
      <c r="C836" s="43" t="s">
        <v>5</v>
      </c>
      <c r="D836" s="30">
        <v>1</v>
      </c>
      <c r="E836" s="30">
        <v>15</v>
      </c>
      <c r="F836" s="45" t="s">
        <v>77</v>
      </c>
      <c r="G836" s="45">
        <v>1</v>
      </c>
      <c r="H836" s="28" t="e">
        <f>#REF!</f>
        <v>#REF!</v>
      </c>
      <c r="I836" s="26" t="e">
        <f>+H836*G836</f>
        <v>#REF!</v>
      </c>
      <c r="J836" s="26" t="e">
        <f>SUM(I836)</f>
        <v>#REF!</v>
      </c>
    </row>
    <row r="837" spans="1:10" s="22" customFormat="1" ht="45" x14ac:dyDescent="0.2">
      <c r="A837" s="21" t="s">
        <v>246</v>
      </c>
      <c r="B837" s="21" t="s">
        <v>110</v>
      </c>
      <c r="C837" s="21" t="s">
        <v>111</v>
      </c>
      <c r="D837" s="21" t="s">
        <v>112</v>
      </c>
      <c r="E837" s="21" t="s">
        <v>113</v>
      </c>
      <c r="F837" s="21" t="s">
        <v>114</v>
      </c>
      <c r="G837" s="21" t="s">
        <v>174</v>
      </c>
      <c r="H837" s="21" t="s">
        <v>92</v>
      </c>
      <c r="I837" s="21" t="s">
        <v>93</v>
      </c>
      <c r="J837" s="21" t="s">
        <v>94</v>
      </c>
    </row>
    <row r="838" spans="1:10" ht="22.25" customHeight="1" x14ac:dyDescent="0.2">
      <c r="A838" s="171" t="s">
        <v>253</v>
      </c>
      <c r="B838" s="157" t="s">
        <v>117</v>
      </c>
      <c r="C838" s="157" t="s">
        <v>10</v>
      </c>
      <c r="D838" s="157">
        <v>2</v>
      </c>
      <c r="E838" s="157">
        <v>30</v>
      </c>
      <c r="F838" s="2" t="s">
        <v>310</v>
      </c>
      <c r="G838" s="3">
        <v>2</v>
      </c>
      <c r="H838" s="26" t="e">
        <f>#REF!</f>
        <v>#REF!</v>
      </c>
      <c r="I838" s="26" t="e">
        <f t="shared" ref="I838:I845" si="52">+H838*G838</f>
        <v>#REF!</v>
      </c>
      <c r="J838" s="159" t="e">
        <f>SUM(I838:I849)</f>
        <v>#REF!</v>
      </c>
    </row>
    <row r="839" spans="1:10" ht="24" customHeight="1" x14ac:dyDescent="0.2">
      <c r="A839" s="339"/>
      <c r="B839" s="219"/>
      <c r="C839" s="219"/>
      <c r="D839" s="219"/>
      <c r="E839" s="219"/>
      <c r="F839" s="2" t="s">
        <v>311</v>
      </c>
      <c r="G839" s="3">
        <v>2</v>
      </c>
      <c r="H839" s="66" t="e">
        <f>#REF!</f>
        <v>#REF!</v>
      </c>
      <c r="I839" s="26" t="e">
        <f t="shared" si="52"/>
        <v>#REF!</v>
      </c>
      <c r="J839" s="159"/>
    </row>
    <row r="840" spans="1:10" ht="23.5" customHeight="1" x14ac:dyDescent="0.2">
      <c r="A840" s="339"/>
      <c r="B840" s="219"/>
      <c r="C840" s="219"/>
      <c r="D840" s="219"/>
      <c r="E840" s="219"/>
      <c r="F840" s="2" t="s">
        <v>171</v>
      </c>
      <c r="G840" s="3">
        <v>2</v>
      </c>
      <c r="H840" s="26" t="e">
        <f>#REF!</f>
        <v>#REF!</v>
      </c>
      <c r="I840" s="26" t="e">
        <f t="shared" si="52"/>
        <v>#REF!</v>
      </c>
      <c r="J840" s="159"/>
    </row>
    <row r="841" spans="1:10" ht="24" customHeight="1" x14ac:dyDescent="0.2">
      <c r="A841" s="339"/>
      <c r="B841" s="219"/>
      <c r="C841" s="219"/>
      <c r="D841" s="219"/>
      <c r="E841" s="219"/>
      <c r="F841" s="2" t="s">
        <v>165</v>
      </c>
      <c r="G841" s="3">
        <v>1</v>
      </c>
      <c r="H841" s="26" t="e">
        <f>#REF!</f>
        <v>#REF!</v>
      </c>
      <c r="I841" s="26" t="e">
        <f t="shared" si="52"/>
        <v>#REF!</v>
      </c>
      <c r="J841" s="159"/>
    </row>
    <row r="842" spans="1:10" ht="24.5" customHeight="1" x14ac:dyDescent="0.2">
      <c r="A842" s="339"/>
      <c r="B842" s="219"/>
      <c r="C842" s="219"/>
      <c r="D842" s="219"/>
      <c r="E842" s="219"/>
      <c r="F842" s="2" t="s">
        <v>312</v>
      </c>
      <c r="G842" s="3">
        <v>1</v>
      </c>
      <c r="H842" s="26" t="e">
        <f>#REF!</f>
        <v>#REF!</v>
      </c>
      <c r="I842" s="26" t="e">
        <f t="shared" si="52"/>
        <v>#REF!</v>
      </c>
      <c r="J842" s="159"/>
    </row>
    <row r="843" spans="1:10" ht="24.5" customHeight="1" x14ac:dyDescent="0.2">
      <c r="A843" s="339"/>
      <c r="B843" s="219"/>
      <c r="C843" s="219"/>
      <c r="D843" s="219"/>
      <c r="E843" s="219"/>
      <c r="F843" s="2" t="s">
        <v>313</v>
      </c>
      <c r="G843" s="3">
        <v>1</v>
      </c>
      <c r="H843" s="26" t="e">
        <f>#REF!</f>
        <v>#REF!</v>
      </c>
      <c r="I843" s="26" t="e">
        <f t="shared" si="52"/>
        <v>#REF!</v>
      </c>
      <c r="J843" s="159"/>
    </row>
    <row r="844" spans="1:10" ht="25.25" customHeight="1" x14ac:dyDescent="0.2">
      <c r="A844" s="339"/>
      <c r="B844" s="219"/>
      <c r="C844" s="219"/>
      <c r="D844" s="219"/>
      <c r="E844" s="219"/>
      <c r="F844" s="2" t="s">
        <v>179</v>
      </c>
      <c r="G844" s="3">
        <v>1</v>
      </c>
      <c r="H844" s="26" t="e">
        <f>#REF!</f>
        <v>#REF!</v>
      </c>
      <c r="I844" s="26" t="e">
        <f t="shared" si="52"/>
        <v>#REF!</v>
      </c>
      <c r="J844" s="159"/>
    </row>
    <row r="845" spans="1:10" ht="23.5" customHeight="1" x14ac:dyDescent="0.2">
      <c r="A845" s="339"/>
      <c r="B845" s="219"/>
      <c r="C845" s="219"/>
      <c r="D845" s="219"/>
      <c r="E845" s="219"/>
      <c r="F845" s="2" t="s">
        <v>178</v>
      </c>
      <c r="G845" s="3">
        <v>1</v>
      </c>
      <c r="H845" s="26" t="e">
        <f>#REF!</f>
        <v>#REF!</v>
      </c>
      <c r="I845" s="26" t="e">
        <f t="shared" si="52"/>
        <v>#REF!</v>
      </c>
      <c r="J845" s="159"/>
    </row>
    <row r="846" spans="1:10" ht="23.5" customHeight="1" x14ac:dyDescent="0.2">
      <c r="A846" s="339"/>
      <c r="B846" s="219"/>
      <c r="C846" s="219"/>
      <c r="D846" s="219"/>
      <c r="E846" s="219"/>
      <c r="F846" s="2" t="s">
        <v>176</v>
      </c>
      <c r="G846" s="3">
        <v>60</v>
      </c>
      <c r="H846" s="26" t="e">
        <f>#REF!</f>
        <v>#REF!</v>
      </c>
      <c r="I846" s="26" t="e">
        <f>+H846*G846</f>
        <v>#REF!</v>
      </c>
      <c r="J846" s="159"/>
    </row>
    <row r="847" spans="1:10" ht="23.5" customHeight="1" x14ac:dyDescent="0.2">
      <c r="A847" s="339"/>
      <c r="B847" s="219"/>
      <c r="C847" s="219"/>
      <c r="D847" s="219"/>
      <c r="E847" s="219"/>
      <c r="F847" s="2" t="s">
        <v>177</v>
      </c>
      <c r="G847" s="3">
        <v>60</v>
      </c>
      <c r="H847" s="26" t="e">
        <f>#REF!</f>
        <v>#REF!</v>
      </c>
      <c r="I847" s="26" t="e">
        <f>+H847*G847</f>
        <v>#REF!</v>
      </c>
      <c r="J847" s="159"/>
    </row>
    <row r="848" spans="1:10" ht="23.5" customHeight="1" x14ac:dyDescent="0.2">
      <c r="A848" s="339"/>
      <c r="B848" s="219"/>
      <c r="C848" s="219"/>
      <c r="D848" s="219"/>
      <c r="E848" s="219"/>
      <c r="F848" s="2" t="s">
        <v>180</v>
      </c>
      <c r="G848" s="3">
        <f>D838</f>
        <v>2</v>
      </c>
      <c r="H848" s="26" t="e">
        <f>#REF!</f>
        <v>#REF!</v>
      </c>
      <c r="I848" s="26" t="e">
        <f>H848*G848</f>
        <v>#REF!</v>
      </c>
      <c r="J848" s="159"/>
    </row>
    <row r="849" spans="1:10" ht="24.5" customHeight="1" x14ac:dyDescent="0.2">
      <c r="A849" s="339"/>
      <c r="B849" s="220"/>
      <c r="C849" s="220"/>
      <c r="D849" s="220"/>
      <c r="E849" s="220"/>
      <c r="F849" s="2" t="s">
        <v>11</v>
      </c>
      <c r="G849" s="3">
        <v>150</v>
      </c>
      <c r="H849" s="26" t="e">
        <f>#REF!</f>
        <v>#REF!</v>
      </c>
      <c r="I849" s="26" t="e">
        <f>H849*G849</f>
        <v>#REF!</v>
      </c>
      <c r="J849" s="159"/>
    </row>
    <row r="850" spans="1:10" s="22" customFormat="1" ht="45" x14ac:dyDescent="0.2">
      <c r="A850" s="21" t="s">
        <v>246</v>
      </c>
      <c r="B850" s="21" t="s">
        <v>110</v>
      </c>
      <c r="C850" s="21" t="s">
        <v>111</v>
      </c>
      <c r="D850" s="21" t="s">
        <v>112</v>
      </c>
      <c r="E850" s="21" t="s">
        <v>113</v>
      </c>
      <c r="F850" s="21" t="s">
        <v>114</v>
      </c>
      <c r="G850" s="21" t="s">
        <v>174</v>
      </c>
      <c r="H850" s="21" t="s">
        <v>92</v>
      </c>
      <c r="I850" s="21" t="s">
        <v>93</v>
      </c>
      <c r="J850" s="21" t="s">
        <v>94</v>
      </c>
    </row>
    <row r="851" spans="1:10" ht="15" x14ac:dyDescent="0.2">
      <c r="A851" s="171" t="s">
        <v>254</v>
      </c>
      <c r="B851" s="157" t="s">
        <v>59</v>
      </c>
      <c r="C851" s="157" t="s">
        <v>10</v>
      </c>
      <c r="D851" s="157">
        <v>1</v>
      </c>
      <c r="E851" s="157">
        <v>20</v>
      </c>
      <c r="F851" s="2" t="s">
        <v>310</v>
      </c>
      <c r="G851" s="3">
        <v>2</v>
      </c>
      <c r="H851" s="26" t="e">
        <f>#REF!</f>
        <v>#REF!</v>
      </c>
      <c r="I851" s="26" t="e">
        <f t="shared" ref="I851:I858" si="53">+H851*G851</f>
        <v>#REF!</v>
      </c>
      <c r="J851" s="159" t="e">
        <f>SUM(I851:I862)</f>
        <v>#REF!</v>
      </c>
    </row>
    <row r="852" spans="1:10" ht="15" x14ac:dyDescent="0.2">
      <c r="A852" s="339"/>
      <c r="B852" s="219"/>
      <c r="C852" s="219"/>
      <c r="D852" s="219"/>
      <c r="E852" s="219"/>
      <c r="F852" s="2" t="s">
        <v>311</v>
      </c>
      <c r="G852" s="3">
        <v>2</v>
      </c>
      <c r="H852" s="66" t="e">
        <f>#REF!</f>
        <v>#REF!</v>
      </c>
      <c r="I852" s="26" t="e">
        <f t="shared" si="53"/>
        <v>#REF!</v>
      </c>
      <c r="J852" s="160"/>
    </row>
    <row r="853" spans="1:10" ht="15" x14ac:dyDescent="0.2">
      <c r="A853" s="339"/>
      <c r="B853" s="219"/>
      <c r="C853" s="219"/>
      <c r="D853" s="219"/>
      <c r="E853" s="219"/>
      <c r="F853" s="2" t="s">
        <v>171</v>
      </c>
      <c r="G853" s="3">
        <v>2</v>
      </c>
      <c r="H853" s="26" t="e">
        <f>#REF!</f>
        <v>#REF!</v>
      </c>
      <c r="I853" s="26" t="e">
        <f t="shared" si="53"/>
        <v>#REF!</v>
      </c>
      <c r="J853" s="160"/>
    </row>
    <row r="854" spans="1:10" ht="15" x14ac:dyDescent="0.2">
      <c r="A854" s="339"/>
      <c r="B854" s="219"/>
      <c r="C854" s="219"/>
      <c r="D854" s="219"/>
      <c r="E854" s="219"/>
      <c r="F854" s="2" t="s">
        <v>165</v>
      </c>
      <c r="G854" s="3">
        <v>1</v>
      </c>
      <c r="H854" s="26" t="e">
        <f>#REF!</f>
        <v>#REF!</v>
      </c>
      <c r="I854" s="26" t="e">
        <f t="shared" si="53"/>
        <v>#REF!</v>
      </c>
      <c r="J854" s="160"/>
    </row>
    <row r="855" spans="1:10" ht="15" x14ac:dyDescent="0.2">
      <c r="A855" s="339"/>
      <c r="B855" s="219"/>
      <c r="C855" s="219"/>
      <c r="D855" s="219"/>
      <c r="E855" s="219"/>
      <c r="F855" s="2" t="s">
        <v>312</v>
      </c>
      <c r="G855" s="3">
        <v>1</v>
      </c>
      <c r="H855" s="26" t="e">
        <f>#REF!</f>
        <v>#REF!</v>
      </c>
      <c r="I855" s="26" t="e">
        <f t="shared" si="53"/>
        <v>#REF!</v>
      </c>
      <c r="J855" s="160"/>
    </row>
    <row r="856" spans="1:10" ht="15" x14ac:dyDescent="0.2">
      <c r="A856" s="339"/>
      <c r="B856" s="219"/>
      <c r="C856" s="219"/>
      <c r="D856" s="219"/>
      <c r="E856" s="219"/>
      <c r="F856" s="2" t="s">
        <v>313</v>
      </c>
      <c r="G856" s="3">
        <v>1</v>
      </c>
      <c r="H856" s="26" t="e">
        <f>#REF!</f>
        <v>#REF!</v>
      </c>
      <c r="I856" s="26" t="e">
        <f t="shared" si="53"/>
        <v>#REF!</v>
      </c>
      <c r="J856" s="160"/>
    </row>
    <row r="857" spans="1:10" ht="15" x14ac:dyDescent="0.2">
      <c r="A857" s="339"/>
      <c r="B857" s="219"/>
      <c r="C857" s="219"/>
      <c r="D857" s="219"/>
      <c r="E857" s="219"/>
      <c r="F857" s="2" t="s">
        <v>179</v>
      </c>
      <c r="G857" s="3">
        <v>1</v>
      </c>
      <c r="H857" s="26" t="e">
        <f>#REF!</f>
        <v>#REF!</v>
      </c>
      <c r="I857" s="26" t="e">
        <f t="shared" si="53"/>
        <v>#REF!</v>
      </c>
      <c r="J857" s="160"/>
    </row>
    <row r="858" spans="1:10" ht="15" x14ac:dyDescent="0.2">
      <c r="A858" s="339"/>
      <c r="B858" s="219"/>
      <c r="C858" s="219"/>
      <c r="D858" s="219"/>
      <c r="E858" s="219"/>
      <c r="F858" s="2" t="s">
        <v>178</v>
      </c>
      <c r="G858" s="3">
        <v>1</v>
      </c>
      <c r="H858" s="26" t="e">
        <f>#REF!</f>
        <v>#REF!</v>
      </c>
      <c r="I858" s="26" t="e">
        <f t="shared" si="53"/>
        <v>#REF!</v>
      </c>
      <c r="J858" s="160"/>
    </row>
    <row r="859" spans="1:10" ht="45" x14ac:dyDescent="0.2">
      <c r="A859" s="339"/>
      <c r="B859" s="219"/>
      <c r="C859" s="219"/>
      <c r="D859" s="219"/>
      <c r="E859" s="219"/>
      <c r="F859" s="2" t="s">
        <v>176</v>
      </c>
      <c r="G859" s="3">
        <v>60</v>
      </c>
      <c r="H859" s="26" t="e">
        <f>#REF!</f>
        <v>#REF!</v>
      </c>
      <c r="I859" s="26" t="e">
        <f>+H859*G859</f>
        <v>#REF!</v>
      </c>
      <c r="J859" s="160"/>
    </row>
    <row r="860" spans="1:10" ht="45" x14ac:dyDescent="0.2">
      <c r="A860" s="339"/>
      <c r="B860" s="219"/>
      <c r="C860" s="219"/>
      <c r="D860" s="219"/>
      <c r="E860" s="219"/>
      <c r="F860" s="2" t="s">
        <v>177</v>
      </c>
      <c r="G860" s="3">
        <v>60</v>
      </c>
      <c r="H860" s="26" t="e">
        <f>#REF!</f>
        <v>#REF!</v>
      </c>
      <c r="I860" s="26" t="e">
        <f>+H860*G860</f>
        <v>#REF!</v>
      </c>
      <c r="J860" s="160"/>
    </row>
    <row r="861" spans="1:10" ht="15" x14ac:dyDescent="0.2">
      <c r="A861" s="339"/>
      <c r="B861" s="219"/>
      <c r="C861" s="219"/>
      <c r="D861" s="219"/>
      <c r="E861" s="219"/>
      <c r="F861" s="2" t="s">
        <v>180</v>
      </c>
      <c r="G861" s="3">
        <f>D851</f>
        <v>1</v>
      </c>
      <c r="H861" s="26" t="e">
        <f>#REF!</f>
        <v>#REF!</v>
      </c>
      <c r="I861" s="26" t="e">
        <f>H861*G861</f>
        <v>#REF!</v>
      </c>
      <c r="J861" s="160"/>
    </row>
    <row r="862" spans="1:10" ht="15" x14ac:dyDescent="0.2">
      <c r="A862" s="339"/>
      <c r="B862" s="220"/>
      <c r="C862" s="220"/>
      <c r="D862" s="220"/>
      <c r="E862" s="220"/>
      <c r="F862" s="2" t="s">
        <v>11</v>
      </c>
      <c r="G862" s="3">
        <v>150</v>
      </c>
      <c r="H862" s="26" t="e">
        <f>#REF!</f>
        <v>#REF!</v>
      </c>
      <c r="I862" s="26" t="e">
        <f>H862*G862</f>
        <v>#REF!</v>
      </c>
      <c r="J862" s="161"/>
    </row>
    <row r="863" spans="1:10" s="22" customFormat="1" ht="45" x14ac:dyDescent="0.2">
      <c r="A863" s="21" t="s">
        <v>246</v>
      </c>
      <c r="B863" s="21" t="s">
        <v>110</v>
      </c>
      <c r="C863" s="21" t="s">
        <v>111</v>
      </c>
      <c r="D863" s="21" t="s">
        <v>112</v>
      </c>
      <c r="E863" s="21" t="s">
        <v>113</v>
      </c>
      <c r="F863" s="21" t="s">
        <v>114</v>
      </c>
      <c r="G863" s="21" t="s">
        <v>174</v>
      </c>
      <c r="H863" s="21" t="s">
        <v>92</v>
      </c>
      <c r="I863" s="21" t="s">
        <v>93</v>
      </c>
      <c r="J863" s="21" t="s">
        <v>94</v>
      </c>
    </row>
    <row r="864" spans="1:10" ht="26" customHeight="1" x14ac:dyDescent="0.2">
      <c r="A864" s="180" t="s">
        <v>15</v>
      </c>
      <c r="B864" s="176" t="s">
        <v>117</v>
      </c>
      <c r="C864" s="176" t="s">
        <v>126</v>
      </c>
      <c r="D864" s="176">
        <v>2</v>
      </c>
      <c r="E864" s="176">
        <v>20</v>
      </c>
      <c r="F864" s="2" t="s">
        <v>172</v>
      </c>
      <c r="G864" s="3">
        <v>1</v>
      </c>
      <c r="H864" s="26" t="e">
        <f>#REF!</f>
        <v>#REF!</v>
      </c>
      <c r="I864" s="26" t="e">
        <f>H864*G864</f>
        <v>#REF!</v>
      </c>
      <c r="J864" s="153" t="e">
        <f>SUM(I864:I868)</f>
        <v>#REF!</v>
      </c>
    </row>
    <row r="865" spans="1:10" ht="26" customHeight="1" x14ac:dyDescent="0.2">
      <c r="A865" s="183"/>
      <c r="B865" s="227"/>
      <c r="C865" s="227"/>
      <c r="D865" s="227"/>
      <c r="E865" s="227"/>
      <c r="F865" s="51" t="s">
        <v>16</v>
      </c>
      <c r="G865" s="3">
        <v>2</v>
      </c>
      <c r="H865" s="26" t="e">
        <f>#REF!</f>
        <v>#REF!</v>
      </c>
      <c r="I865" s="26" t="e">
        <f>H865*G865</f>
        <v>#REF!</v>
      </c>
      <c r="J865" s="153"/>
    </row>
    <row r="866" spans="1:10" ht="30" customHeight="1" x14ac:dyDescent="0.2">
      <c r="A866" s="183"/>
      <c r="B866" s="227"/>
      <c r="C866" s="227"/>
      <c r="D866" s="227"/>
      <c r="E866" s="227"/>
      <c r="F866" s="51" t="s">
        <v>17</v>
      </c>
      <c r="G866" s="3">
        <v>18</v>
      </c>
      <c r="H866" s="26">
        <v>567</v>
      </c>
      <c r="I866" s="26">
        <f>H866*G866</f>
        <v>10206</v>
      </c>
      <c r="J866" s="153"/>
    </row>
    <row r="867" spans="1:10" ht="27.5" customHeight="1" x14ac:dyDescent="0.2">
      <c r="A867" s="183"/>
      <c r="B867" s="227"/>
      <c r="C867" s="227"/>
      <c r="D867" s="227"/>
      <c r="E867" s="227"/>
      <c r="F867" s="51" t="s">
        <v>18</v>
      </c>
      <c r="G867" s="3">
        <v>4</v>
      </c>
      <c r="H867" s="26">
        <f>3480*(1+5.2%)</f>
        <v>3660.96</v>
      </c>
      <c r="I867" s="26">
        <f>H867*G867</f>
        <v>14643.84</v>
      </c>
      <c r="J867" s="153"/>
    </row>
    <row r="868" spans="1:10" ht="75" x14ac:dyDescent="0.2">
      <c r="A868" s="231"/>
      <c r="B868" s="228"/>
      <c r="C868" s="228"/>
      <c r="D868" s="228"/>
      <c r="E868" s="228"/>
      <c r="F868" s="51" t="s">
        <v>166</v>
      </c>
      <c r="G868" s="3">
        <v>40</v>
      </c>
      <c r="H868" s="26" t="e">
        <f>#REF!</f>
        <v>#REF!</v>
      </c>
      <c r="I868" s="26" t="e">
        <f>H868*G868</f>
        <v>#REF!</v>
      </c>
      <c r="J868" s="153"/>
    </row>
    <row r="869" spans="1:10" s="22" customFormat="1" ht="45" x14ac:dyDescent="0.2">
      <c r="A869" s="21" t="s">
        <v>246</v>
      </c>
      <c r="B869" s="21" t="s">
        <v>110</v>
      </c>
      <c r="C869" s="21" t="s">
        <v>111</v>
      </c>
      <c r="D869" s="21" t="s">
        <v>112</v>
      </c>
      <c r="E869" s="21" t="s">
        <v>113</v>
      </c>
      <c r="F869" s="21" t="s">
        <v>114</v>
      </c>
      <c r="G869" s="21" t="s">
        <v>174</v>
      </c>
      <c r="H869" s="21" t="s">
        <v>92</v>
      </c>
      <c r="I869" s="21" t="s">
        <v>93</v>
      </c>
      <c r="J869" s="21" t="s">
        <v>94</v>
      </c>
    </row>
    <row r="870" spans="1:10" ht="42.5" customHeight="1" x14ac:dyDescent="0.2">
      <c r="A870" s="179" t="s">
        <v>15</v>
      </c>
      <c r="B870" s="176" t="s">
        <v>59</v>
      </c>
      <c r="C870" s="176" t="s">
        <v>126</v>
      </c>
      <c r="D870" s="176">
        <v>1</v>
      </c>
      <c r="E870" s="176">
        <v>20</v>
      </c>
      <c r="F870" s="2" t="s">
        <v>172</v>
      </c>
      <c r="G870" s="3">
        <v>1</v>
      </c>
      <c r="H870" s="26" t="e">
        <f>#REF!</f>
        <v>#REF!</v>
      </c>
      <c r="I870" s="26" t="e">
        <f>H870*G870</f>
        <v>#REF!</v>
      </c>
      <c r="J870" s="153" t="e">
        <f>SUM(I870:I874)</f>
        <v>#REF!</v>
      </c>
    </row>
    <row r="871" spans="1:10" ht="25.25" customHeight="1" x14ac:dyDescent="0.2">
      <c r="A871" s="229"/>
      <c r="B871" s="227"/>
      <c r="C871" s="227"/>
      <c r="D871" s="227"/>
      <c r="E871" s="227"/>
      <c r="F871" s="51" t="s">
        <v>16</v>
      </c>
      <c r="G871" s="3">
        <v>1</v>
      </c>
      <c r="H871" s="26" t="e">
        <f>#REF!</f>
        <v>#REF!</v>
      </c>
      <c r="I871" s="26" t="e">
        <f>H871*G871</f>
        <v>#REF!</v>
      </c>
      <c r="J871" s="153"/>
    </row>
    <row r="872" spans="1:10" ht="25.25" customHeight="1" x14ac:dyDescent="0.2">
      <c r="A872" s="229"/>
      <c r="B872" s="227"/>
      <c r="C872" s="227"/>
      <c r="D872" s="227"/>
      <c r="E872" s="227"/>
      <c r="F872" s="51" t="s">
        <v>17</v>
      </c>
      <c r="G872" s="3">
        <v>18</v>
      </c>
      <c r="H872" s="26">
        <v>567</v>
      </c>
      <c r="I872" s="26">
        <f>H872*G872</f>
        <v>10206</v>
      </c>
      <c r="J872" s="153"/>
    </row>
    <row r="873" spans="1:10" ht="25.25" customHeight="1" x14ac:dyDescent="0.2">
      <c r="A873" s="229"/>
      <c r="B873" s="227"/>
      <c r="C873" s="227"/>
      <c r="D873" s="227"/>
      <c r="E873" s="227"/>
      <c r="F873" s="51" t="s">
        <v>18</v>
      </c>
      <c r="G873" s="3">
        <v>4</v>
      </c>
      <c r="H873" s="26">
        <f>3480*(1+5.2%)</f>
        <v>3660.96</v>
      </c>
      <c r="I873" s="26">
        <f>H873*G873</f>
        <v>14643.84</v>
      </c>
      <c r="J873" s="153"/>
    </row>
    <row r="874" spans="1:10" ht="75" x14ac:dyDescent="0.2">
      <c r="A874" s="230"/>
      <c r="B874" s="228"/>
      <c r="C874" s="228"/>
      <c r="D874" s="228"/>
      <c r="E874" s="228"/>
      <c r="F874" s="51" t="s">
        <v>166</v>
      </c>
      <c r="G874" s="3">
        <v>20</v>
      </c>
      <c r="H874" s="26" t="e">
        <f>#REF!</f>
        <v>#REF!</v>
      </c>
      <c r="I874" s="26" t="e">
        <f>H874*G874</f>
        <v>#REF!</v>
      </c>
      <c r="J874" s="153"/>
    </row>
    <row r="875" spans="1:10" s="22" customFormat="1" ht="45" x14ac:dyDescent="0.2">
      <c r="A875" s="21" t="s">
        <v>246</v>
      </c>
      <c r="B875" s="21" t="s">
        <v>110</v>
      </c>
      <c r="C875" s="21" t="s">
        <v>111</v>
      </c>
      <c r="D875" s="21" t="s">
        <v>112</v>
      </c>
      <c r="E875" s="21" t="s">
        <v>113</v>
      </c>
      <c r="F875" s="21" t="s">
        <v>114</v>
      </c>
      <c r="G875" s="21" t="s">
        <v>174</v>
      </c>
      <c r="H875" s="21" t="s">
        <v>92</v>
      </c>
      <c r="I875" s="21" t="s">
        <v>93</v>
      </c>
      <c r="J875" s="21" t="s">
        <v>94</v>
      </c>
    </row>
    <row r="876" spans="1:10" s="38" customFormat="1" ht="49.25" customHeight="1" x14ac:dyDescent="0.2">
      <c r="A876" s="158" t="s">
        <v>255</v>
      </c>
      <c r="B876" s="157" t="s">
        <v>117</v>
      </c>
      <c r="C876" s="157" t="s">
        <v>47</v>
      </c>
      <c r="D876" s="157">
        <v>2</v>
      </c>
      <c r="E876" s="157">
        <v>20</v>
      </c>
      <c r="F876" s="79" t="s">
        <v>201</v>
      </c>
      <c r="G876" s="30">
        <f>D876*E876</f>
        <v>40</v>
      </c>
      <c r="H876" s="70" t="e">
        <f>#REF!</f>
        <v>#REF!</v>
      </c>
      <c r="I876" s="26" t="e">
        <f>+H876*G876</f>
        <v>#REF!</v>
      </c>
      <c r="J876" s="167" t="e">
        <f>SUM(I876:I879)</f>
        <v>#REF!</v>
      </c>
    </row>
    <row r="877" spans="1:10" s="38" customFormat="1" ht="56" customHeight="1" x14ac:dyDescent="0.2">
      <c r="A877" s="217"/>
      <c r="B877" s="219"/>
      <c r="C877" s="219"/>
      <c r="D877" s="219"/>
      <c r="E877" s="219"/>
      <c r="F877" s="2" t="s">
        <v>306</v>
      </c>
      <c r="G877" s="3">
        <f>D876</f>
        <v>2</v>
      </c>
      <c r="H877" s="26">
        <v>116655</v>
      </c>
      <c r="I877" s="26">
        <f>+H877*G877</f>
        <v>233310</v>
      </c>
      <c r="J877" s="168"/>
    </row>
    <row r="878" spans="1:10" s="38" customFormat="1" ht="52.25" customHeight="1" x14ac:dyDescent="0.2">
      <c r="A878" s="217"/>
      <c r="B878" s="219"/>
      <c r="C878" s="219"/>
      <c r="D878" s="219"/>
      <c r="E878" s="219"/>
      <c r="F878" s="51" t="s">
        <v>75</v>
      </c>
      <c r="G878" s="30">
        <f>D876*E876</f>
        <v>40</v>
      </c>
      <c r="H878" s="70" t="e">
        <f>#REF!</f>
        <v>#REF!</v>
      </c>
      <c r="I878" s="26" t="e">
        <f>H878*G878</f>
        <v>#REF!</v>
      </c>
      <c r="J878" s="168"/>
    </row>
    <row r="879" spans="1:10" s="38" customFormat="1" ht="48.5" customHeight="1" x14ac:dyDescent="0.2">
      <c r="A879" s="218"/>
      <c r="B879" s="220"/>
      <c r="C879" s="220"/>
      <c r="D879" s="220"/>
      <c r="E879" s="220"/>
      <c r="F879" s="51" t="s">
        <v>22</v>
      </c>
      <c r="G879" s="30">
        <f>D876</f>
        <v>2</v>
      </c>
      <c r="H879" s="70">
        <v>50000</v>
      </c>
      <c r="I879" s="26">
        <f>H879*G879</f>
        <v>100000</v>
      </c>
      <c r="J879" s="169"/>
    </row>
    <row r="880" spans="1:10" s="22" customFormat="1" ht="45" x14ac:dyDescent="0.2">
      <c r="A880" s="21" t="s">
        <v>246</v>
      </c>
      <c r="B880" s="21" t="s">
        <v>110</v>
      </c>
      <c r="C880" s="21" t="s">
        <v>111</v>
      </c>
      <c r="D880" s="21" t="s">
        <v>112</v>
      </c>
      <c r="E880" s="21" t="s">
        <v>113</v>
      </c>
      <c r="F880" s="21" t="s">
        <v>114</v>
      </c>
      <c r="G880" s="21" t="s">
        <v>174</v>
      </c>
      <c r="H880" s="21" t="s">
        <v>92</v>
      </c>
      <c r="I880" s="21" t="s">
        <v>93</v>
      </c>
      <c r="J880" s="21" t="s">
        <v>94</v>
      </c>
    </row>
    <row r="881" spans="1:10" ht="30" x14ac:dyDescent="0.2">
      <c r="A881" s="180" t="s">
        <v>256</v>
      </c>
      <c r="B881" s="176" t="s">
        <v>59</v>
      </c>
      <c r="C881" s="176" t="s">
        <v>257</v>
      </c>
      <c r="D881" s="176">
        <v>1</v>
      </c>
      <c r="E881" s="176">
        <v>30</v>
      </c>
      <c r="F881" s="51" t="s">
        <v>32</v>
      </c>
      <c r="G881" s="3">
        <f>D881*E881</f>
        <v>30</v>
      </c>
      <c r="H881" s="27">
        <v>1225</v>
      </c>
      <c r="I881" s="26">
        <f>H881*G881</f>
        <v>36750</v>
      </c>
      <c r="J881" s="153">
        <f>SUM(I881:I884)</f>
        <v>179502</v>
      </c>
    </row>
    <row r="882" spans="1:10" ht="15" x14ac:dyDescent="0.2">
      <c r="A882" s="183"/>
      <c r="B882" s="227"/>
      <c r="C882" s="227"/>
      <c r="D882" s="227"/>
      <c r="E882" s="227"/>
      <c r="F882" s="51" t="s">
        <v>33</v>
      </c>
      <c r="G882" s="3">
        <f>D881*E881</f>
        <v>30</v>
      </c>
      <c r="H882" s="27">
        <f>'[1]EST MERC LITOGRAFIA'!$G$25</f>
        <v>508</v>
      </c>
      <c r="I882" s="26">
        <f>H882*G882</f>
        <v>15240</v>
      </c>
      <c r="J882" s="153"/>
    </row>
    <row r="883" spans="1:10" ht="15" x14ac:dyDescent="0.2">
      <c r="A883" s="183"/>
      <c r="B883" s="227"/>
      <c r="C883" s="227"/>
      <c r="D883" s="227"/>
      <c r="E883" s="227"/>
      <c r="F883" s="51" t="s">
        <v>34</v>
      </c>
      <c r="G883" s="3">
        <v>1</v>
      </c>
      <c r="H883" s="27">
        <v>111512</v>
      </c>
      <c r="I883" s="26">
        <f>H883*G883</f>
        <v>111512</v>
      </c>
      <c r="J883" s="153"/>
    </row>
    <row r="884" spans="1:10" ht="15" x14ac:dyDescent="0.2">
      <c r="A884" s="183"/>
      <c r="B884" s="227"/>
      <c r="C884" s="227"/>
      <c r="D884" s="227"/>
      <c r="E884" s="227"/>
      <c r="F884" s="51" t="s">
        <v>35</v>
      </c>
      <c r="G884" s="3">
        <v>4</v>
      </c>
      <c r="H884" s="27">
        <v>4000</v>
      </c>
      <c r="I884" s="26">
        <f>H884*G884</f>
        <v>16000</v>
      </c>
      <c r="J884" s="153"/>
    </row>
    <row r="885" spans="1:10" s="22" customFormat="1" ht="45" x14ac:dyDescent="0.2">
      <c r="A885" s="21" t="s">
        <v>246</v>
      </c>
      <c r="B885" s="21" t="s">
        <v>110</v>
      </c>
      <c r="C885" s="21" t="s">
        <v>111</v>
      </c>
      <c r="D885" s="21" t="s">
        <v>112</v>
      </c>
      <c r="E885" s="21" t="s">
        <v>113</v>
      </c>
      <c r="F885" s="21" t="s">
        <v>114</v>
      </c>
      <c r="G885" s="21" t="s">
        <v>174</v>
      </c>
      <c r="H885" s="21" t="s">
        <v>92</v>
      </c>
      <c r="I885" s="21" t="s">
        <v>93</v>
      </c>
      <c r="J885" s="21" t="s">
        <v>94</v>
      </c>
    </row>
    <row r="886" spans="1:10" ht="47.5" customHeight="1" x14ac:dyDescent="0.2">
      <c r="A886" s="181" t="s">
        <v>258</v>
      </c>
      <c r="B886" s="182" t="s">
        <v>117</v>
      </c>
      <c r="C886" s="182" t="s">
        <v>128</v>
      </c>
      <c r="D886" s="182">
        <v>4</v>
      </c>
      <c r="E886" s="182">
        <v>20</v>
      </c>
      <c r="F886" s="2" t="s">
        <v>211</v>
      </c>
      <c r="G886" s="3">
        <v>1</v>
      </c>
      <c r="H886" s="27" t="e">
        <f>#REF!</f>
        <v>#REF!</v>
      </c>
      <c r="I886" s="26" t="e">
        <f>H886*G886</f>
        <v>#REF!</v>
      </c>
      <c r="J886" s="154" t="e">
        <f>SUM(I886:I887)</f>
        <v>#REF!</v>
      </c>
    </row>
    <row r="887" spans="1:10" ht="54" customHeight="1" x14ac:dyDescent="0.2">
      <c r="A887" s="351"/>
      <c r="B887" s="182"/>
      <c r="C887" s="182"/>
      <c r="D887" s="182"/>
      <c r="E887" s="182"/>
      <c r="F887" s="53" t="s">
        <v>181</v>
      </c>
      <c r="G887" s="3">
        <f>D886*E886</f>
        <v>80</v>
      </c>
      <c r="H887" s="26">
        <v>4287</v>
      </c>
      <c r="I887" s="26">
        <f>H887*G887</f>
        <v>342960</v>
      </c>
      <c r="J887" s="154"/>
    </row>
    <row r="888" spans="1:10" s="22" customFormat="1" ht="45" x14ac:dyDescent="0.2">
      <c r="A888" s="21" t="s">
        <v>246</v>
      </c>
      <c r="B888" s="21" t="s">
        <v>110</v>
      </c>
      <c r="C888" s="21" t="s">
        <v>111</v>
      </c>
      <c r="D888" s="21" t="s">
        <v>112</v>
      </c>
      <c r="E888" s="21" t="s">
        <v>113</v>
      </c>
      <c r="F888" s="21" t="s">
        <v>114</v>
      </c>
      <c r="G888" s="21" t="s">
        <v>174</v>
      </c>
      <c r="H888" s="21" t="s">
        <v>92</v>
      </c>
      <c r="I888" s="21" t="s">
        <v>93</v>
      </c>
      <c r="J888" s="21" t="s">
        <v>94</v>
      </c>
    </row>
    <row r="889" spans="1:10" ht="47.5" customHeight="1" x14ac:dyDescent="0.2">
      <c r="A889" s="185" t="s">
        <v>259</v>
      </c>
      <c r="B889" s="182" t="s">
        <v>59</v>
      </c>
      <c r="C889" s="182" t="s">
        <v>128</v>
      </c>
      <c r="D889" s="182">
        <v>3</v>
      </c>
      <c r="E889" s="182">
        <v>20</v>
      </c>
      <c r="F889" s="2" t="s">
        <v>211</v>
      </c>
      <c r="G889" s="3">
        <v>1</v>
      </c>
      <c r="H889" s="27" t="e">
        <f>#REF!</f>
        <v>#REF!</v>
      </c>
      <c r="I889" s="26" t="e">
        <f>H889*G889</f>
        <v>#REF!</v>
      </c>
      <c r="J889" s="154" t="e">
        <f>SUM(I889:I890)</f>
        <v>#REF!</v>
      </c>
    </row>
    <row r="890" spans="1:10" ht="54" customHeight="1" x14ac:dyDescent="0.2">
      <c r="A890" s="350"/>
      <c r="B890" s="182"/>
      <c r="C890" s="182"/>
      <c r="D890" s="182"/>
      <c r="E890" s="182"/>
      <c r="F890" s="53" t="s">
        <v>181</v>
      </c>
      <c r="G890" s="3">
        <f>D889*E889</f>
        <v>60</v>
      </c>
      <c r="H890" s="26">
        <v>4287</v>
      </c>
      <c r="I890" s="26">
        <f>H890*G890</f>
        <v>257220</v>
      </c>
      <c r="J890" s="154"/>
    </row>
    <row r="891" spans="1:10" s="22" customFormat="1" ht="45" x14ac:dyDescent="0.2">
      <c r="A891" s="21" t="s">
        <v>246</v>
      </c>
      <c r="B891" s="21" t="s">
        <v>110</v>
      </c>
      <c r="C891" s="21" t="s">
        <v>111</v>
      </c>
      <c r="D891" s="21" t="s">
        <v>112</v>
      </c>
      <c r="E891" s="21" t="s">
        <v>113</v>
      </c>
      <c r="F891" s="21" t="s">
        <v>114</v>
      </c>
      <c r="G891" s="21" t="s">
        <v>174</v>
      </c>
      <c r="H891" s="21" t="s">
        <v>92</v>
      </c>
      <c r="I891" s="21" t="s">
        <v>93</v>
      </c>
      <c r="J891" s="21" t="s">
        <v>94</v>
      </c>
    </row>
    <row r="892" spans="1:10" ht="36" customHeight="1" x14ac:dyDescent="0.2">
      <c r="A892" s="184" t="s">
        <v>329</v>
      </c>
      <c r="B892" s="176" t="s">
        <v>59</v>
      </c>
      <c r="C892" s="176" t="s">
        <v>128</v>
      </c>
      <c r="D892" s="176">
        <v>4</v>
      </c>
      <c r="E892" s="176">
        <v>20</v>
      </c>
      <c r="F892" s="53" t="s">
        <v>181</v>
      </c>
      <c r="G892" s="3">
        <f>D892*E892</f>
        <v>80</v>
      </c>
      <c r="H892" s="26">
        <v>4287</v>
      </c>
      <c r="I892" s="26">
        <f>H892*G892</f>
        <v>342960</v>
      </c>
      <c r="J892" s="154">
        <f>SUM(I892:I894)</f>
        <v>804960</v>
      </c>
    </row>
    <row r="893" spans="1:10" ht="37.25" customHeight="1" x14ac:dyDescent="0.2">
      <c r="A893" s="234"/>
      <c r="B893" s="227"/>
      <c r="C893" s="227"/>
      <c r="D893" s="227"/>
      <c r="E893" s="227"/>
      <c r="F893" s="53" t="s">
        <v>37</v>
      </c>
      <c r="G893" s="3">
        <f>E892</f>
        <v>20</v>
      </c>
      <c r="H893" s="26">
        <v>7150</v>
      </c>
      <c r="I893" s="26">
        <f>H893*G893</f>
        <v>143000</v>
      </c>
      <c r="J893" s="154"/>
    </row>
    <row r="894" spans="1:10" ht="30" customHeight="1" x14ac:dyDescent="0.2">
      <c r="A894" s="232"/>
      <c r="B894" s="228"/>
      <c r="C894" s="228"/>
      <c r="D894" s="228"/>
      <c r="E894" s="228"/>
      <c r="F894" s="53" t="s">
        <v>38</v>
      </c>
      <c r="G894" s="3">
        <f>E892</f>
        <v>20</v>
      </c>
      <c r="H894" s="27">
        <v>15950</v>
      </c>
      <c r="I894" s="26">
        <f>H894*G894</f>
        <v>319000</v>
      </c>
      <c r="J894" s="154"/>
    </row>
    <row r="895" spans="1:10" s="22" customFormat="1" ht="45" x14ac:dyDescent="0.2">
      <c r="A895" s="21" t="s">
        <v>246</v>
      </c>
      <c r="B895" s="21" t="s">
        <v>110</v>
      </c>
      <c r="C895" s="21" t="s">
        <v>111</v>
      </c>
      <c r="D895" s="21" t="s">
        <v>112</v>
      </c>
      <c r="E895" s="21" t="s">
        <v>113</v>
      </c>
      <c r="F895" s="21" t="s">
        <v>114</v>
      </c>
      <c r="G895" s="21" t="s">
        <v>174</v>
      </c>
      <c r="H895" s="21" t="s">
        <v>92</v>
      </c>
      <c r="I895" s="21" t="s">
        <v>93</v>
      </c>
      <c r="J895" s="21" t="s">
        <v>94</v>
      </c>
    </row>
    <row r="896" spans="1:10" ht="36" customHeight="1" x14ac:dyDescent="0.2">
      <c r="A896" s="184" t="s">
        <v>330</v>
      </c>
      <c r="B896" s="176" t="s">
        <v>117</v>
      </c>
      <c r="C896" s="176" t="s">
        <v>128</v>
      </c>
      <c r="D896" s="176">
        <v>4</v>
      </c>
      <c r="E896" s="176">
        <v>20</v>
      </c>
      <c r="F896" s="53" t="s">
        <v>181</v>
      </c>
      <c r="G896" s="3">
        <f>D896*E896</f>
        <v>80</v>
      </c>
      <c r="H896" s="26">
        <v>4287</v>
      </c>
      <c r="I896" s="26">
        <f>H896*G896</f>
        <v>342960</v>
      </c>
      <c r="J896" s="154">
        <f>SUM(I896:I898)</f>
        <v>804960</v>
      </c>
    </row>
    <row r="897" spans="1:10" ht="33" customHeight="1" x14ac:dyDescent="0.2">
      <c r="A897" s="234"/>
      <c r="B897" s="227"/>
      <c r="C897" s="227"/>
      <c r="D897" s="227"/>
      <c r="E897" s="227"/>
      <c r="F897" s="53" t="s">
        <v>37</v>
      </c>
      <c r="G897" s="3">
        <f>E896</f>
        <v>20</v>
      </c>
      <c r="H897" s="26">
        <v>7150</v>
      </c>
      <c r="I897" s="26">
        <f>H897*G897</f>
        <v>143000</v>
      </c>
      <c r="J897" s="190"/>
    </row>
    <row r="898" spans="1:10" ht="36" customHeight="1" x14ac:dyDescent="0.2">
      <c r="A898" s="232"/>
      <c r="B898" s="228"/>
      <c r="C898" s="228"/>
      <c r="D898" s="228"/>
      <c r="E898" s="228"/>
      <c r="F898" s="53" t="s">
        <v>38</v>
      </c>
      <c r="G898" s="3">
        <f>E896</f>
        <v>20</v>
      </c>
      <c r="H898" s="27">
        <v>15950</v>
      </c>
      <c r="I898" s="26">
        <f>H898*G898</f>
        <v>319000</v>
      </c>
      <c r="J898" s="191"/>
    </row>
    <row r="899" spans="1:10" s="22" customFormat="1" ht="45" x14ac:dyDescent="0.2">
      <c r="A899" s="21" t="s">
        <v>246</v>
      </c>
      <c r="B899" s="21" t="s">
        <v>110</v>
      </c>
      <c r="C899" s="21" t="s">
        <v>111</v>
      </c>
      <c r="D899" s="21" t="s">
        <v>112</v>
      </c>
      <c r="E899" s="21" t="s">
        <v>113</v>
      </c>
      <c r="F899" s="21" t="s">
        <v>114</v>
      </c>
      <c r="G899" s="21" t="s">
        <v>174</v>
      </c>
      <c r="H899" s="21" t="s">
        <v>92</v>
      </c>
      <c r="I899" s="21" t="s">
        <v>93</v>
      </c>
      <c r="J899" s="21" t="s">
        <v>94</v>
      </c>
    </row>
    <row r="900" spans="1:10" ht="15" x14ac:dyDescent="0.2">
      <c r="A900" s="183" t="s">
        <v>260</v>
      </c>
      <c r="B900" s="176" t="s">
        <v>117</v>
      </c>
      <c r="C900" s="176" t="s">
        <v>131</v>
      </c>
      <c r="D900" s="176">
        <v>3</v>
      </c>
      <c r="E900" s="176">
        <v>20</v>
      </c>
      <c r="F900" s="2" t="s">
        <v>261</v>
      </c>
      <c r="G900" s="3">
        <v>1</v>
      </c>
      <c r="H900" s="27">
        <f>135767.5*(1+5.2%)</f>
        <v>142827.41</v>
      </c>
      <c r="I900" s="26">
        <f>H900*G900</f>
        <v>142827.41</v>
      </c>
      <c r="J900" s="235" t="e">
        <f>SUM(I900:I911)</f>
        <v>#REF!</v>
      </c>
    </row>
    <row r="901" spans="1:10" ht="15" x14ac:dyDescent="0.2">
      <c r="A901" s="183"/>
      <c r="B901" s="227"/>
      <c r="C901" s="227"/>
      <c r="D901" s="227"/>
      <c r="E901" s="227"/>
      <c r="F901" s="2" t="s">
        <v>40</v>
      </c>
      <c r="G901" s="3">
        <v>1</v>
      </c>
      <c r="H901" s="27">
        <f>77150*(1+5.2%)</f>
        <v>81161.8</v>
      </c>
      <c r="I901" s="26">
        <f t="shared" ref="I901:I910" si="54">H901*G901</f>
        <v>81161.8</v>
      </c>
      <c r="J901" s="186"/>
    </row>
    <row r="902" spans="1:10" ht="15" x14ac:dyDescent="0.2">
      <c r="A902" s="183"/>
      <c r="B902" s="227"/>
      <c r="C902" s="227"/>
      <c r="D902" s="227"/>
      <c r="E902" s="227"/>
      <c r="F902" s="2" t="s">
        <v>132</v>
      </c>
      <c r="G902" s="3">
        <v>1</v>
      </c>
      <c r="H902" s="27">
        <f>62540*(1+5.2%)</f>
        <v>65792.08</v>
      </c>
      <c r="I902" s="26">
        <f t="shared" si="54"/>
        <v>65792.08</v>
      </c>
      <c r="J902" s="186"/>
    </row>
    <row r="903" spans="1:10" ht="15" x14ac:dyDescent="0.2">
      <c r="A903" s="183"/>
      <c r="B903" s="227"/>
      <c r="C903" s="227"/>
      <c r="D903" s="227"/>
      <c r="E903" s="227"/>
      <c r="F903" s="2" t="s">
        <v>262</v>
      </c>
      <c r="G903" s="3">
        <v>1</v>
      </c>
      <c r="H903" s="27">
        <v>76262</v>
      </c>
      <c r="I903" s="26">
        <f t="shared" si="54"/>
        <v>76262</v>
      </c>
      <c r="J903" s="186"/>
    </row>
    <row r="904" spans="1:10" ht="15" x14ac:dyDescent="0.2">
      <c r="A904" s="183"/>
      <c r="B904" s="227"/>
      <c r="C904" s="227"/>
      <c r="D904" s="227"/>
      <c r="E904" s="227"/>
      <c r="F904" s="2" t="s">
        <v>171</v>
      </c>
      <c r="G904" s="3">
        <f>D900</f>
        <v>3</v>
      </c>
      <c r="H904" s="27" t="e">
        <f>#REF!</f>
        <v>#REF!</v>
      </c>
      <c r="I904" s="26" t="e">
        <f t="shared" si="54"/>
        <v>#REF!</v>
      </c>
      <c r="J904" s="186"/>
    </row>
    <row r="905" spans="1:10" ht="15" x14ac:dyDescent="0.2">
      <c r="A905" s="183"/>
      <c r="B905" s="227"/>
      <c r="C905" s="227"/>
      <c r="D905" s="227"/>
      <c r="E905" s="227"/>
      <c r="F905" s="2" t="s">
        <v>180</v>
      </c>
      <c r="G905" s="30">
        <f>D900</f>
        <v>3</v>
      </c>
      <c r="H905" s="27" t="e">
        <f>#REF!</f>
        <v>#REF!</v>
      </c>
      <c r="I905" s="26" t="e">
        <f t="shared" si="54"/>
        <v>#REF!</v>
      </c>
      <c r="J905" s="186"/>
    </row>
    <row r="906" spans="1:10" ht="15" x14ac:dyDescent="0.2">
      <c r="A906" s="183"/>
      <c r="B906" s="227"/>
      <c r="C906" s="227"/>
      <c r="D906" s="227"/>
      <c r="E906" s="227"/>
      <c r="F906" s="2" t="s">
        <v>43</v>
      </c>
      <c r="G906" s="30">
        <v>1</v>
      </c>
      <c r="H906" s="27">
        <v>24563</v>
      </c>
      <c r="I906" s="26">
        <f t="shared" si="54"/>
        <v>24563</v>
      </c>
      <c r="J906" s="186"/>
    </row>
    <row r="907" spans="1:10" ht="60" x14ac:dyDescent="0.2">
      <c r="A907" s="183"/>
      <c r="B907" s="227"/>
      <c r="C907" s="227"/>
      <c r="D907" s="227"/>
      <c r="E907" s="227"/>
      <c r="F907" s="2" t="s">
        <v>202</v>
      </c>
      <c r="G907" s="30">
        <v>1</v>
      </c>
      <c r="H907" s="27" t="e">
        <f>#REF!</f>
        <v>#REF!</v>
      </c>
      <c r="I907" s="26" t="e">
        <f t="shared" si="54"/>
        <v>#REF!</v>
      </c>
      <c r="J907" s="186"/>
    </row>
    <row r="908" spans="1:10" ht="15" x14ac:dyDescent="0.2">
      <c r="A908" s="183"/>
      <c r="B908" s="227"/>
      <c r="C908" s="227"/>
      <c r="D908" s="227"/>
      <c r="E908" s="227"/>
      <c r="F908" s="2" t="s">
        <v>317</v>
      </c>
      <c r="G908" s="80">
        <f>(D900*E900)/50</f>
        <v>1.2</v>
      </c>
      <c r="H908" s="27" t="e">
        <f>#REF!</f>
        <v>#REF!</v>
      </c>
      <c r="I908" s="26" t="e">
        <f t="shared" si="54"/>
        <v>#REF!</v>
      </c>
      <c r="J908" s="186"/>
    </row>
    <row r="909" spans="1:10" ht="15" x14ac:dyDescent="0.2">
      <c r="A909" s="183"/>
      <c r="B909" s="227"/>
      <c r="C909" s="227"/>
      <c r="D909" s="227"/>
      <c r="E909" s="227"/>
      <c r="F909" s="2" t="s">
        <v>318</v>
      </c>
      <c r="G909" s="80">
        <f>(D900*E900)/50</f>
        <v>1.2</v>
      </c>
      <c r="H909" s="27">
        <v>34467</v>
      </c>
      <c r="I909" s="26">
        <f t="shared" si="54"/>
        <v>41360.400000000001</v>
      </c>
      <c r="J909" s="186"/>
    </row>
    <row r="910" spans="1:10" ht="15" x14ac:dyDescent="0.2">
      <c r="A910" s="183"/>
      <c r="B910" s="227"/>
      <c r="C910" s="227"/>
      <c r="D910" s="227"/>
      <c r="E910" s="227"/>
      <c r="F910" s="2" t="s">
        <v>312</v>
      </c>
      <c r="G910" s="30">
        <v>1</v>
      </c>
      <c r="H910" s="27" t="e">
        <f>#REF!</f>
        <v>#REF!</v>
      </c>
      <c r="I910" s="26" t="e">
        <f t="shared" si="54"/>
        <v>#REF!</v>
      </c>
      <c r="J910" s="186"/>
    </row>
    <row r="911" spans="1:10" ht="60" x14ac:dyDescent="0.2">
      <c r="A911" s="231"/>
      <c r="B911" s="228"/>
      <c r="C911" s="228"/>
      <c r="D911" s="228"/>
      <c r="E911" s="228"/>
      <c r="F911" s="2" t="s">
        <v>211</v>
      </c>
      <c r="G911" s="3">
        <v>1</v>
      </c>
      <c r="H911" s="27" t="e">
        <f>#REF!</f>
        <v>#REF!</v>
      </c>
      <c r="I911" s="26" t="e">
        <f>H911*G911</f>
        <v>#REF!</v>
      </c>
      <c r="J911" s="236"/>
    </row>
    <row r="912" spans="1:10" s="22" customFormat="1" ht="45" x14ac:dyDescent="0.2">
      <c r="A912" s="21" t="s">
        <v>246</v>
      </c>
      <c r="B912" s="21" t="s">
        <v>110</v>
      </c>
      <c r="C912" s="21" t="s">
        <v>111</v>
      </c>
      <c r="D912" s="21" t="s">
        <v>112</v>
      </c>
      <c r="E912" s="21" t="s">
        <v>113</v>
      </c>
      <c r="F912" s="21" t="s">
        <v>114</v>
      </c>
      <c r="G912" s="21" t="s">
        <v>174</v>
      </c>
      <c r="H912" s="21" t="s">
        <v>92</v>
      </c>
      <c r="I912" s="21" t="s">
        <v>93</v>
      </c>
      <c r="J912" s="21" t="s">
        <v>94</v>
      </c>
    </row>
    <row r="913" spans="1:10" ht="14" customHeight="1" x14ac:dyDescent="0.2">
      <c r="A913" s="183" t="s">
        <v>260</v>
      </c>
      <c r="B913" s="176" t="s">
        <v>59</v>
      </c>
      <c r="C913" s="176" t="s">
        <v>131</v>
      </c>
      <c r="D913" s="176">
        <v>3</v>
      </c>
      <c r="E913" s="176">
        <v>15</v>
      </c>
      <c r="F913" s="2" t="s">
        <v>261</v>
      </c>
      <c r="G913" s="3">
        <v>1</v>
      </c>
      <c r="H913" s="27">
        <f>135767.5*(1+5.2%)</f>
        <v>142827.41</v>
      </c>
      <c r="I913" s="26">
        <f>H913*G913</f>
        <v>142827.41</v>
      </c>
      <c r="J913" s="186" t="e">
        <f>SUM(I913:I924)</f>
        <v>#REF!</v>
      </c>
    </row>
    <row r="914" spans="1:10" ht="15" x14ac:dyDescent="0.2">
      <c r="A914" s="183"/>
      <c r="B914" s="227"/>
      <c r="C914" s="227"/>
      <c r="D914" s="227"/>
      <c r="E914" s="227"/>
      <c r="F914" s="2" t="s">
        <v>40</v>
      </c>
      <c r="G914" s="3">
        <v>1</v>
      </c>
      <c r="H914" s="27">
        <f>77150*(1+5.2%)</f>
        <v>81161.8</v>
      </c>
      <c r="I914" s="26">
        <f t="shared" ref="I914:I924" si="55">H914*G914</f>
        <v>81161.8</v>
      </c>
      <c r="J914" s="186"/>
    </row>
    <row r="915" spans="1:10" ht="15" x14ac:dyDescent="0.2">
      <c r="A915" s="183"/>
      <c r="B915" s="227"/>
      <c r="C915" s="227"/>
      <c r="D915" s="227"/>
      <c r="E915" s="227"/>
      <c r="F915" s="2" t="s">
        <v>132</v>
      </c>
      <c r="G915" s="3">
        <v>1</v>
      </c>
      <c r="H915" s="27">
        <f>62540*(1+5.2%)</f>
        <v>65792.08</v>
      </c>
      <c r="I915" s="26">
        <f t="shared" si="55"/>
        <v>65792.08</v>
      </c>
      <c r="J915" s="186"/>
    </row>
    <row r="916" spans="1:10" ht="15" x14ac:dyDescent="0.2">
      <c r="A916" s="183"/>
      <c r="B916" s="227"/>
      <c r="C916" s="227"/>
      <c r="D916" s="227"/>
      <c r="E916" s="227"/>
      <c r="F916" s="2" t="s">
        <v>262</v>
      </c>
      <c r="G916" s="3">
        <v>1</v>
      </c>
      <c r="H916" s="27">
        <v>76262</v>
      </c>
      <c r="I916" s="26">
        <f t="shared" si="55"/>
        <v>76262</v>
      </c>
      <c r="J916" s="186"/>
    </row>
    <row r="917" spans="1:10" ht="15" x14ac:dyDescent="0.2">
      <c r="A917" s="183"/>
      <c r="B917" s="227"/>
      <c r="C917" s="227"/>
      <c r="D917" s="227"/>
      <c r="E917" s="227"/>
      <c r="F917" s="2" t="s">
        <v>171</v>
      </c>
      <c r="G917" s="3">
        <f>D913</f>
        <v>3</v>
      </c>
      <c r="H917" s="27" t="e">
        <f>#REF!</f>
        <v>#REF!</v>
      </c>
      <c r="I917" s="26" t="e">
        <f t="shared" si="55"/>
        <v>#REF!</v>
      </c>
      <c r="J917" s="186"/>
    </row>
    <row r="918" spans="1:10" ht="15" x14ac:dyDescent="0.2">
      <c r="A918" s="183"/>
      <c r="B918" s="227"/>
      <c r="C918" s="227"/>
      <c r="D918" s="227"/>
      <c r="E918" s="227"/>
      <c r="F918" s="2" t="s">
        <v>180</v>
      </c>
      <c r="G918" s="30">
        <f>D913</f>
        <v>3</v>
      </c>
      <c r="H918" s="27" t="e">
        <f>#REF!</f>
        <v>#REF!</v>
      </c>
      <c r="I918" s="26" t="e">
        <f t="shared" si="55"/>
        <v>#REF!</v>
      </c>
      <c r="J918" s="186"/>
    </row>
    <row r="919" spans="1:10" ht="15" x14ac:dyDescent="0.2">
      <c r="A919" s="183"/>
      <c r="B919" s="227"/>
      <c r="C919" s="227"/>
      <c r="D919" s="227"/>
      <c r="E919" s="227"/>
      <c r="F919" s="2" t="s">
        <v>43</v>
      </c>
      <c r="G919" s="30">
        <v>1</v>
      </c>
      <c r="H919" s="27">
        <v>24563</v>
      </c>
      <c r="I919" s="26">
        <f t="shared" si="55"/>
        <v>24563</v>
      </c>
      <c r="J919" s="186"/>
    </row>
    <row r="920" spans="1:10" ht="60" x14ac:dyDescent="0.2">
      <c r="A920" s="183"/>
      <c r="B920" s="227"/>
      <c r="C920" s="227"/>
      <c r="D920" s="227"/>
      <c r="E920" s="227"/>
      <c r="F920" s="2" t="s">
        <v>202</v>
      </c>
      <c r="G920" s="30">
        <f>D913*E913</f>
        <v>45</v>
      </c>
      <c r="H920" s="27" t="e">
        <f>#REF!</f>
        <v>#REF!</v>
      </c>
      <c r="I920" s="26" t="e">
        <f t="shared" si="55"/>
        <v>#REF!</v>
      </c>
      <c r="J920" s="186"/>
    </row>
    <row r="921" spans="1:10" ht="15" x14ac:dyDescent="0.2">
      <c r="A921" s="183"/>
      <c r="B921" s="227"/>
      <c r="C921" s="227"/>
      <c r="D921" s="227"/>
      <c r="E921" s="227"/>
      <c r="F921" s="2" t="s">
        <v>317</v>
      </c>
      <c r="G921" s="80">
        <f>(D913*E913)/50</f>
        <v>0.9</v>
      </c>
      <c r="H921" s="27" t="e">
        <f>#REF!</f>
        <v>#REF!</v>
      </c>
      <c r="I921" s="26" t="e">
        <f t="shared" si="55"/>
        <v>#REF!</v>
      </c>
      <c r="J921" s="186"/>
    </row>
    <row r="922" spans="1:10" ht="15" x14ac:dyDescent="0.2">
      <c r="A922" s="183"/>
      <c r="B922" s="227"/>
      <c r="C922" s="227"/>
      <c r="D922" s="227"/>
      <c r="E922" s="227"/>
      <c r="F922" s="2" t="s">
        <v>318</v>
      </c>
      <c r="G922" s="80">
        <f>(D913*E913)/50</f>
        <v>0.9</v>
      </c>
      <c r="H922" s="27">
        <v>34467</v>
      </c>
      <c r="I922" s="26">
        <f t="shared" si="55"/>
        <v>31020.3</v>
      </c>
      <c r="J922" s="186"/>
    </row>
    <row r="923" spans="1:10" ht="15" x14ac:dyDescent="0.2">
      <c r="A923" s="183"/>
      <c r="B923" s="227"/>
      <c r="C923" s="227"/>
      <c r="D923" s="227"/>
      <c r="E923" s="227"/>
      <c r="F923" s="2" t="s">
        <v>312</v>
      </c>
      <c r="G923" s="30">
        <v>1</v>
      </c>
      <c r="H923" s="27" t="e">
        <f>#REF!</f>
        <v>#REF!</v>
      </c>
      <c r="I923" s="26" t="e">
        <f t="shared" si="55"/>
        <v>#REF!</v>
      </c>
      <c r="J923" s="186"/>
    </row>
    <row r="924" spans="1:10" ht="60" x14ac:dyDescent="0.2">
      <c r="A924" s="231"/>
      <c r="B924" s="228"/>
      <c r="C924" s="228"/>
      <c r="D924" s="228"/>
      <c r="E924" s="228"/>
      <c r="F924" s="2" t="s">
        <v>211</v>
      </c>
      <c r="G924" s="3">
        <v>1</v>
      </c>
      <c r="H924" s="27" t="e">
        <f>#REF!</f>
        <v>#REF!</v>
      </c>
      <c r="I924" s="26" t="e">
        <f t="shared" si="55"/>
        <v>#REF!</v>
      </c>
      <c r="J924" s="186"/>
    </row>
    <row r="925" spans="1:10" s="22" customFormat="1" ht="45" x14ac:dyDescent="0.2">
      <c r="A925" s="21" t="s">
        <v>246</v>
      </c>
      <c r="B925" s="21" t="s">
        <v>110</v>
      </c>
      <c r="C925" s="21" t="s">
        <v>111</v>
      </c>
      <c r="D925" s="21" t="s">
        <v>112</v>
      </c>
      <c r="E925" s="21" t="s">
        <v>113</v>
      </c>
      <c r="F925" s="21" t="s">
        <v>114</v>
      </c>
      <c r="G925" s="21" t="s">
        <v>174</v>
      </c>
      <c r="H925" s="21" t="s">
        <v>92</v>
      </c>
      <c r="I925" s="21" t="s">
        <v>93</v>
      </c>
      <c r="J925" s="21" t="s">
        <v>94</v>
      </c>
    </row>
    <row r="926" spans="1:10" ht="33" customHeight="1" x14ac:dyDescent="0.2">
      <c r="A926" s="180" t="s">
        <v>263</v>
      </c>
      <c r="B926" s="182" t="s">
        <v>117</v>
      </c>
      <c r="C926" s="182" t="s">
        <v>47</v>
      </c>
      <c r="D926" s="182">
        <v>3</v>
      </c>
      <c r="E926" s="182" t="s">
        <v>135</v>
      </c>
      <c r="F926" s="2" t="s">
        <v>211</v>
      </c>
      <c r="G926" s="3">
        <v>1</v>
      </c>
      <c r="H926" s="27" t="e">
        <f>#REF!</f>
        <v>#REF!</v>
      </c>
      <c r="I926" s="26" t="e">
        <f t="shared" ref="I926:I927" si="56">H926*G926</f>
        <v>#REF!</v>
      </c>
      <c r="J926" s="235" t="e">
        <f>SUM(I926:I927)</f>
        <v>#REF!</v>
      </c>
    </row>
    <row r="927" spans="1:10" ht="39" customHeight="1" x14ac:dyDescent="0.2">
      <c r="A927" s="231"/>
      <c r="B927" s="182"/>
      <c r="C927" s="182"/>
      <c r="D927" s="182"/>
      <c r="E927" s="182"/>
      <c r="F927" s="55" t="s">
        <v>264</v>
      </c>
      <c r="G927" s="3">
        <v>1</v>
      </c>
      <c r="H927" s="26">
        <v>50000</v>
      </c>
      <c r="I927" s="26">
        <f t="shared" si="56"/>
        <v>50000</v>
      </c>
      <c r="J927" s="236"/>
    </row>
    <row r="928" spans="1:10" s="22" customFormat="1" ht="45" x14ac:dyDescent="0.2">
      <c r="A928" s="21" t="s">
        <v>246</v>
      </c>
      <c r="B928" s="21" t="s">
        <v>110</v>
      </c>
      <c r="C928" s="21" t="s">
        <v>111</v>
      </c>
      <c r="D928" s="21" t="s">
        <v>112</v>
      </c>
      <c r="E928" s="21" t="s">
        <v>113</v>
      </c>
      <c r="F928" s="21" t="s">
        <v>114</v>
      </c>
      <c r="G928" s="21" t="s">
        <v>174</v>
      </c>
      <c r="H928" s="21" t="s">
        <v>92</v>
      </c>
      <c r="I928" s="21" t="s">
        <v>93</v>
      </c>
      <c r="J928" s="21" t="s">
        <v>94</v>
      </c>
    </row>
    <row r="929" spans="1:10" ht="32.5" customHeight="1" x14ac:dyDescent="0.2">
      <c r="A929" s="180" t="s">
        <v>263</v>
      </c>
      <c r="B929" s="182" t="s">
        <v>59</v>
      </c>
      <c r="C929" s="182" t="s">
        <v>47</v>
      </c>
      <c r="D929" s="182">
        <v>3</v>
      </c>
      <c r="E929" s="182" t="s">
        <v>136</v>
      </c>
      <c r="F929" s="2" t="s">
        <v>211</v>
      </c>
      <c r="G929" s="3">
        <v>1</v>
      </c>
      <c r="H929" s="27" t="e">
        <f>#REF!</f>
        <v>#REF!</v>
      </c>
      <c r="I929" s="26" t="e">
        <f t="shared" ref="I929:I930" si="57">H929*G929</f>
        <v>#REF!</v>
      </c>
      <c r="J929" s="235" t="e">
        <f>SUM(I929:I930)</f>
        <v>#REF!</v>
      </c>
    </row>
    <row r="930" spans="1:10" ht="41.5" customHeight="1" x14ac:dyDescent="0.2">
      <c r="A930" s="231"/>
      <c r="B930" s="182"/>
      <c r="C930" s="182"/>
      <c r="D930" s="182"/>
      <c r="E930" s="182"/>
      <c r="F930" s="55" t="s">
        <v>264</v>
      </c>
      <c r="G930" s="3">
        <v>1</v>
      </c>
      <c r="H930" s="26">
        <v>50000</v>
      </c>
      <c r="I930" s="26">
        <f t="shared" si="57"/>
        <v>50000</v>
      </c>
      <c r="J930" s="236"/>
    </row>
    <row r="931" spans="1:10" s="22" customFormat="1" ht="45" x14ac:dyDescent="0.2">
      <c r="A931" s="21" t="s">
        <v>246</v>
      </c>
      <c r="B931" s="21" t="s">
        <v>110</v>
      </c>
      <c r="C931" s="21" t="s">
        <v>111</v>
      </c>
      <c r="D931" s="21" t="s">
        <v>112</v>
      </c>
      <c r="E931" s="21" t="s">
        <v>113</v>
      </c>
      <c r="F931" s="21" t="s">
        <v>114</v>
      </c>
      <c r="G931" s="21" t="s">
        <v>174</v>
      </c>
      <c r="H931" s="21" t="s">
        <v>92</v>
      </c>
      <c r="I931" s="21" t="s">
        <v>93</v>
      </c>
      <c r="J931" s="21" t="s">
        <v>94</v>
      </c>
    </row>
    <row r="932" spans="1:10" ht="37.25" customHeight="1" x14ac:dyDescent="0.2">
      <c r="A932" s="50" t="s">
        <v>265</v>
      </c>
      <c r="B932" s="3" t="s">
        <v>117</v>
      </c>
      <c r="C932" s="3" t="s">
        <v>47</v>
      </c>
      <c r="D932" s="3">
        <v>2</v>
      </c>
      <c r="E932" s="3" t="s">
        <v>137</v>
      </c>
      <c r="F932" s="2" t="s">
        <v>306</v>
      </c>
      <c r="G932" s="41">
        <f t="shared" ref="G932" si="58">D932</f>
        <v>2</v>
      </c>
      <c r="H932" s="26">
        <v>116655</v>
      </c>
      <c r="I932" s="26">
        <f t="shared" ref="I932" si="59">+H932*G932</f>
        <v>233310</v>
      </c>
      <c r="J932" s="78">
        <f t="shared" ref="J932" si="60">SUM(I932:I932)</f>
        <v>233310</v>
      </c>
    </row>
    <row r="933" spans="1:10" s="22" customFormat="1" ht="45" x14ac:dyDescent="0.2">
      <c r="A933" s="21" t="s">
        <v>246</v>
      </c>
      <c r="B933" s="21" t="s">
        <v>110</v>
      </c>
      <c r="C933" s="21" t="s">
        <v>111</v>
      </c>
      <c r="D933" s="21" t="s">
        <v>112</v>
      </c>
      <c r="E933" s="21" t="s">
        <v>113</v>
      </c>
      <c r="F933" s="21" t="s">
        <v>114</v>
      </c>
      <c r="G933" s="21" t="s">
        <v>174</v>
      </c>
      <c r="H933" s="21" t="s">
        <v>92</v>
      </c>
      <c r="I933" s="21" t="s">
        <v>93</v>
      </c>
      <c r="J933" s="21" t="s">
        <v>94</v>
      </c>
    </row>
    <row r="934" spans="1:10" ht="33" customHeight="1" x14ac:dyDescent="0.2">
      <c r="A934" s="50" t="s">
        <v>265</v>
      </c>
      <c r="B934" s="3" t="s">
        <v>59</v>
      </c>
      <c r="C934" s="3" t="s">
        <v>47</v>
      </c>
      <c r="D934" s="3">
        <v>2</v>
      </c>
      <c r="E934" s="3" t="s">
        <v>138</v>
      </c>
      <c r="F934" s="2" t="s">
        <v>306</v>
      </c>
      <c r="G934" s="41">
        <f>D934</f>
        <v>2</v>
      </c>
      <c r="H934" s="26">
        <v>116655</v>
      </c>
      <c r="I934" s="26">
        <f>+H934*G934</f>
        <v>233310</v>
      </c>
      <c r="J934" s="78">
        <f>SUM(I934:I934)</f>
        <v>233310</v>
      </c>
    </row>
    <row r="935" spans="1:10" ht="45" x14ac:dyDescent="0.2">
      <c r="A935" s="21" t="s">
        <v>246</v>
      </c>
      <c r="B935" s="21" t="s">
        <v>110</v>
      </c>
      <c r="C935" s="21" t="s">
        <v>111</v>
      </c>
      <c r="D935" s="21" t="s">
        <v>112</v>
      </c>
      <c r="E935" s="21" t="s">
        <v>113</v>
      </c>
      <c r="F935" s="21" t="s">
        <v>114</v>
      </c>
      <c r="G935" s="21" t="s">
        <v>174</v>
      </c>
      <c r="H935" s="21" t="s">
        <v>92</v>
      </c>
      <c r="I935" s="21" t="s">
        <v>93</v>
      </c>
      <c r="J935" s="21" t="s">
        <v>94</v>
      </c>
    </row>
    <row r="936" spans="1:10" ht="26.75" customHeight="1" x14ac:dyDescent="0.2">
      <c r="A936" s="180" t="s">
        <v>0</v>
      </c>
      <c r="B936" s="176" t="s">
        <v>117</v>
      </c>
      <c r="C936" s="176" t="s">
        <v>139</v>
      </c>
      <c r="D936" s="176">
        <v>4</v>
      </c>
      <c r="E936" s="176">
        <v>15</v>
      </c>
      <c r="F936" s="43" t="s">
        <v>83</v>
      </c>
      <c r="G936" s="3">
        <f>E936*D936</f>
        <v>60</v>
      </c>
      <c r="H936" s="26" t="e">
        <f>#REF!</f>
        <v>#REF!</v>
      </c>
      <c r="I936" s="26" t="e">
        <f>H936*G936</f>
        <v>#REF!</v>
      </c>
      <c r="J936" s="235" t="e">
        <f>SUM(I936:I937)</f>
        <v>#REF!</v>
      </c>
    </row>
    <row r="937" spans="1:10" ht="120" customHeight="1" x14ac:dyDescent="0.2">
      <c r="A937" s="231"/>
      <c r="B937" s="228"/>
      <c r="C937" s="228"/>
      <c r="D937" s="228"/>
      <c r="E937" s="228"/>
      <c r="F937" s="2" t="s">
        <v>306</v>
      </c>
      <c r="G937" s="3">
        <f>D936</f>
        <v>4</v>
      </c>
      <c r="H937" s="26">
        <v>116655</v>
      </c>
      <c r="I937" s="26">
        <f>+H937*G937</f>
        <v>466620</v>
      </c>
      <c r="J937" s="235"/>
    </row>
    <row r="938" spans="1:10" s="22" customFormat="1" ht="45" x14ac:dyDescent="0.2">
      <c r="A938" s="21" t="s">
        <v>246</v>
      </c>
      <c r="B938" s="21" t="s">
        <v>110</v>
      </c>
      <c r="C938" s="21" t="s">
        <v>111</v>
      </c>
      <c r="D938" s="21" t="s">
        <v>112</v>
      </c>
      <c r="E938" s="21" t="s">
        <v>113</v>
      </c>
      <c r="F938" s="21" t="s">
        <v>114</v>
      </c>
      <c r="G938" s="21" t="s">
        <v>174</v>
      </c>
      <c r="H938" s="21" t="s">
        <v>92</v>
      </c>
      <c r="I938" s="21" t="s">
        <v>93</v>
      </c>
      <c r="J938" s="21" t="s">
        <v>94</v>
      </c>
    </row>
    <row r="939" spans="1:10" ht="72" customHeight="1" x14ac:dyDescent="0.2">
      <c r="A939" s="180" t="s">
        <v>2</v>
      </c>
      <c r="B939" s="176" t="s">
        <v>59</v>
      </c>
      <c r="C939" s="176" t="s">
        <v>139</v>
      </c>
      <c r="D939" s="176">
        <v>4</v>
      </c>
      <c r="E939" s="176">
        <v>15</v>
      </c>
      <c r="F939" s="43" t="s">
        <v>83</v>
      </c>
      <c r="G939" s="3">
        <f>E939*D939</f>
        <v>60</v>
      </c>
      <c r="H939" s="26" t="e">
        <f>#REF!</f>
        <v>#REF!</v>
      </c>
      <c r="I939" s="26" t="e">
        <f>H939*G939</f>
        <v>#REF!</v>
      </c>
      <c r="J939" s="235" t="e">
        <f>SUM(I939:I940)</f>
        <v>#REF!</v>
      </c>
    </row>
    <row r="940" spans="1:10" ht="81.5" customHeight="1" x14ac:dyDescent="0.2">
      <c r="A940" s="183"/>
      <c r="B940" s="228"/>
      <c r="C940" s="228"/>
      <c r="D940" s="228"/>
      <c r="E940" s="228"/>
      <c r="F940" s="2" t="s">
        <v>306</v>
      </c>
      <c r="G940" s="3">
        <f>D939</f>
        <v>4</v>
      </c>
      <c r="H940" s="26">
        <v>116655</v>
      </c>
      <c r="I940" s="26">
        <f>+H940*G940</f>
        <v>466620</v>
      </c>
      <c r="J940" s="235"/>
    </row>
    <row r="941" spans="1:10" s="22" customFormat="1" ht="45" x14ac:dyDescent="0.2">
      <c r="A941" s="21" t="s">
        <v>246</v>
      </c>
      <c r="B941" s="21" t="s">
        <v>110</v>
      </c>
      <c r="C941" s="21" t="s">
        <v>111</v>
      </c>
      <c r="D941" s="21" t="s">
        <v>112</v>
      </c>
      <c r="E941" s="21" t="s">
        <v>113</v>
      </c>
      <c r="F941" s="21" t="s">
        <v>114</v>
      </c>
      <c r="G941" s="21" t="s">
        <v>174</v>
      </c>
      <c r="H941" s="21" t="s">
        <v>92</v>
      </c>
      <c r="I941" s="21" t="s">
        <v>93</v>
      </c>
      <c r="J941" s="21" t="s">
        <v>94</v>
      </c>
    </row>
    <row r="942" spans="1:10" s="38" customFormat="1" ht="52.25" customHeight="1" x14ac:dyDescent="0.2">
      <c r="A942" s="180" t="s">
        <v>215</v>
      </c>
      <c r="B942" s="176" t="s">
        <v>117</v>
      </c>
      <c r="C942" s="176" t="s">
        <v>139</v>
      </c>
      <c r="D942" s="176">
        <v>5</v>
      </c>
      <c r="E942" s="176">
        <v>30</v>
      </c>
      <c r="F942" s="43" t="s">
        <v>83</v>
      </c>
      <c r="G942" s="3">
        <f>E942*D942</f>
        <v>150</v>
      </c>
      <c r="H942" s="82" t="e">
        <f>#REF!</f>
        <v>#REF!</v>
      </c>
      <c r="I942" s="26" t="e">
        <f>H942*G942</f>
        <v>#REF!</v>
      </c>
      <c r="J942" s="235" t="e">
        <f>SUM(I942:I943)</f>
        <v>#REF!</v>
      </c>
    </row>
    <row r="943" spans="1:10" ht="62" customHeight="1" x14ac:dyDescent="0.2">
      <c r="A943" s="231"/>
      <c r="B943" s="228"/>
      <c r="C943" s="228"/>
      <c r="D943" s="228"/>
      <c r="E943" s="228"/>
      <c r="F943" s="2" t="s">
        <v>306</v>
      </c>
      <c r="G943" s="3">
        <f>D942</f>
        <v>5</v>
      </c>
      <c r="H943" s="26">
        <v>116655</v>
      </c>
      <c r="I943" s="26">
        <f>+H943*G943</f>
        <v>583275</v>
      </c>
      <c r="J943" s="235"/>
    </row>
    <row r="944" spans="1:10" s="22" customFormat="1" ht="45" x14ac:dyDescent="0.2">
      <c r="A944" s="21" t="s">
        <v>246</v>
      </c>
      <c r="B944" s="21" t="s">
        <v>110</v>
      </c>
      <c r="C944" s="21" t="s">
        <v>111</v>
      </c>
      <c r="D944" s="21" t="s">
        <v>112</v>
      </c>
      <c r="E944" s="21" t="s">
        <v>113</v>
      </c>
      <c r="F944" s="21" t="s">
        <v>114</v>
      </c>
      <c r="G944" s="21" t="s">
        <v>174</v>
      </c>
      <c r="H944" s="21" t="s">
        <v>92</v>
      </c>
      <c r="I944" s="21" t="s">
        <v>93</v>
      </c>
      <c r="J944" s="21" t="s">
        <v>94</v>
      </c>
    </row>
    <row r="945" spans="1:10" s="38" customFormat="1" ht="63.5" customHeight="1" x14ac:dyDescent="0.2">
      <c r="A945" s="180" t="s">
        <v>216</v>
      </c>
      <c r="B945" s="176" t="s">
        <v>59</v>
      </c>
      <c r="C945" s="176" t="s">
        <v>139</v>
      </c>
      <c r="D945" s="176">
        <v>5</v>
      </c>
      <c r="E945" s="176">
        <v>20</v>
      </c>
      <c r="F945" s="43" t="s">
        <v>83</v>
      </c>
      <c r="G945" s="3">
        <f>E945*D945</f>
        <v>100</v>
      </c>
      <c r="H945" s="82" t="e">
        <f>#REF!</f>
        <v>#REF!</v>
      </c>
      <c r="I945" s="26" t="e">
        <f>H945*G945</f>
        <v>#REF!</v>
      </c>
      <c r="J945" s="235" t="e">
        <f>SUM(I945:I946)</f>
        <v>#REF!</v>
      </c>
    </row>
    <row r="946" spans="1:10" ht="59.5" customHeight="1" x14ac:dyDescent="0.2">
      <c r="A946" s="231"/>
      <c r="B946" s="228"/>
      <c r="C946" s="228"/>
      <c r="D946" s="228"/>
      <c r="E946" s="228"/>
      <c r="F946" s="2" t="s">
        <v>306</v>
      </c>
      <c r="G946" s="3">
        <f>D945</f>
        <v>5</v>
      </c>
      <c r="H946" s="26">
        <v>116655</v>
      </c>
      <c r="I946" s="26">
        <f>+H946*G946</f>
        <v>583275</v>
      </c>
      <c r="J946" s="235"/>
    </row>
    <row r="947" spans="1:10" ht="22.25" customHeight="1" x14ac:dyDescent="0.2">
      <c r="A947" s="151" t="s">
        <v>140</v>
      </c>
      <c r="B947" s="204"/>
      <c r="C947" s="204"/>
      <c r="D947" s="204"/>
      <c r="E947" s="204"/>
      <c r="F947" s="204"/>
      <c r="G947" s="204"/>
      <c r="H947" s="204"/>
      <c r="I947" s="204"/>
      <c r="J947" s="205"/>
    </row>
    <row r="948" spans="1:10" s="22" customFormat="1" ht="45" x14ac:dyDescent="0.2">
      <c r="A948" s="21" t="s">
        <v>246</v>
      </c>
      <c r="B948" s="21" t="s">
        <v>110</v>
      </c>
      <c r="C948" s="21" t="s">
        <v>111</v>
      </c>
      <c r="D948" s="21" t="s">
        <v>112</v>
      </c>
      <c r="E948" s="21" t="s">
        <v>113</v>
      </c>
      <c r="F948" s="21" t="s">
        <v>114</v>
      </c>
      <c r="G948" s="21" t="s">
        <v>174</v>
      </c>
      <c r="H948" s="21" t="s">
        <v>92</v>
      </c>
      <c r="I948" s="21" t="s">
        <v>93</v>
      </c>
      <c r="J948" s="21" t="s">
        <v>94</v>
      </c>
    </row>
    <row r="949" spans="1:10" ht="33.5" customHeight="1" x14ac:dyDescent="0.2">
      <c r="A949" s="50" t="s">
        <v>266</v>
      </c>
      <c r="B949" s="45" t="s">
        <v>59</v>
      </c>
      <c r="C949" s="45" t="s">
        <v>141</v>
      </c>
      <c r="D949" s="45">
        <v>4</v>
      </c>
      <c r="E949" s="45">
        <v>15</v>
      </c>
      <c r="F949" s="43" t="s">
        <v>210</v>
      </c>
      <c r="G949" s="45">
        <v>1</v>
      </c>
      <c r="H949" s="27" t="e">
        <f>#REF!</f>
        <v>#REF!</v>
      </c>
      <c r="I949" s="83" t="e">
        <f t="shared" ref="I949" si="61">H949*G949</f>
        <v>#REF!</v>
      </c>
      <c r="J949" s="28">
        <v>233310</v>
      </c>
    </row>
    <row r="950" spans="1:10" s="22" customFormat="1" ht="45" x14ac:dyDescent="0.2">
      <c r="A950" s="21" t="s">
        <v>246</v>
      </c>
      <c r="B950" s="21" t="s">
        <v>110</v>
      </c>
      <c r="C950" s="21" t="s">
        <v>111</v>
      </c>
      <c r="D950" s="21" t="s">
        <v>112</v>
      </c>
      <c r="E950" s="21" t="s">
        <v>113</v>
      </c>
      <c r="F950" s="21" t="s">
        <v>114</v>
      </c>
      <c r="G950" s="21" t="s">
        <v>174</v>
      </c>
      <c r="H950" s="21" t="s">
        <v>92</v>
      </c>
      <c r="I950" s="21" t="s">
        <v>93</v>
      </c>
      <c r="J950" s="21" t="s">
        <v>94</v>
      </c>
    </row>
    <row r="951" spans="1:10" ht="42" customHeight="1" x14ac:dyDescent="0.2">
      <c r="A951" s="189" t="s">
        <v>267</v>
      </c>
      <c r="B951" s="188" t="s">
        <v>117</v>
      </c>
      <c r="C951" s="188" t="s">
        <v>296</v>
      </c>
      <c r="D951" s="188">
        <v>1</v>
      </c>
      <c r="E951" s="188">
        <v>20</v>
      </c>
      <c r="F951" s="2" t="s">
        <v>209</v>
      </c>
      <c r="G951" s="3">
        <v>1</v>
      </c>
      <c r="H951" s="27">
        <f>'[1]EST MERC LITOGRAFIA'!$G$35</f>
        <v>45750</v>
      </c>
      <c r="I951" s="83">
        <f>H951*G951</f>
        <v>45750</v>
      </c>
      <c r="J951" s="159">
        <f>SUM(I951:I955)</f>
        <v>333485.2</v>
      </c>
    </row>
    <row r="952" spans="1:10" ht="42.5" customHeight="1" x14ac:dyDescent="0.2">
      <c r="A952" s="347"/>
      <c r="B952" s="188"/>
      <c r="C952" s="188"/>
      <c r="D952" s="188"/>
      <c r="E952" s="188"/>
      <c r="F952" s="56" t="s">
        <v>208</v>
      </c>
      <c r="G952" s="3">
        <v>1</v>
      </c>
      <c r="H952" s="27">
        <f>'[1]EST MERC LITOGRAFIA'!$G$35</f>
        <v>45750</v>
      </c>
      <c r="I952" s="83">
        <f>H952*G952</f>
        <v>45750</v>
      </c>
      <c r="J952" s="160"/>
    </row>
    <row r="953" spans="1:10" ht="29.5" customHeight="1" x14ac:dyDescent="0.2">
      <c r="A953" s="347"/>
      <c r="B953" s="188"/>
      <c r="C953" s="188"/>
      <c r="D953" s="188"/>
      <c r="E953" s="188"/>
      <c r="F953" s="56" t="s">
        <v>298</v>
      </c>
      <c r="G953" s="3">
        <v>2</v>
      </c>
      <c r="H953" s="26">
        <f>'[1]EST MERC LITOGRAFIA'!$G$50</f>
        <v>81333</v>
      </c>
      <c r="I953" s="83">
        <f>H953*G953</f>
        <v>162666</v>
      </c>
      <c r="J953" s="160"/>
    </row>
    <row r="954" spans="1:10" ht="45" x14ac:dyDescent="0.2">
      <c r="A954" s="347"/>
      <c r="B954" s="188"/>
      <c r="C954" s="188"/>
      <c r="D954" s="188"/>
      <c r="E954" s="188"/>
      <c r="F954" s="56" t="s">
        <v>205</v>
      </c>
      <c r="G954" s="3">
        <f>D951*E951</f>
        <v>20</v>
      </c>
      <c r="H954" s="27">
        <f>'[1]EST MERC LITOGRAFIA'!$G$40</f>
        <v>305</v>
      </c>
      <c r="I954" s="26">
        <f>H954*G954</f>
        <v>6100</v>
      </c>
      <c r="J954" s="160"/>
    </row>
    <row r="955" spans="1:10" ht="31.25" customHeight="1" x14ac:dyDescent="0.2">
      <c r="A955" s="347"/>
      <c r="B955" s="188"/>
      <c r="C955" s="188"/>
      <c r="D955" s="188"/>
      <c r="E955" s="188"/>
      <c r="F955" s="56" t="s">
        <v>64</v>
      </c>
      <c r="G955" s="3">
        <v>20</v>
      </c>
      <c r="H955" s="26">
        <f>3480*(1+5.2%)</f>
        <v>3660.96</v>
      </c>
      <c r="I955" s="26">
        <f>H955*G955</f>
        <v>73219.199999999997</v>
      </c>
      <c r="J955" s="161"/>
    </row>
    <row r="956" spans="1:10" s="22" customFormat="1" ht="45" x14ac:dyDescent="0.2">
      <c r="A956" s="21" t="s">
        <v>246</v>
      </c>
      <c r="B956" s="21" t="s">
        <v>110</v>
      </c>
      <c r="C956" s="21" t="s">
        <v>111</v>
      </c>
      <c r="D956" s="21" t="s">
        <v>112</v>
      </c>
      <c r="E956" s="21" t="s">
        <v>113</v>
      </c>
      <c r="F956" s="21" t="s">
        <v>114</v>
      </c>
      <c r="G956" s="21" t="s">
        <v>174</v>
      </c>
      <c r="H956" s="21" t="s">
        <v>92</v>
      </c>
      <c r="I956" s="21" t="s">
        <v>93</v>
      </c>
      <c r="J956" s="21" t="s">
        <v>94</v>
      </c>
    </row>
    <row r="957" spans="1:10" ht="42" customHeight="1" x14ac:dyDescent="0.2">
      <c r="A957" s="189" t="s">
        <v>267</v>
      </c>
      <c r="B957" s="188" t="s">
        <v>59</v>
      </c>
      <c r="C957" s="188" t="s">
        <v>296</v>
      </c>
      <c r="D957" s="188">
        <v>1</v>
      </c>
      <c r="E957" s="188">
        <v>20</v>
      </c>
      <c r="F957" s="2" t="s">
        <v>209</v>
      </c>
      <c r="G957" s="3">
        <v>1</v>
      </c>
      <c r="H957" s="27">
        <f>'[1]EST MERC LITOGRAFIA'!$G$35</f>
        <v>45750</v>
      </c>
      <c r="I957" s="83">
        <f>H957*G957</f>
        <v>45750</v>
      </c>
      <c r="J957" s="159">
        <f>SUM(I957:I961)</f>
        <v>333485.2</v>
      </c>
    </row>
    <row r="958" spans="1:10" ht="42.5" customHeight="1" x14ac:dyDescent="0.2">
      <c r="A958" s="347"/>
      <c r="B958" s="188"/>
      <c r="C958" s="188"/>
      <c r="D958" s="188"/>
      <c r="E958" s="188"/>
      <c r="F958" s="56" t="s">
        <v>227</v>
      </c>
      <c r="G958" s="3">
        <v>1</v>
      </c>
      <c r="H958" s="27">
        <f>'[1]EST MERC LITOGRAFIA'!$G$35</f>
        <v>45750</v>
      </c>
      <c r="I958" s="83">
        <f>H958*G958</f>
        <v>45750</v>
      </c>
      <c r="J958" s="160"/>
    </row>
    <row r="959" spans="1:10" ht="29.5" customHeight="1" x14ac:dyDescent="0.2">
      <c r="A959" s="347"/>
      <c r="B959" s="188"/>
      <c r="C959" s="188"/>
      <c r="D959" s="188"/>
      <c r="E959" s="188"/>
      <c r="F959" s="56" t="s">
        <v>298</v>
      </c>
      <c r="G959" s="3">
        <v>2</v>
      </c>
      <c r="H959" s="26">
        <f>'[1]EST MERC LITOGRAFIA'!$G$50</f>
        <v>81333</v>
      </c>
      <c r="I959" s="83">
        <f>H959*G959</f>
        <v>162666</v>
      </c>
      <c r="J959" s="160"/>
    </row>
    <row r="960" spans="1:10" ht="45" x14ac:dyDescent="0.2">
      <c r="A960" s="347"/>
      <c r="B960" s="188"/>
      <c r="C960" s="188"/>
      <c r="D960" s="188"/>
      <c r="E960" s="188"/>
      <c r="F960" s="56" t="s">
        <v>205</v>
      </c>
      <c r="G960" s="3">
        <f>D957*E957</f>
        <v>20</v>
      </c>
      <c r="H960" s="27">
        <f>'[1]EST MERC LITOGRAFIA'!$G$40</f>
        <v>305</v>
      </c>
      <c r="I960" s="26">
        <f>H960*G960</f>
        <v>6100</v>
      </c>
      <c r="J960" s="160"/>
    </row>
    <row r="961" spans="1:10" ht="31.25" customHeight="1" x14ac:dyDescent="0.2">
      <c r="A961" s="347"/>
      <c r="B961" s="188"/>
      <c r="C961" s="188"/>
      <c r="D961" s="188"/>
      <c r="E961" s="188"/>
      <c r="F961" s="56" t="s">
        <v>64</v>
      </c>
      <c r="G961" s="3">
        <v>20</v>
      </c>
      <c r="H961" s="26">
        <f>3480*(1+5.2%)</f>
        <v>3660.96</v>
      </c>
      <c r="I961" s="26">
        <f>H961*G961</f>
        <v>73219.199999999997</v>
      </c>
      <c r="J961" s="161"/>
    </row>
    <row r="962" spans="1:10" s="22" customFormat="1" ht="45" x14ac:dyDescent="0.2">
      <c r="A962" s="21" t="s">
        <v>246</v>
      </c>
      <c r="B962" s="21" t="s">
        <v>110</v>
      </c>
      <c r="C962" s="21" t="s">
        <v>111</v>
      </c>
      <c r="D962" s="21" t="s">
        <v>112</v>
      </c>
      <c r="E962" s="21" t="s">
        <v>113</v>
      </c>
      <c r="F962" s="21" t="s">
        <v>114</v>
      </c>
      <c r="G962" s="21" t="s">
        <v>174</v>
      </c>
      <c r="H962" s="21" t="s">
        <v>92</v>
      </c>
      <c r="I962" s="21" t="s">
        <v>93</v>
      </c>
      <c r="J962" s="21" t="s">
        <v>94</v>
      </c>
    </row>
    <row r="963" spans="1:10" ht="15" x14ac:dyDescent="0.2">
      <c r="A963" s="187" t="s">
        <v>268</v>
      </c>
      <c r="B963" s="188" t="s">
        <v>117</v>
      </c>
      <c r="C963" s="188" t="s">
        <v>296</v>
      </c>
      <c r="D963" s="188">
        <v>1</v>
      </c>
      <c r="E963" s="188">
        <v>20</v>
      </c>
      <c r="F963" s="76" t="s">
        <v>65</v>
      </c>
      <c r="G963" s="3">
        <f>E963*D963</f>
        <v>20</v>
      </c>
      <c r="H963" s="70" t="e">
        <f>#REF!</f>
        <v>#REF!</v>
      </c>
      <c r="I963" s="26" t="e">
        <f>H963*G963</f>
        <v>#REF!</v>
      </c>
      <c r="J963" s="159" t="e">
        <f>SUM(I963:I967)</f>
        <v>#REF!</v>
      </c>
    </row>
    <row r="964" spans="1:10" ht="15" x14ac:dyDescent="0.2">
      <c r="A964" s="348"/>
      <c r="B964" s="188"/>
      <c r="C964" s="188"/>
      <c r="D964" s="188"/>
      <c r="E964" s="188"/>
      <c r="F964" s="76" t="s">
        <v>66</v>
      </c>
      <c r="G964" s="3">
        <f>E963*D963</f>
        <v>20</v>
      </c>
      <c r="H964" s="27">
        <v>1108</v>
      </c>
      <c r="I964" s="26">
        <f>H964*G964</f>
        <v>22160</v>
      </c>
      <c r="J964" s="160"/>
    </row>
    <row r="965" spans="1:10" ht="15" x14ac:dyDescent="0.2">
      <c r="A965" s="348"/>
      <c r="B965" s="188"/>
      <c r="C965" s="188"/>
      <c r="D965" s="188"/>
      <c r="E965" s="188"/>
      <c r="F965" s="76" t="s">
        <v>67</v>
      </c>
      <c r="G965" s="3">
        <f>E963*D963</f>
        <v>20</v>
      </c>
      <c r="H965" s="70">
        <v>28028</v>
      </c>
      <c r="I965" s="26">
        <f>H965*G965</f>
        <v>560560</v>
      </c>
      <c r="J965" s="160"/>
    </row>
    <row r="966" spans="1:10" ht="120" x14ac:dyDescent="0.2">
      <c r="A966" s="348"/>
      <c r="B966" s="188"/>
      <c r="C966" s="188"/>
      <c r="D966" s="188"/>
      <c r="E966" s="188"/>
      <c r="F966" s="76" t="s">
        <v>203</v>
      </c>
      <c r="G966" s="3">
        <f>E963*D963</f>
        <v>20</v>
      </c>
      <c r="H966" s="27" t="e">
        <f>#REF!</f>
        <v>#REF!</v>
      </c>
      <c r="I966" s="26" t="e">
        <f>H966*G966</f>
        <v>#REF!</v>
      </c>
      <c r="J966" s="160"/>
    </row>
    <row r="967" spans="1:10" ht="105" x14ac:dyDescent="0.2">
      <c r="A967" s="349"/>
      <c r="B967" s="188"/>
      <c r="C967" s="188"/>
      <c r="D967" s="188"/>
      <c r="E967" s="188"/>
      <c r="F967" s="76" t="s">
        <v>212</v>
      </c>
      <c r="G967" s="3">
        <v>1</v>
      </c>
      <c r="H967" s="27" t="e">
        <f>#REF!</f>
        <v>#REF!</v>
      </c>
      <c r="I967" s="26" t="e">
        <f t="shared" ref="I967" si="62">H967*G967</f>
        <v>#REF!</v>
      </c>
      <c r="J967" s="161"/>
    </row>
    <row r="968" spans="1:10" s="22" customFormat="1" ht="45" x14ac:dyDescent="0.2">
      <c r="A968" s="21" t="s">
        <v>246</v>
      </c>
      <c r="B968" s="21" t="s">
        <v>110</v>
      </c>
      <c r="C968" s="21" t="s">
        <v>111</v>
      </c>
      <c r="D968" s="21" t="s">
        <v>112</v>
      </c>
      <c r="E968" s="21" t="s">
        <v>113</v>
      </c>
      <c r="F968" s="21" t="s">
        <v>114</v>
      </c>
      <c r="G968" s="21" t="s">
        <v>174</v>
      </c>
      <c r="H968" s="21" t="s">
        <v>92</v>
      </c>
      <c r="I968" s="21" t="s">
        <v>93</v>
      </c>
      <c r="J968" s="21" t="s">
        <v>94</v>
      </c>
    </row>
    <row r="969" spans="1:10" s="38" customFormat="1" ht="15" x14ac:dyDescent="0.2">
      <c r="A969" s="187" t="s">
        <v>268</v>
      </c>
      <c r="B969" s="188" t="s">
        <v>59</v>
      </c>
      <c r="C969" s="188" t="s">
        <v>296</v>
      </c>
      <c r="D969" s="188">
        <v>1</v>
      </c>
      <c r="E969" s="188">
        <v>20</v>
      </c>
      <c r="F969" s="76" t="s">
        <v>65</v>
      </c>
      <c r="G969" s="3">
        <f>E969*D969</f>
        <v>20</v>
      </c>
      <c r="H969" s="70" t="e">
        <f>#REF!</f>
        <v>#REF!</v>
      </c>
      <c r="I969" s="26" t="e">
        <f>H969*G969</f>
        <v>#REF!</v>
      </c>
      <c r="J969" s="159" t="e">
        <f>SUM(I969:I973)</f>
        <v>#REF!</v>
      </c>
    </row>
    <row r="970" spans="1:10" s="38" customFormat="1" ht="15" x14ac:dyDescent="0.2">
      <c r="A970" s="348"/>
      <c r="B970" s="188"/>
      <c r="C970" s="188"/>
      <c r="D970" s="188"/>
      <c r="E970" s="188"/>
      <c r="F970" s="76" t="s">
        <v>66</v>
      </c>
      <c r="G970" s="3">
        <f>E969*D969</f>
        <v>20</v>
      </c>
      <c r="H970" s="27">
        <v>1108</v>
      </c>
      <c r="I970" s="26">
        <f>H970*G970</f>
        <v>22160</v>
      </c>
      <c r="J970" s="160"/>
    </row>
    <row r="971" spans="1:10" s="38" customFormat="1" ht="15" x14ac:dyDescent="0.2">
      <c r="A971" s="348"/>
      <c r="B971" s="188"/>
      <c r="C971" s="188"/>
      <c r="D971" s="188"/>
      <c r="E971" s="188"/>
      <c r="F971" s="76" t="s">
        <v>67</v>
      </c>
      <c r="G971" s="3">
        <f>E969*D969</f>
        <v>20</v>
      </c>
      <c r="H971" s="70">
        <v>28028</v>
      </c>
      <c r="I971" s="26">
        <f>H971*G971</f>
        <v>560560</v>
      </c>
      <c r="J971" s="160"/>
    </row>
    <row r="972" spans="1:10" ht="120" x14ac:dyDescent="0.2">
      <c r="A972" s="348"/>
      <c r="B972" s="188"/>
      <c r="C972" s="188"/>
      <c r="D972" s="188"/>
      <c r="E972" s="188"/>
      <c r="F972" s="76" t="s">
        <v>203</v>
      </c>
      <c r="G972" s="3">
        <f>E969*D969</f>
        <v>20</v>
      </c>
      <c r="H972" s="27" t="e">
        <f>#REF!</f>
        <v>#REF!</v>
      </c>
      <c r="I972" s="26" t="e">
        <f>H972*G972</f>
        <v>#REF!</v>
      </c>
      <c r="J972" s="160"/>
    </row>
    <row r="973" spans="1:10" ht="105" x14ac:dyDescent="0.2">
      <c r="A973" s="349"/>
      <c r="B973" s="188"/>
      <c r="C973" s="188"/>
      <c r="D973" s="188"/>
      <c r="E973" s="188"/>
      <c r="F973" s="76" t="s">
        <v>212</v>
      </c>
      <c r="G973" s="3">
        <v>1</v>
      </c>
      <c r="H973" s="27" t="e">
        <f>#REF!</f>
        <v>#REF!</v>
      </c>
      <c r="I973" s="26" t="e">
        <f t="shared" ref="I973" si="63">H973*G973</f>
        <v>#REF!</v>
      </c>
      <c r="J973" s="161"/>
    </row>
    <row r="974" spans="1:10" ht="22.25" customHeight="1" x14ac:dyDescent="0.2">
      <c r="A974" s="151" t="s">
        <v>269</v>
      </c>
      <c r="B974" s="204"/>
      <c r="C974" s="204"/>
      <c r="D974" s="204"/>
      <c r="E974" s="204"/>
      <c r="F974" s="204"/>
      <c r="G974" s="204"/>
      <c r="H974" s="204"/>
      <c r="I974" s="204"/>
      <c r="J974" s="205"/>
    </row>
    <row r="975" spans="1:10" s="22" customFormat="1" ht="45" x14ac:dyDescent="0.2">
      <c r="A975" s="21" t="s">
        <v>246</v>
      </c>
      <c r="B975" s="21" t="s">
        <v>110</v>
      </c>
      <c r="C975" s="21" t="s">
        <v>111</v>
      </c>
      <c r="D975" s="21" t="s">
        <v>112</v>
      </c>
      <c r="E975" s="21" t="s">
        <v>113</v>
      </c>
      <c r="F975" s="21" t="s">
        <v>114</v>
      </c>
      <c r="G975" s="21" t="s">
        <v>174</v>
      </c>
      <c r="H975" s="21" t="s">
        <v>92</v>
      </c>
      <c r="I975" s="21" t="s">
        <v>93</v>
      </c>
      <c r="J975" s="21" t="s">
        <v>94</v>
      </c>
    </row>
    <row r="976" spans="1:10" ht="41.5" customHeight="1" x14ac:dyDescent="0.2">
      <c r="A976" s="52" t="s">
        <v>243</v>
      </c>
      <c r="B976" s="45" t="s">
        <v>59</v>
      </c>
      <c r="C976" s="45" t="s">
        <v>197</v>
      </c>
      <c r="D976" s="45">
        <v>40</v>
      </c>
      <c r="E976" s="45">
        <v>20</v>
      </c>
      <c r="F976" s="45" t="s">
        <v>214</v>
      </c>
      <c r="G976" s="45">
        <f>E976*D976</f>
        <v>800</v>
      </c>
      <c r="H976" s="83" t="e">
        <f>#REF!</f>
        <v>#REF!</v>
      </c>
      <c r="I976" s="83" t="e">
        <f>H976*G976</f>
        <v>#REF!</v>
      </c>
      <c r="J976" s="28" t="e">
        <f>SUM(I976)</f>
        <v>#REF!</v>
      </c>
    </row>
    <row r="977" spans="1:10" ht="22.25" customHeight="1" x14ac:dyDescent="0.2">
      <c r="A977" s="151" t="s">
        <v>270</v>
      </c>
      <c r="B977" s="204"/>
      <c r="C977" s="204"/>
      <c r="D977" s="204"/>
      <c r="E977" s="204"/>
      <c r="F977" s="204"/>
      <c r="G977" s="204"/>
      <c r="H977" s="204"/>
      <c r="I977" s="204"/>
      <c r="J977" s="205"/>
    </row>
    <row r="978" spans="1:10" s="22" customFormat="1" ht="45" x14ac:dyDescent="0.2">
      <c r="A978" s="21" t="s">
        <v>246</v>
      </c>
      <c r="B978" s="21" t="s">
        <v>110</v>
      </c>
      <c r="C978" s="21" t="s">
        <v>111</v>
      </c>
      <c r="D978" s="21" t="s">
        <v>112</v>
      </c>
      <c r="E978" s="21" t="s">
        <v>113</v>
      </c>
      <c r="F978" s="21" t="s">
        <v>114</v>
      </c>
      <c r="G978" s="21" t="s">
        <v>174</v>
      </c>
      <c r="H978" s="21" t="s">
        <v>92</v>
      </c>
      <c r="I978" s="21" t="s">
        <v>93</v>
      </c>
      <c r="J978" s="21" t="s">
        <v>94</v>
      </c>
    </row>
    <row r="979" spans="1:10" ht="97.25" customHeight="1" x14ac:dyDescent="0.2">
      <c r="A979" s="52" t="s">
        <v>271</v>
      </c>
      <c r="B979" s="45" t="s">
        <v>117</v>
      </c>
      <c r="C979" s="45" t="s">
        <v>297</v>
      </c>
      <c r="D979" s="45">
        <v>4</v>
      </c>
      <c r="E979" s="45">
        <v>20</v>
      </c>
      <c r="F979" s="3" t="s">
        <v>300</v>
      </c>
      <c r="G979" s="3">
        <f>E979*D979</f>
        <v>80</v>
      </c>
      <c r="H979" s="26" t="e">
        <f>#REF!</f>
        <v>#REF!</v>
      </c>
      <c r="I979" s="26" t="e">
        <f>H979*G979</f>
        <v>#REF!</v>
      </c>
      <c r="J979" s="28" t="e">
        <f>SUM(I979)</f>
        <v>#REF!</v>
      </c>
    </row>
    <row r="980" spans="1:10" s="22" customFormat="1" ht="45" x14ac:dyDescent="0.2">
      <c r="A980" s="21" t="s">
        <v>246</v>
      </c>
      <c r="B980" s="21" t="s">
        <v>110</v>
      </c>
      <c r="C980" s="21" t="s">
        <v>111</v>
      </c>
      <c r="D980" s="21" t="s">
        <v>112</v>
      </c>
      <c r="E980" s="21" t="s">
        <v>113</v>
      </c>
      <c r="F980" s="21" t="s">
        <v>114</v>
      </c>
      <c r="G980" s="21" t="s">
        <v>174</v>
      </c>
      <c r="H980" s="21" t="s">
        <v>92</v>
      </c>
      <c r="I980" s="21" t="s">
        <v>93</v>
      </c>
      <c r="J980" s="21" t="s">
        <v>94</v>
      </c>
    </row>
    <row r="981" spans="1:10" ht="101.5" customHeight="1" x14ac:dyDescent="0.2">
      <c r="A981" s="1" t="s">
        <v>271</v>
      </c>
      <c r="B981" s="3" t="s">
        <v>59</v>
      </c>
      <c r="C981" s="3" t="s">
        <v>297</v>
      </c>
      <c r="D981" s="3">
        <v>4</v>
      </c>
      <c r="E981" s="3">
        <v>20</v>
      </c>
      <c r="F981" s="3" t="s">
        <v>301</v>
      </c>
      <c r="G981" s="3">
        <f>E981*D981</f>
        <v>80</v>
      </c>
      <c r="H981" s="26" t="e">
        <f>#REF!</f>
        <v>#REF!</v>
      </c>
      <c r="I981" s="26" t="e">
        <f>H981*G981</f>
        <v>#REF!</v>
      </c>
      <c r="J981" s="28" t="e">
        <f>SUM(I981)</f>
        <v>#REF!</v>
      </c>
    </row>
    <row r="982" spans="1:10" s="22" customFormat="1" ht="45" x14ac:dyDescent="0.2">
      <c r="A982" s="21" t="s">
        <v>246</v>
      </c>
      <c r="B982" s="21" t="s">
        <v>110</v>
      </c>
      <c r="C982" s="21" t="s">
        <v>111</v>
      </c>
      <c r="D982" s="21" t="s">
        <v>112</v>
      </c>
      <c r="E982" s="21" t="s">
        <v>113</v>
      </c>
      <c r="F982" s="21" t="s">
        <v>114</v>
      </c>
      <c r="G982" s="21" t="s">
        <v>174</v>
      </c>
      <c r="H982" s="21" t="s">
        <v>92</v>
      </c>
      <c r="I982" s="21" t="s">
        <v>93</v>
      </c>
      <c r="J982" s="21" t="s">
        <v>94</v>
      </c>
    </row>
    <row r="983" spans="1:10" ht="138.5" customHeight="1" x14ac:dyDescent="0.2">
      <c r="A983" s="50" t="s">
        <v>273</v>
      </c>
      <c r="B983" s="45" t="s">
        <v>117</v>
      </c>
      <c r="C983" s="45" t="s">
        <v>297</v>
      </c>
      <c r="D983" s="45">
        <v>4</v>
      </c>
      <c r="E983" s="45">
        <v>20</v>
      </c>
      <c r="F983" s="3" t="s">
        <v>300</v>
      </c>
      <c r="G983" s="3">
        <f>E983*D983</f>
        <v>80</v>
      </c>
      <c r="H983" s="26" t="e">
        <f>#REF!</f>
        <v>#REF!</v>
      </c>
      <c r="I983" s="26" t="e">
        <f>H983*G983</f>
        <v>#REF!</v>
      </c>
      <c r="J983" s="28" t="e">
        <f>SUM(I983)</f>
        <v>#REF!</v>
      </c>
    </row>
    <row r="984" spans="1:10" s="22" customFormat="1" ht="45" x14ac:dyDescent="0.2">
      <c r="A984" s="21" t="s">
        <v>246</v>
      </c>
      <c r="B984" s="21" t="s">
        <v>110</v>
      </c>
      <c r="C984" s="21" t="s">
        <v>111</v>
      </c>
      <c r="D984" s="21" t="s">
        <v>112</v>
      </c>
      <c r="E984" s="21" t="s">
        <v>113</v>
      </c>
      <c r="F984" s="21" t="s">
        <v>114</v>
      </c>
      <c r="G984" s="21" t="s">
        <v>174</v>
      </c>
      <c r="H984" s="21" t="s">
        <v>92</v>
      </c>
      <c r="I984" s="21" t="s">
        <v>93</v>
      </c>
      <c r="J984" s="21" t="s">
        <v>94</v>
      </c>
    </row>
    <row r="985" spans="1:10" ht="135" customHeight="1" x14ac:dyDescent="0.2">
      <c r="A985" s="57" t="s">
        <v>273</v>
      </c>
      <c r="B985" s="3" t="s">
        <v>59</v>
      </c>
      <c r="C985" s="3" t="s">
        <v>297</v>
      </c>
      <c r="D985" s="3">
        <v>4</v>
      </c>
      <c r="E985" s="3">
        <v>20</v>
      </c>
      <c r="F985" s="77" t="s">
        <v>300</v>
      </c>
      <c r="G985" s="3">
        <f>E985*D985</f>
        <v>80</v>
      </c>
      <c r="H985" s="26" t="e">
        <f>#REF!</f>
        <v>#REF!</v>
      </c>
      <c r="I985" s="26" t="e">
        <f>H985*G985</f>
        <v>#REF!</v>
      </c>
      <c r="J985" s="28" t="e">
        <f>SUM(I985)</f>
        <v>#REF!</v>
      </c>
    </row>
    <row r="986" spans="1:10" s="22" customFormat="1" ht="23" customHeight="1" x14ac:dyDescent="0.2">
      <c r="A986" s="170" t="s">
        <v>152</v>
      </c>
      <c r="B986" s="201"/>
      <c r="C986" s="201"/>
      <c r="D986" s="201"/>
      <c r="E986" s="201"/>
      <c r="F986" s="201"/>
      <c r="G986" s="201"/>
      <c r="H986" s="201"/>
      <c r="I986" s="201"/>
      <c r="J986" s="202"/>
    </row>
    <row r="987" spans="1:10" s="22" customFormat="1" ht="45" x14ac:dyDescent="0.2">
      <c r="A987" s="21" t="s">
        <v>246</v>
      </c>
      <c r="B987" s="21" t="s">
        <v>110</v>
      </c>
      <c r="C987" s="21" t="s">
        <v>111</v>
      </c>
      <c r="D987" s="21" t="s">
        <v>112</v>
      </c>
      <c r="E987" s="21" t="s">
        <v>113</v>
      </c>
      <c r="F987" s="21" t="s">
        <v>114</v>
      </c>
      <c r="G987" s="21" t="s">
        <v>174</v>
      </c>
      <c r="H987" s="21" t="s">
        <v>92</v>
      </c>
      <c r="I987" s="21" t="s">
        <v>93</v>
      </c>
      <c r="J987" s="21" t="s">
        <v>94</v>
      </c>
    </row>
    <row r="988" spans="1:10" ht="44.5" customHeight="1" x14ac:dyDescent="0.2">
      <c r="A988" s="180" t="s">
        <v>274</v>
      </c>
      <c r="B988" s="176" t="s">
        <v>59</v>
      </c>
      <c r="C988" s="156" t="s">
        <v>196</v>
      </c>
      <c r="D988" s="176">
        <v>10</v>
      </c>
      <c r="E988" s="176">
        <v>20</v>
      </c>
      <c r="F988" s="58" t="s">
        <v>52</v>
      </c>
      <c r="G988" s="3">
        <f>E988*D988</f>
        <v>200</v>
      </c>
      <c r="H988" s="26" t="e">
        <f>#REF!</f>
        <v>#REF!</v>
      </c>
      <c r="I988" s="26" t="e">
        <f>H988*G988</f>
        <v>#REF!</v>
      </c>
      <c r="J988" s="159" t="e">
        <f>SUM(I988:I989)</f>
        <v>#REF!</v>
      </c>
    </row>
    <row r="989" spans="1:10" ht="39" customHeight="1" x14ac:dyDescent="0.2">
      <c r="A989" s="231"/>
      <c r="B989" s="228"/>
      <c r="C989" s="224"/>
      <c r="D989" s="228"/>
      <c r="E989" s="228"/>
      <c r="F989" s="51" t="s">
        <v>275</v>
      </c>
      <c r="G989" s="3">
        <v>40</v>
      </c>
      <c r="H989" s="27">
        <v>1500</v>
      </c>
      <c r="I989" s="26">
        <f>H989*G989</f>
        <v>60000</v>
      </c>
      <c r="J989" s="161"/>
    </row>
    <row r="990" spans="1:10" s="22" customFormat="1" ht="45" x14ac:dyDescent="0.2">
      <c r="A990" s="21" t="s">
        <v>246</v>
      </c>
      <c r="B990" s="21" t="s">
        <v>110</v>
      </c>
      <c r="C990" s="21" t="s">
        <v>111</v>
      </c>
      <c r="D990" s="21" t="s">
        <v>112</v>
      </c>
      <c r="E990" s="21" t="s">
        <v>113</v>
      </c>
      <c r="F990" s="21" t="s">
        <v>114</v>
      </c>
      <c r="G990" s="21" t="s">
        <v>174</v>
      </c>
      <c r="H990" s="21" t="s">
        <v>92</v>
      </c>
      <c r="I990" s="21" t="s">
        <v>93</v>
      </c>
      <c r="J990" s="21" t="s">
        <v>94</v>
      </c>
    </row>
    <row r="991" spans="1:10" ht="48.5" customHeight="1" x14ac:dyDescent="0.2">
      <c r="A991" s="175" t="s">
        <v>276</v>
      </c>
      <c r="B991" s="176" t="s">
        <v>117</v>
      </c>
      <c r="C991" s="156" t="s">
        <v>196</v>
      </c>
      <c r="D991" s="176">
        <v>5</v>
      </c>
      <c r="E991" s="176">
        <v>15</v>
      </c>
      <c r="F991" s="58" t="s">
        <v>52</v>
      </c>
      <c r="G991" s="3">
        <f>E991*D991</f>
        <v>75</v>
      </c>
      <c r="H991" s="26" t="e">
        <f>#REF!</f>
        <v>#REF!</v>
      </c>
      <c r="I991" s="26" t="e">
        <f>H991*G991</f>
        <v>#REF!</v>
      </c>
      <c r="J991" s="159" t="e">
        <f>SUM(I991:I992)</f>
        <v>#REF!</v>
      </c>
    </row>
    <row r="992" spans="1:10" ht="53" customHeight="1" x14ac:dyDescent="0.2">
      <c r="A992" s="346"/>
      <c r="B992" s="228"/>
      <c r="C992" s="224"/>
      <c r="D992" s="228"/>
      <c r="E992" s="228"/>
      <c r="F992" s="51" t="s">
        <v>275</v>
      </c>
      <c r="G992" s="3">
        <v>24</v>
      </c>
      <c r="H992" s="27">
        <v>1500</v>
      </c>
      <c r="I992" s="26">
        <f>H992*G992</f>
        <v>36000</v>
      </c>
      <c r="J992" s="161"/>
    </row>
    <row r="993" spans="1:10" s="22" customFormat="1" ht="45" x14ac:dyDescent="0.2">
      <c r="A993" s="21" t="s">
        <v>246</v>
      </c>
      <c r="B993" s="21" t="s">
        <v>110</v>
      </c>
      <c r="C993" s="21" t="s">
        <v>111</v>
      </c>
      <c r="D993" s="21" t="s">
        <v>112</v>
      </c>
      <c r="E993" s="21" t="s">
        <v>113</v>
      </c>
      <c r="F993" s="21" t="s">
        <v>114</v>
      </c>
      <c r="G993" s="21" t="s">
        <v>174</v>
      </c>
      <c r="H993" s="21" t="s">
        <v>92</v>
      </c>
      <c r="I993" s="21" t="s">
        <v>93</v>
      </c>
      <c r="J993" s="21" t="s">
        <v>94</v>
      </c>
    </row>
    <row r="994" spans="1:10" s="38" customFormat="1" ht="38" customHeight="1" x14ac:dyDescent="0.2">
      <c r="A994" s="171" t="s">
        <v>277</v>
      </c>
      <c r="B994" s="176" t="s">
        <v>117</v>
      </c>
      <c r="C994" s="156" t="s">
        <v>196</v>
      </c>
      <c r="D994" s="176">
        <v>5</v>
      </c>
      <c r="E994" s="176">
        <v>15</v>
      </c>
      <c r="F994" s="58" t="s">
        <v>52</v>
      </c>
      <c r="G994" s="3">
        <f>E994*D994</f>
        <v>75</v>
      </c>
      <c r="H994" s="26" t="e">
        <f>#REF!</f>
        <v>#REF!</v>
      </c>
      <c r="I994" s="26" t="e">
        <f>H994*G994</f>
        <v>#REF!</v>
      </c>
      <c r="J994" s="159" t="e">
        <f>SUM(I994:I995)</f>
        <v>#REF!</v>
      </c>
    </row>
    <row r="995" spans="1:10" s="38" customFormat="1" ht="53" customHeight="1" x14ac:dyDescent="0.2">
      <c r="A995" s="339"/>
      <c r="B995" s="228"/>
      <c r="C995" s="224"/>
      <c r="D995" s="228"/>
      <c r="E995" s="228"/>
      <c r="F995" s="51" t="s">
        <v>275</v>
      </c>
      <c r="G995" s="3">
        <v>24</v>
      </c>
      <c r="H995" s="27">
        <v>1500</v>
      </c>
      <c r="I995" s="26">
        <f>H995*G995</f>
        <v>36000</v>
      </c>
      <c r="J995" s="161"/>
    </row>
    <row r="996" spans="1:10" s="22" customFormat="1" ht="45" x14ac:dyDescent="0.2">
      <c r="A996" s="21" t="s">
        <v>246</v>
      </c>
      <c r="B996" s="21" t="s">
        <v>110</v>
      </c>
      <c r="C996" s="21" t="s">
        <v>111</v>
      </c>
      <c r="D996" s="21" t="s">
        <v>112</v>
      </c>
      <c r="E996" s="21" t="s">
        <v>113</v>
      </c>
      <c r="F996" s="21" t="s">
        <v>114</v>
      </c>
      <c r="G996" s="21" t="s">
        <v>174</v>
      </c>
      <c r="H996" s="21" t="s">
        <v>92</v>
      </c>
      <c r="I996" s="21" t="s">
        <v>93</v>
      </c>
      <c r="J996" s="21" t="s">
        <v>94</v>
      </c>
    </row>
    <row r="997" spans="1:10" s="38" customFormat="1" ht="15" x14ac:dyDescent="0.2">
      <c r="A997" s="192" t="s">
        <v>278</v>
      </c>
      <c r="B997" s="193" t="s">
        <v>117</v>
      </c>
      <c r="C997" s="193" t="s">
        <v>196</v>
      </c>
      <c r="D997" s="193">
        <v>1</v>
      </c>
      <c r="E997" s="193">
        <v>30</v>
      </c>
      <c r="F997" s="51" t="s">
        <v>188</v>
      </c>
      <c r="G997" s="30">
        <v>2</v>
      </c>
      <c r="H997" s="70">
        <v>29052</v>
      </c>
      <c r="I997" s="26">
        <f>H997*G997</f>
        <v>58104</v>
      </c>
      <c r="J997" s="167" t="e">
        <f>SUM(I997:I1002)</f>
        <v>#REF!</v>
      </c>
    </row>
    <row r="998" spans="1:10" s="38" customFormat="1" ht="15" x14ac:dyDescent="0.2">
      <c r="A998" s="192"/>
      <c r="B998" s="341"/>
      <c r="C998" s="341"/>
      <c r="D998" s="341"/>
      <c r="E998" s="341"/>
      <c r="F998" s="53" t="s">
        <v>181</v>
      </c>
      <c r="G998" s="30">
        <f>E997*D997</f>
        <v>30</v>
      </c>
      <c r="H998" s="26">
        <v>4287</v>
      </c>
      <c r="I998" s="26">
        <f t="shared" ref="I998" si="64">H998*G998</f>
        <v>128610</v>
      </c>
      <c r="J998" s="168"/>
    </row>
    <row r="999" spans="1:10" s="38" customFormat="1" ht="15" x14ac:dyDescent="0.2">
      <c r="A999" s="192"/>
      <c r="B999" s="341"/>
      <c r="C999" s="341"/>
      <c r="D999" s="341"/>
      <c r="E999" s="341"/>
      <c r="F999" s="53" t="s">
        <v>199</v>
      </c>
      <c r="G999" s="30">
        <v>5</v>
      </c>
      <c r="H999" s="82" t="e">
        <f>#REF!</f>
        <v>#REF!</v>
      </c>
      <c r="I999" s="26" t="e">
        <f>H999*G999</f>
        <v>#REF!</v>
      </c>
      <c r="J999" s="168"/>
    </row>
    <row r="1000" spans="1:10" s="38" customFormat="1" ht="26" customHeight="1" x14ac:dyDescent="0.2">
      <c r="A1000" s="192"/>
      <c r="B1000" s="341"/>
      <c r="C1000" s="341"/>
      <c r="D1000" s="341"/>
      <c r="E1000" s="341"/>
      <c r="F1000" s="51" t="s">
        <v>153</v>
      </c>
      <c r="G1000" s="30">
        <f>E997*D997</f>
        <v>30</v>
      </c>
      <c r="H1000" s="70" t="e">
        <f>#REF!</f>
        <v>#REF!</v>
      </c>
      <c r="I1000" s="26" t="e">
        <f t="shared" ref="I1000:I1002" si="65">H1000*G1000</f>
        <v>#REF!</v>
      </c>
      <c r="J1000" s="168"/>
    </row>
    <row r="1001" spans="1:10" s="38" customFormat="1" ht="36.5" customHeight="1" x14ac:dyDescent="0.2">
      <c r="A1001" s="192"/>
      <c r="B1001" s="341"/>
      <c r="C1001" s="341"/>
      <c r="D1001" s="341"/>
      <c r="E1001" s="341"/>
      <c r="F1001" s="53" t="s">
        <v>200</v>
      </c>
      <c r="G1001" s="30">
        <v>1</v>
      </c>
      <c r="H1001" s="82" t="e">
        <f>#REF!</f>
        <v>#REF!</v>
      </c>
      <c r="I1001" s="26" t="e">
        <f t="shared" si="65"/>
        <v>#REF!</v>
      </c>
      <c r="J1001" s="168"/>
    </row>
    <row r="1002" spans="1:10" s="38" customFormat="1" ht="57" customHeight="1" x14ac:dyDescent="0.2">
      <c r="A1002" s="192"/>
      <c r="B1002" s="342"/>
      <c r="C1002" s="342"/>
      <c r="D1002" s="342"/>
      <c r="E1002" s="342"/>
      <c r="F1002" s="51" t="s">
        <v>279</v>
      </c>
      <c r="G1002" s="30">
        <f>E997*D997</f>
        <v>30</v>
      </c>
      <c r="H1002" s="70" t="e">
        <f>#REF!</f>
        <v>#REF!</v>
      </c>
      <c r="I1002" s="26" t="e">
        <f t="shared" si="65"/>
        <v>#REF!</v>
      </c>
      <c r="J1002" s="169"/>
    </row>
    <row r="1003" spans="1:10" s="22" customFormat="1" ht="45" x14ac:dyDescent="0.2">
      <c r="A1003" s="21" t="s">
        <v>246</v>
      </c>
      <c r="B1003" s="21" t="s">
        <v>110</v>
      </c>
      <c r="C1003" s="21" t="s">
        <v>111</v>
      </c>
      <c r="D1003" s="21" t="s">
        <v>112</v>
      </c>
      <c r="E1003" s="21" t="s">
        <v>113</v>
      </c>
      <c r="F1003" s="21" t="s">
        <v>114</v>
      </c>
      <c r="G1003" s="21" t="s">
        <v>174</v>
      </c>
      <c r="H1003" s="21" t="s">
        <v>92</v>
      </c>
      <c r="I1003" s="21" t="s">
        <v>93</v>
      </c>
      <c r="J1003" s="21" t="s">
        <v>94</v>
      </c>
    </row>
    <row r="1004" spans="1:10" s="38" customFormat="1" ht="28.25" customHeight="1" x14ac:dyDescent="0.2">
      <c r="A1004" s="171" t="s">
        <v>280</v>
      </c>
      <c r="B1004" s="173" t="s">
        <v>59</v>
      </c>
      <c r="C1004" s="173" t="s">
        <v>196</v>
      </c>
      <c r="D1004" s="173">
        <v>1</v>
      </c>
      <c r="E1004" s="173">
        <v>30</v>
      </c>
      <c r="F1004" s="51" t="s">
        <v>198</v>
      </c>
      <c r="G1004" s="30">
        <v>2</v>
      </c>
      <c r="H1004" s="70">
        <v>29052</v>
      </c>
      <c r="I1004" s="26">
        <f>H1004*G1004</f>
        <v>58104</v>
      </c>
      <c r="J1004" s="167" t="e">
        <f>SUM(I1004:I1009)</f>
        <v>#REF!</v>
      </c>
    </row>
    <row r="1005" spans="1:10" s="38" customFormat="1" ht="26.5" customHeight="1" x14ac:dyDescent="0.2">
      <c r="A1005" s="339"/>
      <c r="B1005" s="173"/>
      <c r="C1005" s="173"/>
      <c r="D1005" s="173"/>
      <c r="E1005" s="173"/>
      <c r="F1005" s="53" t="s">
        <v>181</v>
      </c>
      <c r="G1005" s="30">
        <f>E1004*D1004</f>
        <v>30</v>
      </c>
      <c r="H1005" s="26">
        <v>4287</v>
      </c>
      <c r="I1005" s="26">
        <f t="shared" ref="I1005" si="66">H1005*G1005</f>
        <v>128610</v>
      </c>
      <c r="J1005" s="168"/>
    </row>
    <row r="1006" spans="1:10" s="38" customFormat="1" ht="27" customHeight="1" x14ac:dyDescent="0.2">
      <c r="A1006" s="339"/>
      <c r="B1006" s="173"/>
      <c r="C1006" s="173"/>
      <c r="D1006" s="173"/>
      <c r="E1006" s="173"/>
      <c r="F1006" s="51" t="s">
        <v>199</v>
      </c>
      <c r="G1006" s="30">
        <v>5</v>
      </c>
      <c r="H1006" s="82" t="e">
        <f>#REF!</f>
        <v>#REF!</v>
      </c>
      <c r="I1006" s="26" t="e">
        <f>H1006*G1006</f>
        <v>#REF!</v>
      </c>
      <c r="J1006" s="168"/>
    </row>
    <row r="1007" spans="1:10" s="38" customFormat="1" ht="29" customHeight="1" x14ac:dyDescent="0.2">
      <c r="A1007" s="339"/>
      <c r="B1007" s="173"/>
      <c r="C1007" s="173"/>
      <c r="D1007" s="173"/>
      <c r="E1007" s="173"/>
      <c r="F1007" s="51" t="s">
        <v>153</v>
      </c>
      <c r="G1007" s="30">
        <f>E1004*D1004</f>
        <v>30</v>
      </c>
      <c r="H1007" s="70" t="e">
        <f>#REF!</f>
        <v>#REF!</v>
      </c>
      <c r="I1007" s="26" t="e">
        <f t="shared" ref="I1007:I1009" si="67">H1007*G1007</f>
        <v>#REF!</v>
      </c>
      <c r="J1007" s="168"/>
    </row>
    <row r="1008" spans="1:10" s="38" customFormat="1" ht="27" customHeight="1" x14ac:dyDescent="0.2">
      <c r="A1008" s="339"/>
      <c r="B1008" s="173"/>
      <c r="C1008" s="173"/>
      <c r="D1008" s="173"/>
      <c r="E1008" s="173"/>
      <c r="F1008" s="51" t="s">
        <v>200</v>
      </c>
      <c r="G1008" s="30">
        <v>1</v>
      </c>
      <c r="H1008" s="82" t="e">
        <f>#REF!</f>
        <v>#REF!</v>
      </c>
      <c r="I1008" s="26" t="e">
        <f t="shared" si="67"/>
        <v>#REF!</v>
      </c>
      <c r="J1008" s="168"/>
    </row>
    <row r="1009" spans="1:10" s="38" customFormat="1" ht="32.5" customHeight="1" x14ac:dyDescent="0.2">
      <c r="A1009" s="340"/>
      <c r="B1009" s="173"/>
      <c r="C1009" s="173"/>
      <c r="D1009" s="173"/>
      <c r="E1009" s="173"/>
      <c r="F1009" s="51" t="s">
        <v>279</v>
      </c>
      <c r="G1009" s="30">
        <f>E1004*D1004</f>
        <v>30</v>
      </c>
      <c r="H1009" s="70" t="e">
        <f>#REF!</f>
        <v>#REF!</v>
      </c>
      <c r="I1009" s="26" t="e">
        <f t="shared" si="67"/>
        <v>#REF!</v>
      </c>
      <c r="J1009" s="169"/>
    </row>
    <row r="1010" spans="1:10" s="22" customFormat="1" ht="45" x14ac:dyDescent="0.2">
      <c r="A1010" s="21" t="s">
        <v>246</v>
      </c>
      <c r="B1010" s="21" t="s">
        <v>110</v>
      </c>
      <c r="C1010" s="21" t="s">
        <v>111</v>
      </c>
      <c r="D1010" s="21" t="s">
        <v>112</v>
      </c>
      <c r="E1010" s="21" t="s">
        <v>113</v>
      </c>
      <c r="F1010" s="21" t="s">
        <v>114</v>
      </c>
      <c r="G1010" s="21" t="s">
        <v>174</v>
      </c>
      <c r="H1010" s="21" t="s">
        <v>92</v>
      </c>
      <c r="I1010" s="21" t="s">
        <v>93</v>
      </c>
      <c r="J1010" s="21" t="s">
        <v>94</v>
      </c>
    </row>
    <row r="1011" spans="1:10" s="38" customFormat="1" ht="51.5" customHeight="1" x14ac:dyDescent="0.2">
      <c r="A1011" s="174" t="s">
        <v>281</v>
      </c>
      <c r="B1011" s="157" t="s">
        <v>117</v>
      </c>
      <c r="C1011" s="157" t="s">
        <v>196</v>
      </c>
      <c r="D1011" s="157">
        <v>6</v>
      </c>
      <c r="E1011" s="157">
        <v>15</v>
      </c>
      <c r="F1011" s="51" t="s">
        <v>282</v>
      </c>
      <c r="G1011" s="30">
        <v>15</v>
      </c>
      <c r="H1011" s="82" t="e">
        <f>#REF!</f>
        <v>#REF!</v>
      </c>
      <c r="I1011" s="26" t="e">
        <f t="shared" ref="I1011" si="68">H1011*G1011</f>
        <v>#REF!</v>
      </c>
      <c r="J1011" s="164" t="e">
        <f>SUM(I1011:I1013)</f>
        <v>#REF!</v>
      </c>
    </row>
    <row r="1012" spans="1:10" s="38" customFormat="1" ht="47.5" customHeight="1" x14ac:dyDescent="0.2">
      <c r="A1012" s="225"/>
      <c r="B1012" s="219"/>
      <c r="C1012" s="219"/>
      <c r="D1012" s="219"/>
      <c r="E1012" s="219"/>
      <c r="F1012" s="76" t="s">
        <v>203</v>
      </c>
      <c r="G1012" s="30">
        <f>E1011*D1011</f>
        <v>90</v>
      </c>
      <c r="H1012" s="27" t="e">
        <f>#REF!</f>
        <v>#REF!</v>
      </c>
      <c r="I1012" s="26" t="e">
        <f>H1012*G1012</f>
        <v>#REF!</v>
      </c>
      <c r="J1012" s="165"/>
    </row>
    <row r="1013" spans="1:10" s="38" customFormat="1" ht="48" customHeight="1" x14ac:dyDescent="0.2">
      <c r="A1013" s="226"/>
      <c r="B1013" s="220"/>
      <c r="C1013" s="220"/>
      <c r="D1013" s="220"/>
      <c r="E1013" s="220"/>
      <c r="F1013" s="51" t="s">
        <v>303</v>
      </c>
      <c r="G1013" s="30">
        <v>1</v>
      </c>
      <c r="H1013" s="70" t="e">
        <f>#REF!</f>
        <v>#REF!</v>
      </c>
      <c r="I1013" s="70" t="e">
        <f>H1013*G1013</f>
        <v>#REF!</v>
      </c>
      <c r="J1013" s="166"/>
    </row>
    <row r="1014" spans="1:10" s="22" customFormat="1" ht="45" x14ac:dyDescent="0.2">
      <c r="A1014" s="21" t="s">
        <v>246</v>
      </c>
      <c r="B1014" s="21" t="s">
        <v>110</v>
      </c>
      <c r="C1014" s="21" t="s">
        <v>111</v>
      </c>
      <c r="D1014" s="21" t="s">
        <v>112</v>
      </c>
      <c r="E1014" s="21" t="s">
        <v>113</v>
      </c>
      <c r="F1014" s="21" t="s">
        <v>114</v>
      </c>
      <c r="G1014" s="21" t="s">
        <v>174</v>
      </c>
      <c r="H1014" s="21" t="s">
        <v>92</v>
      </c>
      <c r="I1014" s="21" t="s">
        <v>93</v>
      </c>
      <c r="J1014" s="21" t="s">
        <v>94</v>
      </c>
    </row>
    <row r="1015" spans="1:10" s="38" customFormat="1" ht="54.5" customHeight="1" x14ac:dyDescent="0.2">
      <c r="A1015" s="171" t="s">
        <v>283</v>
      </c>
      <c r="B1015" s="157" t="s">
        <v>59</v>
      </c>
      <c r="C1015" s="173" t="s">
        <v>196</v>
      </c>
      <c r="D1015" s="173">
        <v>6</v>
      </c>
      <c r="E1015" s="173">
        <v>15</v>
      </c>
      <c r="F1015" s="51" t="s">
        <v>282</v>
      </c>
      <c r="G1015" s="30">
        <v>15</v>
      </c>
      <c r="H1015" s="82" t="e">
        <f>#REF!</f>
        <v>#REF!</v>
      </c>
      <c r="I1015" s="26" t="e">
        <f t="shared" ref="I1015" si="69">H1015*G1015</f>
        <v>#REF!</v>
      </c>
      <c r="J1015" s="164" t="e">
        <f>SUM(I1015:I1017)</f>
        <v>#REF!</v>
      </c>
    </row>
    <row r="1016" spans="1:10" s="38" customFormat="1" ht="41.5" customHeight="1" x14ac:dyDescent="0.2">
      <c r="A1016" s="339"/>
      <c r="B1016" s="219"/>
      <c r="C1016" s="173"/>
      <c r="D1016" s="173"/>
      <c r="E1016" s="173"/>
      <c r="F1016" s="76" t="s">
        <v>203</v>
      </c>
      <c r="G1016" s="30">
        <f>E1015*D1015</f>
        <v>90</v>
      </c>
      <c r="H1016" s="27" t="e">
        <f>#REF!</f>
        <v>#REF!</v>
      </c>
      <c r="I1016" s="26" t="e">
        <f>H1016*G1016</f>
        <v>#REF!</v>
      </c>
      <c r="J1016" s="165"/>
    </row>
    <row r="1017" spans="1:10" s="38" customFormat="1" ht="44.5" customHeight="1" x14ac:dyDescent="0.2">
      <c r="A1017" s="340"/>
      <c r="B1017" s="220"/>
      <c r="C1017" s="173"/>
      <c r="D1017" s="173"/>
      <c r="E1017" s="173"/>
      <c r="F1017" s="51" t="s">
        <v>303</v>
      </c>
      <c r="G1017" s="30">
        <v>1</v>
      </c>
      <c r="H1017" s="70" t="e">
        <f>#REF!</f>
        <v>#REF!</v>
      </c>
      <c r="I1017" s="70" t="e">
        <f>H1017*G1017</f>
        <v>#REF!</v>
      </c>
      <c r="J1017" s="166"/>
    </row>
    <row r="1018" spans="1:10" s="22" customFormat="1" ht="45" x14ac:dyDescent="0.2">
      <c r="A1018" s="21" t="s">
        <v>246</v>
      </c>
      <c r="B1018" s="21" t="s">
        <v>110</v>
      </c>
      <c r="C1018" s="21" t="s">
        <v>111</v>
      </c>
      <c r="D1018" s="21" t="s">
        <v>112</v>
      </c>
      <c r="E1018" s="21" t="s">
        <v>113</v>
      </c>
      <c r="F1018" s="21" t="s">
        <v>114</v>
      </c>
      <c r="G1018" s="21" t="s">
        <v>174</v>
      </c>
      <c r="H1018" s="21" t="s">
        <v>92</v>
      </c>
      <c r="I1018" s="21" t="s">
        <v>93</v>
      </c>
      <c r="J1018" s="21" t="s">
        <v>94</v>
      </c>
    </row>
    <row r="1019" spans="1:10" s="38" customFormat="1" ht="75" x14ac:dyDescent="0.2">
      <c r="A1019" s="171" t="s">
        <v>284</v>
      </c>
      <c r="B1019" s="173" t="s">
        <v>117</v>
      </c>
      <c r="C1019" s="173" t="s">
        <v>244</v>
      </c>
      <c r="D1019" s="173">
        <v>4</v>
      </c>
      <c r="E1019" s="173">
        <v>25</v>
      </c>
      <c r="F1019" s="51" t="s">
        <v>305</v>
      </c>
      <c r="G1019" s="30">
        <f>E1019*D1019</f>
        <v>100</v>
      </c>
      <c r="H1019" s="26" t="e">
        <f>#REF!</f>
        <v>#REF!</v>
      </c>
      <c r="I1019" s="83" t="e">
        <f>H1019*G1019</f>
        <v>#REF!</v>
      </c>
      <c r="J1019" s="262" t="e">
        <f>SUM(I1019:I1023)</f>
        <v>#REF!</v>
      </c>
    </row>
    <row r="1020" spans="1:10" s="38" customFormat="1" ht="30" x14ac:dyDescent="0.2">
      <c r="A1020" s="339"/>
      <c r="B1020" s="173"/>
      <c r="C1020" s="173"/>
      <c r="D1020" s="173"/>
      <c r="E1020" s="173"/>
      <c r="F1020" s="2" t="s">
        <v>306</v>
      </c>
      <c r="G1020" s="30">
        <f>D1019</f>
        <v>4</v>
      </c>
      <c r="H1020" s="26">
        <v>116655</v>
      </c>
      <c r="I1020" s="26">
        <f>+H1020*G1020</f>
        <v>466620</v>
      </c>
      <c r="J1020" s="165"/>
    </row>
    <row r="1021" spans="1:10" s="38" customFormat="1" ht="15" x14ac:dyDescent="0.2">
      <c r="A1021" s="339"/>
      <c r="B1021" s="173"/>
      <c r="C1021" s="173"/>
      <c r="D1021" s="173"/>
      <c r="E1021" s="173"/>
      <c r="F1021" s="51" t="s">
        <v>26</v>
      </c>
      <c r="G1021" s="30">
        <v>5</v>
      </c>
      <c r="H1021" s="70">
        <v>817</v>
      </c>
      <c r="I1021" s="26">
        <f t="shared" ref="I1021:I1022" si="70">+H1021*G1021</f>
        <v>4085</v>
      </c>
      <c r="J1021" s="165"/>
    </row>
    <row r="1022" spans="1:10" s="38" customFormat="1" ht="15" x14ac:dyDescent="0.2">
      <c r="A1022" s="339"/>
      <c r="B1022" s="173"/>
      <c r="C1022" s="173"/>
      <c r="D1022" s="173"/>
      <c r="E1022" s="173"/>
      <c r="F1022" s="51" t="s">
        <v>27</v>
      </c>
      <c r="G1022" s="30">
        <v>5</v>
      </c>
      <c r="H1022" s="26">
        <f>3480*(1+5.2%)</f>
        <v>3660.96</v>
      </c>
      <c r="I1022" s="26">
        <f t="shared" si="70"/>
        <v>18304.8</v>
      </c>
      <c r="J1022" s="165"/>
    </row>
    <row r="1023" spans="1:10" s="38" customFormat="1" ht="30" x14ac:dyDescent="0.2">
      <c r="A1023" s="339"/>
      <c r="B1023" s="173"/>
      <c r="C1023" s="173"/>
      <c r="D1023" s="173"/>
      <c r="E1023" s="173"/>
      <c r="F1023" s="51" t="s">
        <v>204</v>
      </c>
      <c r="G1023" s="30">
        <v>1</v>
      </c>
      <c r="H1023" s="70">
        <v>81333</v>
      </c>
      <c r="I1023" s="70">
        <f>H1023*G1023</f>
        <v>81333</v>
      </c>
      <c r="J1023" s="166"/>
    </row>
    <row r="1024" spans="1:10" s="22" customFormat="1" ht="45" x14ac:dyDescent="0.2">
      <c r="A1024" s="21" t="s">
        <v>246</v>
      </c>
      <c r="B1024" s="21" t="s">
        <v>110</v>
      </c>
      <c r="C1024" s="21" t="s">
        <v>111</v>
      </c>
      <c r="D1024" s="21" t="s">
        <v>112</v>
      </c>
      <c r="E1024" s="21" t="s">
        <v>113</v>
      </c>
      <c r="F1024" s="21" t="s">
        <v>114</v>
      </c>
      <c r="G1024" s="21" t="s">
        <v>174</v>
      </c>
      <c r="H1024" s="21" t="s">
        <v>92</v>
      </c>
      <c r="I1024" s="21" t="s">
        <v>93</v>
      </c>
      <c r="J1024" s="21" t="s">
        <v>94</v>
      </c>
    </row>
    <row r="1025" spans="1:12" s="38" customFormat="1" ht="57.5" customHeight="1" x14ac:dyDescent="0.2">
      <c r="A1025" s="171" t="s">
        <v>285</v>
      </c>
      <c r="B1025" s="173" t="s">
        <v>59</v>
      </c>
      <c r="C1025" s="173" t="s">
        <v>244</v>
      </c>
      <c r="D1025" s="173">
        <v>4</v>
      </c>
      <c r="E1025" s="173">
        <v>25</v>
      </c>
      <c r="F1025" s="51" t="s">
        <v>305</v>
      </c>
      <c r="G1025" s="30">
        <f>D1025*E1025</f>
        <v>100</v>
      </c>
      <c r="H1025" s="26" t="e">
        <f>#REF!</f>
        <v>#REF!</v>
      </c>
      <c r="I1025" s="83" t="e">
        <f>H1025*G1025</f>
        <v>#REF!</v>
      </c>
      <c r="J1025" s="262" t="e">
        <f>SUM(I1025:I1029)</f>
        <v>#REF!</v>
      </c>
    </row>
    <row r="1026" spans="1:12" s="38" customFormat="1" ht="57.5" customHeight="1" x14ac:dyDescent="0.2">
      <c r="A1026" s="339"/>
      <c r="B1026" s="173"/>
      <c r="C1026" s="173"/>
      <c r="D1026" s="173"/>
      <c r="E1026" s="173"/>
      <c r="F1026" s="2" t="s">
        <v>306</v>
      </c>
      <c r="G1026" s="30">
        <f>D1025</f>
        <v>4</v>
      </c>
      <c r="H1026" s="26">
        <v>116655</v>
      </c>
      <c r="I1026" s="26">
        <f>+H1026*G1026</f>
        <v>466620</v>
      </c>
      <c r="J1026" s="165"/>
    </row>
    <row r="1027" spans="1:12" s="38" customFormat="1" ht="15" x14ac:dyDescent="0.2">
      <c r="A1027" s="339"/>
      <c r="B1027" s="173"/>
      <c r="C1027" s="173"/>
      <c r="D1027" s="173"/>
      <c r="E1027" s="173"/>
      <c r="F1027" s="51" t="s">
        <v>26</v>
      </c>
      <c r="G1027" s="30">
        <v>5</v>
      </c>
      <c r="H1027" s="70">
        <v>817</v>
      </c>
      <c r="I1027" s="83">
        <f t="shared" ref="I1027:I1028" si="71">H1027*G1027</f>
        <v>4085</v>
      </c>
      <c r="J1027" s="165"/>
    </row>
    <row r="1028" spans="1:12" s="38" customFormat="1" ht="15" x14ac:dyDescent="0.2">
      <c r="A1028" s="339"/>
      <c r="B1028" s="173"/>
      <c r="C1028" s="173"/>
      <c r="D1028" s="173"/>
      <c r="E1028" s="173"/>
      <c r="F1028" s="51" t="s">
        <v>27</v>
      </c>
      <c r="G1028" s="30">
        <v>5</v>
      </c>
      <c r="H1028" s="26">
        <f>3480*(1+5.2%)</f>
        <v>3660.96</v>
      </c>
      <c r="I1028" s="83">
        <f t="shared" si="71"/>
        <v>18304.8</v>
      </c>
      <c r="J1028" s="165"/>
    </row>
    <row r="1029" spans="1:12" s="38" customFormat="1" ht="30" x14ac:dyDescent="0.2">
      <c r="A1029" s="339"/>
      <c r="B1029" s="173"/>
      <c r="C1029" s="173"/>
      <c r="D1029" s="173"/>
      <c r="E1029" s="173"/>
      <c r="F1029" s="51" t="s">
        <v>204</v>
      </c>
      <c r="G1029" s="30">
        <v>1</v>
      </c>
      <c r="H1029" s="70">
        <v>81333</v>
      </c>
      <c r="I1029" s="70">
        <f>H1029*G1029</f>
        <v>81333</v>
      </c>
      <c r="J1029" s="166"/>
    </row>
    <row r="1030" spans="1:12" s="22" customFormat="1" ht="45" x14ac:dyDescent="0.2">
      <c r="A1030" s="21" t="s">
        <v>246</v>
      </c>
      <c r="B1030" s="21" t="s">
        <v>110</v>
      </c>
      <c r="C1030" s="21" t="s">
        <v>111</v>
      </c>
      <c r="D1030" s="21" t="s">
        <v>112</v>
      </c>
      <c r="E1030" s="21" t="s">
        <v>113</v>
      </c>
      <c r="F1030" s="21" t="s">
        <v>114</v>
      </c>
      <c r="G1030" s="21" t="s">
        <v>174</v>
      </c>
      <c r="H1030" s="21" t="s">
        <v>92</v>
      </c>
      <c r="I1030" s="21" t="s">
        <v>93</v>
      </c>
      <c r="J1030" s="21" t="s">
        <v>94</v>
      </c>
    </row>
    <row r="1031" spans="1:12" ht="52.5" customHeight="1" x14ac:dyDescent="0.2">
      <c r="A1031" s="343" t="s">
        <v>159</v>
      </c>
      <c r="B1031" s="345" t="s">
        <v>117</v>
      </c>
      <c r="C1031" s="345" t="s">
        <v>196</v>
      </c>
      <c r="D1031" s="345">
        <v>2</v>
      </c>
      <c r="E1031" s="345">
        <v>20</v>
      </c>
      <c r="F1031" s="63" t="s">
        <v>161</v>
      </c>
      <c r="G1031" s="63">
        <f>D1031*E1031</f>
        <v>40</v>
      </c>
      <c r="H1031" s="84" t="e">
        <f>#REF!</f>
        <v>#REF!</v>
      </c>
      <c r="I1031" s="70" t="e">
        <f>H1031*G1031</f>
        <v>#REF!</v>
      </c>
      <c r="J1031" s="263" t="e">
        <f>SUM(I1031:I1032)</f>
        <v>#REF!</v>
      </c>
    </row>
    <row r="1032" spans="1:12" ht="54.75" customHeight="1" x14ac:dyDescent="0.2">
      <c r="A1032" s="344"/>
      <c r="B1032" s="163"/>
      <c r="C1032" s="163"/>
      <c r="D1032" s="163"/>
      <c r="E1032" s="163"/>
      <c r="F1032" s="2" t="s">
        <v>306</v>
      </c>
      <c r="G1032" s="63">
        <f>D1031</f>
        <v>2</v>
      </c>
      <c r="H1032" s="26">
        <v>116655</v>
      </c>
      <c r="I1032" s="26">
        <f>+H1032*G1032</f>
        <v>233310</v>
      </c>
      <c r="J1032" s="264"/>
    </row>
    <row r="1033" spans="1:12" ht="19.25" customHeight="1" x14ac:dyDescent="0.2">
      <c r="A1033" s="195" t="s">
        <v>162</v>
      </c>
      <c r="B1033" s="260"/>
      <c r="C1033" s="260"/>
      <c r="D1033" s="260"/>
      <c r="E1033" s="260"/>
      <c r="F1033" s="260"/>
      <c r="G1033" s="260"/>
      <c r="H1033" s="260"/>
      <c r="I1033" s="261"/>
      <c r="J1033" s="46" t="e">
        <f>SUM(J785:J1032)</f>
        <v>#REF!</v>
      </c>
      <c r="K1033" s="9" t="e">
        <f>B4-J1033</f>
        <v>#REF!</v>
      </c>
      <c r="L1033" s="74" t="e">
        <f>K1033/J1033</f>
        <v>#REF!</v>
      </c>
    </row>
    <row r="1034" spans="1:12" ht="94.5" customHeight="1" x14ac:dyDescent="0.2">
      <c r="A1034" s="196" t="s">
        <v>236</v>
      </c>
      <c r="B1034" s="258"/>
      <c r="C1034" s="258"/>
      <c r="D1034" s="258"/>
      <c r="E1034" s="258"/>
      <c r="F1034" s="258"/>
      <c r="G1034" s="258"/>
      <c r="H1034" s="258"/>
      <c r="I1034" s="259"/>
      <c r="J1034" s="112" t="e">
        <f>J1033*L1033</f>
        <v>#REF!</v>
      </c>
    </row>
    <row r="1035" spans="1:12" ht="32.25" customHeight="1" x14ac:dyDescent="0.2">
      <c r="A1035" s="195" t="s">
        <v>163</v>
      </c>
      <c r="B1035" s="260"/>
      <c r="C1035" s="260"/>
      <c r="D1035" s="260"/>
      <c r="E1035" s="260"/>
      <c r="F1035" s="260"/>
      <c r="G1035" s="260"/>
      <c r="H1035" s="260"/>
      <c r="I1035" s="261"/>
      <c r="J1035" s="64" t="e">
        <f>SUM(J1033+J1034)</f>
        <v>#REF!</v>
      </c>
      <c r="K1035" s="9" t="e">
        <f>B4-J1035</f>
        <v>#REF!</v>
      </c>
    </row>
  </sheetData>
  <autoFilter ref="A803:J1035" xr:uid="{D3E3F52C-F039-4CFA-B302-D4898045D307}"/>
  <mergeCells count="979">
    <mergeCell ref="J1015:J1017"/>
    <mergeCell ref="J1019:J1023"/>
    <mergeCell ref="J1025:J1029"/>
    <mergeCell ref="J1031:J1032"/>
    <mergeCell ref="J747:J752"/>
    <mergeCell ref="J754:J756"/>
    <mergeCell ref="J758:J760"/>
    <mergeCell ref="J762:J766"/>
    <mergeCell ref="J768:J772"/>
    <mergeCell ref="J774:J775"/>
    <mergeCell ref="J994:J995"/>
    <mergeCell ref="J997:J1002"/>
    <mergeCell ref="J804:J807"/>
    <mergeCell ref="J838:J849"/>
    <mergeCell ref="J900:J911"/>
    <mergeCell ref="J896:J898"/>
    <mergeCell ref="J892:J894"/>
    <mergeCell ref="A947:J947"/>
    <mergeCell ref="A942:A943"/>
    <mergeCell ref="B942:B943"/>
    <mergeCell ref="C942:C943"/>
    <mergeCell ref="D942:D943"/>
    <mergeCell ref="A758:A760"/>
    <mergeCell ref="B758:B760"/>
    <mergeCell ref="J578:J589"/>
    <mergeCell ref="J640:J651"/>
    <mergeCell ref="J636:J638"/>
    <mergeCell ref="J632:J634"/>
    <mergeCell ref="A687:J687"/>
    <mergeCell ref="A682:A683"/>
    <mergeCell ref="B682:B683"/>
    <mergeCell ref="J1004:J1009"/>
    <mergeCell ref="J1011:J1013"/>
    <mergeCell ref="J826:J828"/>
    <mergeCell ref="J876:J879"/>
    <mergeCell ref="J942:J943"/>
    <mergeCell ref="J945:J946"/>
    <mergeCell ref="J951:J955"/>
    <mergeCell ref="J957:J961"/>
    <mergeCell ref="J963:J967"/>
    <mergeCell ref="J969:J973"/>
    <mergeCell ref="J682:J683"/>
    <mergeCell ref="J685:J686"/>
    <mergeCell ref="J694:J698"/>
    <mergeCell ref="J700:J704"/>
    <mergeCell ref="J706:J710"/>
    <mergeCell ref="J712:J716"/>
    <mergeCell ref="J737:J738"/>
    <mergeCell ref="J740:J745"/>
    <mergeCell ref="A5:J6"/>
    <mergeCell ref="A7:J7"/>
    <mergeCell ref="A8:D8"/>
    <mergeCell ref="A9:D12"/>
    <mergeCell ref="J9:J12"/>
    <mergeCell ref="A13:D16"/>
    <mergeCell ref="J13:J16"/>
    <mergeCell ref="J566:J568"/>
    <mergeCell ref="J616:J619"/>
    <mergeCell ref="A33:A36"/>
    <mergeCell ref="B33:B36"/>
    <mergeCell ref="C33:C36"/>
    <mergeCell ref="D33:D36"/>
    <mergeCell ref="E33:E36"/>
    <mergeCell ref="J33:J36"/>
    <mergeCell ref="A28:A31"/>
    <mergeCell ref="B28:B31"/>
    <mergeCell ref="C28:C31"/>
    <mergeCell ref="D28:D31"/>
    <mergeCell ref="E28:E31"/>
    <mergeCell ref="J28:J31"/>
    <mergeCell ref="A17:D20"/>
    <mergeCell ref="J17:J20"/>
    <mergeCell ref="A21:F21"/>
    <mergeCell ref="A23:J23"/>
    <mergeCell ref="A24:J24"/>
    <mergeCell ref="D26:J26"/>
    <mergeCell ref="A50:A52"/>
    <mergeCell ref="B50:B52"/>
    <mergeCell ref="C50:C52"/>
    <mergeCell ref="D50:D52"/>
    <mergeCell ref="E50:E52"/>
    <mergeCell ref="J44:J48"/>
    <mergeCell ref="A38:A42"/>
    <mergeCell ref="B38:B42"/>
    <mergeCell ref="C38:C42"/>
    <mergeCell ref="D38:D42"/>
    <mergeCell ref="E38:E42"/>
    <mergeCell ref="A62:A73"/>
    <mergeCell ref="B62:B73"/>
    <mergeCell ref="C62:C73"/>
    <mergeCell ref="D62:D73"/>
    <mergeCell ref="E62:E73"/>
    <mergeCell ref="A44:A48"/>
    <mergeCell ref="B44:B48"/>
    <mergeCell ref="C44:C48"/>
    <mergeCell ref="D44:D48"/>
    <mergeCell ref="E44:E48"/>
    <mergeCell ref="J100:J103"/>
    <mergeCell ref="J38:J42"/>
    <mergeCell ref="A94:A98"/>
    <mergeCell ref="B94:B98"/>
    <mergeCell ref="C94:C98"/>
    <mergeCell ref="D94:D98"/>
    <mergeCell ref="E94:E98"/>
    <mergeCell ref="J94:J98"/>
    <mergeCell ref="A88:A92"/>
    <mergeCell ref="B88:B92"/>
    <mergeCell ref="C88:C92"/>
    <mergeCell ref="D88:D92"/>
    <mergeCell ref="E88:E92"/>
    <mergeCell ref="J88:J92"/>
    <mergeCell ref="J62:J73"/>
    <mergeCell ref="A75:A86"/>
    <mergeCell ref="B75:B86"/>
    <mergeCell ref="C75:C86"/>
    <mergeCell ref="D75:D86"/>
    <mergeCell ref="E75:E86"/>
    <mergeCell ref="J75:J86"/>
    <mergeCell ref="J50:J52"/>
    <mergeCell ref="A100:A103"/>
    <mergeCell ref="B100:B103"/>
    <mergeCell ref="C100:C103"/>
    <mergeCell ref="D100:D103"/>
    <mergeCell ref="E100:E103"/>
    <mergeCell ref="A105:A108"/>
    <mergeCell ref="B105:B108"/>
    <mergeCell ref="C105:C108"/>
    <mergeCell ref="D105:D108"/>
    <mergeCell ref="E105:E108"/>
    <mergeCell ref="A116:A118"/>
    <mergeCell ref="B116:B118"/>
    <mergeCell ref="C116:C118"/>
    <mergeCell ref="D116:D118"/>
    <mergeCell ref="E116:E118"/>
    <mergeCell ref="J116:J118"/>
    <mergeCell ref="J105:J108"/>
    <mergeCell ref="A110:A111"/>
    <mergeCell ref="B110:B111"/>
    <mergeCell ref="C110:C111"/>
    <mergeCell ref="D110:D111"/>
    <mergeCell ref="E110:E111"/>
    <mergeCell ref="J110:J111"/>
    <mergeCell ref="J137:J148"/>
    <mergeCell ref="A124:A135"/>
    <mergeCell ref="B124:B135"/>
    <mergeCell ref="C124:C135"/>
    <mergeCell ref="D124:D135"/>
    <mergeCell ref="E124:E135"/>
    <mergeCell ref="J124:J135"/>
    <mergeCell ref="A120:A122"/>
    <mergeCell ref="B120:B122"/>
    <mergeCell ref="C120:C122"/>
    <mergeCell ref="D120:D122"/>
    <mergeCell ref="E120:E122"/>
    <mergeCell ref="J120:J122"/>
    <mergeCell ref="J163:J164"/>
    <mergeCell ref="A160:A161"/>
    <mergeCell ref="B160:B161"/>
    <mergeCell ref="C160:C161"/>
    <mergeCell ref="D160:D161"/>
    <mergeCell ref="E160:E161"/>
    <mergeCell ref="J160:J161"/>
    <mergeCell ref="A113:A114"/>
    <mergeCell ref="B113:B114"/>
    <mergeCell ref="C113:C114"/>
    <mergeCell ref="D113:D114"/>
    <mergeCell ref="E113:E114"/>
    <mergeCell ref="J113:J114"/>
    <mergeCell ref="A150:A151"/>
    <mergeCell ref="B150:B151"/>
    <mergeCell ref="C150:C151"/>
    <mergeCell ref="D150:D151"/>
    <mergeCell ref="E150:E151"/>
    <mergeCell ref="J150:J151"/>
    <mergeCell ref="A137:A148"/>
    <mergeCell ref="B137:B148"/>
    <mergeCell ref="C137:C148"/>
    <mergeCell ref="D137:D148"/>
    <mergeCell ref="E137:E148"/>
    <mergeCell ref="A153:A154"/>
    <mergeCell ref="B153:B154"/>
    <mergeCell ref="C153:C154"/>
    <mergeCell ref="D153:D154"/>
    <mergeCell ref="E153:E154"/>
    <mergeCell ref="J153:J154"/>
    <mergeCell ref="A175:A179"/>
    <mergeCell ref="B175:B179"/>
    <mergeCell ref="C175:C179"/>
    <mergeCell ref="D175:D179"/>
    <mergeCell ref="E175:E179"/>
    <mergeCell ref="A171:J171"/>
    <mergeCell ref="A166:A167"/>
    <mergeCell ref="B166:B167"/>
    <mergeCell ref="C166:C167"/>
    <mergeCell ref="D166:D167"/>
    <mergeCell ref="E166:E167"/>
    <mergeCell ref="A169:A170"/>
    <mergeCell ref="B169:B170"/>
    <mergeCell ref="A163:A164"/>
    <mergeCell ref="B163:B164"/>
    <mergeCell ref="C163:C164"/>
    <mergeCell ref="D163:D164"/>
    <mergeCell ref="E163:E164"/>
    <mergeCell ref="C169:C170"/>
    <mergeCell ref="D169:D170"/>
    <mergeCell ref="E169:E170"/>
    <mergeCell ref="A201:J201"/>
    <mergeCell ref="A210:J210"/>
    <mergeCell ref="A193:A197"/>
    <mergeCell ref="B193:B197"/>
    <mergeCell ref="C193:C197"/>
    <mergeCell ref="D193:D197"/>
    <mergeCell ref="E193:E197"/>
    <mergeCell ref="A198:J198"/>
    <mergeCell ref="J193:J197"/>
    <mergeCell ref="A181:A185"/>
    <mergeCell ref="B181:B185"/>
    <mergeCell ref="C181:C185"/>
    <mergeCell ref="D181:D185"/>
    <mergeCell ref="E181:E185"/>
    <mergeCell ref="A187:A191"/>
    <mergeCell ref="B187:B191"/>
    <mergeCell ref="C187:C191"/>
    <mergeCell ref="D187:D191"/>
    <mergeCell ref="E187:E191"/>
    <mergeCell ref="A218:A219"/>
    <mergeCell ref="B218:B219"/>
    <mergeCell ref="C218:C219"/>
    <mergeCell ref="D218:D219"/>
    <mergeCell ref="E218:E219"/>
    <mergeCell ref="A221:A226"/>
    <mergeCell ref="B221:B226"/>
    <mergeCell ref="C221:C226"/>
    <mergeCell ref="D221:D226"/>
    <mergeCell ref="E221:E226"/>
    <mergeCell ref="A215:A216"/>
    <mergeCell ref="B215:B216"/>
    <mergeCell ref="C215:C216"/>
    <mergeCell ref="D215:D216"/>
    <mergeCell ref="E215:E216"/>
    <mergeCell ref="J215:J216"/>
    <mergeCell ref="A212:A213"/>
    <mergeCell ref="B212:B213"/>
    <mergeCell ref="C212:C213"/>
    <mergeCell ref="D212:D213"/>
    <mergeCell ref="E212:E213"/>
    <mergeCell ref="J212:J213"/>
    <mergeCell ref="A239:A241"/>
    <mergeCell ref="B239:B241"/>
    <mergeCell ref="C239:C241"/>
    <mergeCell ref="D239:D241"/>
    <mergeCell ref="E239:E241"/>
    <mergeCell ref="A243:A247"/>
    <mergeCell ref="B243:B247"/>
    <mergeCell ref="C243:C247"/>
    <mergeCell ref="D243:D247"/>
    <mergeCell ref="E243:E247"/>
    <mergeCell ref="A228:A233"/>
    <mergeCell ref="B228:B233"/>
    <mergeCell ref="C228:C233"/>
    <mergeCell ref="D228:D233"/>
    <mergeCell ref="E228:E233"/>
    <mergeCell ref="A235:A237"/>
    <mergeCell ref="B235:B237"/>
    <mergeCell ref="C235:C237"/>
    <mergeCell ref="D235:D237"/>
    <mergeCell ref="E235:E237"/>
    <mergeCell ref="A270:D273"/>
    <mergeCell ref="J270:J273"/>
    <mergeCell ref="A274:D277"/>
    <mergeCell ref="J274:J277"/>
    <mergeCell ref="A257:I257"/>
    <mergeCell ref="A258:I258"/>
    <mergeCell ref="A259:I259"/>
    <mergeCell ref="A262:J263"/>
    <mergeCell ref="A264:J264"/>
    <mergeCell ref="A265:D265"/>
    <mergeCell ref="A266:D269"/>
    <mergeCell ref="J266:J269"/>
    <mergeCell ref="A249:A253"/>
    <mergeCell ref="B249:B253"/>
    <mergeCell ref="C249:C253"/>
    <mergeCell ref="D249:D253"/>
    <mergeCell ref="E249:E253"/>
    <mergeCell ref="A255:A256"/>
    <mergeCell ref="B255:B256"/>
    <mergeCell ref="C255:C256"/>
    <mergeCell ref="D255:D256"/>
    <mergeCell ref="E255:E256"/>
    <mergeCell ref="A301:A305"/>
    <mergeCell ref="B301:B305"/>
    <mergeCell ref="C301:C305"/>
    <mergeCell ref="D301:D305"/>
    <mergeCell ref="E301:E305"/>
    <mergeCell ref="J301:J305"/>
    <mergeCell ref="A295:A299"/>
    <mergeCell ref="B295:B299"/>
    <mergeCell ref="C295:C299"/>
    <mergeCell ref="D295:D299"/>
    <mergeCell ref="E295:E299"/>
    <mergeCell ref="J295:J299"/>
    <mergeCell ref="A290:A293"/>
    <mergeCell ref="B290:B293"/>
    <mergeCell ref="C290:C293"/>
    <mergeCell ref="D290:D293"/>
    <mergeCell ref="E290:E293"/>
    <mergeCell ref="J290:J293"/>
    <mergeCell ref="A345:A349"/>
    <mergeCell ref="B345:B349"/>
    <mergeCell ref="C345:C349"/>
    <mergeCell ref="D345:D349"/>
    <mergeCell ref="E345:E349"/>
    <mergeCell ref="J345:J349"/>
    <mergeCell ref="J319:J330"/>
    <mergeCell ref="A332:A343"/>
    <mergeCell ref="B332:B343"/>
    <mergeCell ref="C332:C343"/>
    <mergeCell ref="D332:D343"/>
    <mergeCell ref="E332:E343"/>
    <mergeCell ref="J332:J343"/>
    <mergeCell ref="A307:A309"/>
    <mergeCell ref="B307:B309"/>
    <mergeCell ref="C307:C309"/>
    <mergeCell ref="D307:D309"/>
    <mergeCell ref="E307:E309"/>
    <mergeCell ref="A319:A330"/>
    <mergeCell ref="B319:B330"/>
    <mergeCell ref="C319:C330"/>
    <mergeCell ref="D319:D330"/>
    <mergeCell ref="E319:E330"/>
    <mergeCell ref="A367:A368"/>
    <mergeCell ref="B367:B368"/>
    <mergeCell ref="C367:C368"/>
    <mergeCell ref="D367:D368"/>
    <mergeCell ref="E367:E368"/>
    <mergeCell ref="A351:A355"/>
    <mergeCell ref="B351:B355"/>
    <mergeCell ref="C351:C355"/>
    <mergeCell ref="D351:D355"/>
    <mergeCell ref="E351:E355"/>
    <mergeCell ref="A357:A360"/>
    <mergeCell ref="B357:B360"/>
    <mergeCell ref="C357:C360"/>
    <mergeCell ref="D357:D360"/>
    <mergeCell ref="E357:E360"/>
    <mergeCell ref="A362:A365"/>
    <mergeCell ref="B362:B365"/>
    <mergeCell ref="C362:C365"/>
    <mergeCell ref="D362:D365"/>
    <mergeCell ref="E362:E365"/>
    <mergeCell ref="C394:C405"/>
    <mergeCell ref="D394:D405"/>
    <mergeCell ref="E394:E405"/>
    <mergeCell ref="J394:J405"/>
    <mergeCell ref="J351:J355"/>
    <mergeCell ref="A377:A379"/>
    <mergeCell ref="B377:B379"/>
    <mergeCell ref="C377:C379"/>
    <mergeCell ref="D377:D379"/>
    <mergeCell ref="E377:E379"/>
    <mergeCell ref="J377:J379"/>
    <mergeCell ref="A373:A375"/>
    <mergeCell ref="B373:B375"/>
    <mergeCell ref="C373:C375"/>
    <mergeCell ref="D373:D375"/>
    <mergeCell ref="E373:E375"/>
    <mergeCell ref="J373:J375"/>
    <mergeCell ref="A370:A371"/>
    <mergeCell ref="B370:B371"/>
    <mergeCell ref="C370:C371"/>
    <mergeCell ref="D370:D371"/>
    <mergeCell ref="E370:E371"/>
    <mergeCell ref="J370:J371"/>
    <mergeCell ref="J367:J368"/>
    <mergeCell ref="C446:C450"/>
    <mergeCell ref="D446:D450"/>
    <mergeCell ref="E446:E450"/>
    <mergeCell ref="A381:A392"/>
    <mergeCell ref="B381:B392"/>
    <mergeCell ref="C381:C392"/>
    <mergeCell ref="D381:D392"/>
    <mergeCell ref="E381:E392"/>
    <mergeCell ref="J381:J392"/>
    <mergeCell ref="A420:A421"/>
    <mergeCell ref="B420:B421"/>
    <mergeCell ref="C420:C421"/>
    <mergeCell ref="D420:D421"/>
    <mergeCell ref="E420:E421"/>
    <mergeCell ref="J420:J421"/>
    <mergeCell ref="A417:A418"/>
    <mergeCell ref="B417:B418"/>
    <mergeCell ref="C417:C418"/>
    <mergeCell ref="D417:D418"/>
    <mergeCell ref="E417:E418"/>
    <mergeCell ref="J417:J418"/>
    <mergeCell ref="A410:A411"/>
    <mergeCell ref="B410:B411"/>
    <mergeCell ref="C410:C411"/>
    <mergeCell ref="J471:J472"/>
    <mergeCell ref="A434:A438"/>
    <mergeCell ref="B434:B438"/>
    <mergeCell ref="C434:C438"/>
    <mergeCell ref="D434:D438"/>
    <mergeCell ref="E434:E438"/>
    <mergeCell ref="A428:J428"/>
    <mergeCell ref="A423:A424"/>
    <mergeCell ref="B423:B424"/>
    <mergeCell ref="C423:C424"/>
    <mergeCell ref="D423:D424"/>
    <mergeCell ref="E423:E424"/>
    <mergeCell ref="A426:A427"/>
    <mergeCell ref="B426:B427"/>
    <mergeCell ref="C426:C427"/>
    <mergeCell ref="D426:D427"/>
    <mergeCell ref="E426:E427"/>
    <mergeCell ref="A440:A444"/>
    <mergeCell ref="B440:B444"/>
    <mergeCell ref="C440:C444"/>
    <mergeCell ref="D440:D444"/>
    <mergeCell ref="E440:E444"/>
    <mergeCell ref="A446:A450"/>
    <mergeCell ref="A474:A475"/>
    <mergeCell ref="B474:B475"/>
    <mergeCell ref="C474:C475"/>
    <mergeCell ref="D474:D475"/>
    <mergeCell ref="E474:E475"/>
    <mergeCell ref="B446:B450"/>
    <mergeCell ref="A460:J460"/>
    <mergeCell ref="A469:J469"/>
    <mergeCell ref="A452:A456"/>
    <mergeCell ref="B452:B456"/>
    <mergeCell ref="C452:C456"/>
    <mergeCell ref="D452:D456"/>
    <mergeCell ref="E452:E456"/>
    <mergeCell ref="A457:J457"/>
    <mergeCell ref="J474:J475"/>
    <mergeCell ref="A471:A472"/>
    <mergeCell ref="B471:B472"/>
    <mergeCell ref="C471:C472"/>
    <mergeCell ref="D471:D472"/>
    <mergeCell ref="E471:E472"/>
    <mergeCell ref="A494:A496"/>
    <mergeCell ref="B494:B496"/>
    <mergeCell ref="C494:C496"/>
    <mergeCell ref="D494:D496"/>
    <mergeCell ref="E494:E496"/>
    <mergeCell ref="A477:A478"/>
    <mergeCell ref="B477:B478"/>
    <mergeCell ref="C477:C478"/>
    <mergeCell ref="D477:D478"/>
    <mergeCell ref="E477:E478"/>
    <mergeCell ref="A480:A485"/>
    <mergeCell ref="B480:B485"/>
    <mergeCell ref="C480:C485"/>
    <mergeCell ref="D480:D485"/>
    <mergeCell ref="E480:E485"/>
    <mergeCell ref="A487:A492"/>
    <mergeCell ref="B487:B492"/>
    <mergeCell ref="C487:C492"/>
    <mergeCell ref="D487:D492"/>
    <mergeCell ref="E487:E492"/>
    <mergeCell ref="A516:I516"/>
    <mergeCell ref="A517:I517"/>
    <mergeCell ref="A518:I518"/>
    <mergeCell ref="A521:J522"/>
    <mergeCell ref="A523:J523"/>
    <mergeCell ref="A524:D524"/>
    <mergeCell ref="A508:A512"/>
    <mergeCell ref="B508:B512"/>
    <mergeCell ref="C508:C512"/>
    <mergeCell ref="D508:D512"/>
    <mergeCell ref="E508:E512"/>
    <mergeCell ref="A514:A515"/>
    <mergeCell ref="B514:B515"/>
    <mergeCell ref="C514:C515"/>
    <mergeCell ref="D514:D515"/>
    <mergeCell ref="E514:E515"/>
    <mergeCell ref="A498:A500"/>
    <mergeCell ref="B498:B500"/>
    <mergeCell ref="C498:C500"/>
    <mergeCell ref="D498:D500"/>
    <mergeCell ref="E498:E500"/>
    <mergeCell ref="A502:A506"/>
    <mergeCell ref="B502:B506"/>
    <mergeCell ref="C502:C506"/>
    <mergeCell ref="D502:D506"/>
    <mergeCell ref="E502:E506"/>
    <mergeCell ref="A537:F537"/>
    <mergeCell ref="A539:J539"/>
    <mergeCell ref="A540:J540"/>
    <mergeCell ref="A544:A547"/>
    <mergeCell ref="B544:B547"/>
    <mergeCell ref="C544:C547"/>
    <mergeCell ref="D544:D547"/>
    <mergeCell ref="E544:E547"/>
    <mergeCell ref="J544:J547"/>
    <mergeCell ref="D542:J542"/>
    <mergeCell ref="A525:D528"/>
    <mergeCell ref="J525:J528"/>
    <mergeCell ref="A529:D532"/>
    <mergeCell ref="J529:J532"/>
    <mergeCell ref="A533:D536"/>
    <mergeCell ref="J533:J536"/>
    <mergeCell ref="A566:A568"/>
    <mergeCell ref="B566:B568"/>
    <mergeCell ref="C566:C568"/>
    <mergeCell ref="D566:D568"/>
    <mergeCell ref="E566:E568"/>
    <mergeCell ref="J560:J564"/>
    <mergeCell ref="A554:A558"/>
    <mergeCell ref="B554:B558"/>
    <mergeCell ref="C554:C558"/>
    <mergeCell ref="D554:D558"/>
    <mergeCell ref="E554:E558"/>
    <mergeCell ref="J554:J558"/>
    <mergeCell ref="A549:A552"/>
    <mergeCell ref="B549:B552"/>
    <mergeCell ref="C549:C552"/>
    <mergeCell ref="D549:D552"/>
    <mergeCell ref="E549:E552"/>
    <mergeCell ref="J549:J552"/>
    <mergeCell ref="A578:A589"/>
    <mergeCell ref="B578:B589"/>
    <mergeCell ref="C578:C589"/>
    <mergeCell ref="D578:D589"/>
    <mergeCell ref="E578:E589"/>
    <mergeCell ref="A560:A564"/>
    <mergeCell ref="B560:B564"/>
    <mergeCell ref="C560:C564"/>
    <mergeCell ref="D560:D564"/>
    <mergeCell ref="E560:E564"/>
    <mergeCell ref="D616:D619"/>
    <mergeCell ref="E616:E619"/>
    <mergeCell ref="A610:A614"/>
    <mergeCell ref="B610:B614"/>
    <mergeCell ref="C610:C614"/>
    <mergeCell ref="D610:D614"/>
    <mergeCell ref="E610:E614"/>
    <mergeCell ref="J610:J614"/>
    <mergeCell ref="A604:A608"/>
    <mergeCell ref="B604:B608"/>
    <mergeCell ref="C604:C608"/>
    <mergeCell ref="D604:D608"/>
    <mergeCell ref="E604:E608"/>
    <mergeCell ref="J604:J608"/>
    <mergeCell ref="D632:D634"/>
    <mergeCell ref="E632:E634"/>
    <mergeCell ref="A591:A602"/>
    <mergeCell ref="B591:B602"/>
    <mergeCell ref="C591:C602"/>
    <mergeCell ref="D591:D602"/>
    <mergeCell ref="E591:E602"/>
    <mergeCell ref="J591:J602"/>
    <mergeCell ref="A629:A630"/>
    <mergeCell ref="B629:B630"/>
    <mergeCell ref="C629:C630"/>
    <mergeCell ref="D629:D630"/>
    <mergeCell ref="E629:E630"/>
    <mergeCell ref="J629:J630"/>
    <mergeCell ref="J621:J624"/>
    <mergeCell ref="A626:A627"/>
    <mergeCell ref="B626:B627"/>
    <mergeCell ref="C626:C627"/>
    <mergeCell ref="D626:D627"/>
    <mergeCell ref="E626:E627"/>
    <mergeCell ref="J626:J627"/>
    <mergeCell ref="A616:A619"/>
    <mergeCell ref="B616:B619"/>
    <mergeCell ref="C616:C619"/>
    <mergeCell ref="A666:A667"/>
    <mergeCell ref="B666:B667"/>
    <mergeCell ref="C666:C667"/>
    <mergeCell ref="D666:D667"/>
    <mergeCell ref="E666:E667"/>
    <mergeCell ref="J666:J667"/>
    <mergeCell ref="A621:A624"/>
    <mergeCell ref="B621:B624"/>
    <mergeCell ref="C621:C624"/>
    <mergeCell ref="D621:D624"/>
    <mergeCell ref="E621:E624"/>
    <mergeCell ref="A640:A651"/>
    <mergeCell ref="B640:B651"/>
    <mergeCell ref="C640:C651"/>
    <mergeCell ref="D640:D651"/>
    <mergeCell ref="E640:E651"/>
    <mergeCell ref="A636:A638"/>
    <mergeCell ref="B636:B638"/>
    <mergeCell ref="C636:C638"/>
    <mergeCell ref="D636:D638"/>
    <mergeCell ref="E636:E638"/>
    <mergeCell ref="A632:A634"/>
    <mergeCell ref="B632:B634"/>
    <mergeCell ref="C632:C634"/>
    <mergeCell ref="A653:A664"/>
    <mergeCell ref="B653:B664"/>
    <mergeCell ref="C653:C664"/>
    <mergeCell ref="D653:D664"/>
    <mergeCell ref="E653:E664"/>
    <mergeCell ref="J653:J664"/>
    <mergeCell ref="A679:A680"/>
    <mergeCell ref="B679:B680"/>
    <mergeCell ref="C679:C680"/>
    <mergeCell ref="D679:D680"/>
    <mergeCell ref="E679:E680"/>
    <mergeCell ref="J679:J680"/>
    <mergeCell ref="A676:A677"/>
    <mergeCell ref="B676:B677"/>
    <mergeCell ref="C676:C677"/>
    <mergeCell ref="D676:D677"/>
    <mergeCell ref="E676:E677"/>
    <mergeCell ref="J676:J677"/>
    <mergeCell ref="A669:A670"/>
    <mergeCell ref="B669:B670"/>
    <mergeCell ref="C669:C670"/>
    <mergeCell ref="D669:D670"/>
    <mergeCell ref="E669:E670"/>
    <mergeCell ref="J669:J670"/>
    <mergeCell ref="C682:C683"/>
    <mergeCell ref="D682:D683"/>
    <mergeCell ref="E682:E683"/>
    <mergeCell ref="A685:A686"/>
    <mergeCell ref="B685:B686"/>
    <mergeCell ref="C685:C686"/>
    <mergeCell ref="D685:D686"/>
    <mergeCell ref="E685:E686"/>
    <mergeCell ref="A700:A704"/>
    <mergeCell ref="B700:B704"/>
    <mergeCell ref="C700:C704"/>
    <mergeCell ref="D700:D704"/>
    <mergeCell ref="E700:E704"/>
    <mergeCell ref="A706:A710"/>
    <mergeCell ref="B706:B710"/>
    <mergeCell ref="C706:C710"/>
    <mergeCell ref="D706:D710"/>
    <mergeCell ref="E706:E710"/>
    <mergeCell ref="J691:J692"/>
    <mergeCell ref="A694:A698"/>
    <mergeCell ref="B694:B698"/>
    <mergeCell ref="C694:C698"/>
    <mergeCell ref="D694:D698"/>
    <mergeCell ref="E694:E698"/>
    <mergeCell ref="A691:A692"/>
    <mergeCell ref="B691:B692"/>
    <mergeCell ref="C691:C692"/>
    <mergeCell ref="D691:D692"/>
    <mergeCell ref="E691:E692"/>
    <mergeCell ref="F691:F692"/>
    <mergeCell ref="G691:G692"/>
    <mergeCell ref="H691:H692"/>
    <mergeCell ref="I691:I692"/>
    <mergeCell ref="A720:J720"/>
    <mergeCell ref="A729:J729"/>
    <mergeCell ref="A712:A716"/>
    <mergeCell ref="B712:B716"/>
    <mergeCell ref="C712:C716"/>
    <mergeCell ref="D712:D716"/>
    <mergeCell ref="E712:E716"/>
    <mergeCell ref="A717:J717"/>
    <mergeCell ref="A737:A738"/>
    <mergeCell ref="B737:B738"/>
    <mergeCell ref="C737:C738"/>
    <mergeCell ref="D737:D738"/>
    <mergeCell ref="E737:E738"/>
    <mergeCell ref="J734:J735"/>
    <mergeCell ref="A731:A732"/>
    <mergeCell ref="B731:B732"/>
    <mergeCell ref="C731:C732"/>
    <mergeCell ref="D731:D732"/>
    <mergeCell ref="E731:E732"/>
    <mergeCell ref="J731:J732"/>
    <mergeCell ref="A740:A745"/>
    <mergeCell ref="B740:B745"/>
    <mergeCell ref="C740:C745"/>
    <mergeCell ref="D740:D745"/>
    <mergeCell ref="E740:E745"/>
    <mergeCell ref="A734:A735"/>
    <mergeCell ref="B734:B735"/>
    <mergeCell ref="C734:C735"/>
    <mergeCell ref="D734:D735"/>
    <mergeCell ref="E734:E735"/>
    <mergeCell ref="C758:C760"/>
    <mergeCell ref="D758:D760"/>
    <mergeCell ref="E758:E760"/>
    <mergeCell ref="A762:A766"/>
    <mergeCell ref="B762:B766"/>
    <mergeCell ref="C762:C766"/>
    <mergeCell ref="D762:D766"/>
    <mergeCell ref="E762:E766"/>
    <mergeCell ref="A747:A752"/>
    <mergeCell ref="B747:B752"/>
    <mergeCell ref="C747:C752"/>
    <mergeCell ref="D747:D752"/>
    <mergeCell ref="E747:E752"/>
    <mergeCell ref="A754:A756"/>
    <mergeCell ref="B754:B756"/>
    <mergeCell ref="C754:C756"/>
    <mergeCell ref="D754:D756"/>
    <mergeCell ref="E754:E756"/>
    <mergeCell ref="A785:D788"/>
    <mergeCell ref="J785:J788"/>
    <mergeCell ref="A789:D792"/>
    <mergeCell ref="J789:J792"/>
    <mergeCell ref="A793:D796"/>
    <mergeCell ref="J793:J796"/>
    <mergeCell ref="A776:I776"/>
    <mergeCell ref="A777:I777"/>
    <mergeCell ref="A778:I778"/>
    <mergeCell ref="A781:J782"/>
    <mergeCell ref="A783:J783"/>
    <mergeCell ref="A784:D784"/>
    <mergeCell ref="A768:A772"/>
    <mergeCell ref="B768:B772"/>
    <mergeCell ref="C768:C772"/>
    <mergeCell ref="D768:D772"/>
    <mergeCell ref="E768:E772"/>
    <mergeCell ref="A774:A775"/>
    <mergeCell ref="B774:B775"/>
    <mergeCell ref="C774:C775"/>
    <mergeCell ref="D774:D775"/>
    <mergeCell ref="E774:E775"/>
    <mergeCell ref="A809:A812"/>
    <mergeCell ref="B809:B812"/>
    <mergeCell ref="C809:C812"/>
    <mergeCell ref="D809:D812"/>
    <mergeCell ref="E809:E812"/>
    <mergeCell ref="J809:J812"/>
    <mergeCell ref="A797:F797"/>
    <mergeCell ref="A798:D798"/>
    <mergeCell ref="A799:J799"/>
    <mergeCell ref="A800:J800"/>
    <mergeCell ref="D802:J802"/>
    <mergeCell ref="A804:A807"/>
    <mergeCell ref="B804:B807"/>
    <mergeCell ref="C804:C807"/>
    <mergeCell ref="D804:D807"/>
    <mergeCell ref="E804:E807"/>
    <mergeCell ref="A826:A828"/>
    <mergeCell ref="B826:B828"/>
    <mergeCell ref="C826:C828"/>
    <mergeCell ref="D826:D828"/>
    <mergeCell ref="E826:E828"/>
    <mergeCell ref="A838:A849"/>
    <mergeCell ref="B838:B849"/>
    <mergeCell ref="C838:C849"/>
    <mergeCell ref="D838:D849"/>
    <mergeCell ref="E838:E849"/>
    <mergeCell ref="A820:A824"/>
    <mergeCell ref="B820:B824"/>
    <mergeCell ref="C820:C824"/>
    <mergeCell ref="D820:D824"/>
    <mergeCell ref="E820:E824"/>
    <mergeCell ref="J820:J824"/>
    <mergeCell ref="A814:A818"/>
    <mergeCell ref="B814:B818"/>
    <mergeCell ref="C814:C818"/>
    <mergeCell ref="D814:D818"/>
    <mergeCell ref="E814:E818"/>
    <mergeCell ref="J814:J818"/>
    <mergeCell ref="D876:D879"/>
    <mergeCell ref="E876:E879"/>
    <mergeCell ref="A870:A874"/>
    <mergeCell ref="B870:B874"/>
    <mergeCell ref="C870:C874"/>
    <mergeCell ref="D870:D874"/>
    <mergeCell ref="E870:E874"/>
    <mergeCell ref="J870:J874"/>
    <mergeCell ref="A864:A868"/>
    <mergeCell ref="B864:B868"/>
    <mergeCell ref="C864:C868"/>
    <mergeCell ref="D864:D868"/>
    <mergeCell ref="E864:E868"/>
    <mergeCell ref="J864:J868"/>
    <mergeCell ref="D892:D894"/>
    <mergeCell ref="E892:E894"/>
    <mergeCell ref="A851:A862"/>
    <mergeCell ref="B851:B862"/>
    <mergeCell ref="C851:C862"/>
    <mergeCell ref="D851:D862"/>
    <mergeCell ref="E851:E862"/>
    <mergeCell ref="J851:J862"/>
    <mergeCell ref="A889:A890"/>
    <mergeCell ref="B889:B890"/>
    <mergeCell ref="C889:C890"/>
    <mergeCell ref="D889:D890"/>
    <mergeCell ref="E889:E890"/>
    <mergeCell ref="J889:J890"/>
    <mergeCell ref="J881:J884"/>
    <mergeCell ref="A886:A887"/>
    <mergeCell ref="B886:B887"/>
    <mergeCell ref="C886:C887"/>
    <mergeCell ref="D886:D887"/>
    <mergeCell ref="E886:E887"/>
    <mergeCell ref="J886:J887"/>
    <mergeCell ref="A876:A879"/>
    <mergeCell ref="B876:B879"/>
    <mergeCell ref="C876:C879"/>
    <mergeCell ref="A926:A927"/>
    <mergeCell ref="B926:B927"/>
    <mergeCell ref="C926:C927"/>
    <mergeCell ref="D926:D927"/>
    <mergeCell ref="E926:E927"/>
    <mergeCell ref="J926:J927"/>
    <mergeCell ref="A881:A884"/>
    <mergeCell ref="B881:B884"/>
    <mergeCell ref="C881:C884"/>
    <mergeCell ref="D881:D884"/>
    <mergeCell ref="E881:E884"/>
    <mergeCell ref="A900:A911"/>
    <mergeCell ref="B900:B911"/>
    <mergeCell ref="C900:C911"/>
    <mergeCell ref="D900:D911"/>
    <mergeCell ref="E900:E911"/>
    <mergeCell ref="A896:A898"/>
    <mergeCell ref="B896:B898"/>
    <mergeCell ref="C896:C898"/>
    <mergeCell ref="D896:D898"/>
    <mergeCell ref="E896:E898"/>
    <mergeCell ref="A892:A894"/>
    <mergeCell ref="B892:B894"/>
    <mergeCell ref="C892:C894"/>
    <mergeCell ref="A913:A924"/>
    <mergeCell ref="B913:B924"/>
    <mergeCell ref="C913:C924"/>
    <mergeCell ref="D913:D924"/>
    <mergeCell ref="E913:E924"/>
    <mergeCell ref="J913:J924"/>
    <mergeCell ref="A939:A940"/>
    <mergeCell ref="B939:B940"/>
    <mergeCell ref="C939:C940"/>
    <mergeCell ref="D939:D940"/>
    <mergeCell ref="E939:E940"/>
    <mergeCell ref="J939:J940"/>
    <mergeCell ref="A936:A937"/>
    <mergeCell ref="B936:B937"/>
    <mergeCell ref="C936:C937"/>
    <mergeCell ref="D936:D937"/>
    <mergeCell ref="E936:E937"/>
    <mergeCell ref="J936:J937"/>
    <mergeCell ref="A929:A930"/>
    <mergeCell ref="B929:B930"/>
    <mergeCell ref="C929:C930"/>
    <mergeCell ref="D929:D930"/>
    <mergeCell ref="E929:E930"/>
    <mergeCell ref="J929:J930"/>
    <mergeCell ref="E942:E943"/>
    <mergeCell ref="A945:A946"/>
    <mergeCell ref="B945:B946"/>
    <mergeCell ref="C945:C946"/>
    <mergeCell ref="D945:D946"/>
    <mergeCell ref="E945:E946"/>
    <mergeCell ref="A969:A973"/>
    <mergeCell ref="B969:B973"/>
    <mergeCell ref="C969:C973"/>
    <mergeCell ref="D969:D973"/>
    <mergeCell ref="E969:E973"/>
    <mergeCell ref="A951:A955"/>
    <mergeCell ref="B951:B955"/>
    <mergeCell ref="C951:C955"/>
    <mergeCell ref="D951:D955"/>
    <mergeCell ref="E951:E955"/>
    <mergeCell ref="A974:J974"/>
    <mergeCell ref="A957:A961"/>
    <mergeCell ref="B957:B961"/>
    <mergeCell ref="C957:C961"/>
    <mergeCell ref="D957:D961"/>
    <mergeCell ref="E957:E961"/>
    <mergeCell ref="A963:A967"/>
    <mergeCell ref="B963:B967"/>
    <mergeCell ref="C963:C967"/>
    <mergeCell ref="D963:D967"/>
    <mergeCell ref="E963:E967"/>
    <mergeCell ref="A991:A992"/>
    <mergeCell ref="B991:B992"/>
    <mergeCell ref="C991:C992"/>
    <mergeCell ref="D991:D992"/>
    <mergeCell ref="E991:E992"/>
    <mergeCell ref="J991:J992"/>
    <mergeCell ref="A988:A989"/>
    <mergeCell ref="B988:B989"/>
    <mergeCell ref="C988:C989"/>
    <mergeCell ref="D988:D989"/>
    <mergeCell ref="E988:E989"/>
    <mergeCell ref="J988:J989"/>
    <mergeCell ref="A977:J977"/>
    <mergeCell ref="A986:J986"/>
    <mergeCell ref="C1019:C1023"/>
    <mergeCell ref="D1019:D1023"/>
    <mergeCell ref="E1019:E1023"/>
    <mergeCell ref="A1004:A1009"/>
    <mergeCell ref="B1004:B1009"/>
    <mergeCell ref="C1004:C1009"/>
    <mergeCell ref="D1004:D1009"/>
    <mergeCell ref="E1004:E1009"/>
    <mergeCell ref="A1011:A1013"/>
    <mergeCell ref="B1011:B1013"/>
    <mergeCell ref="C1011:C1013"/>
    <mergeCell ref="D1011:D1013"/>
    <mergeCell ref="E1011:E1013"/>
    <mergeCell ref="A994:A995"/>
    <mergeCell ref="B994:B995"/>
    <mergeCell ref="C994:C995"/>
    <mergeCell ref="D994:D995"/>
    <mergeCell ref="E994:E995"/>
    <mergeCell ref="A997:A1002"/>
    <mergeCell ref="B997:B1002"/>
    <mergeCell ref="C997:C1002"/>
    <mergeCell ref="D997:D1002"/>
    <mergeCell ref="E997:E1002"/>
    <mergeCell ref="J218:J219"/>
    <mergeCell ref="J221:J226"/>
    <mergeCell ref="J228:J233"/>
    <mergeCell ref="J235:J237"/>
    <mergeCell ref="J239:J241"/>
    <mergeCell ref="A1033:I1033"/>
    <mergeCell ref="A1034:I1034"/>
    <mergeCell ref="A1035:I1035"/>
    <mergeCell ref="A1031:A1032"/>
    <mergeCell ref="B1031:B1032"/>
    <mergeCell ref="C1031:C1032"/>
    <mergeCell ref="D1031:D1032"/>
    <mergeCell ref="E1031:E1032"/>
    <mergeCell ref="J508:J512"/>
    <mergeCell ref="J426:J427"/>
    <mergeCell ref="J434:J438"/>
    <mergeCell ref="J440:J444"/>
    <mergeCell ref="J446:J450"/>
    <mergeCell ref="J452:J456"/>
    <mergeCell ref="J477:J478"/>
    <mergeCell ref="J243:J247"/>
    <mergeCell ref="J249:J253"/>
    <mergeCell ref="J255:J256"/>
    <mergeCell ref="J166:J167"/>
    <mergeCell ref="J169:J170"/>
    <mergeCell ref="J175:J179"/>
    <mergeCell ref="J181:J185"/>
    <mergeCell ref="J187:J191"/>
    <mergeCell ref="A1025:A1029"/>
    <mergeCell ref="B1025:B1029"/>
    <mergeCell ref="C1025:C1029"/>
    <mergeCell ref="D1025:D1029"/>
    <mergeCell ref="E1025:E1029"/>
    <mergeCell ref="A1015:A1017"/>
    <mergeCell ref="B1015:B1017"/>
    <mergeCell ref="C1015:C1017"/>
    <mergeCell ref="D1015:D1017"/>
    <mergeCell ref="E1015:E1017"/>
    <mergeCell ref="A1019:A1023"/>
    <mergeCell ref="B1019:B1023"/>
    <mergeCell ref="J514:J515"/>
    <mergeCell ref="D283:J283"/>
    <mergeCell ref="J480:J485"/>
    <mergeCell ref="J487:J492"/>
    <mergeCell ref="J494:J496"/>
    <mergeCell ref="J498:J500"/>
    <mergeCell ref="J502:J506"/>
    <mergeCell ref="J307:J309"/>
    <mergeCell ref="J357:J360"/>
    <mergeCell ref="J423:J424"/>
    <mergeCell ref="J362:J365"/>
    <mergeCell ref="A278:F278"/>
    <mergeCell ref="A280:J280"/>
    <mergeCell ref="A281:J281"/>
    <mergeCell ref="A285:A288"/>
    <mergeCell ref="B285:B288"/>
    <mergeCell ref="C285:C288"/>
    <mergeCell ref="D285:D288"/>
    <mergeCell ref="E285:E288"/>
    <mergeCell ref="J285:J288"/>
    <mergeCell ref="D410:D411"/>
    <mergeCell ref="E410:E411"/>
    <mergeCell ref="J410:J411"/>
    <mergeCell ref="A407:A408"/>
    <mergeCell ref="B407:B408"/>
    <mergeCell ref="C407:C408"/>
    <mergeCell ref="D407:D408"/>
    <mergeCell ref="E407:E408"/>
    <mergeCell ref="J407:J408"/>
    <mergeCell ref="A394:A405"/>
    <mergeCell ref="B394:B405"/>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EC79D3A-EA8B-4CE4-BC6D-BF9BDF90928F}">
  <sheetPr>
    <tabColor rgb="FF7030A0"/>
  </sheetPr>
  <dimension ref="A1:M1033"/>
  <sheetViews>
    <sheetView topLeftCell="B763" workbookViewId="0">
      <selection activeCell="F768" sqref="F768:J769"/>
    </sheetView>
  </sheetViews>
  <sheetFormatPr baseColWidth="10" defaultColWidth="10.5" defaultRowHeight="13" x14ac:dyDescent="0.2"/>
  <cols>
    <col min="1" max="1" width="80.5" style="9" customWidth="1"/>
    <col min="2" max="2" width="13.33203125" style="9" customWidth="1"/>
    <col min="3" max="5" width="12.5" style="9" customWidth="1"/>
    <col min="6" max="6" width="40.5" style="9" customWidth="1"/>
    <col min="7" max="7" width="14.5" style="9" customWidth="1"/>
    <col min="8" max="8" width="13.33203125" style="9" bestFit="1" customWidth="1"/>
    <col min="9" max="9" width="16" style="9" customWidth="1"/>
    <col min="10" max="10" width="15.33203125" style="9" customWidth="1"/>
    <col min="11" max="11" width="11.5" style="9" bestFit="1" customWidth="1"/>
    <col min="12" max="12" width="19.6640625" style="9" customWidth="1"/>
    <col min="13" max="13" width="14.5" style="9" bestFit="1" customWidth="1"/>
    <col min="14" max="14" width="10.5" style="9"/>
    <col min="15" max="15" width="14.5" style="9" bestFit="1" customWidth="1"/>
    <col min="16" max="16384" width="10.5" style="9"/>
  </cols>
  <sheetData>
    <row r="1" spans="1:10" ht="15" x14ac:dyDescent="0.2">
      <c r="A1" s="10" t="s">
        <v>332</v>
      </c>
      <c r="B1" s="11">
        <v>300000000</v>
      </c>
      <c r="C1" s="12"/>
      <c r="D1" s="6" t="s">
        <v>331</v>
      </c>
      <c r="E1" s="7">
        <f>B1+B2+B3+B4</f>
        <v>1100000000</v>
      </c>
      <c r="F1" s="6"/>
    </row>
    <row r="2" spans="1:10" ht="15" x14ac:dyDescent="0.2">
      <c r="A2" s="14" t="s">
        <v>333</v>
      </c>
      <c r="B2" s="15">
        <v>250000000</v>
      </c>
      <c r="C2" s="12"/>
      <c r="D2" s="13"/>
      <c r="E2" s="13"/>
    </row>
    <row r="3" spans="1:10" s="20" customFormat="1" ht="15" x14ac:dyDescent="0.2">
      <c r="A3" s="14" t="s">
        <v>334</v>
      </c>
      <c r="B3" s="15">
        <v>300000000</v>
      </c>
      <c r="C3" s="18"/>
      <c r="D3" s="19"/>
      <c r="E3" s="19"/>
    </row>
    <row r="4" spans="1:10" s="20" customFormat="1" ht="15" x14ac:dyDescent="0.2">
      <c r="A4" s="16" t="s">
        <v>335</v>
      </c>
      <c r="B4" s="17">
        <v>250000000</v>
      </c>
      <c r="C4" s="18"/>
      <c r="D4" s="19"/>
      <c r="E4" s="19"/>
    </row>
    <row r="5" spans="1:10" s="22" customFormat="1" x14ac:dyDescent="0.2">
      <c r="A5" s="149" t="s">
        <v>336</v>
      </c>
      <c r="B5" s="149"/>
      <c r="C5" s="149"/>
      <c r="D5" s="149"/>
      <c r="E5" s="149"/>
      <c r="F5" s="149"/>
      <c r="G5" s="149"/>
      <c r="H5" s="149"/>
      <c r="I5" s="149"/>
      <c r="J5" s="149"/>
    </row>
    <row r="6" spans="1:10" s="22" customFormat="1" x14ac:dyDescent="0.2">
      <c r="A6" s="149"/>
      <c r="B6" s="149"/>
      <c r="C6" s="149"/>
      <c r="D6" s="149"/>
      <c r="E6" s="149"/>
      <c r="F6" s="149"/>
      <c r="G6" s="149"/>
      <c r="H6" s="149"/>
      <c r="I6" s="149"/>
      <c r="J6" s="149"/>
    </row>
    <row r="7" spans="1:10" s="22" customFormat="1" ht="14" x14ac:dyDescent="0.2">
      <c r="A7" s="150" t="s">
        <v>90</v>
      </c>
      <c r="B7" s="203"/>
      <c r="C7" s="203"/>
      <c r="D7" s="203"/>
      <c r="E7" s="203"/>
      <c r="F7" s="203"/>
      <c r="G7" s="203"/>
      <c r="H7" s="203"/>
      <c r="I7" s="203"/>
      <c r="J7" s="352"/>
    </row>
    <row r="8" spans="1:10" s="22" customFormat="1" ht="45" x14ac:dyDescent="0.2">
      <c r="A8" s="151" t="s">
        <v>71</v>
      </c>
      <c r="B8" s="204"/>
      <c r="C8" s="204"/>
      <c r="D8" s="205"/>
      <c r="E8" s="21" t="s">
        <v>194</v>
      </c>
      <c r="F8" s="23"/>
      <c r="G8" s="21" t="s">
        <v>82</v>
      </c>
      <c r="H8" s="21" t="s">
        <v>92</v>
      </c>
      <c r="I8" s="21" t="s">
        <v>93</v>
      </c>
      <c r="J8" s="21" t="s">
        <v>94</v>
      </c>
    </row>
    <row r="9" spans="1:10" ht="30" x14ac:dyDescent="0.2">
      <c r="A9" s="152" t="s">
        <v>95</v>
      </c>
      <c r="B9" s="206"/>
      <c r="C9" s="206"/>
      <c r="D9" s="207"/>
      <c r="E9" s="24">
        <v>4</v>
      </c>
      <c r="F9" s="25" t="s">
        <v>96</v>
      </c>
      <c r="G9" s="3">
        <v>1</v>
      </c>
      <c r="H9" s="26">
        <v>4510000</v>
      </c>
      <c r="I9" s="27">
        <f>E9*G9*H9</f>
        <v>18040000</v>
      </c>
      <c r="J9" s="159">
        <f>SUM(I9:I12)</f>
        <v>88296000</v>
      </c>
    </row>
    <row r="10" spans="1:10" ht="30" x14ac:dyDescent="0.2">
      <c r="A10" s="208"/>
      <c r="B10" s="209"/>
      <c r="C10" s="209"/>
      <c r="D10" s="210"/>
      <c r="E10" s="24">
        <v>4</v>
      </c>
      <c r="F10" s="25" t="s">
        <v>97</v>
      </c>
      <c r="G10" s="3">
        <v>1</v>
      </c>
      <c r="H10" s="26">
        <v>4510000</v>
      </c>
      <c r="I10" s="27">
        <f t="shared" ref="I10:I20" si="0">E10*G10*H10</f>
        <v>18040000</v>
      </c>
      <c r="J10" s="160"/>
    </row>
    <row r="11" spans="1:10" ht="30" x14ac:dyDescent="0.2">
      <c r="A11" s="208"/>
      <c r="B11" s="209"/>
      <c r="C11" s="209"/>
      <c r="D11" s="210"/>
      <c r="E11" s="24">
        <v>4</v>
      </c>
      <c r="F11" s="25" t="s">
        <v>98</v>
      </c>
      <c r="G11" s="3">
        <v>1</v>
      </c>
      <c r="H11" s="26">
        <v>4510000</v>
      </c>
      <c r="I11" s="27">
        <f t="shared" si="0"/>
        <v>18040000</v>
      </c>
      <c r="J11" s="160"/>
    </row>
    <row r="12" spans="1:10" ht="30" x14ac:dyDescent="0.2">
      <c r="A12" s="211"/>
      <c r="B12" s="212"/>
      <c r="C12" s="212"/>
      <c r="D12" s="213"/>
      <c r="E12" s="24">
        <v>4</v>
      </c>
      <c r="F12" s="25" t="s">
        <v>195</v>
      </c>
      <c r="G12" s="3">
        <v>4</v>
      </c>
      <c r="H12" s="26">
        <v>2136000</v>
      </c>
      <c r="I12" s="27">
        <f t="shared" si="0"/>
        <v>34176000</v>
      </c>
      <c r="J12" s="161"/>
    </row>
    <row r="13" spans="1:10" ht="30" x14ac:dyDescent="0.2">
      <c r="A13" s="152" t="s">
        <v>100</v>
      </c>
      <c r="B13" s="206"/>
      <c r="C13" s="206"/>
      <c r="D13" s="207"/>
      <c r="E13" s="24">
        <v>4</v>
      </c>
      <c r="F13" s="25" t="s">
        <v>96</v>
      </c>
      <c r="G13" s="3">
        <v>1</v>
      </c>
      <c r="H13" s="26">
        <v>4510000</v>
      </c>
      <c r="I13" s="27">
        <f t="shared" si="0"/>
        <v>18040000</v>
      </c>
      <c r="J13" s="159">
        <f>SUM(I13:I16)</f>
        <v>88296000</v>
      </c>
    </row>
    <row r="14" spans="1:10" ht="30" x14ac:dyDescent="0.2">
      <c r="A14" s="208"/>
      <c r="B14" s="209"/>
      <c r="C14" s="209"/>
      <c r="D14" s="210"/>
      <c r="E14" s="24">
        <v>4</v>
      </c>
      <c r="F14" s="25" t="s">
        <v>97</v>
      </c>
      <c r="G14" s="3">
        <v>1</v>
      </c>
      <c r="H14" s="26">
        <v>4510000</v>
      </c>
      <c r="I14" s="27">
        <f t="shared" si="0"/>
        <v>18040000</v>
      </c>
      <c r="J14" s="160"/>
    </row>
    <row r="15" spans="1:10" ht="30" x14ac:dyDescent="0.2">
      <c r="A15" s="208"/>
      <c r="B15" s="209"/>
      <c r="C15" s="209"/>
      <c r="D15" s="210"/>
      <c r="E15" s="24">
        <v>4</v>
      </c>
      <c r="F15" s="25" t="s">
        <v>98</v>
      </c>
      <c r="G15" s="3">
        <v>1</v>
      </c>
      <c r="H15" s="26">
        <v>4510000</v>
      </c>
      <c r="I15" s="27">
        <f t="shared" si="0"/>
        <v>18040000</v>
      </c>
      <c r="J15" s="160"/>
    </row>
    <row r="16" spans="1:10" ht="30" x14ac:dyDescent="0.2">
      <c r="A16" s="211"/>
      <c r="B16" s="212"/>
      <c r="C16" s="212"/>
      <c r="D16" s="213"/>
      <c r="E16" s="24">
        <v>4</v>
      </c>
      <c r="F16" s="25" t="s">
        <v>195</v>
      </c>
      <c r="G16" s="3">
        <v>4</v>
      </c>
      <c r="H16" s="26">
        <v>2136000</v>
      </c>
      <c r="I16" s="27">
        <f t="shared" si="0"/>
        <v>34176000</v>
      </c>
      <c r="J16" s="161"/>
    </row>
    <row r="17" spans="1:13" ht="30" x14ac:dyDescent="0.2">
      <c r="A17" s="152" t="s">
        <v>101</v>
      </c>
      <c r="B17" s="206"/>
      <c r="C17" s="206"/>
      <c r="D17" s="207"/>
      <c r="E17" s="24">
        <v>1.5</v>
      </c>
      <c r="F17" s="25" t="s">
        <v>102</v>
      </c>
      <c r="G17" s="3">
        <v>1</v>
      </c>
      <c r="H17" s="26">
        <v>4510000</v>
      </c>
      <c r="I17" s="27">
        <f t="shared" si="0"/>
        <v>6765000</v>
      </c>
      <c r="J17" s="159">
        <f>SUM(I17:I20)</f>
        <v>24805000</v>
      </c>
    </row>
    <row r="18" spans="1:13" ht="30" x14ac:dyDescent="0.2">
      <c r="A18" s="208"/>
      <c r="B18" s="209"/>
      <c r="C18" s="209"/>
      <c r="D18" s="210"/>
      <c r="E18" s="24">
        <v>1.5</v>
      </c>
      <c r="F18" s="25" t="s">
        <v>103</v>
      </c>
      <c r="G18" s="3">
        <v>1</v>
      </c>
      <c r="H18" s="26">
        <v>4510000</v>
      </c>
      <c r="I18" s="27">
        <f t="shared" si="0"/>
        <v>6765000</v>
      </c>
      <c r="J18" s="160"/>
      <c r="M18" s="29"/>
    </row>
    <row r="19" spans="1:13" ht="30" x14ac:dyDescent="0.2">
      <c r="A19" s="208"/>
      <c r="B19" s="209"/>
      <c r="C19" s="209"/>
      <c r="D19" s="210"/>
      <c r="E19" s="24">
        <v>1.5</v>
      </c>
      <c r="F19" s="25" t="s">
        <v>247</v>
      </c>
      <c r="G19" s="3">
        <v>1</v>
      </c>
      <c r="H19" s="26">
        <v>4510000</v>
      </c>
      <c r="I19" s="27">
        <f t="shared" si="0"/>
        <v>6765000</v>
      </c>
      <c r="J19" s="160"/>
      <c r="M19" s="29"/>
    </row>
    <row r="20" spans="1:13" ht="30" x14ac:dyDescent="0.2">
      <c r="A20" s="211"/>
      <c r="B20" s="212"/>
      <c r="C20" s="212"/>
      <c r="D20" s="213"/>
      <c r="E20" s="24">
        <v>1</v>
      </c>
      <c r="F20" s="25" t="s">
        <v>105</v>
      </c>
      <c r="G20" s="3">
        <v>1</v>
      </c>
      <c r="H20" s="26">
        <v>4510000</v>
      </c>
      <c r="I20" s="27">
        <f t="shared" si="0"/>
        <v>4510000</v>
      </c>
      <c r="J20" s="161"/>
    </row>
    <row r="21" spans="1:13" s="22" customFormat="1" ht="15" x14ac:dyDescent="0.2">
      <c r="A21" s="149"/>
      <c r="B21" s="149"/>
      <c r="C21" s="149"/>
      <c r="D21" s="149"/>
      <c r="E21" s="149"/>
      <c r="F21" s="149"/>
      <c r="G21" s="21" t="s">
        <v>82</v>
      </c>
      <c r="H21" s="21" t="s">
        <v>92</v>
      </c>
      <c r="I21" s="21" t="s">
        <v>93</v>
      </c>
      <c r="J21" s="21" t="s">
        <v>94</v>
      </c>
    </row>
    <row r="22" spans="1:13" ht="105" x14ac:dyDescent="0.2">
      <c r="A22" s="108" t="s">
        <v>226</v>
      </c>
      <c r="B22" s="109"/>
      <c r="C22" s="109"/>
      <c r="D22" s="109"/>
      <c r="E22" s="30">
        <f>E9</f>
        <v>4</v>
      </c>
      <c r="F22" s="31" t="s">
        <v>107</v>
      </c>
      <c r="G22" s="3">
        <v>1</v>
      </c>
      <c r="H22" s="26" t="e">
        <f>#REF!</f>
        <v>#REF!</v>
      </c>
      <c r="I22" s="26" t="e">
        <f>E22*G22*H22</f>
        <v>#REF!</v>
      </c>
      <c r="J22" s="26" t="e">
        <f>E22*G22*H22</f>
        <v>#REF!</v>
      </c>
      <c r="L22" s="32"/>
      <c r="M22" s="33">
        <f>L22*0.86%</f>
        <v>0</v>
      </c>
    </row>
    <row r="23" spans="1:13" ht="14" x14ac:dyDescent="0.2">
      <c r="A23" s="178" t="s">
        <v>108</v>
      </c>
      <c r="B23" s="216"/>
      <c r="C23" s="216"/>
      <c r="D23" s="216"/>
      <c r="E23" s="216"/>
      <c r="F23" s="216"/>
      <c r="G23" s="216"/>
      <c r="H23" s="216"/>
      <c r="I23" s="216"/>
      <c r="J23" s="324"/>
    </row>
    <row r="24" spans="1:13" s="22" customFormat="1" ht="14" x14ac:dyDescent="0.2">
      <c r="A24" s="151" t="s">
        <v>109</v>
      </c>
      <c r="B24" s="204"/>
      <c r="C24" s="204"/>
      <c r="D24" s="204"/>
      <c r="E24" s="204"/>
      <c r="F24" s="204"/>
      <c r="G24" s="204"/>
      <c r="H24" s="204"/>
      <c r="I24" s="204"/>
      <c r="J24" s="205"/>
    </row>
    <row r="25" spans="1:13" s="22" customFormat="1" ht="45" x14ac:dyDescent="0.2">
      <c r="A25" s="34" t="s">
        <v>71</v>
      </c>
      <c r="B25" s="34" t="s">
        <v>110</v>
      </c>
      <c r="C25" s="34" t="s">
        <v>111</v>
      </c>
      <c r="D25" s="21" t="s">
        <v>112</v>
      </c>
      <c r="E25" s="21" t="s">
        <v>113</v>
      </c>
      <c r="F25" s="21" t="s">
        <v>114</v>
      </c>
      <c r="G25" s="21" t="s">
        <v>174</v>
      </c>
      <c r="H25" s="21" t="s">
        <v>92</v>
      </c>
      <c r="I25" s="21" t="s">
        <v>93</v>
      </c>
      <c r="J25" s="21" t="s">
        <v>94</v>
      </c>
    </row>
    <row r="26" spans="1:13" ht="29" customHeight="1" x14ac:dyDescent="0.2">
      <c r="A26" s="75" t="s">
        <v>115</v>
      </c>
      <c r="B26" s="86" t="s">
        <v>217</v>
      </c>
      <c r="C26" s="86" t="s">
        <v>218</v>
      </c>
      <c r="D26" s="323"/>
      <c r="E26" s="216"/>
      <c r="F26" s="216"/>
      <c r="G26" s="216"/>
      <c r="H26" s="216"/>
      <c r="I26" s="216"/>
      <c r="J26" s="324"/>
    </row>
    <row r="27" spans="1:13" ht="33" customHeight="1" x14ac:dyDescent="0.2">
      <c r="A27" s="21" t="s">
        <v>71</v>
      </c>
      <c r="B27" s="21" t="s">
        <v>110</v>
      </c>
      <c r="C27" s="21" t="s">
        <v>111</v>
      </c>
      <c r="D27" s="21" t="s">
        <v>112</v>
      </c>
      <c r="E27" s="21" t="s">
        <v>113</v>
      </c>
      <c r="F27" s="21" t="s">
        <v>114</v>
      </c>
      <c r="G27" s="21" t="s">
        <v>174</v>
      </c>
      <c r="H27" s="21" t="s">
        <v>92</v>
      </c>
      <c r="I27" s="21" t="s">
        <v>93</v>
      </c>
      <c r="J27" s="21" t="s">
        <v>94</v>
      </c>
    </row>
    <row r="28" spans="1:13" ht="31.25" customHeight="1" x14ac:dyDescent="0.2">
      <c r="A28" s="158" t="s">
        <v>221</v>
      </c>
      <c r="B28" s="157" t="s">
        <v>117</v>
      </c>
      <c r="C28" s="157" t="s">
        <v>118</v>
      </c>
      <c r="D28" s="157">
        <v>3</v>
      </c>
      <c r="E28" s="157">
        <v>20</v>
      </c>
      <c r="F28" s="2" t="s">
        <v>165</v>
      </c>
      <c r="G28" s="3">
        <f>ROUNDUP((D28*E28)/50,0)</f>
        <v>2</v>
      </c>
      <c r="H28" s="42" t="e">
        <f>#REF!</f>
        <v>#REF!</v>
      </c>
      <c r="I28" s="26" t="e">
        <f>+H28*G28</f>
        <v>#REF!</v>
      </c>
      <c r="J28" s="159" t="e">
        <f>SUM(I28:I31)</f>
        <v>#REF!</v>
      </c>
    </row>
    <row r="29" spans="1:13" ht="36.5" customHeight="1" x14ac:dyDescent="0.2">
      <c r="A29" s="217"/>
      <c r="B29" s="219"/>
      <c r="C29" s="219"/>
      <c r="D29" s="219"/>
      <c r="E29" s="219"/>
      <c r="F29" s="2" t="s">
        <v>80</v>
      </c>
      <c r="G29" s="3">
        <f>ROUNDUP((D28*E28)/20,0)</f>
        <v>3</v>
      </c>
      <c r="H29" s="42" t="e">
        <f>#REF!</f>
        <v>#REF!</v>
      </c>
      <c r="I29" s="26" t="e">
        <f>+H29*G29</f>
        <v>#REF!</v>
      </c>
      <c r="J29" s="160"/>
    </row>
    <row r="30" spans="1:13" s="22" customFormat="1" ht="15" x14ac:dyDescent="0.2">
      <c r="A30" s="217"/>
      <c r="B30" s="219"/>
      <c r="C30" s="219"/>
      <c r="D30" s="219"/>
      <c r="E30" s="219"/>
      <c r="F30" s="2" t="s">
        <v>78</v>
      </c>
      <c r="G30" s="3">
        <v>1</v>
      </c>
      <c r="H30" s="42" t="e">
        <f>#REF!</f>
        <v>#REF!</v>
      </c>
      <c r="I30" s="26" t="e">
        <f>+H30*G30</f>
        <v>#REF!</v>
      </c>
      <c r="J30" s="160"/>
    </row>
    <row r="31" spans="1:13" ht="33" customHeight="1" x14ac:dyDescent="0.2">
      <c r="A31" s="218"/>
      <c r="B31" s="220"/>
      <c r="C31" s="220"/>
      <c r="D31" s="220"/>
      <c r="E31" s="220"/>
      <c r="F31" s="2" t="s">
        <v>79</v>
      </c>
      <c r="G31" s="3">
        <v>3</v>
      </c>
      <c r="H31" s="42" t="e">
        <f>#REF!</f>
        <v>#REF!</v>
      </c>
      <c r="I31" s="26" t="e">
        <f>+H31*G31</f>
        <v>#REF!</v>
      </c>
      <c r="J31" s="161"/>
    </row>
    <row r="32" spans="1:13" ht="42.5" customHeight="1" x14ac:dyDescent="0.2">
      <c r="A32" s="21" t="s">
        <v>71</v>
      </c>
      <c r="B32" s="21" t="s">
        <v>110</v>
      </c>
      <c r="C32" s="21" t="s">
        <v>111</v>
      </c>
      <c r="D32" s="21" t="s">
        <v>112</v>
      </c>
      <c r="E32" s="21" t="s">
        <v>113</v>
      </c>
      <c r="F32" s="21" t="s">
        <v>114</v>
      </c>
      <c r="G32" s="21" t="s">
        <v>174</v>
      </c>
      <c r="H32" s="21" t="s">
        <v>92</v>
      </c>
      <c r="I32" s="21" t="s">
        <v>93</v>
      </c>
      <c r="J32" s="21" t="s">
        <v>94</v>
      </c>
    </row>
    <row r="33" spans="1:12" ht="37.25" customHeight="1" x14ac:dyDescent="0.2">
      <c r="A33" s="158" t="s">
        <v>221</v>
      </c>
      <c r="B33" s="156" t="s">
        <v>59</v>
      </c>
      <c r="C33" s="157" t="s">
        <v>118</v>
      </c>
      <c r="D33" s="157">
        <v>3</v>
      </c>
      <c r="E33" s="157">
        <v>15</v>
      </c>
      <c r="F33" s="2" t="s">
        <v>165</v>
      </c>
      <c r="G33" s="3">
        <f>ROUNDUP((D33*E33)/50,0)</f>
        <v>1</v>
      </c>
      <c r="H33" s="42" t="e">
        <f>#REF!</f>
        <v>#REF!</v>
      </c>
      <c r="I33" s="26" t="e">
        <f>+H33*G33</f>
        <v>#REF!</v>
      </c>
      <c r="J33" s="153" t="e">
        <f>+I36+I33+I34+I35</f>
        <v>#REF!</v>
      </c>
    </row>
    <row r="34" spans="1:12" ht="39.5" customHeight="1" x14ac:dyDescent="0.2">
      <c r="A34" s="217"/>
      <c r="B34" s="219"/>
      <c r="C34" s="219"/>
      <c r="D34" s="219"/>
      <c r="E34" s="219"/>
      <c r="F34" s="2" t="s">
        <v>80</v>
      </c>
      <c r="G34" s="81">
        <f>ROUNDUP((D33*E33)/20,0)</f>
        <v>3</v>
      </c>
      <c r="H34" s="42" t="e">
        <f>#REF!</f>
        <v>#REF!</v>
      </c>
      <c r="I34" s="26" t="e">
        <f>+H34*G34</f>
        <v>#REF!</v>
      </c>
      <c r="J34" s="153"/>
    </row>
    <row r="35" spans="1:12" ht="15" x14ac:dyDescent="0.2">
      <c r="A35" s="217"/>
      <c r="B35" s="219"/>
      <c r="C35" s="219"/>
      <c r="D35" s="219"/>
      <c r="E35" s="219"/>
      <c r="F35" s="2" t="s">
        <v>78</v>
      </c>
      <c r="G35" s="3">
        <v>1</v>
      </c>
      <c r="H35" s="42" t="e">
        <f>#REF!</f>
        <v>#REF!</v>
      </c>
      <c r="I35" s="26" t="e">
        <f>+H35*G35</f>
        <v>#REF!</v>
      </c>
      <c r="J35" s="153"/>
    </row>
    <row r="36" spans="1:12" ht="25.25" customHeight="1" x14ac:dyDescent="0.2">
      <c r="A36" s="218"/>
      <c r="B36" s="220"/>
      <c r="C36" s="220"/>
      <c r="D36" s="220"/>
      <c r="E36" s="220"/>
      <c r="F36" s="2" t="s">
        <v>79</v>
      </c>
      <c r="G36" s="3">
        <v>3</v>
      </c>
      <c r="H36" s="42" t="e">
        <f>#REF!</f>
        <v>#REF!</v>
      </c>
      <c r="I36" s="26" t="e">
        <f>+H36*G36</f>
        <v>#REF!</v>
      </c>
      <c r="J36" s="153"/>
    </row>
    <row r="37" spans="1:12" ht="30" customHeight="1" x14ac:dyDescent="0.2">
      <c r="A37" s="21" t="s">
        <v>71</v>
      </c>
      <c r="B37" s="21" t="s">
        <v>110</v>
      </c>
      <c r="C37" s="21" t="s">
        <v>111</v>
      </c>
      <c r="D37" s="21" t="s">
        <v>112</v>
      </c>
      <c r="E37" s="21" t="s">
        <v>113</v>
      </c>
      <c r="F37" s="21" t="s">
        <v>114</v>
      </c>
      <c r="G37" s="21" t="s">
        <v>120</v>
      </c>
      <c r="H37" s="21" t="s">
        <v>92</v>
      </c>
      <c r="I37" s="21" t="s">
        <v>93</v>
      </c>
      <c r="J37" s="21" t="s">
        <v>94</v>
      </c>
    </row>
    <row r="38" spans="1:12" ht="33" customHeight="1" x14ac:dyDescent="0.2">
      <c r="A38" s="155" t="s">
        <v>337</v>
      </c>
      <c r="B38" s="156" t="s">
        <v>117</v>
      </c>
      <c r="C38" s="156" t="s">
        <v>121</v>
      </c>
      <c r="D38" s="156">
        <v>3</v>
      </c>
      <c r="E38" s="156">
        <v>15</v>
      </c>
      <c r="F38" s="2" t="s">
        <v>165</v>
      </c>
      <c r="G38" s="3">
        <f>ROUNDUP((D38*E38)/50,0)</f>
        <v>1</v>
      </c>
      <c r="H38" s="26" t="e">
        <f>#REF!</f>
        <v>#REF!</v>
      </c>
      <c r="I38" s="26" t="e">
        <f>+H38*G38</f>
        <v>#REF!</v>
      </c>
      <c r="J38" s="159" t="e">
        <f>SUM(I38:I53)</f>
        <v>#REF!</v>
      </c>
    </row>
    <row r="39" spans="1:12" ht="31.25" customHeight="1" x14ac:dyDescent="0.2">
      <c r="A39" s="221"/>
      <c r="B39" s="219"/>
      <c r="C39" s="219"/>
      <c r="D39" s="219"/>
      <c r="E39" s="219"/>
      <c r="F39" s="2" t="s">
        <v>80</v>
      </c>
      <c r="G39" s="3">
        <f>ROUNDUP((D38*E38)/20,0)</f>
        <v>3</v>
      </c>
      <c r="H39" s="26" t="e">
        <f>#REF!</f>
        <v>#REF!</v>
      </c>
      <c r="I39" s="26" t="e">
        <f>+H39*G39</f>
        <v>#REF!</v>
      </c>
      <c r="J39" s="160"/>
    </row>
    <row r="40" spans="1:12" ht="26.5" customHeight="1" x14ac:dyDescent="0.2">
      <c r="A40" s="221"/>
      <c r="B40" s="219"/>
      <c r="C40" s="219"/>
      <c r="D40" s="219"/>
      <c r="E40" s="219"/>
      <c r="F40" s="2" t="s">
        <v>78</v>
      </c>
      <c r="G40" s="3">
        <v>1</v>
      </c>
      <c r="H40" s="26" t="e">
        <f>#REF!</f>
        <v>#REF!</v>
      </c>
      <c r="I40" s="26" t="e">
        <f>+H40*G40</f>
        <v>#REF!</v>
      </c>
      <c r="J40" s="160"/>
    </row>
    <row r="41" spans="1:12" ht="45" x14ac:dyDescent="0.2">
      <c r="A41" s="221"/>
      <c r="B41" s="219"/>
      <c r="C41" s="219"/>
      <c r="D41" s="219"/>
      <c r="E41" s="219"/>
      <c r="F41" s="2" t="s">
        <v>77</v>
      </c>
      <c r="G41" s="3">
        <v>1</v>
      </c>
      <c r="H41" s="26" t="e">
        <f>#REF!</f>
        <v>#REF!</v>
      </c>
      <c r="I41" s="26" t="e">
        <f>+H41*G41</f>
        <v>#REF!</v>
      </c>
      <c r="J41" s="160"/>
    </row>
    <row r="42" spans="1:12" ht="26.5" customHeight="1" x14ac:dyDescent="0.2">
      <c r="A42" s="222"/>
      <c r="B42" s="220"/>
      <c r="C42" s="220"/>
      <c r="D42" s="220"/>
      <c r="E42" s="220"/>
      <c r="F42" s="2" t="s">
        <v>79</v>
      </c>
      <c r="G42" s="30">
        <v>1</v>
      </c>
      <c r="H42" s="27" t="e">
        <f>#REF!</f>
        <v>#REF!</v>
      </c>
      <c r="I42" s="26" t="e">
        <f>+H42*G42</f>
        <v>#REF!</v>
      </c>
      <c r="J42" s="161"/>
    </row>
    <row r="43" spans="1:12" ht="30" customHeight="1" x14ac:dyDescent="0.2">
      <c r="A43" s="21" t="s">
        <v>71</v>
      </c>
      <c r="B43" s="21" t="s">
        <v>110</v>
      </c>
      <c r="C43" s="21" t="s">
        <v>111</v>
      </c>
      <c r="D43" s="21" t="s">
        <v>112</v>
      </c>
      <c r="E43" s="21" t="s">
        <v>113</v>
      </c>
      <c r="F43" s="21" t="s">
        <v>114</v>
      </c>
      <c r="G43" s="21" t="s">
        <v>174</v>
      </c>
      <c r="H43" s="21" t="s">
        <v>92</v>
      </c>
      <c r="I43" s="21" t="s">
        <v>93</v>
      </c>
      <c r="J43" s="21" t="s">
        <v>94</v>
      </c>
    </row>
    <row r="44" spans="1:12" ht="28.25" customHeight="1" x14ac:dyDescent="0.2">
      <c r="A44" s="155" t="s">
        <v>337</v>
      </c>
      <c r="B44" s="157" t="s">
        <v>59</v>
      </c>
      <c r="C44" s="156" t="s">
        <v>121</v>
      </c>
      <c r="D44" s="156">
        <v>3</v>
      </c>
      <c r="E44" s="156">
        <v>10</v>
      </c>
      <c r="F44" s="2" t="s">
        <v>165</v>
      </c>
      <c r="G44" s="3">
        <f>ROUNDUP((D44*E44)/50,0)</f>
        <v>1</v>
      </c>
      <c r="H44" s="26" t="e">
        <f>#REF!</f>
        <v>#REF!</v>
      </c>
      <c r="I44" s="26" t="e">
        <f>+H44*G44</f>
        <v>#REF!</v>
      </c>
      <c r="J44" s="159" t="e">
        <f>SUM(I44:I56)</f>
        <v>#REF!</v>
      </c>
    </row>
    <row r="45" spans="1:12" ht="28.25" customHeight="1" x14ac:dyDescent="0.2">
      <c r="A45" s="221"/>
      <c r="B45" s="219"/>
      <c r="C45" s="219"/>
      <c r="D45" s="219"/>
      <c r="E45" s="219"/>
      <c r="F45" s="2" t="s">
        <v>80</v>
      </c>
      <c r="G45" s="3">
        <f>ROUNDUP((D44*E44)/20,0)</f>
        <v>2</v>
      </c>
      <c r="H45" s="26" t="e">
        <f>#REF!</f>
        <v>#REF!</v>
      </c>
      <c r="I45" s="26" t="e">
        <f>+H45*G45</f>
        <v>#REF!</v>
      </c>
      <c r="J45" s="159"/>
    </row>
    <row r="46" spans="1:12" ht="34.25" customHeight="1" x14ac:dyDescent="0.2">
      <c r="A46" s="221"/>
      <c r="B46" s="219"/>
      <c r="C46" s="219"/>
      <c r="D46" s="219"/>
      <c r="E46" s="219"/>
      <c r="F46" s="2" t="s">
        <v>78</v>
      </c>
      <c r="G46" s="3">
        <v>1</v>
      </c>
      <c r="H46" s="26" t="e">
        <f>#REF!</f>
        <v>#REF!</v>
      </c>
      <c r="I46" s="26" t="e">
        <f>+H46*G46</f>
        <v>#REF!</v>
      </c>
      <c r="J46" s="159"/>
    </row>
    <row r="47" spans="1:12" s="22" customFormat="1" ht="45" x14ac:dyDescent="0.2">
      <c r="A47" s="221"/>
      <c r="B47" s="219"/>
      <c r="C47" s="219"/>
      <c r="D47" s="219"/>
      <c r="E47" s="219"/>
      <c r="F47" s="2" t="s">
        <v>77</v>
      </c>
      <c r="G47" s="3">
        <v>1</v>
      </c>
      <c r="H47" s="26" t="e">
        <f>#REF!</f>
        <v>#REF!</v>
      </c>
      <c r="I47" s="26" t="e">
        <f>+H47*G47</f>
        <v>#REF!</v>
      </c>
      <c r="J47" s="159"/>
    </row>
    <row r="48" spans="1:12" ht="53.25" customHeight="1" x14ac:dyDescent="0.2">
      <c r="A48" s="222"/>
      <c r="B48" s="220"/>
      <c r="C48" s="220"/>
      <c r="D48" s="220"/>
      <c r="E48" s="220"/>
      <c r="F48" s="2" t="s">
        <v>79</v>
      </c>
      <c r="G48" s="30">
        <v>1</v>
      </c>
      <c r="H48" s="27" t="e">
        <f>#REF!</f>
        <v>#REF!</v>
      </c>
      <c r="I48" s="26" t="e">
        <f>+H48*G48</f>
        <v>#REF!</v>
      </c>
      <c r="J48" s="159"/>
      <c r="L48" s="44"/>
    </row>
    <row r="49" spans="1:12" ht="79.25" customHeight="1" x14ac:dyDescent="0.2">
      <c r="A49" s="21" t="s">
        <v>71</v>
      </c>
      <c r="B49" s="21" t="s">
        <v>110</v>
      </c>
      <c r="C49" s="21" t="s">
        <v>111</v>
      </c>
      <c r="D49" s="21" t="s">
        <v>112</v>
      </c>
      <c r="E49" s="21" t="s">
        <v>113</v>
      </c>
      <c r="F49" s="21" t="s">
        <v>114</v>
      </c>
      <c r="G49" s="21" t="s">
        <v>174</v>
      </c>
      <c r="H49" s="21" t="s">
        <v>92</v>
      </c>
      <c r="I49" s="21" t="s">
        <v>93</v>
      </c>
      <c r="J49" s="21" t="s">
        <v>94</v>
      </c>
      <c r="L49" s="44"/>
    </row>
    <row r="50" spans="1:12" ht="65" customHeight="1" x14ac:dyDescent="0.2">
      <c r="A50" s="158" t="s">
        <v>338</v>
      </c>
      <c r="B50" s="158" t="s">
        <v>117</v>
      </c>
      <c r="C50" s="156" t="s">
        <v>5</v>
      </c>
      <c r="D50" s="157">
        <v>1</v>
      </c>
      <c r="E50" s="157">
        <v>20</v>
      </c>
      <c r="F50" s="2" t="s">
        <v>77</v>
      </c>
      <c r="G50" s="3">
        <v>1</v>
      </c>
      <c r="H50" s="26" t="e">
        <f>#REF!</f>
        <v>#REF!</v>
      </c>
      <c r="I50" s="26" t="e">
        <f>+H50*G50</f>
        <v>#REF!</v>
      </c>
      <c r="J50" s="159" t="e">
        <f>SUM(I50:I52)</f>
        <v>#REF!</v>
      </c>
      <c r="L50" s="44"/>
    </row>
    <row r="51" spans="1:12" s="22" customFormat="1" ht="30" x14ac:dyDescent="0.2">
      <c r="A51" s="217"/>
      <c r="B51" s="183"/>
      <c r="C51" s="223"/>
      <c r="D51" s="227"/>
      <c r="E51" s="227"/>
      <c r="F51" s="2" t="s">
        <v>306</v>
      </c>
      <c r="G51" s="3">
        <f>D50</f>
        <v>1</v>
      </c>
      <c r="H51" s="26">
        <v>116655</v>
      </c>
      <c r="I51" s="26">
        <f>+H51*G51</f>
        <v>116655</v>
      </c>
      <c r="J51" s="160"/>
    </row>
    <row r="52" spans="1:12" ht="30" x14ac:dyDescent="0.2">
      <c r="A52" s="218"/>
      <c r="B52" s="231"/>
      <c r="C52" s="224"/>
      <c r="D52" s="228"/>
      <c r="E52" s="228"/>
      <c r="F52" s="2" t="s">
        <v>76</v>
      </c>
      <c r="G52" s="3">
        <v>20</v>
      </c>
      <c r="H52" s="26" t="e">
        <f>#REF!</f>
        <v>#REF!</v>
      </c>
      <c r="I52" s="26" t="e">
        <f>+H52*G52</f>
        <v>#REF!</v>
      </c>
      <c r="J52" s="161"/>
    </row>
    <row r="53" spans="1:12" s="22" customFormat="1" ht="45" x14ac:dyDescent="0.2">
      <c r="A53" s="21" t="s">
        <v>71</v>
      </c>
      <c r="B53" s="21" t="s">
        <v>110</v>
      </c>
      <c r="C53" s="21" t="s">
        <v>111</v>
      </c>
      <c r="D53" s="21" t="s">
        <v>112</v>
      </c>
      <c r="E53" s="21" t="s">
        <v>113</v>
      </c>
      <c r="F53" s="21" t="s">
        <v>114</v>
      </c>
      <c r="G53" s="21" t="s">
        <v>174</v>
      </c>
      <c r="H53" s="21" t="s">
        <v>92</v>
      </c>
      <c r="I53" s="21" t="s">
        <v>93</v>
      </c>
      <c r="J53" s="21" t="s">
        <v>94</v>
      </c>
    </row>
    <row r="54" spans="1:12" s="47" customFormat="1" ht="75" x14ac:dyDescent="0.2">
      <c r="A54" s="35" t="s">
        <v>6</v>
      </c>
      <c r="B54" s="40" t="s">
        <v>117</v>
      </c>
      <c r="C54" s="43" t="s">
        <v>5</v>
      </c>
      <c r="D54" s="41">
        <v>3</v>
      </c>
      <c r="E54" s="41">
        <v>15</v>
      </c>
      <c r="F54" s="45" t="s">
        <v>77</v>
      </c>
      <c r="G54" s="45">
        <v>1</v>
      </c>
      <c r="H54" s="28" t="e">
        <f>#REF!</f>
        <v>#REF!</v>
      </c>
      <c r="I54" s="26" t="e">
        <f>+H54*G54</f>
        <v>#REF!</v>
      </c>
      <c r="J54" s="26" t="e">
        <f>SUM(I54)</f>
        <v>#REF!</v>
      </c>
    </row>
    <row r="55" spans="1:12" s="22" customFormat="1" ht="30" x14ac:dyDescent="0.2">
      <c r="A55" s="21" t="s">
        <v>71</v>
      </c>
      <c r="B55" s="21" t="s">
        <v>110</v>
      </c>
      <c r="C55" s="21" t="s">
        <v>111</v>
      </c>
      <c r="D55" s="21" t="s">
        <v>112</v>
      </c>
      <c r="E55" s="21" t="s">
        <v>124</v>
      </c>
      <c r="F55" s="21" t="s">
        <v>114</v>
      </c>
      <c r="G55" s="21" t="s">
        <v>174</v>
      </c>
      <c r="H55" s="21" t="s">
        <v>92</v>
      </c>
      <c r="I55" s="21" t="s">
        <v>93</v>
      </c>
      <c r="J55" s="21" t="s">
        <v>94</v>
      </c>
    </row>
    <row r="56" spans="1:12" ht="75" x14ac:dyDescent="0.2">
      <c r="A56" s="35" t="s">
        <v>6</v>
      </c>
      <c r="B56" s="35" t="s">
        <v>59</v>
      </c>
      <c r="C56" s="43" t="s">
        <v>5</v>
      </c>
      <c r="D56" s="30">
        <v>1</v>
      </c>
      <c r="E56" s="30">
        <v>8</v>
      </c>
      <c r="F56" s="45" t="s">
        <v>77</v>
      </c>
      <c r="G56" s="45">
        <v>1</v>
      </c>
      <c r="H56" s="28" t="e">
        <f>#REF!</f>
        <v>#REF!</v>
      </c>
      <c r="I56" s="26" t="e">
        <f>+H56*G56</f>
        <v>#REF!</v>
      </c>
      <c r="J56" s="26" t="e">
        <f>SUM(I56)</f>
        <v>#REF!</v>
      </c>
    </row>
    <row r="57" spans="1:12" s="22" customFormat="1" ht="45" x14ac:dyDescent="0.2">
      <c r="A57" s="21" t="s">
        <v>71</v>
      </c>
      <c r="B57" s="21" t="s">
        <v>110</v>
      </c>
      <c r="C57" s="21" t="s">
        <v>111</v>
      </c>
      <c r="D57" s="21" t="s">
        <v>112</v>
      </c>
      <c r="E57" s="21" t="s">
        <v>113</v>
      </c>
      <c r="F57" s="21" t="s">
        <v>114</v>
      </c>
      <c r="G57" s="21" t="s">
        <v>174</v>
      </c>
      <c r="H57" s="21" t="s">
        <v>92</v>
      </c>
      <c r="I57" s="21" t="s">
        <v>93</v>
      </c>
      <c r="J57" s="21" t="s">
        <v>94</v>
      </c>
    </row>
    <row r="58" spans="1:12" ht="45" x14ac:dyDescent="0.2">
      <c r="A58" s="48" t="s">
        <v>7</v>
      </c>
      <c r="B58" s="41" t="s">
        <v>117</v>
      </c>
      <c r="C58" s="43" t="s">
        <v>5</v>
      </c>
      <c r="D58" s="41">
        <v>2</v>
      </c>
      <c r="E58" s="41">
        <v>20</v>
      </c>
      <c r="F58" s="45" t="s">
        <v>77</v>
      </c>
      <c r="G58" s="45">
        <v>1</v>
      </c>
      <c r="H58" s="28" t="e">
        <f>#REF!</f>
        <v>#REF!</v>
      </c>
      <c r="I58" s="26" t="e">
        <f>+H58*G58</f>
        <v>#REF!</v>
      </c>
      <c r="J58" s="26" t="e">
        <f>SUM(I58)</f>
        <v>#REF!</v>
      </c>
    </row>
    <row r="59" spans="1:12" s="22" customFormat="1" ht="45" x14ac:dyDescent="0.2">
      <c r="A59" s="21" t="s">
        <v>71</v>
      </c>
      <c r="B59" s="21" t="s">
        <v>110</v>
      </c>
      <c r="C59" s="21" t="s">
        <v>111</v>
      </c>
      <c r="D59" s="21" t="s">
        <v>112</v>
      </c>
      <c r="E59" s="21" t="s">
        <v>113</v>
      </c>
      <c r="F59" s="21" t="s">
        <v>114</v>
      </c>
      <c r="G59" s="21" t="s">
        <v>174</v>
      </c>
      <c r="H59" s="21" t="s">
        <v>92</v>
      </c>
      <c r="I59" s="21" t="s">
        <v>93</v>
      </c>
      <c r="J59" s="21" t="s">
        <v>94</v>
      </c>
    </row>
    <row r="60" spans="1:12" ht="45" x14ac:dyDescent="0.2">
      <c r="A60" s="49" t="s">
        <v>8</v>
      </c>
      <c r="B60" s="30" t="s">
        <v>59</v>
      </c>
      <c r="C60" s="43" t="s">
        <v>5</v>
      </c>
      <c r="D60" s="30">
        <v>1</v>
      </c>
      <c r="E60" s="30">
        <v>15</v>
      </c>
      <c r="F60" s="45" t="s">
        <v>77</v>
      </c>
      <c r="G60" s="45">
        <v>1</v>
      </c>
      <c r="H60" s="28" t="e">
        <f>#REF!</f>
        <v>#REF!</v>
      </c>
      <c r="I60" s="26" t="e">
        <f>+H60*G60</f>
        <v>#REF!</v>
      </c>
      <c r="J60" s="26" t="e">
        <f>SUM(I60)</f>
        <v>#REF!</v>
      </c>
    </row>
    <row r="61" spans="1:12" ht="24" customHeight="1" x14ac:dyDescent="0.2">
      <c r="A61" s="21" t="s">
        <v>71</v>
      </c>
      <c r="B61" s="21" t="s">
        <v>110</v>
      </c>
      <c r="C61" s="21" t="s">
        <v>111</v>
      </c>
      <c r="D61" s="21" t="s">
        <v>112</v>
      </c>
      <c r="E61" s="21" t="s">
        <v>113</v>
      </c>
      <c r="F61" s="21" t="s">
        <v>114</v>
      </c>
      <c r="G61" s="21" t="s">
        <v>174</v>
      </c>
      <c r="H61" s="21" t="s">
        <v>92</v>
      </c>
      <c r="I61" s="21" t="s">
        <v>93</v>
      </c>
      <c r="J61" s="21" t="s">
        <v>94</v>
      </c>
    </row>
    <row r="62" spans="1:12" ht="23.5" customHeight="1" x14ac:dyDescent="0.2">
      <c r="A62" s="171" t="s">
        <v>9</v>
      </c>
      <c r="B62" s="157" t="s">
        <v>117</v>
      </c>
      <c r="C62" s="157" t="s">
        <v>10</v>
      </c>
      <c r="D62" s="157">
        <v>2</v>
      </c>
      <c r="E62" s="157">
        <v>30</v>
      </c>
      <c r="F62" s="2" t="s">
        <v>310</v>
      </c>
      <c r="G62" s="3">
        <v>2</v>
      </c>
      <c r="H62" s="26" t="e">
        <f>#REF!</f>
        <v>#REF!</v>
      </c>
      <c r="I62" s="26" t="e">
        <f t="shared" ref="I62:I69" si="1">+H62*G62</f>
        <v>#REF!</v>
      </c>
      <c r="J62" s="159" t="e">
        <f>SUM(I62:I73)</f>
        <v>#REF!</v>
      </c>
    </row>
    <row r="63" spans="1:12" ht="24" customHeight="1" x14ac:dyDescent="0.2">
      <c r="A63" s="339"/>
      <c r="B63" s="219"/>
      <c r="C63" s="219"/>
      <c r="D63" s="219"/>
      <c r="E63" s="219"/>
      <c r="F63" s="2" t="s">
        <v>311</v>
      </c>
      <c r="G63" s="3">
        <v>2</v>
      </c>
      <c r="H63" s="66" t="e">
        <f>#REF!</f>
        <v>#REF!</v>
      </c>
      <c r="I63" s="26" t="e">
        <f t="shared" si="1"/>
        <v>#REF!</v>
      </c>
      <c r="J63" s="159"/>
    </row>
    <row r="64" spans="1:12" ht="24.5" customHeight="1" x14ac:dyDescent="0.2">
      <c r="A64" s="339"/>
      <c r="B64" s="219"/>
      <c r="C64" s="219"/>
      <c r="D64" s="219"/>
      <c r="E64" s="219"/>
      <c r="F64" s="2" t="s">
        <v>171</v>
      </c>
      <c r="G64" s="3">
        <v>2</v>
      </c>
      <c r="H64" s="26" t="e">
        <f>#REF!</f>
        <v>#REF!</v>
      </c>
      <c r="I64" s="26" t="e">
        <f t="shared" si="1"/>
        <v>#REF!</v>
      </c>
      <c r="J64" s="159"/>
    </row>
    <row r="65" spans="1:10" ht="24.5" customHeight="1" x14ac:dyDescent="0.2">
      <c r="A65" s="339"/>
      <c r="B65" s="219"/>
      <c r="C65" s="219"/>
      <c r="D65" s="219"/>
      <c r="E65" s="219"/>
      <c r="F65" s="2" t="s">
        <v>165</v>
      </c>
      <c r="G65" s="3">
        <v>1</v>
      </c>
      <c r="H65" s="26" t="e">
        <f>#REF!</f>
        <v>#REF!</v>
      </c>
      <c r="I65" s="26" t="e">
        <f t="shared" si="1"/>
        <v>#REF!</v>
      </c>
      <c r="J65" s="159"/>
    </row>
    <row r="66" spans="1:10" ht="25.25" customHeight="1" x14ac:dyDescent="0.2">
      <c r="A66" s="339"/>
      <c r="B66" s="219"/>
      <c r="C66" s="219"/>
      <c r="D66" s="219"/>
      <c r="E66" s="219"/>
      <c r="F66" s="2" t="s">
        <v>312</v>
      </c>
      <c r="G66" s="3">
        <v>1</v>
      </c>
      <c r="H66" s="26" t="e">
        <f>#REF!</f>
        <v>#REF!</v>
      </c>
      <c r="I66" s="26" t="e">
        <f t="shared" si="1"/>
        <v>#REF!</v>
      </c>
      <c r="J66" s="159"/>
    </row>
    <row r="67" spans="1:10" ht="23.5" customHeight="1" x14ac:dyDescent="0.2">
      <c r="A67" s="339"/>
      <c r="B67" s="219"/>
      <c r="C67" s="219"/>
      <c r="D67" s="219"/>
      <c r="E67" s="219"/>
      <c r="F67" s="2" t="s">
        <v>313</v>
      </c>
      <c r="G67" s="3">
        <v>1</v>
      </c>
      <c r="H67" s="26" t="e">
        <f>#REF!</f>
        <v>#REF!</v>
      </c>
      <c r="I67" s="26" t="e">
        <f t="shared" si="1"/>
        <v>#REF!</v>
      </c>
      <c r="J67" s="159"/>
    </row>
    <row r="68" spans="1:10" ht="23.5" customHeight="1" x14ac:dyDescent="0.2">
      <c r="A68" s="339"/>
      <c r="B68" s="219"/>
      <c r="C68" s="219"/>
      <c r="D68" s="219"/>
      <c r="E68" s="219"/>
      <c r="F68" s="2" t="s">
        <v>179</v>
      </c>
      <c r="G68" s="3">
        <v>1</v>
      </c>
      <c r="H68" s="26" t="e">
        <f>#REF!</f>
        <v>#REF!</v>
      </c>
      <c r="I68" s="26" t="e">
        <f t="shared" si="1"/>
        <v>#REF!</v>
      </c>
      <c r="J68" s="159"/>
    </row>
    <row r="69" spans="1:10" ht="23.5" customHeight="1" x14ac:dyDescent="0.2">
      <c r="A69" s="339"/>
      <c r="B69" s="219"/>
      <c r="C69" s="219"/>
      <c r="D69" s="219"/>
      <c r="E69" s="219"/>
      <c r="F69" s="2" t="s">
        <v>178</v>
      </c>
      <c r="G69" s="3">
        <v>1</v>
      </c>
      <c r="H69" s="26" t="e">
        <f>#REF!</f>
        <v>#REF!</v>
      </c>
      <c r="I69" s="26" t="e">
        <f t="shared" si="1"/>
        <v>#REF!</v>
      </c>
      <c r="J69" s="159"/>
    </row>
    <row r="70" spans="1:10" ht="23.5" customHeight="1" x14ac:dyDescent="0.2">
      <c r="A70" s="339"/>
      <c r="B70" s="219"/>
      <c r="C70" s="219"/>
      <c r="D70" s="219"/>
      <c r="E70" s="219"/>
      <c r="F70" s="2" t="s">
        <v>176</v>
      </c>
      <c r="G70" s="3">
        <v>60</v>
      </c>
      <c r="H70" s="26" t="e">
        <f>#REF!</f>
        <v>#REF!</v>
      </c>
      <c r="I70" s="26" t="e">
        <f>+H70*G70</f>
        <v>#REF!</v>
      </c>
      <c r="J70" s="159"/>
    </row>
    <row r="71" spans="1:10" ht="24.5" customHeight="1" x14ac:dyDescent="0.2">
      <c r="A71" s="339"/>
      <c r="B71" s="219"/>
      <c r="C71" s="219"/>
      <c r="D71" s="219"/>
      <c r="E71" s="219"/>
      <c r="F71" s="2" t="s">
        <v>177</v>
      </c>
      <c r="G71" s="3">
        <v>60</v>
      </c>
      <c r="H71" s="26" t="e">
        <f>#REF!</f>
        <v>#REF!</v>
      </c>
      <c r="I71" s="26" t="e">
        <f>+H71*G71</f>
        <v>#REF!</v>
      </c>
      <c r="J71" s="159"/>
    </row>
    <row r="72" spans="1:10" s="22" customFormat="1" ht="15" x14ac:dyDescent="0.2">
      <c r="A72" s="339"/>
      <c r="B72" s="219"/>
      <c r="C72" s="219"/>
      <c r="D72" s="219"/>
      <c r="E72" s="219"/>
      <c r="F72" s="2" t="s">
        <v>180</v>
      </c>
      <c r="G72" s="3">
        <f>D62</f>
        <v>2</v>
      </c>
      <c r="H72" s="26" t="e">
        <f>#REF!</f>
        <v>#REF!</v>
      </c>
      <c r="I72" s="26" t="e">
        <f>H72*G72</f>
        <v>#REF!</v>
      </c>
      <c r="J72" s="159"/>
    </row>
    <row r="73" spans="1:10" ht="15" x14ac:dyDescent="0.2">
      <c r="A73" s="339"/>
      <c r="B73" s="220"/>
      <c r="C73" s="220"/>
      <c r="D73" s="220"/>
      <c r="E73" s="220"/>
      <c r="F73" s="2" t="s">
        <v>11</v>
      </c>
      <c r="G73" s="3">
        <v>150</v>
      </c>
      <c r="H73" s="26" t="e">
        <f>#REF!</f>
        <v>#REF!</v>
      </c>
      <c r="I73" s="26" t="e">
        <f>H73*G73</f>
        <v>#REF!</v>
      </c>
      <c r="J73" s="159"/>
    </row>
    <row r="74" spans="1:10" ht="45" x14ac:dyDescent="0.2">
      <c r="A74" s="21" t="s">
        <v>71</v>
      </c>
      <c r="B74" s="21" t="s">
        <v>110</v>
      </c>
      <c r="C74" s="21" t="s">
        <v>111</v>
      </c>
      <c r="D74" s="21" t="s">
        <v>112</v>
      </c>
      <c r="E74" s="21" t="s">
        <v>113</v>
      </c>
      <c r="F74" s="21" t="s">
        <v>114</v>
      </c>
      <c r="G74" s="21" t="s">
        <v>174</v>
      </c>
      <c r="H74" s="21" t="s">
        <v>92</v>
      </c>
      <c r="I74" s="21" t="s">
        <v>93</v>
      </c>
      <c r="J74" s="21" t="s">
        <v>94</v>
      </c>
    </row>
    <row r="75" spans="1:10" ht="15" x14ac:dyDescent="0.2">
      <c r="A75" s="171" t="s">
        <v>12</v>
      </c>
      <c r="B75" s="157" t="s">
        <v>59</v>
      </c>
      <c r="C75" s="157" t="s">
        <v>10</v>
      </c>
      <c r="D75" s="157">
        <v>1</v>
      </c>
      <c r="E75" s="157">
        <v>20</v>
      </c>
      <c r="F75" s="2" t="s">
        <v>310</v>
      </c>
      <c r="G75" s="3">
        <v>1</v>
      </c>
      <c r="H75" s="26" t="e">
        <f>#REF!</f>
        <v>#REF!</v>
      </c>
      <c r="I75" s="26" t="e">
        <f t="shared" ref="I75:I82" si="2">+H75*G75</f>
        <v>#REF!</v>
      </c>
      <c r="J75" s="159" t="e">
        <f>SUM(I75:I86)</f>
        <v>#REF!</v>
      </c>
    </row>
    <row r="76" spans="1:10" ht="15" x14ac:dyDescent="0.2">
      <c r="A76" s="339"/>
      <c r="B76" s="219"/>
      <c r="C76" s="219"/>
      <c r="D76" s="219"/>
      <c r="E76" s="219"/>
      <c r="F76" s="2" t="s">
        <v>311</v>
      </c>
      <c r="G76" s="3">
        <v>1</v>
      </c>
      <c r="H76" s="66" t="e">
        <f>#REF!</f>
        <v>#REF!</v>
      </c>
      <c r="I76" s="26" t="e">
        <f t="shared" si="2"/>
        <v>#REF!</v>
      </c>
      <c r="J76" s="159"/>
    </row>
    <row r="77" spans="1:10" ht="15" x14ac:dyDescent="0.2">
      <c r="A77" s="339"/>
      <c r="B77" s="219"/>
      <c r="C77" s="219"/>
      <c r="D77" s="219"/>
      <c r="E77" s="219"/>
      <c r="F77" s="2" t="s">
        <v>171</v>
      </c>
      <c r="G77" s="3">
        <v>1</v>
      </c>
      <c r="H77" s="26" t="e">
        <f>#REF!</f>
        <v>#REF!</v>
      </c>
      <c r="I77" s="26" t="e">
        <f t="shared" si="2"/>
        <v>#REF!</v>
      </c>
      <c r="J77" s="159"/>
    </row>
    <row r="78" spans="1:10" ht="15" x14ac:dyDescent="0.2">
      <c r="A78" s="339"/>
      <c r="B78" s="219"/>
      <c r="C78" s="219"/>
      <c r="D78" s="219"/>
      <c r="E78" s="219"/>
      <c r="F78" s="2" t="s">
        <v>165</v>
      </c>
      <c r="G78" s="3">
        <v>1</v>
      </c>
      <c r="H78" s="26" t="e">
        <f>#REF!</f>
        <v>#REF!</v>
      </c>
      <c r="I78" s="26" t="e">
        <f t="shared" si="2"/>
        <v>#REF!</v>
      </c>
      <c r="J78" s="159"/>
    </row>
    <row r="79" spans="1:10" ht="15" x14ac:dyDescent="0.2">
      <c r="A79" s="339"/>
      <c r="B79" s="219"/>
      <c r="C79" s="219"/>
      <c r="D79" s="219"/>
      <c r="E79" s="219"/>
      <c r="F79" s="2" t="s">
        <v>312</v>
      </c>
      <c r="G79" s="3">
        <v>1</v>
      </c>
      <c r="H79" s="26" t="e">
        <f>#REF!</f>
        <v>#REF!</v>
      </c>
      <c r="I79" s="26" t="e">
        <f t="shared" si="2"/>
        <v>#REF!</v>
      </c>
      <c r="J79" s="159"/>
    </row>
    <row r="80" spans="1:10" ht="15" x14ac:dyDescent="0.2">
      <c r="A80" s="339"/>
      <c r="B80" s="219"/>
      <c r="C80" s="219"/>
      <c r="D80" s="219"/>
      <c r="E80" s="219"/>
      <c r="F80" s="2" t="s">
        <v>313</v>
      </c>
      <c r="G80" s="3">
        <v>1</v>
      </c>
      <c r="H80" s="26" t="e">
        <f>#REF!</f>
        <v>#REF!</v>
      </c>
      <c r="I80" s="26" t="e">
        <f t="shared" si="2"/>
        <v>#REF!</v>
      </c>
      <c r="J80" s="159"/>
    </row>
    <row r="81" spans="1:10" ht="15" x14ac:dyDescent="0.2">
      <c r="A81" s="339"/>
      <c r="B81" s="219"/>
      <c r="C81" s="219"/>
      <c r="D81" s="219"/>
      <c r="E81" s="219"/>
      <c r="F81" s="2" t="s">
        <v>179</v>
      </c>
      <c r="G81" s="3">
        <v>1</v>
      </c>
      <c r="H81" s="26" t="e">
        <f>#REF!</f>
        <v>#REF!</v>
      </c>
      <c r="I81" s="26" t="e">
        <f t="shared" si="2"/>
        <v>#REF!</v>
      </c>
      <c r="J81" s="159"/>
    </row>
    <row r="82" spans="1:10" ht="15" x14ac:dyDescent="0.2">
      <c r="A82" s="339"/>
      <c r="B82" s="219"/>
      <c r="C82" s="219"/>
      <c r="D82" s="219"/>
      <c r="E82" s="219"/>
      <c r="F82" s="2" t="s">
        <v>178</v>
      </c>
      <c r="G82" s="3">
        <v>1</v>
      </c>
      <c r="H82" s="26" t="e">
        <f>#REF!</f>
        <v>#REF!</v>
      </c>
      <c r="I82" s="26" t="e">
        <f t="shared" si="2"/>
        <v>#REF!</v>
      </c>
      <c r="J82" s="159"/>
    </row>
    <row r="83" spans="1:10" ht="45" x14ac:dyDescent="0.2">
      <c r="A83" s="339"/>
      <c r="B83" s="219"/>
      <c r="C83" s="219"/>
      <c r="D83" s="219"/>
      <c r="E83" s="219"/>
      <c r="F83" s="2" t="s">
        <v>176</v>
      </c>
      <c r="G83" s="3">
        <v>20</v>
      </c>
      <c r="H83" s="26" t="e">
        <f>#REF!</f>
        <v>#REF!</v>
      </c>
      <c r="I83" s="26" t="e">
        <f>+H83*G83</f>
        <v>#REF!</v>
      </c>
      <c r="J83" s="159"/>
    </row>
    <row r="84" spans="1:10" ht="45" x14ac:dyDescent="0.2">
      <c r="A84" s="339"/>
      <c r="B84" s="219"/>
      <c r="C84" s="219"/>
      <c r="D84" s="219"/>
      <c r="E84" s="219"/>
      <c r="F84" s="2" t="s">
        <v>177</v>
      </c>
      <c r="G84" s="3">
        <v>20</v>
      </c>
      <c r="H84" s="26" t="e">
        <f>#REF!</f>
        <v>#REF!</v>
      </c>
      <c r="I84" s="26" t="e">
        <f>+H84*G84</f>
        <v>#REF!</v>
      </c>
      <c r="J84" s="159"/>
    </row>
    <row r="85" spans="1:10" s="22" customFormat="1" ht="15" x14ac:dyDescent="0.2">
      <c r="A85" s="339"/>
      <c r="B85" s="219"/>
      <c r="C85" s="219"/>
      <c r="D85" s="219"/>
      <c r="E85" s="219"/>
      <c r="F85" s="2" t="s">
        <v>180</v>
      </c>
      <c r="G85" s="3">
        <f>D75</f>
        <v>1</v>
      </c>
      <c r="H85" s="26" t="e">
        <f>#REF!</f>
        <v>#REF!</v>
      </c>
      <c r="I85" s="26" t="e">
        <f>H85*G85</f>
        <v>#REF!</v>
      </c>
      <c r="J85" s="159"/>
    </row>
    <row r="86" spans="1:10" ht="26" customHeight="1" x14ac:dyDescent="0.2">
      <c r="A86" s="339"/>
      <c r="B86" s="220"/>
      <c r="C86" s="220"/>
      <c r="D86" s="220"/>
      <c r="E86" s="220"/>
      <c r="F86" s="2" t="s">
        <v>11</v>
      </c>
      <c r="G86" s="3">
        <v>100</v>
      </c>
      <c r="H86" s="26" t="e">
        <f>#REF!</f>
        <v>#REF!</v>
      </c>
      <c r="I86" s="26" t="e">
        <f>H86*G86</f>
        <v>#REF!</v>
      </c>
      <c r="J86" s="159"/>
    </row>
    <row r="87" spans="1:10" ht="26" customHeight="1" x14ac:dyDescent="0.2">
      <c r="A87" s="21" t="s">
        <v>71</v>
      </c>
      <c r="B87" s="21" t="s">
        <v>110</v>
      </c>
      <c r="C87" s="21" t="s">
        <v>111</v>
      </c>
      <c r="D87" s="21" t="s">
        <v>112</v>
      </c>
      <c r="E87" s="21" t="s">
        <v>113</v>
      </c>
      <c r="F87" s="21" t="s">
        <v>114</v>
      </c>
      <c r="G87" s="21" t="s">
        <v>174</v>
      </c>
      <c r="H87" s="21" t="s">
        <v>92</v>
      </c>
      <c r="I87" s="21" t="s">
        <v>93</v>
      </c>
      <c r="J87" s="21" t="s">
        <v>94</v>
      </c>
    </row>
    <row r="88" spans="1:10" ht="30" customHeight="1" x14ac:dyDescent="0.2">
      <c r="A88" s="180" t="s">
        <v>15</v>
      </c>
      <c r="B88" s="176" t="s">
        <v>117</v>
      </c>
      <c r="C88" s="176" t="s">
        <v>126</v>
      </c>
      <c r="D88" s="176">
        <v>2</v>
      </c>
      <c r="E88" s="176">
        <v>20</v>
      </c>
      <c r="F88" s="2" t="s">
        <v>172</v>
      </c>
      <c r="G88" s="3">
        <v>1</v>
      </c>
      <c r="H88" s="26" t="e">
        <f>#REF!</f>
        <v>#REF!</v>
      </c>
      <c r="I88" s="26" t="e">
        <f>H88*G88</f>
        <v>#REF!</v>
      </c>
      <c r="J88" s="153" t="e">
        <f>SUM(I88:I92)</f>
        <v>#REF!</v>
      </c>
    </row>
    <row r="89" spans="1:10" ht="27.5" customHeight="1" x14ac:dyDescent="0.2">
      <c r="A89" s="183"/>
      <c r="B89" s="227"/>
      <c r="C89" s="227"/>
      <c r="D89" s="227"/>
      <c r="E89" s="227"/>
      <c r="F89" s="51" t="s">
        <v>16</v>
      </c>
      <c r="G89" s="3">
        <v>2</v>
      </c>
      <c r="H89" s="26" t="e">
        <f>#REF!</f>
        <v>#REF!</v>
      </c>
      <c r="I89" s="26" t="e">
        <f>H89*G89</f>
        <v>#REF!</v>
      </c>
      <c r="J89" s="153"/>
    </row>
    <row r="90" spans="1:10" ht="15" x14ac:dyDescent="0.2">
      <c r="A90" s="183"/>
      <c r="B90" s="227"/>
      <c r="C90" s="227"/>
      <c r="D90" s="227"/>
      <c r="E90" s="227"/>
      <c r="F90" s="51" t="s">
        <v>17</v>
      </c>
      <c r="G90" s="3">
        <v>18</v>
      </c>
      <c r="H90" s="26">
        <v>567</v>
      </c>
      <c r="I90" s="26">
        <f>H90*G90</f>
        <v>10206</v>
      </c>
      <c r="J90" s="153"/>
    </row>
    <row r="91" spans="1:10" s="22" customFormat="1" ht="15" x14ac:dyDescent="0.2">
      <c r="A91" s="183"/>
      <c r="B91" s="227"/>
      <c r="C91" s="227"/>
      <c r="D91" s="227"/>
      <c r="E91" s="227"/>
      <c r="F91" s="51" t="s">
        <v>18</v>
      </c>
      <c r="G91" s="3">
        <v>4</v>
      </c>
      <c r="H91" s="26">
        <f>3480*(1+5.2%)</f>
        <v>3660.96</v>
      </c>
      <c r="I91" s="26">
        <f>H91*G91</f>
        <v>14643.84</v>
      </c>
      <c r="J91" s="153"/>
    </row>
    <row r="92" spans="1:10" ht="42.5" customHeight="1" x14ac:dyDescent="0.2">
      <c r="A92" s="231"/>
      <c r="B92" s="228"/>
      <c r="C92" s="228"/>
      <c r="D92" s="228"/>
      <c r="E92" s="228"/>
      <c r="F92" s="51" t="s">
        <v>166</v>
      </c>
      <c r="G92" s="3">
        <v>40</v>
      </c>
      <c r="H92" s="26" t="e">
        <f>#REF!</f>
        <v>#REF!</v>
      </c>
      <c r="I92" s="26" t="e">
        <f>H92*G92</f>
        <v>#REF!</v>
      </c>
      <c r="J92" s="153"/>
    </row>
    <row r="93" spans="1:10" ht="25.25" customHeight="1" x14ac:dyDescent="0.2">
      <c r="A93" s="21" t="s">
        <v>71</v>
      </c>
      <c r="B93" s="21" t="s">
        <v>110</v>
      </c>
      <c r="C93" s="21" t="s">
        <v>111</v>
      </c>
      <c r="D93" s="21" t="s">
        <v>112</v>
      </c>
      <c r="E93" s="21" t="s">
        <v>113</v>
      </c>
      <c r="F93" s="21" t="s">
        <v>114</v>
      </c>
      <c r="G93" s="21" t="s">
        <v>174</v>
      </c>
      <c r="H93" s="21" t="s">
        <v>92</v>
      </c>
      <c r="I93" s="21" t="s">
        <v>93</v>
      </c>
      <c r="J93" s="21" t="s">
        <v>94</v>
      </c>
    </row>
    <row r="94" spans="1:10" ht="25.25" customHeight="1" x14ac:dyDescent="0.2">
      <c r="A94" s="179" t="s">
        <v>15</v>
      </c>
      <c r="B94" s="176" t="s">
        <v>59</v>
      </c>
      <c r="C94" s="176" t="s">
        <v>126</v>
      </c>
      <c r="D94" s="176">
        <v>1</v>
      </c>
      <c r="E94" s="176">
        <v>20</v>
      </c>
      <c r="F94" s="2" t="s">
        <v>172</v>
      </c>
      <c r="G94" s="3">
        <v>1</v>
      </c>
      <c r="H94" s="26" t="e">
        <f>#REF!</f>
        <v>#REF!</v>
      </c>
      <c r="I94" s="26" t="e">
        <f>H94*G94</f>
        <v>#REF!</v>
      </c>
      <c r="J94" s="153" t="e">
        <f>SUM(I94:I98)</f>
        <v>#REF!</v>
      </c>
    </row>
    <row r="95" spans="1:10" ht="25.25" customHeight="1" x14ac:dyDescent="0.2">
      <c r="A95" s="229"/>
      <c r="B95" s="227"/>
      <c r="C95" s="227"/>
      <c r="D95" s="227"/>
      <c r="E95" s="227"/>
      <c r="F95" s="51" t="s">
        <v>16</v>
      </c>
      <c r="G95" s="3">
        <v>1</v>
      </c>
      <c r="H95" s="26" t="e">
        <f>#REF!</f>
        <v>#REF!</v>
      </c>
      <c r="I95" s="26" t="e">
        <f>H95*G95</f>
        <v>#REF!</v>
      </c>
      <c r="J95" s="153"/>
    </row>
    <row r="96" spans="1:10" ht="15" x14ac:dyDescent="0.2">
      <c r="A96" s="229"/>
      <c r="B96" s="227"/>
      <c r="C96" s="227"/>
      <c r="D96" s="227"/>
      <c r="E96" s="227"/>
      <c r="F96" s="51" t="s">
        <v>17</v>
      </c>
      <c r="G96" s="3">
        <v>18</v>
      </c>
      <c r="H96" s="26">
        <v>567</v>
      </c>
      <c r="I96" s="26">
        <f>H96*G96</f>
        <v>10206</v>
      </c>
      <c r="J96" s="153"/>
    </row>
    <row r="97" spans="1:10" s="22" customFormat="1" ht="15" x14ac:dyDescent="0.2">
      <c r="A97" s="229"/>
      <c r="B97" s="227"/>
      <c r="C97" s="227"/>
      <c r="D97" s="227"/>
      <c r="E97" s="227"/>
      <c r="F97" s="51" t="s">
        <v>18</v>
      </c>
      <c r="G97" s="3">
        <v>4</v>
      </c>
      <c r="H97" s="26">
        <f>3480*(1+5.2%)</f>
        <v>3660.96</v>
      </c>
      <c r="I97" s="26">
        <f>H97*G97</f>
        <v>14643.84</v>
      </c>
      <c r="J97" s="153"/>
    </row>
    <row r="98" spans="1:10" s="38" customFormat="1" ht="49.25" customHeight="1" x14ac:dyDescent="0.2">
      <c r="A98" s="230"/>
      <c r="B98" s="228"/>
      <c r="C98" s="228"/>
      <c r="D98" s="228"/>
      <c r="E98" s="228"/>
      <c r="F98" s="51" t="s">
        <v>166</v>
      </c>
      <c r="G98" s="3">
        <v>20</v>
      </c>
      <c r="H98" s="26" t="e">
        <f>#REF!</f>
        <v>#REF!</v>
      </c>
      <c r="I98" s="26" t="e">
        <f>H98*G98</f>
        <v>#REF!</v>
      </c>
      <c r="J98" s="153"/>
    </row>
    <row r="99" spans="1:10" s="38" customFormat="1" ht="56" customHeight="1" x14ac:dyDescent="0.2">
      <c r="A99" s="21" t="s">
        <v>71</v>
      </c>
      <c r="B99" s="21" t="s">
        <v>110</v>
      </c>
      <c r="C99" s="21" t="s">
        <v>111</v>
      </c>
      <c r="D99" s="21" t="s">
        <v>112</v>
      </c>
      <c r="E99" s="21" t="s">
        <v>113</v>
      </c>
      <c r="F99" s="21" t="s">
        <v>114</v>
      </c>
      <c r="G99" s="21" t="s">
        <v>174</v>
      </c>
      <c r="H99" s="21" t="s">
        <v>92</v>
      </c>
      <c r="I99" s="21" t="s">
        <v>93</v>
      </c>
      <c r="J99" s="21" t="s">
        <v>94</v>
      </c>
    </row>
    <row r="100" spans="1:10" s="38" customFormat="1" ht="52.25" customHeight="1" x14ac:dyDescent="0.2">
      <c r="A100" s="158" t="s">
        <v>19</v>
      </c>
      <c r="B100" s="157" t="s">
        <v>117</v>
      </c>
      <c r="C100" s="157" t="s">
        <v>47</v>
      </c>
      <c r="D100" s="157">
        <v>2</v>
      </c>
      <c r="E100" s="157">
        <v>20</v>
      </c>
      <c r="F100" s="79" t="s">
        <v>201</v>
      </c>
      <c r="G100" s="30">
        <f>D100*E100</f>
        <v>40</v>
      </c>
      <c r="H100" s="70" t="e">
        <f>#REF!</f>
        <v>#REF!</v>
      </c>
      <c r="I100" s="26" t="e">
        <f>+H100*G100</f>
        <v>#REF!</v>
      </c>
      <c r="J100" s="167" t="e">
        <f>SUM(I100:I103)</f>
        <v>#REF!</v>
      </c>
    </row>
    <row r="101" spans="1:10" s="38" customFormat="1" ht="48.5" customHeight="1" x14ac:dyDescent="0.2">
      <c r="A101" s="217"/>
      <c r="B101" s="219"/>
      <c r="C101" s="219"/>
      <c r="D101" s="219"/>
      <c r="E101" s="219"/>
      <c r="F101" s="2" t="s">
        <v>306</v>
      </c>
      <c r="G101" s="3">
        <f>D100</f>
        <v>2</v>
      </c>
      <c r="H101" s="26">
        <v>116655</v>
      </c>
      <c r="I101" s="26">
        <f>+H101*G101</f>
        <v>233310</v>
      </c>
      <c r="J101" s="168"/>
    </row>
    <row r="102" spans="1:10" s="22" customFormat="1" ht="30" x14ac:dyDescent="0.2">
      <c r="A102" s="217"/>
      <c r="B102" s="219"/>
      <c r="C102" s="219"/>
      <c r="D102" s="219"/>
      <c r="E102" s="219"/>
      <c r="F102" s="51" t="s">
        <v>75</v>
      </c>
      <c r="G102" s="30">
        <f>D100*E100</f>
        <v>40</v>
      </c>
      <c r="H102" s="70" t="e">
        <f>#REF!</f>
        <v>#REF!</v>
      </c>
      <c r="I102" s="26" t="e">
        <f>H102*G102</f>
        <v>#REF!</v>
      </c>
      <c r="J102" s="168"/>
    </row>
    <row r="103" spans="1:10" ht="15" x14ac:dyDescent="0.2">
      <c r="A103" s="218"/>
      <c r="B103" s="220"/>
      <c r="C103" s="220"/>
      <c r="D103" s="220"/>
      <c r="E103" s="220"/>
      <c r="F103" s="51" t="s">
        <v>22</v>
      </c>
      <c r="G103" s="30">
        <f>D100</f>
        <v>2</v>
      </c>
      <c r="H103" s="70">
        <v>50000</v>
      </c>
      <c r="I103" s="26">
        <f>H103*G103</f>
        <v>100000</v>
      </c>
      <c r="J103" s="169"/>
    </row>
    <row r="104" spans="1:10" ht="45" x14ac:dyDescent="0.2">
      <c r="A104" s="21" t="s">
        <v>71</v>
      </c>
      <c r="B104" s="21" t="s">
        <v>110</v>
      </c>
      <c r="C104" s="21" t="s">
        <v>111</v>
      </c>
      <c r="D104" s="21" t="s">
        <v>112</v>
      </c>
      <c r="E104" s="21" t="s">
        <v>113</v>
      </c>
      <c r="F104" s="21" t="s">
        <v>114</v>
      </c>
      <c r="G104" s="21" t="s">
        <v>174</v>
      </c>
      <c r="H104" s="21" t="s">
        <v>92</v>
      </c>
      <c r="I104" s="21" t="s">
        <v>93</v>
      </c>
      <c r="J104" s="21" t="s">
        <v>94</v>
      </c>
    </row>
    <row r="105" spans="1:10" ht="30" x14ac:dyDescent="0.2">
      <c r="A105" s="180" t="s">
        <v>30</v>
      </c>
      <c r="B105" s="176" t="s">
        <v>59</v>
      </c>
      <c r="C105" s="176" t="s">
        <v>31</v>
      </c>
      <c r="D105" s="176">
        <v>1</v>
      </c>
      <c r="E105" s="176">
        <v>30</v>
      </c>
      <c r="F105" s="51" t="s">
        <v>32</v>
      </c>
      <c r="G105" s="3">
        <f>D105*E105</f>
        <v>30</v>
      </c>
      <c r="H105" s="27">
        <v>1225</v>
      </c>
      <c r="I105" s="26">
        <f>H105*G105</f>
        <v>36750</v>
      </c>
      <c r="J105" s="153">
        <f>SUM(I105:I108)</f>
        <v>179502</v>
      </c>
    </row>
    <row r="106" spans="1:10" ht="15" x14ac:dyDescent="0.2">
      <c r="A106" s="183"/>
      <c r="B106" s="227"/>
      <c r="C106" s="227"/>
      <c r="D106" s="227"/>
      <c r="E106" s="227"/>
      <c r="F106" s="51" t="s">
        <v>33</v>
      </c>
      <c r="G106" s="3">
        <f>D105*E105</f>
        <v>30</v>
      </c>
      <c r="H106" s="27">
        <f>'[1]EST MERC LITOGRAFIA'!$G$25</f>
        <v>508</v>
      </c>
      <c r="I106" s="26">
        <f>H106*G106</f>
        <v>15240</v>
      </c>
      <c r="J106" s="153"/>
    </row>
    <row r="107" spans="1:10" ht="15" x14ac:dyDescent="0.2">
      <c r="A107" s="183"/>
      <c r="B107" s="227"/>
      <c r="C107" s="227"/>
      <c r="D107" s="227"/>
      <c r="E107" s="227"/>
      <c r="F107" s="51" t="s">
        <v>34</v>
      </c>
      <c r="G107" s="3">
        <v>1</v>
      </c>
      <c r="H107" s="27">
        <v>111512</v>
      </c>
      <c r="I107" s="26">
        <f>H107*G107</f>
        <v>111512</v>
      </c>
      <c r="J107" s="153"/>
    </row>
    <row r="108" spans="1:10" s="22" customFormat="1" ht="15" x14ac:dyDescent="0.2">
      <c r="A108" s="183"/>
      <c r="B108" s="227"/>
      <c r="C108" s="227"/>
      <c r="D108" s="227"/>
      <c r="E108" s="227"/>
      <c r="F108" s="51" t="s">
        <v>35</v>
      </c>
      <c r="G108" s="3">
        <v>4</v>
      </c>
      <c r="H108" s="27">
        <v>4000</v>
      </c>
      <c r="I108" s="26">
        <f>H108*G108</f>
        <v>16000</v>
      </c>
      <c r="J108" s="153"/>
    </row>
    <row r="109" spans="1:10" ht="54" customHeight="1" x14ac:dyDescent="0.2">
      <c r="A109" s="34" t="s">
        <v>71</v>
      </c>
      <c r="B109" s="21" t="s">
        <v>110</v>
      </c>
      <c r="C109" s="21" t="s">
        <v>111</v>
      </c>
      <c r="D109" s="21" t="s">
        <v>112</v>
      </c>
      <c r="E109" s="21" t="s">
        <v>113</v>
      </c>
      <c r="F109" s="21" t="s">
        <v>114</v>
      </c>
      <c r="G109" s="21" t="s">
        <v>174</v>
      </c>
      <c r="H109" s="21" t="s">
        <v>92</v>
      </c>
      <c r="I109" s="21" t="s">
        <v>93</v>
      </c>
      <c r="J109" s="21" t="s">
        <v>94</v>
      </c>
    </row>
    <row r="110" spans="1:10" s="22" customFormat="1" ht="60" x14ac:dyDescent="0.2">
      <c r="A110" s="308" t="s">
        <v>127</v>
      </c>
      <c r="B110" s="182" t="s">
        <v>117</v>
      </c>
      <c r="C110" s="182" t="s">
        <v>128</v>
      </c>
      <c r="D110" s="182">
        <v>4</v>
      </c>
      <c r="E110" s="182">
        <v>20</v>
      </c>
      <c r="F110" s="2" t="s">
        <v>211</v>
      </c>
      <c r="G110" s="3">
        <v>1</v>
      </c>
      <c r="H110" s="27" t="e">
        <f>#REF!</f>
        <v>#REF!</v>
      </c>
      <c r="I110" s="26" t="e">
        <f>H110*G110</f>
        <v>#REF!</v>
      </c>
      <c r="J110" s="154" t="e">
        <f>SUM(I110:I111)</f>
        <v>#REF!</v>
      </c>
    </row>
    <row r="111" spans="1:10" ht="47.5" customHeight="1" x14ac:dyDescent="0.2">
      <c r="A111" s="308"/>
      <c r="B111" s="182"/>
      <c r="C111" s="182"/>
      <c r="D111" s="182"/>
      <c r="E111" s="182"/>
      <c r="F111" s="53" t="s">
        <v>181</v>
      </c>
      <c r="G111" s="3">
        <f>D110*E110</f>
        <v>80</v>
      </c>
      <c r="H111" s="26">
        <v>4287</v>
      </c>
      <c r="I111" s="26">
        <f>H111*G111</f>
        <v>342960</v>
      </c>
      <c r="J111" s="154"/>
    </row>
    <row r="112" spans="1:10" ht="54" customHeight="1" x14ac:dyDescent="0.2">
      <c r="A112" s="39" t="s">
        <v>71</v>
      </c>
      <c r="B112" s="21" t="s">
        <v>110</v>
      </c>
      <c r="C112" s="21" t="s">
        <v>111</v>
      </c>
      <c r="D112" s="21" t="s">
        <v>112</v>
      </c>
      <c r="E112" s="21" t="s">
        <v>113</v>
      </c>
      <c r="F112" s="21" t="s">
        <v>114</v>
      </c>
      <c r="G112" s="21" t="s">
        <v>174</v>
      </c>
      <c r="H112" s="21" t="s">
        <v>92</v>
      </c>
      <c r="I112" s="21" t="s">
        <v>93</v>
      </c>
      <c r="J112" s="21" t="s">
        <v>94</v>
      </c>
    </row>
    <row r="113" spans="1:10" s="22" customFormat="1" ht="60" x14ac:dyDescent="0.2">
      <c r="A113" s="185" t="s">
        <v>129</v>
      </c>
      <c r="B113" s="182" t="s">
        <v>59</v>
      </c>
      <c r="C113" s="182" t="s">
        <v>128</v>
      </c>
      <c r="D113" s="182">
        <v>3</v>
      </c>
      <c r="E113" s="182">
        <v>20</v>
      </c>
      <c r="F113" s="2" t="s">
        <v>211</v>
      </c>
      <c r="G113" s="3">
        <v>1</v>
      </c>
      <c r="H113" s="27" t="e">
        <f>#REF!</f>
        <v>#REF!</v>
      </c>
      <c r="I113" s="26" t="e">
        <f>H113*G113</f>
        <v>#REF!</v>
      </c>
      <c r="J113" s="154" t="e">
        <f>SUM(I113:I114)</f>
        <v>#REF!</v>
      </c>
    </row>
    <row r="114" spans="1:10" ht="36" customHeight="1" x14ac:dyDescent="0.2">
      <c r="A114" s="350"/>
      <c r="B114" s="182"/>
      <c r="C114" s="182"/>
      <c r="D114" s="182"/>
      <c r="E114" s="182"/>
      <c r="F114" s="53" t="s">
        <v>181</v>
      </c>
      <c r="G114" s="3">
        <f>D113*E113</f>
        <v>60</v>
      </c>
      <c r="H114" s="26">
        <v>4287</v>
      </c>
      <c r="I114" s="26">
        <f>H114*G114</f>
        <v>257220</v>
      </c>
      <c r="J114" s="154"/>
    </row>
    <row r="115" spans="1:10" ht="37.25" customHeight="1" x14ac:dyDescent="0.2">
      <c r="A115" s="21" t="s">
        <v>71</v>
      </c>
      <c r="B115" s="21" t="s">
        <v>110</v>
      </c>
      <c r="C115" s="21" t="s">
        <v>111</v>
      </c>
      <c r="D115" s="21" t="s">
        <v>112</v>
      </c>
      <c r="E115" s="21" t="s">
        <v>113</v>
      </c>
      <c r="F115" s="21" t="s">
        <v>114</v>
      </c>
      <c r="G115" s="21" t="s">
        <v>174</v>
      </c>
      <c r="H115" s="21" t="s">
        <v>92</v>
      </c>
      <c r="I115" s="21" t="s">
        <v>93</v>
      </c>
      <c r="J115" s="21" t="s">
        <v>94</v>
      </c>
    </row>
    <row r="116" spans="1:10" ht="26.5" customHeight="1" x14ac:dyDescent="0.2">
      <c r="A116" s="308" t="s">
        <v>360</v>
      </c>
      <c r="B116" s="176" t="s">
        <v>59</v>
      </c>
      <c r="C116" s="176" t="s">
        <v>128</v>
      </c>
      <c r="D116" s="176">
        <v>4</v>
      </c>
      <c r="E116" s="176">
        <v>20</v>
      </c>
      <c r="F116" s="53" t="s">
        <v>181</v>
      </c>
      <c r="G116" s="3">
        <f>D116*E116</f>
        <v>80</v>
      </c>
      <c r="H116" s="26">
        <v>4287</v>
      </c>
      <c r="I116" s="26">
        <f>H116*G116</f>
        <v>342960</v>
      </c>
      <c r="J116" s="154">
        <f>SUM(I116:I118)</f>
        <v>804960</v>
      </c>
    </row>
    <row r="117" spans="1:10" s="22" customFormat="1" ht="15" x14ac:dyDescent="0.2">
      <c r="A117" s="308"/>
      <c r="B117" s="227"/>
      <c r="C117" s="227"/>
      <c r="D117" s="227"/>
      <c r="E117" s="227"/>
      <c r="F117" s="53" t="s">
        <v>37</v>
      </c>
      <c r="G117" s="3">
        <f>E116</f>
        <v>20</v>
      </c>
      <c r="H117" s="26">
        <v>7150</v>
      </c>
      <c r="I117" s="26">
        <f>H117*G117</f>
        <v>143000</v>
      </c>
      <c r="J117" s="154"/>
    </row>
    <row r="118" spans="1:10" ht="54.5" customHeight="1" x14ac:dyDescent="0.2">
      <c r="A118" s="308"/>
      <c r="B118" s="228"/>
      <c r="C118" s="228"/>
      <c r="D118" s="228"/>
      <c r="E118" s="228"/>
      <c r="F118" s="53" t="s">
        <v>38</v>
      </c>
      <c r="G118" s="3">
        <f>E116</f>
        <v>20</v>
      </c>
      <c r="H118" s="27">
        <v>15950</v>
      </c>
      <c r="I118" s="26">
        <f>H118*G118</f>
        <v>319000</v>
      </c>
      <c r="J118" s="154"/>
    </row>
    <row r="119" spans="1:10" ht="51" customHeight="1" x14ac:dyDescent="0.2">
      <c r="A119" s="21" t="s">
        <v>71</v>
      </c>
      <c r="B119" s="21" t="s">
        <v>110</v>
      </c>
      <c r="C119" s="21" t="s">
        <v>111</v>
      </c>
      <c r="D119" s="21" t="s">
        <v>112</v>
      </c>
      <c r="E119" s="21" t="s">
        <v>113</v>
      </c>
      <c r="F119" s="21" t="s">
        <v>114</v>
      </c>
      <c r="G119" s="21" t="s">
        <v>174</v>
      </c>
      <c r="H119" s="21" t="s">
        <v>92</v>
      </c>
      <c r="I119" s="21" t="s">
        <v>93</v>
      </c>
      <c r="J119" s="21" t="s">
        <v>94</v>
      </c>
    </row>
    <row r="120" spans="1:10" ht="44" customHeight="1" x14ac:dyDescent="0.2">
      <c r="A120" s="308" t="s">
        <v>361</v>
      </c>
      <c r="B120" s="176" t="s">
        <v>117</v>
      </c>
      <c r="C120" s="176" t="s">
        <v>128</v>
      </c>
      <c r="D120" s="176">
        <v>4</v>
      </c>
      <c r="E120" s="176">
        <v>20</v>
      </c>
      <c r="F120" s="53" t="s">
        <v>181</v>
      </c>
      <c r="G120" s="3">
        <f>D120*E120</f>
        <v>80</v>
      </c>
      <c r="H120" s="26">
        <v>4287</v>
      </c>
      <c r="I120" s="26">
        <f>H120*G120</f>
        <v>342960</v>
      </c>
      <c r="J120" s="154">
        <f>SUM(I120:I122)</f>
        <v>804960</v>
      </c>
    </row>
    <row r="121" spans="1:10" s="22" customFormat="1" ht="15" x14ac:dyDescent="0.2">
      <c r="A121" s="308"/>
      <c r="B121" s="227"/>
      <c r="C121" s="227"/>
      <c r="D121" s="227"/>
      <c r="E121" s="227"/>
      <c r="F121" s="53" t="s">
        <v>37</v>
      </c>
      <c r="G121" s="3">
        <f>E120</f>
        <v>20</v>
      </c>
      <c r="H121" s="26">
        <v>7150</v>
      </c>
      <c r="I121" s="26">
        <f>H121*G121</f>
        <v>143000</v>
      </c>
      <c r="J121" s="154"/>
    </row>
    <row r="122" spans="1:10" ht="15" x14ac:dyDescent="0.2">
      <c r="A122" s="308"/>
      <c r="B122" s="228"/>
      <c r="C122" s="228"/>
      <c r="D122" s="228"/>
      <c r="E122" s="228"/>
      <c r="F122" s="53" t="s">
        <v>38</v>
      </c>
      <c r="G122" s="3">
        <f>E120</f>
        <v>20</v>
      </c>
      <c r="H122" s="27">
        <v>15950</v>
      </c>
      <c r="I122" s="26">
        <f>H122*G122</f>
        <v>319000</v>
      </c>
      <c r="J122" s="154"/>
    </row>
    <row r="123" spans="1:10" ht="45" x14ac:dyDescent="0.2">
      <c r="A123" s="21" t="s">
        <v>71</v>
      </c>
      <c r="B123" s="21" t="s">
        <v>110</v>
      </c>
      <c r="C123" s="21" t="s">
        <v>111</v>
      </c>
      <c r="D123" s="21" t="s">
        <v>112</v>
      </c>
      <c r="E123" s="21" t="s">
        <v>113</v>
      </c>
      <c r="F123" s="21" t="s">
        <v>114</v>
      </c>
      <c r="G123" s="21" t="s">
        <v>174</v>
      </c>
      <c r="H123" s="21" t="s">
        <v>92</v>
      </c>
      <c r="I123" s="21" t="s">
        <v>93</v>
      </c>
      <c r="J123" s="21" t="s">
        <v>94</v>
      </c>
    </row>
    <row r="124" spans="1:10" ht="15" x14ac:dyDescent="0.2">
      <c r="A124" s="183" t="s">
        <v>339</v>
      </c>
      <c r="B124" s="176" t="s">
        <v>117</v>
      </c>
      <c r="C124" s="176" t="s">
        <v>131</v>
      </c>
      <c r="D124" s="176">
        <v>4</v>
      </c>
      <c r="E124" s="176">
        <v>20</v>
      </c>
      <c r="F124" s="2" t="s">
        <v>261</v>
      </c>
      <c r="G124" s="3">
        <v>1</v>
      </c>
      <c r="H124" s="27">
        <f>135767.5*(1+5.2%)</f>
        <v>142827.41</v>
      </c>
      <c r="I124" s="26">
        <f>H124*G124</f>
        <v>142827.41</v>
      </c>
      <c r="J124" s="235" t="e">
        <f>SUM(I124:I135)</f>
        <v>#REF!</v>
      </c>
    </row>
    <row r="125" spans="1:10" ht="15" x14ac:dyDescent="0.2">
      <c r="A125" s="183"/>
      <c r="B125" s="227"/>
      <c r="C125" s="227"/>
      <c r="D125" s="227"/>
      <c r="E125" s="227"/>
      <c r="F125" s="2" t="s">
        <v>40</v>
      </c>
      <c r="G125" s="3">
        <v>1</v>
      </c>
      <c r="H125" s="27">
        <f>77150*(1+5.2%)</f>
        <v>81161.8</v>
      </c>
      <c r="I125" s="26">
        <f t="shared" ref="I125:I134" si="3">H125*G125</f>
        <v>81161.8</v>
      </c>
      <c r="J125" s="186"/>
    </row>
    <row r="126" spans="1:10" ht="15" x14ac:dyDescent="0.2">
      <c r="A126" s="183"/>
      <c r="B126" s="227"/>
      <c r="C126" s="227"/>
      <c r="D126" s="227"/>
      <c r="E126" s="227"/>
      <c r="F126" s="2" t="s">
        <v>132</v>
      </c>
      <c r="G126" s="3">
        <v>1</v>
      </c>
      <c r="H126" s="27">
        <f>62540*(1+5.2%)</f>
        <v>65792.08</v>
      </c>
      <c r="I126" s="26">
        <f t="shared" si="3"/>
        <v>65792.08</v>
      </c>
      <c r="J126" s="186"/>
    </row>
    <row r="127" spans="1:10" ht="15" x14ac:dyDescent="0.2">
      <c r="A127" s="183"/>
      <c r="B127" s="227"/>
      <c r="C127" s="227"/>
      <c r="D127" s="227"/>
      <c r="E127" s="227"/>
      <c r="F127" s="2" t="s">
        <v>262</v>
      </c>
      <c r="G127" s="3">
        <v>1</v>
      </c>
      <c r="H127" s="27">
        <v>76262</v>
      </c>
      <c r="I127" s="26">
        <f t="shared" si="3"/>
        <v>76262</v>
      </c>
      <c r="J127" s="186"/>
    </row>
    <row r="128" spans="1:10" ht="15" x14ac:dyDescent="0.2">
      <c r="A128" s="183"/>
      <c r="B128" s="227"/>
      <c r="C128" s="227"/>
      <c r="D128" s="227"/>
      <c r="E128" s="227"/>
      <c r="F128" s="2" t="s">
        <v>171</v>
      </c>
      <c r="G128" s="3">
        <f>D124</f>
        <v>4</v>
      </c>
      <c r="H128" s="27" t="e">
        <f>#REF!</f>
        <v>#REF!</v>
      </c>
      <c r="I128" s="26" t="e">
        <f t="shared" si="3"/>
        <v>#REF!</v>
      </c>
      <c r="J128" s="186"/>
    </row>
    <row r="129" spans="1:10" ht="15" x14ac:dyDescent="0.2">
      <c r="A129" s="183"/>
      <c r="B129" s="227"/>
      <c r="C129" s="227"/>
      <c r="D129" s="227"/>
      <c r="E129" s="227"/>
      <c r="F129" s="2" t="s">
        <v>180</v>
      </c>
      <c r="G129" s="30">
        <f>D124</f>
        <v>4</v>
      </c>
      <c r="H129" s="27" t="e">
        <f>#REF!</f>
        <v>#REF!</v>
      </c>
      <c r="I129" s="26" t="e">
        <f t="shared" si="3"/>
        <v>#REF!</v>
      </c>
      <c r="J129" s="186"/>
    </row>
    <row r="130" spans="1:10" ht="15" x14ac:dyDescent="0.2">
      <c r="A130" s="183"/>
      <c r="B130" s="227"/>
      <c r="C130" s="227"/>
      <c r="D130" s="227"/>
      <c r="E130" s="227"/>
      <c r="F130" s="2" t="s">
        <v>43</v>
      </c>
      <c r="G130" s="30">
        <v>1</v>
      </c>
      <c r="H130" s="27">
        <v>24563</v>
      </c>
      <c r="I130" s="26">
        <f t="shared" si="3"/>
        <v>24563</v>
      </c>
      <c r="J130" s="186"/>
    </row>
    <row r="131" spans="1:10" ht="45" x14ac:dyDescent="0.2">
      <c r="A131" s="183"/>
      <c r="B131" s="227"/>
      <c r="C131" s="227"/>
      <c r="D131" s="227"/>
      <c r="E131" s="227"/>
      <c r="F131" s="2" t="s">
        <v>202</v>
      </c>
      <c r="G131" s="30">
        <v>1</v>
      </c>
      <c r="H131" s="27" t="e">
        <f>#REF!</f>
        <v>#REF!</v>
      </c>
      <c r="I131" s="26" t="e">
        <f t="shared" si="3"/>
        <v>#REF!</v>
      </c>
      <c r="J131" s="186"/>
    </row>
    <row r="132" spans="1:10" ht="15" x14ac:dyDescent="0.2">
      <c r="A132" s="183"/>
      <c r="B132" s="227"/>
      <c r="C132" s="227"/>
      <c r="D132" s="227"/>
      <c r="E132" s="227"/>
      <c r="F132" s="2" t="s">
        <v>317</v>
      </c>
      <c r="G132" s="80">
        <f>(D124*E124)/50</f>
        <v>1.6</v>
      </c>
      <c r="H132" s="27" t="e">
        <f>#REF!</f>
        <v>#REF!</v>
      </c>
      <c r="I132" s="26" t="e">
        <f t="shared" si="3"/>
        <v>#REF!</v>
      </c>
      <c r="J132" s="186"/>
    </row>
    <row r="133" spans="1:10" ht="15" x14ac:dyDescent="0.2">
      <c r="A133" s="183"/>
      <c r="B133" s="227"/>
      <c r="C133" s="227"/>
      <c r="D133" s="227"/>
      <c r="E133" s="227"/>
      <c r="F133" s="2" t="s">
        <v>318</v>
      </c>
      <c r="G133" s="80">
        <f>(D124*E124)/50</f>
        <v>1.6</v>
      </c>
      <c r="H133" s="27">
        <v>34467</v>
      </c>
      <c r="I133" s="26">
        <f t="shared" si="3"/>
        <v>55147.200000000004</v>
      </c>
      <c r="J133" s="186"/>
    </row>
    <row r="134" spans="1:10" s="22" customFormat="1" ht="15" x14ac:dyDescent="0.2">
      <c r="A134" s="183"/>
      <c r="B134" s="227"/>
      <c r="C134" s="227"/>
      <c r="D134" s="227"/>
      <c r="E134" s="227"/>
      <c r="F134" s="2" t="s">
        <v>312</v>
      </c>
      <c r="G134" s="30">
        <v>1</v>
      </c>
      <c r="H134" s="27" t="e">
        <f>#REF!</f>
        <v>#REF!</v>
      </c>
      <c r="I134" s="26" t="e">
        <f t="shared" si="3"/>
        <v>#REF!</v>
      </c>
      <c r="J134" s="186"/>
    </row>
    <row r="135" spans="1:10" ht="60" x14ac:dyDescent="0.2">
      <c r="A135" s="231"/>
      <c r="B135" s="228"/>
      <c r="C135" s="228"/>
      <c r="D135" s="228"/>
      <c r="E135" s="228"/>
      <c r="F135" s="2" t="s">
        <v>211</v>
      </c>
      <c r="G135" s="3">
        <v>1</v>
      </c>
      <c r="H135" s="27" t="e">
        <f>#REF!</f>
        <v>#REF!</v>
      </c>
      <c r="I135" s="26" t="e">
        <f>H135*G135</f>
        <v>#REF!</v>
      </c>
      <c r="J135" s="236"/>
    </row>
    <row r="136" spans="1:10" ht="45" x14ac:dyDescent="0.2">
      <c r="A136" s="21" t="s">
        <v>71</v>
      </c>
      <c r="B136" s="21" t="s">
        <v>110</v>
      </c>
      <c r="C136" s="21" t="s">
        <v>111</v>
      </c>
      <c r="D136" s="21" t="s">
        <v>112</v>
      </c>
      <c r="E136" s="21" t="s">
        <v>113</v>
      </c>
      <c r="F136" s="21" t="s">
        <v>114</v>
      </c>
      <c r="G136" s="21" t="s">
        <v>174</v>
      </c>
      <c r="H136" s="21" t="s">
        <v>92</v>
      </c>
      <c r="I136" s="21" t="s">
        <v>93</v>
      </c>
      <c r="J136" s="21" t="s">
        <v>94</v>
      </c>
    </row>
    <row r="137" spans="1:10" ht="15" x14ac:dyDescent="0.2">
      <c r="A137" s="183" t="s">
        <v>339</v>
      </c>
      <c r="B137" s="176" t="s">
        <v>59</v>
      </c>
      <c r="C137" s="176" t="s">
        <v>131</v>
      </c>
      <c r="D137" s="176">
        <v>4</v>
      </c>
      <c r="E137" s="176">
        <v>15</v>
      </c>
      <c r="F137" s="2" t="s">
        <v>261</v>
      </c>
      <c r="G137" s="3">
        <v>1</v>
      </c>
      <c r="H137" s="27">
        <f>135767.5*(1+5.2%)</f>
        <v>142827.41</v>
      </c>
      <c r="I137" s="26">
        <f>H137*G137</f>
        <v>142827.41</v>
      </c>
      <c r="J137" s="186" t="e">
        <f>SUM(I137:I148)</f>
        <v>#REF!</v>
      </c>
    </row>
    <row r="138" spans="1:10" ht="15" x14ac:dyDescent="0.2">
      <c r="A138" s="183"/>
      <c r="B138" s="227"/>
      <c r="C138" s="227"/>
      <c r="D138" s="227"/>
      <c r="E138" s="227"/>
      <c r="F138" s="2" t="s">
        <v>40</v>
      </c>
      <c r="G138" s="3">
        <v>1</v>
      </c>
      <c r="H138" s="27">
        <f>77150*(1+5.2%)</f>
        <v>81161.8</v>
      </c>
      <c r="I138" s="26">
        <f t="shared" ref="I138:I148" si="4">H138*G138</f>
        <v>81161.8</v>
      </c>
      <c r="J138" s="186"/>
    </row>
    <row r="139" spans="1:10" ht="15" x14ac:dyDescent="0.2">
      <c r="A139" s="183"/>
      <c r="B139" s="227"/>
      <c r="C139" s="227"/>
      <c r="D139" s="227"/>
      <c r="E139" s="227"/>
      <c r="F139" s="2" t="s">
        <v>132</v>
      </c>
      <c r="G139" s="3">
        <v>1</v>
      </c>
      <c r="H139" s="27">
        <f>62540*(1+5.2%)</f>
        <v>65792.08</v>
      </c>
      <c r="I139" s="26">
        <f t="shared" si="4"/>
        <v>65792.08</v>
      </c>
      <c r="J139" s="186"/>
    </row>
    <row r="140" spans="1:10" ht="15" x14ac:dyDescent="0.2">
      <c r="A140" s="183"/>
      <c r="B140" s="227"/>
      <c r="C140" s="227"/>
      <c r="D140" s="227"/>
      <c r="E140" s="227"/>
      <c r="F140" s="2" t="s">
        <v>262</v>
      </c>
      <c r="G140" s="3">
        <v>1</v>
      </c>
      <c r="H140" s="27">
        <v>76262</v>
      </c>
      <c r="I140" s="26">
        <f t="shared" si="4"/>
        <v>76262</v>
      </c>
      <c r="J140" s="186"/>
    </row>
    <row r="141" spans="1:10" ht="15" x14ac:dyDescent="0.2">
      <c r="A141" s="183"/>
      <c r="B141" s="227"/>
      <c r="C141" s="227"/>
      <c r="D141" s="227"/>
      <c r="E141" s="227"/>
      <c r="F141" s="2" t="s">
        <v>171</v>
      </c>
      <c r="G141" s="3">
        <f>D137</f>
        <v>4</v>
      </c>
      <c r="H141" s="27" t="e">
        <f>#REF!</f>
        <v>#REF!</v>
      </c>
      <c r="I141" s="26" t="e">
        <f t="shared" si="4"/>
        <v>#REF!</v>
      </c>
      <c r="J141" s="186"/>
    </row>
    <row r="142" spans="1:10" ht="15" x14ac:dyDescent="0.2">
      <c r="A142" s="183"/>
      <c r="B142" s="227"/>
      <c r="C142" s="227"/>
      <c r="D142" s="227"/>
      <c r="E142" s="227"/>
      <c r="F142" s="2" t="s">
        <v>180</v>
      </c>
      <c r="G142" s="30">
        <f>D137</f>
        <v>4</v>
      </c>
      <c r="H142" s="27" t="e">
        <f>#REF!</f>
        <v>#REF!</v>
      </c>
      <c r="I142" s="26" t="e">
        <f t="shared" si="4"/>
        <v>#REF!</v>
      </c>
      <c r="J142" s="186"/>
    </row>
    <row r="143" spans="1:10" ht="15" x14ac:dyDescent="0.2">
      <c r="A143" s="183"/>
      <c r="B143" s="227"/>
      <c r="C143" s="227"/>
      <c r="D143" s="227"/>
      <c r="E143" s="227"/>
      <c r="F143" s="2" t="s">
        <v>43</v>
      </c>
      <c r="G143" s="30">
        <v>1</v>
      </c>
      <c r="H143" s="27">
        <v>24563</v>
      </c>
      <c r="I143" s="26">
        <f t="shared" si="4"/>
        <v>24563</v>
      </c>
      <c r="J143" s="186"/>
    </row>
    <row r="144" spans="1:10" ht="45" x14ac:dyDescent="0.2">
      <c r="A144" s="183"/>
      <c r="B144" s="227"/>
      <c r="C144" s="227"/>
      <c r="D144" s="227"/>
      <c r="E144" s="227"/>
      <c r="F144" s="2" t="s">
        <v>202</v>
      </c>
      <c r="G144" s="30">
        <f>D137*E137</f>
        <v>60</v>
      </c>
      <c r="H144" s="27" t="e">
        <f>#REF!</f>
        <v>#REF!</v>
      </c>
      <c r="I144" s="26" t="e">
        <f t="shared" si="4"/>
        <v>#REF!</v>
      </c>
      <c r="J144" s="186"/>
    </row>
    <row r="145" spans="1:10" ht="15" x14ac:dyDescent="0.2">
      <c r="A145" s="183"/>
      <c r="B145" s="227"/>
      <c r="C145" s="227"/>
      <c r="D145" s="227"/>
      <c r="E145" s="227"/>
      <c r="F145" s="2" t="s">
        <v>317</v>
      </c>
      <c r="G145" s="80">
        <f>(D137*E137)/50</f>
        <v>1.2</v>
      </c>
      <c r="H145" s="27" t="e">
        <f>#REF!</f>
        <v>#REF!</v>
      </c>
      <c r="I145" s="26" t="e">
        <f t="shared" si="4"/>
        <v>#REF!</v>
      </c>
      <c r="J145" s="186"/>
    </row>
    <row r="146" spans="1:10" ht="15" x14ac:dyDescent="0.2">
      <c r="A146" s="183"/>
      <c r="B146" s="227"/>
      <c r="C146" s="227"/>
      <c r="D146" s="227"/>
      <c r="E146" s="227"/>
      <c r="F146" s="2" t="s">
        <v>318</v>
      </c>
      <c r="G146" s="80">
        <f>(D137*E137)/50</f>
        <v>1.2</v>
      </c>
      <c r="H146" s="27">
        <v>34467</v>
      </c>
      <c r="I146" s="26">
        <f t="shared" si="4"/>
        <v>41360.400000000001</v>
      </c>
      <c r="J146" s="186"/>
    </row>
    <row r="147" spans="1:10" s="22" customFormat="1" ht="15" x14ac:dyDescent="0.2">
      <c r="A147" s="183"/>
      <c r="B147" s="227"/>
      <c r="C147" s="227"/>
      <c r="D147" s="227"/>
      <c r="E147" s="227"/>
      <c r="F147" s="2" t="s">
        <v>312</v>
      </c>
      <c r="G147" s="30">
        <v>1</v>
      </c>
      <c r="H147" s="27" t="e">
        <f>#REF!</f>
        <v>#REF!</v>
      </c>
      <c r="I147" s="26" t="e">
        <f t="shared" si="4"/>
        <v>#REF!</v>
      </c>
      <c r="J147" s="186"/>
    </row>
    <row r="148" spans="1:10" ht="33" customHeight="1" x14ac:dyDescent="0.2">
      <c r="A148" s="231"/>
      <c r="B148" s="228"/>
      <c r="C148" s="228"/>
      <c r="D148" s="228"/>
      <c r="E148" s="228"/>
      <c r="F148" s="2" t="s">
        <v>211</v>
      </c>
      <c r="G148" s="3">
        <v>1</v>
      </c>
      <c r="H148" s="27" t="e">
        <f>#REF!</f>
        <v>#REF!</v>
      </c>
      <c r="I148" s="26" t="e">
        <f t="shared" si="4"/>
        <v>#REF!</v>
      </c>
      <c r="J148" s="186"/>
    </row>
    <row r="149" spans="1:10" ht="39" customHeight="1" x14ac:dyDescent="0.2">
      <c r="A149" s="21" t="s">
        <v>71</v>
      </c>
      <c r="B149" s="21" t="s">
        <v>110</v>
      </c>
      <c r="C149" s="21" t="s">
        <v>111</v>
      </c>
      <c r="D149" s="21" t="s">
        <v>112</v>
      </c>
      <c r="E149" s="21" t="s">
        <v>113</v>
      </c>
      <c r="F149" s="21" t="s">
        <v>114</v>
      </c>
      <c r="G149" s="21" t="s">
        <v>174</v>
      </c>
      <c r="H149" s="21" t="s">
        <v>92</v>
      </c>
      <c r="I149" s="21" t="s">
        <v>93</v>
      </c>
      <c r="J149" s="21" t="s">
        <v>94</v>
      </c>
    </row>
    <row r="150" spans="1:10" s="22" customFormat="1" ht="60" x14ac:dyDescent="0.2">
      <c r="A150" s="180" t="s">
        <v>340</v>
      </c>
      <c r="B150" s="182" t="s">
        <v>117</v>
      </c>
      <c r="C150" s="182" t="s">
        <v>47</v>
      </c>
      <c r="D150" s="182">
        <v>4</v>
      </c>
      <c r="E150" s="182" t="s">
        <v>135</v>
      </c>
      <c r="F150" s="2" t="s">
        <v>211</v>
      </c>
      <c r="G150" s="3">
        <v>1</v>
      </c>
      <c r="H150" s="27" t="e">
        <f>#REF!</f>
        <v>#REF!</v>
      </c>
      <c r="I150" s="26" t="e">
        <f t="shared" ref="I150:I151" si="5">H150*G150</f>
        <v>#REF!</v>
      </c>
      <c r="J150" s="235" t="e">
        <f>SUM(I150:I151)</f>
        <v>#REF!</v>
      </c>
    </row>
    <row r="151" spans="1:10" ht="32.5" customHeight="1" x14ac:dyDescent="0.2">
      <c r="A151" s="231"/>
      <c r="B151" s="182"/>
      <c r="C151" s="182"/>
      <c r="D151" s="182"/>
      <c r="E151" s="182"/>
      <c r="F151" s="55" t="s">
        <v>264</v>
      </c>
      <c r="G151" s="3">
        <v>1</v>
      </c>
      <c r="H151" s="26">
        <v>50000</v>
      </c>
      <c r="I151" s="26">
        <f t="shared" si="5"/>
        <v>50000</v>
      </c>
      <c r="J151" s="235"/>
    </row>
    <row r="152" spans="1:10" ht="41.5" customHeight="1" x14ac:dyDescent="0.2">
      <c r="A152" s="21" t="s">
        <v>71</v>
      </c>
      <c r="B152" s="21" t="s">
        <v>110</v>
      </c>
      <c r="C152" s="21" t="s">
        <v>111</v>
      </c>
      <c r="D152" s="21" t="s">
        <v>112</v>
      </c>
      <c r="E152" s="21" t="s">
        <v>113</v>
      </c>
      <c r="F152" s="21" t="s">
        <v>114</v>
      </c>
      <c r="G152" s="21" t="s">
        <v>174</v>
      </c>
      <c r="H152" s="21" t="s">
        <v>92</v>
      </c>
      <c r="I152" s="21" t="s">
        <v>93</v>
      </c>
      <c r="J152" s="21" t="s">
        <v>94</v>
      </c>
    </row>
    <row r="153" spans="1:10" s="22" customFormat="1" ht="60" x14ac:dyDescent="0.2">
      <c r="A153" s="180" t="s">
        <v>340</v>
      </c>
      <c r="B153" s="182" t="s">
        <v>59</v>
      </c>
      <c r="C153" s="182" t="s">
        <v>47</v>
      </c>
      <c r="D153" s="182">
        <v>4</v>
      </c>
      <c r="E153" s="182" t="s">
        <v>136</v>
      </c>
      <c r="F153" s="2" t="s">
        <v>211</v>
      </c>
      <c r="G153" s="3">
        <v>1</v>
      </c>
      <c r="H153" s="27" t="e">
        <f>#REF!</f>
        <v>#REF!</v>
      </c>
      <c r="I153" s="26" t="e">
        <f t="shared" ref="I153:I154" si="6">H153*G153</f>
        <v>#REF!</v>
      </c>
      <c r="J153" s="235" t="e">
        <f>SUM(I153:I154)</f>
        <v>#REF!</v>
      </c>
    </row>
    <row r="154" spans="1:10" ht="37.25" customHeight="1" x14ac:dyDescent="0.2">
      <c r="A154" s="231"/>
      <c r="B154" s="182"/>
      <c r="C154" s="182"/>
      <c r="D154" s="182"/>
      <c r="E154" s="182"/>
      <c r="F154" s="55" t="s">
        <v>264</v>
      </c>
      <c r="G154" s="3">
        <v>1</v>
      </c>
      <c r="H154" s="26">
        <v>50000</v>
      </c>
      <c r="I154" s="26">
        <f t="shared" si="6"/>
        <v>50000</v>
      </c>
      <c r="J154" s="235"/>
    </row>
    <row r="155" spans="1:10" ht="36.5" customHeight="1" x14ac:dyDescent="0.2">
      <c r="A155" s="21" t="s">
        <v>71</v>
      </c>
      <c r="B155" s="21" t="s">
        <v>110</v>
      </c>
      <c r="C155" s="21" t="s">
        <v>111</v>
      </c>
      <c r="D155" s="21" t="s">
        <v>112</v>
      </c>
      <c r="E155" s="21" t="s">
        <v>113</v>
      </c>
      <c r="F155" s="21" t="s">
        <v>114</v>
      </c>
      <c r="G155" s="21" t="s">
        <v>174</v>
      </c>
      <c r="H155" s="21" t="s">
        <v>92</v>
      </c>
      <c r="I155" s="21" t="s">
        <v>93</v>
      </c>
      <c r="J155" s="21" t="s">
        <v>94</v>
      </c>
    </row>
    <row r="156" spans="1:10" s="22" customFormat="1" ht="45" x14ac:dyDescent="0.2">
      <c r="A156" s="50" t="s">
        <v>265</v>
      </c>
      <c r="B156" s="3" t="s">
        <v>117</v>
      </c>
      <c r="C156" s="3" t="s">
        <v>47</v>
      </c>
      <c r="D156" s="3">
        <v>2</v>
      </c>
      <c r="E156" s="3" t="s">
        <v>137</v>
      </c>
      <c r="F156" s="2" t="s">
        <v>306</v>
      </c>
      <c r="G156" s="41">
        <f>D156</f>
        <v>2</v>
      </c>
      <c r="H156" s="26">
        <v>116655</v>
      </c>
      <c r="I156" s="26">
        <f>+H156*G156</f>
        <v>233310</v>
      </c>
      <c r="J156" s="78">
        <f>SUM(I156:I156)</f>
        <v>233310</v>
      </c>
    </row>
    <row r="157" spans="1:10" ht="38.75" customHeight="1" x14ac:dyDescent="0.2">
      <c r="A157" s="21" t="s">
        <v>71</v>
      </c>
      <c r="B157" s="21" t="s">
        <v>110</v>
      </c>
      <c r="C157" s="21" t="s">
        <v>111</v>
      </c>
      <c r="D157" s="21" t="s">
        <v>112</v>
      </c>
      <c r="E157" s="21" t="s">
        <v>113</v>
      </c>
      <c r="F157" s="21" t="s">
        <v>114</v>
      </c>
      <c r="G157" s="21" t="s">
        <v>174</v>
      </c>
      <c r="H157" s="21" t="s">
        <v>92</v>
      </c>
      <c r="I157" s="21" t="s">
        <v>93</v>
      </c>
      <c r="J157" s="21" t="s">
        <v>94</v>
      </c>
    </row>
    <row r="158" spans="1:10" ht="45" x14ac:dyDescent="0.2">
      <c r="A158" s="50" t="s">
        <v>265</v>
      </c>
      <c r="B158" s="3" t="s">
        <v>59</v>
      </c>
      <c r="C158" s="3" t="s">
        <v>47</v>
      </c>
      <c r="D158" s="3">
        <v>2</v>
      </c>
      <c r="E158" s="3" t="s">
        <v>138</v>
      </c>
      <c r="F158" s="2" t="s">
        <v>306</v>
      </c>
      <c r="G158" s="41">
        <f>D158</f>
        <v>2</v>
      </c>
      <c r="H158" s="26">
        <v>116655</v>
      </c>
      <c r="I158" s="26">
        <f>+H158*G158</f>
        <v>233310</v>
      </c>
      <c r="J158" s="78">
        <f>SUM(I158:I158)</f>
        <v>233310</v>
      </c>
    </row>
    <row r="159" spans="1:10" ht="45" x14ac:dyDescent="0.2">
      <c r="A159" s="21" t="s">
        <v>71</v>
      </c>
      <c r="B159" s="21" t="s">
        <v>110</v>
      </c>
      <c r="C159" s="21" t="s">
        <v>111</v>
      </c>
      <c r="D159" s="21" t="s">
        <v>112</v>
      </c>
      <c r="E159" s="21" t="s">
        <v>113</v>
      </c>
      <c r="F159" s="21" t="s">
        <v>114</v>
      </c>
      <c r="G159" s="21" t="s">
        <v>174</v>
      </c>
      <c r="H159" s="21" t="s">
        <v>92</v>
      </c>
      <c r="I159" s="21" t="s">
        <v>93</v>
      </c>
      <c r="J159" s="21" t="s">
        <v>94</v>
      </c>
    </row>
    <row r="160" spans="1:10" s="22" customFormat="1" ht="45" x14ac:dyDescent="0.2">
      <c r="A160" s="180" t="s">
        <v>0</v>
      </c>
      <c r="B160" s="176" t="s">
        <v>117</v>
      </c>
      <c r="C160" s="176" t="s">
        <v>139</v>
      </c>
      <c r="D160" s="176">
        <v>4</v>
      </c>
      <c r="E160" s="176">
        <v>15</v>
      </c>
      <c r="F160" s="43" t="s">
        <v>83</v>
      </c>
      <c r="G160" s="3">
        <f>E160*D160</f>
        <v>60</v>
      </c>
      <c r="H160" s="26" t="e">
        <f>#REF!</f>
        <v>#REF!</v>
      </c>
      <c r="I160" s="26" t="e">
        <f>H160*G160</f>
        <v>#REF!</v>
      </c>
      <c r="J160" s="235" t="e">
        <f>SUM(I160:I161)</f>
        <v>#REF!</v>
      </c>
    </row>
    <row r="161" spans="1:10" ht="72" customHeight="1" x14ac:dyDescent="0.2">
      <c r="A161" s="231"/>
      <c r="B161" s="228"/>
      <c r="C161" s="228"/>
      <c r="D161" s="228"/>
      <c r="E161" s="228"/>
      <c r="F161" s="2" t="s">
        <v>306</v>
      </c>
      <c r="G161" s="3">
        <f>D160</f>
        <v>4</v>
      </c>
      <c r="H161" s="26">
        <v>116655</v>
      </c>
      <c r="I161" s="26">
        <f>+H161*G161</f>
        <v>466620</v>
      </c>
      <c r="J161" s="235"/>
    </row>
    <row r="162" spans="1:10" ht="81.5" customHeight="1" x14ac:dyDescent="0.2">
      <c r="A162" s="21" t="s">
        <v>71</v>
      </c>
      <c r="B162" s="21" t="s">
        <v>110</v>
      </c>
      <c r="C162" s="21" t="s">
        <v>111</v>
      </c>
      <c r="D162" s="21" t="s">
        <v>112</v>
      </c>
      <c r="E162" s="21" t="s">
        <v>113</v>
      </c>
      <c r="F162" s="21" t="s">
        <v>114</v>
      </c>
      <c r="G162" s="21" t="s">
        <v>174</v>
      </c>
      <c r="H162" s="21" t="s">
        <v>92</v>
      </c>
      <c r="I162" s="21" t="s">
        <v>93</v>
      </c>
      <c r="J162" s="21" t="s">
        <v>94</v>
      </c>
    </row>
    <row r="163" spans="1:10" s="22" customFormat="1" ht="45" x14ac:dyDescent="0.2">
      <c r="A163" s="180" t="s">
        <v>2</v>
      </c>
      <c r="B163" s="176" t="s">
        <v>59</v>
      </c>
      <c r="C163" s="176" t="s">
        <v>139</v>
      </c>
      <c r="D163" s="176">
        <v>4</v>
      </c>
      <c r="E163" s="176">
        <v>15</v>
      </c>
      <c r="F163" s="43" t="s">
        <v>83</v>
      </c>
      <c r="G163" s="3">
        <f>E163*D163</f>
        <v>60</v>
      </c>
      <c r="H163" s="26" t="e">
        <f>#REF!</f>
        <v>#REF!</v>
      </c>
      <c r="I163" s="26" t="e">
        <f>H163*G163</f>
        <v>#REF!</v>
      </c>
      <c r="J163" s="235" t="e">
        <f>SUM(I163:I164)</f>
        <v>#REF!</v>
      </c>
    </row>
    <row r="164" spans="1:10" s="38" customFormat="1" ht="52.25" customHeight="1" x14ac:dyDescent="0.2">
      <c r="A164" s="183"/>
      <c r="B164" s="228"/>
      <c r="C164" s="228"/>
      <c r="D164" s="228"/>
      <c r="E164" s="228"/>
      <c r="F164" s="2" t="s">
        <v>306</v>
      </c>
      <c r="G164" s="3">
        <f>D163</f>
        <v>4</v>
      </c>
      <c r="H164" s="26">
        <v>116655</v>
      </c>
      <c r="I164" s="26">
        <f>+H164*G164</f>
        <v>466620</v>
      </c>
      <c r="J164" s="235"/>
    </row>
    <row r="165" spans="1:10" ht="62" customHeight="1" x14ac:dyDescent="0.2">
      <c r="A165" s="21" t="s">
        <v>71</v>
      </c>
      <c r="B165" s="21" t="s">
        <v>110</v>
      </c>
      <c r="C165" s="21" t="s">
        <v>111</v>
      </c>
      <c r="D165" s="21" t="s">
        <v>112</v>
      </c>
      <c r="E165" s="21" t="s">
        <v>113</v>
      </c>
      <c r="F165" s="21" t="s">
        <v>114</v>
      </c>
      <c r="G165" s="21" t="s">
        <v>174</v>
      </c>
      <c r="H165" s="21" t="s">
        <v>92</v>
      </c>
      <c r="I165" s="21" t="s">
        <v>93</v>
      </c>
      <c r="J165" s="21" t="s">
        <v>94</v>
      </c>
    </row>
    <row r="166" spans="1:10" s="22" customFormat="1" ht="45" x14ac:dyDescent="0.2">
      <c r="A166" s="180" t="s">
        <v>215</v>
      </c>
      <c r="B166" s="176" t="s">
        <v>117</v>
      </c>
      <c r="C166" s="176" t="s">
        <v>139</v>
      </c>
      <c r="D166" s="176">
        <v>5</v>
      </c>
      <c r="E166" s="176">
        <v>30</v>
      </c>
      <c r="F166" s="43" t="s">
        <v>83</v>
      </c>
      <c r="G166" s="3">
        <f>E166*D166</f>
        <v>150</v>
      </c>
      <c r="H166" s="82" t="e">
        <f>#REF!</f>
        <v>#REF!</v>
      </c>
      <c r="I166" s="26" t="e">
        <f>H166*G166</f>
        <v>#REF!</v>
      </c>
      <c r="J166" s="235" t="e">
        <f>SUM(I166:I167)</f>
        <v>#REF!</v>
      </c>
    </row>
    <row r="167" spans="1:10" s="38" customFormat="1" ht="63.5" customHeight="1" x14ac:dyDescent="0.2">
      <c r="A167" s="231"/>
      <c r="B167" s="228"/>
      <c r="C167" s="228"/>
      <c r="D167" s="228"/>
      <c r="E167" s="228"/>
      <c r="F167" s="2" t="s">
        <v>306</v>
      </c>
      <c r="G167" s="3">
        <f>D166</f>
        <v>5</v>
      </c>
      <c r="H167" s="26">
        <v>116655</v>
      </c>
      <c r="I167" s="26">
        <f>+H167*G167</f>
        <v>583275</v>
      </c>
      <c r="J167" s="235"/>
    </row>
    <row r="168" spans="1:10" ht="59.5" customHeight="1" x14ac:dyDescent="0.2">
      <c r="A168" s="21" t="s">
        <v>71</v>
      </c>
      <c r="B168" s="21" t="s">
        <v>110</v>
      </c>
      <c r="C168" s="21" t="s">
        <v>111</v>
      </c>
      <c r="D168" s="21" t="s">
        <v>112</v>
      </c>
      <c r="E168" s="21" t="s">
        <v>113</v>
      </c>
      <c r="F168" s="21" t="s">
        <v>114</v>
      </c>
      <c r="G168" s="21" t="s">
        <v>174</v>
      </c>
      <c r="H168" s="21" t="s">
        <v>92</v>
      </c>
      <c r="I168" s="21" t="s">
        <v>93</v>
      </c>
      <c r="J168" s="21" t="s">
        <v>94</v>
      </c>
    </row>
    <row r="169" spans="1:10" ht="22.25" customHeight="1" x14ac:dyDescent="0.2">
      <c r="A169" s="176" t="s">
        <v>216</v>
      </c>
      <c r="B169" s="176" t="s">
        <v>59</v>
      </c>
      <c r="C169" s="176" t="s">
        <v>139</v>
      </c>
      <c r="D169" s="176">
        <v>5</v>
      </c>
      <c r="E169" s="176">
        <v>20</v>
      </c>
      <c r="F169" s="43" t="s">
        <v>83</v>
      </c>
      <c r="G169" s="3">
        <f>E169*D169</f>
        <v>100</v>
      </c>
      <c r="H169" s="82" t="e">
        <f>#REF!</f>
        <v>#REF!</v>
      </c>
      <c r="I169" s="26" t="e">
        <f>H169*G169</f>
        <v>#REF!</v>
      </c>
      <c r="J169" s="235" t="e">
        <f>SUM(I169:I170)</f>
        <v>#REF!</v>
      </c>
    </row>
    <row r="170" spans="1:10" s="22" customFormat="1" ht="30" x14ac:dyDescent="0.2">
      <c r="A170" s="228"/>
      <c r="B170" s="228"/>
      <c r="C170" s="228"/>
      <c r="D170" s="228"/>
      <c r="E170" s="228"/>
      <c r="F170" s="2" t="s">
        <v>306</v>
      </c>
      <c r="G170" s="3">
        <f>D169</f>
        <v>5</v>
      </c>
      <c r="H170" s="26">
        <v>116655</v>
      </c>
      <c r="I170" s="26">
        <f>+H170*G170</f>
        <v>583275</v>
      </c>
      <c r="J170" s="235"/>
    </row>
    <row r="171" spans="1:10" ht="42.5" customHeight="1" x14ac:dyDescent="0.2">
      <c r="A171" s="151" t="s">
        <v>140</v>
      </c>
      <c r="B171" s="204"/>
      <c r="C171" s="204"/>
      <c r="D171" s="204"/>
      <c r="E171" s="204"/>
      <c r="F171" s="204"/>
      <c r="G171" s="204"/>
      <c r="H171" s="204"/>
      <c r="I171" s="204"/>
      <c r="J171" s="205"/>
    </row>
    <row r="172" spans="1:10" ht="50" customHeight="1" x14ac:dyDescent="0.2">
      <c r="A172" s="21" t="s">
        <v>71</v>
      </c>
      <c r="B172" s="21" t="s">
        <v>110</v>
      </c>
      <c r="C172" s="21" t="s">
        <v>111</v>
      </c>
      <c r="D172" s="21" t="s">
        <v>112</v>
      </c>
      <c r="E172" s="21" t="s">
        <v>113</v>
      </c>
      <c r="F172" s="21" t="s">
        <v>114</v>
      </c>
      <c r="G172" s="21" t="s">
        <v>174</v>
      </c>
      <c r="H172" s="21" t="s">
        <v>92</v>
      </c>
      <c r="I172" s="21" t="s">
        <v>93</v>
      </c>
      <c r="J172" s="21" t="s">
        <v>94</v>
      </c>
    </row>
    <row r="173" spans="1:10" s="22" customFormat="1" ht="60" x14ac:dyDescent="0.2">
      <c r="A173" s="50" t="s">
        <v>14</v>
      </c>
      <c r="B173" s="45" t="s">
        <v>59</v>
      </c>
      <c r="C173" s="45" t="s">
        <v>141</v>
      </c>
      <c r="D173" s="45">
        <v>5</v>
      </c>
      <c r="E173" s="45">
        <v>15</v>
      </c>
      <c r="F173" s="43" t="s">
        <v>210</v>
      </c>
      <c r="G173" s="45">
        <v>1</v>
      </c>
      <c r="H173" s="27" t="e">
        <f>#REF!</f>
        <v>#REF!</v>
      </c>
      <c r="I173" s="83" t="e">
        <f t="shared" ref="I173" si="7">H173*G173</f>
        <v>#REF!</v>
      </c>
      <c r="J173" s="28">
        <v>233310</v>
      </c>
    </row>
    <row r="174" spans="1:10" ht="42.5" customHeight="1" x14ac:dyDescent="0.2">
      <c r="A174" s="21" t="s">
        <v>71</v>
      </c>
      <c r="B174" s="21" t="s">
        <v>110</v>
      </c>
      <c r="C174" s="21" t="s">
        <v>111</v>
      </c>
      <c r="D174" s="21" t="s">
        <v>112</v>
      </c>
      <c r="E174" s="21" t="s">
        <v>113</v>
      </c>
      <c r="F174" s="21" t="s">
        <v>114</v>
      </c>
      <c r="G174" s="21" t="s">
        <v>174</v>
      </c>
      <c r="H174" s="21" t="s">
        <v>92</v>
      </c>
      <c r="I174" s="21" t="s">
        <v>93</v>
      </c>
      <c r="J174" s="21" t="s">
        <v>94</v>
      </c>
    </row>
    <row r="175" spans="1:10" ht="29.5" customHeight="1" x14ac:dyDescent="0.2">
      <c r="A175" s="189" t="s">
        <v>267</v>
      </c>
      <c r="B175" s="188" t="s">
        <v>117</v>
      </c>
      <c r="C175" s="188" t="s">
        <v>51</v>
      </c>
      <c r="D175" s="188">
        <v>1</v>
      </c>
      <c r="E175" s="188">
        <v>20</v>
      </c>
      <c r="F175" s="2" t="s">
        <v>209</v>
      </c>
      <c r="G175" s="3">
        <v>1</v>
      </c>
      <c r="H175" s="27">
        <f>'[1]EST MERC LITOGRAFIA'!$G$35</f>
        <v>45750</v>
      </c>
      <c r="I175" s="83">
        <f>H175*G175</f>
        <v>45750</v>
      </c>
      <c r="J175" s="159">
        <f>SUM(I175:I179)</f>
        <v>333485.2</v>
      </c>
    </row>
    <row r="176" spans="1:10" ht="135" x14ac:dyDescent="0.2">
      <c r="A176" s="347"/>
      <c r="B176" s="188"/>
      <c r="C176" s="188"/>
      <c r="D176" s="188"/>
      <c r="E176" s="188"/>
      <c r="F176" s="56" t="s">
        <v>208</v>
      </c>
      <c r="G176" s="3">
        <v>1</v>
      </c>
      <c r="H176" s="27">
        <f>'[1]EST MERC LITOGRAFIA'!$G$35</f>
        <v>45750</v>
      </c>
      <c r="I176" s="83">
        <f>H176*G176</f>
        <v>45750</v>
      </c>
      <c r="J176" s="160"/>
    </row>
    <row r="177" spans="1:10" ht="42.5" customHeight="1" x14ac:dyDescent="0.2">
      <c r="A177" s="347"/>
      <c r="B177" s="188"/>
      <c r="C177" s="188"/>
      <c r="D177" s="188"/>
      <c r="E177" s="188"/>
      <c r="F177" s="56" t="s">
        <v>298</v>
      </c>
      <c r="G177" s="3">
        <v>2</v>
      </c>
      <c r="H177" s="26">
        <f>'[1]EST MERC LITOGRAFIA'!$G$50</f>
        <v>81333</v>
      </c>
      <c r="I177" s="83">
        <f>H177*G177</f>
        <v>162666</v>
      </c>
      <c r="J177" s="160"/>
    </row>
    <row r="178" spans="1:10" s="22" customFormat="1" ht="45" x14ac:dyDescent="0.2">
      <c r="A178" s="347"/>
      <c r="B178" s="188"/>
      <c r="C178" s="188"/>
      <c r="D178" s="188"/>
      <c r="E178" s="188"/>
      <c r="F178" s="56" t="s">
        <v>205</v>
      </c>
      <c r="G178" s="3">
        <f>D175*E175</f>
        <v>20</v>
      </c>
      <c r="H178" s="27">
        <f>'[1]EST MERC LITOGRAFIA'!$G$40</f>
        <v>305</v>
      </c>
      <c r="I178" s="26">
        <f>H178*G178</f>
        <v>6100</v>
      </c>
      <c r="J178" s="160"/>
    </row>
    <row r="179" spans="1:10" ht="42" customHeight="1" x14ac:dyDescent="0.2">
      <c r="A179" s="347"/>
      <c r="B179" s="188"/>
      <c r="C179" s="188"/>
      <c r="D179" s="188"/>
      <c r="E179" s="188"/>
      <c r="F179" s="56" t="s">
        <v>64</v>
      </c>
      <c r="G179" s="3">
        <v>20</v>
      </c>
      <c r="H179" s="26">
        <f>3480*(1+5.2%)</f>
        <v>3660.96</v>
      </c>
      <c r="I179" s="26">
        <f>H179*G179</f>
        <v>73219.199999999997</v>
      </c>
      <c r="J179" s="161"/>
    </row>
    <row r="180" spans="1:10" ht="42.5" customHeight="1" x14ac:dyDescent="0.2">
      <c r="A180" s="21" t="s">
        <v>71</v>
      </c>
      <c r="B180" s="21" t="s">
        <v>110</v>
      </c>
      <c r="C180" s="21" t="s">
        <v>111</v>
      </c>
      <c r="D180" s="21" t="s">
        <v>112</v>
      </c>
      <c r="E180" s="21" t="s">
        <v>113</v>
      </c>
      <c r="F180" s="21" t="s">
        <v>114</v>
      </c>
      <c r="G180" s="21" t="s">
        <v>174</v>
      </c>
      <c r="H180" s="21" t="s">
        <v>92</v>
      </c>
      <c r="I180" s="21" t="s">
        <v>93</v>
      </c>
      <c r="J180" s="21" t="s">
        <v>94</v>
      </c>
    </row>
    <row r="181" spans="1:10" ht="29.5" customHeight="1" x14ac:dyDescent="0.2">
      <c r="A181" s="189" t="s">
        <v>267</v>
      </c>
      <c r="B181" s="188" t="s">
        <v>59</v>
      </c>
      <c r="C181" s="188" t="s">
        <v>51</v>
      </c>
      <c r="D181" s="188">
        <v>1</v>
      </c>
      <c r="E181" s="188">
        <v>20</v>
      </c>
      <c r="F181" s="2" t="s">
        <v>209</v>
      </c>
      <c r="G181" s="3">
        <v>1</v>
      </c>
      <c r="H181" s="27">
        <f>'[1]EST MERC LITOGRAFIA'!$G$35</f>
        <v>45750</v>
      </c>
      <c r="I181" s="83">
        <f>H181*G181</f>
        <v>45750</v>
      </c>
      <c r="J181" s="159">
        <f>SUM(I181:I185)</f>
        <v>333485.2</v>
      </c>
    </row>
    <row r="182" spans="1:10" ht="90" x14ac:dyDescent="0.2">
      <c r="A182" s="347"/>
      <c r="B182" s="188"/>
      <c r="C182" s="188"/>
      <c r="D182" s="188"/>
      <c r="E182" s="188"/>
      <c r="F182" s="56" t="s">
        <v>227</v>
      </c>
      <c r="G182" s="3">
        <v>1</v>
      </c>
      <c r="H182" s="27">
        <f>'[1]EST MERC LITOGRAFIA'!$G$35</f>
        <v>45750</v>
      </c>
      <c r="I182" s="83">
        <f>H182*G182</f>
        <v>45750</v>
      </c>
      <c r="J182" s="160"/>
    </row>
    <row r="183" spans="1:10" ht="40.25" customHeight="1" x14ac:dyDescent="0.2">
      <c r="A183" s="347"/>
      <c r="B183" s="188"/>
      <c r="C183" s="188"/>
      <c r="D183" s="188"/>
      <c r="E183" s="188"/>
      <c r="F183" s="56" t="s">
        <v>298</v>
      </c>
      <c r="G183" s="3">
        <v>2</v>
      </c>
      <c r="H183" s="26">
        <f>'[1]EST MERC LITOGRAFIA'!$G$50</f>
        <v>81333</v>
      </c>
      <c r="I183" s="83">
        <f>H183*G183</f>
        <v>162666</v>
      </c>
      <c r="J183" s="160"/>
    </row>
    <row r="184" spans="1:10" s="22" customFormat="1" ht="45" x14ac:dyDescent="0.2">
      <c r="A184" s="347"/>
      <c r="B184" s="188"/>
      <c r="C184" s="188"/>
      <c r="D184" s="188"/>
      <c r="E184" s="188"/>
      <c r="F184" s="56" t="s">
        <v>205</v>
      </c>
      <c r="G184" s="3">
        <f>D181*E181</f>
        <v>20</v>
      </c>
      <c r="H184" s="27">
        <f>'[1]EST MERC LITOGRAFIA'!$G$40</f>
        <v>305</v>
      </c>
      <c r="I184" s="26">
        <f>H184*G184</f>
        <v>6100</v>
      </c>
      <c r="J184" s="160"/>
    </row>
    <row r="185" spans="1:10" ht="15" x14ac:dyDescent="0.2">
      <c r="A185" s="347"/>
      <c r="B185" s="188"/>
      <c r="C185" s="188"/>
      <c r="D185" s="188"/>
      <c r="E185" s="188"/>
      <c r="F185" s="56" t="s">
        <v>64</v>
      </c>
      <c r="G185" s="3">
        <v>20</v>
      </c>
      <c r="H185" s="26">
        <f>3480*(1+5.2%)</f>
        <v>3660.96</v>
      </c>
      <c r="I185" s="26">
        <f>H185*G185</f>
        <v>73219.199999999997</v>
      </c>
      <c r="J185" s="161"/>
    </row>
    <row r="186" spans="1:10" ht="45" x14ac:dyDescent="0.2">
      <c r="A186" s="21" t="s">
        <v>71</v>
      </c>
      <c r="B186" s="21" t="s">
        <v>110</v>
      </c>
      <c r="C186" s="21" t="s">
        <v>111</v>
      </c>
      <c r="D186" s="21" t="s">
        <v>112</v>
      </c>
      <c r="E186" s="21" t="s">
        <v>113</v>
      </c>
      <c r="F186" s="21" t="s">
        <v>114</v>
      </c>
      <c r="G186" s="21" t="s">
        <v>174</v>
      </c>
      <c r="H186" s="21" t="s">
        <v>92</v>
      </c>
      <c r="I186" s="21" t="s">
        <v>93</v>
      </c>
      <c r="J186" s="21" t="s">
        <v>94</v>
      </c>
    </row>
    <row r="187" spans="1:10" ht="15" x14ac:dyDescent="0.2">
      <c r="A187" s="187" t="s">
        <v>268</v>
      </c>
      <c r="B187" s="188" t="s">
        <v>117</v>
      </c>
      <c r="C187" s="188" t="s">
        <v>51</v>
      </c>
      <c r="D187" s="188">
        <v>1</v>
      </c>
      <c r="E187" s="188">
        <v>20</v>
      </c>
      <c r="F187" s="76" t="s">
        <v>65</v>
      </c>
      <c r="G187" s="3">
        <f>E187*D187</f>
        <v>20</v>
      </c>
      <c r="H187" s="70" t="e">
        <f>#REF!</f>
        <v>#REF!</v>
      </c>
      <c r="I187" s="26" t="e">
        <f>H187*G187</f>
        <v>#REF!</v>
      </c>
      <c r="J187" s="159" t="e">
        <f>SUM(I187:I191)</f>
        <v>#REF!</v>
      </c>
    </row>
    <row r="188" spans="1:10" ht="15" x14ac:dyDescent="0.2">
      <c r="A188" s="348"/>
      <c r="B188" s="188"/>
      <c r="C188" s="188"/>
      <c r="D188" s="188"/>
      <c r="E188" s="188"/>
      <c r="F188" s="76" t="s">
        <v>66</v>
      </c>
      <c r="G188" s="3">
        <f>E187*D187</f>
        <v>20</v>
      </c>
      <c r="H188" s="27">
        <v>1108</v>
      </c>
      <c r="I188" s="26">
        <f>H188*G188</f>
        <v>22160</v>
      </c>
      <c r="J188" s="160"/>
    </row>
    <row r="189" spans="1:10" ht="15" x14ac:dyDescent="0.2">
      <c r="A189" s="348"/>
      <c r="B189" s="188"/>
      <c r="C189" s="188"/>
      <c r="D189" s="188"/>
      <c r="E189" s="188"/>
      <c r="F189" s="76" t="s">
        <v>67</v>
      </c>
      <c r="G189" s="3">
        <f>E187*D187</f>
        <v>20</v>
      </c>
      <c r="H189" s="70">
        <v>28028</v>
      </c>
      <c r="I189" s="26">
        <f>H189*G189</f>
        <v>560560</v>
      </c>
      <c r="J189" s="160"/>
    </row>
    <row r="190" spans="1:10" s="22" customFormat="1" ht="120" x14ac:dyDescent="0.2">
      <c r="A190" s="348"/>
      <c r="B190" s="188"/>
      <c r="C190" s="188"/>
      <c r="D190" s="188"/>
      <c r="E190" s="188"/>
      <c r="F190" s="76" t="s">
        <v>203</v>
      </c>
      <c r="G190" s="3">
        <f>E187*D187</f>
        <v>20</v>
      </c>
      <c r="H190" s="27" t="e">
        <f>#REF!</f>
        <v>#REF!</v>
      </c>
      <c r="I190" s="26" t="e">
        <f>H190*G190</f>
        <v>#REF!</v>
      </c>
      <c r="J190" s="160"/>
    </row>
    <row r="191" spans="1:10" s="38" customFormat="1" ht="105" x14ac:dyDescent="0.2">
      <c r="A191" s="349"/>
      <c r="B191" s="188"/>
      <c r="C191" s="188"/>
      <c r="D191" s="188"/>
      <c r="E191" s="188"/>
      <c r="F191" s="76" t="s">
        <v>212</v>
      </c>
      <c r="G191" s="3">
        <v>1</v>
      </c>
      <c r="H191" s="27" t="e">
        <f>#REF!</f>
        <v>#REF!</v>
      </c>
      <c r="I191" s="26" t="e">
        <f t="shared" ref="I191" si="8">H191*G191</f>
        <v>#REF!</v>
      </c>
      <c r="J191" s="161"/>
    </row>
    <row r="192" spans="1:10" s="38" customFormat="1" ht="45" x14ac:dyDescent="0.2">
      <c r="A192" s="21" t="s">
        <v>71</v>
      </c>
      <c r="B192" s="21" t="s">
        <v>110</v>
      </c>
      <c r="C192" s="21" t="s">
        <v>111</v>
      </c>
      <c r="D192" s="21" t="s">
        <v>112</v>
      </c>
      <c r="E192" s="21" t="s">
        <v>113</v>
      </c>
      <c r="F192" s="21" t="s">
        <v>114</v>
      </c>
      <c r="G192" s="21" t="s">
        <v>174</v>
      </c>
      <c r="H192" s="21" t="s">
        <v>92</v>
      </c>
      <c r="I192" s="21" t="s">
        <v>93</v>
      </c>
      <c r="J192" s="21" t="s">
        <v>94</v>
      </c>
    </row>
    <row r="193" spans="1:10" s="38" customFormat="1" ht="15" x14ac:dyDescent="0.2">
      <c r="A193" s="187" t="s">
        <v>268</v>
      </c>
      <c r="B193" s="188" t="s">
        <v>59</v>
      </c>
      <c r="C193" s="188" t="s">
        <v>51</v>
      </c>
      <c r="D193" s="188">
        <v>1</v>
      </c>
      <c r="E193" s="188">
        <v>20</v>
      </c>
      <c r="F193" s="76" t="s">
        <v>65</v>
      </c>
      <c r="G193" s="3">
        <f>E193*D193</f>
        <v>20</v>
      </c>
      <c r="H193" s="70" t="e">
        <f>#REF!</f>
        <v>#REF!</v>
      </c>
      <c r="I193" s="26" t="e">
        <f>H193*G193</f>
        <v>#REF!</v>
      </c>
      <c r="J193" s="159" t="e">
        <f>SUM(I193:I197)</f>
        <v>#REF!</v>
      </c>
    </row>
    <row r="194" spans="1:10" s="38" customFormat="1" ht="15" x14ac:dyDescent="0.2">
      <c r="A194" s="348"/>
      <c r="B194" s="188"/>
      <c r="C194" s="188"/>
      <c r="D194" s="188"/>
      <c r="E194" s="188"/>
      <c r="F194" s="76" t="s">
        <v>66</v>
      </c>
      <c r="G194" s="3">
        <f>E193*D193</f>
        <v>20</v>
      </c>
      <c r="H194" s="27">
        <v>1108</v>
      </c>
      <c r="I194" s="26">
        <f>H194*G194</f>
        <v>22160</v>
      </c>
      <c r="J194" s="160"/>
    </row>
    <row r="195" spans="1:10" ht="15" x14ac:dyDescent="0.2">
      <c r="A195" s="348"/>
      <c r="B195" s="188"/>
      <c r="C195" s="188"/>
      <c r="D195" s="188"/>
      <c r="E195" s="188"/>
      <c r="F195" s="76" t="s">
        <v>67</v>
      </c>
      <c r="G195" s="3">
        <f>E193*D193</f>
        <v>20</v>
      </c>
      <c r="H195" s="70">
        <v>28028</v>
      </c>
      <c r="I195" s="26">
        <f>H195*G195</f>
        <v>560560</v>
      </c>
      <c r="J195" s="160"/>
    </row>
    <row r="196" spans="1:10" ht="22.25" customHeight="1" x14ac:dyDescent="0.2">
      <c r="A196" s="348"/>
      <c r="B196" s="188"/>
      <c r="C196" s="188"/>
      <c r="D196" s="188"/>
      <c r="E196" s="188"/>
      <c r="F196" s="76" t="s">
        <v>203</v>
      </c>
      <c r="G196" s="3">
        <f>E193*D193</f>
        <v>20</v>
      </c>
      <c r="H196" s="27" t="e">
        <f>#REF!</f>
        <v>#REF!</v>
      </c>
      <c r="I196" s="26" t="e">
        <f>H196*G196</f>
        <v>#REF!</v>
      </c>
      <c r="J196" s="160"/>
    </row>
    <row r="197" spans="1:10" s="22" customFormat="1" ht="105" x14ac:dyDescent="0.2">
      <c r="A197" s="349"/>
      <c r="B197" s="188"/>
      <c r="C197" s="188"/>
      <c r="D197" s="188"/>
      <c r="E197" s="188"/>
      <c r="F197" s="76" t="s">
        <v>212</v>
      </c>
      <c r="G197" s="3">
        <v>1</v>
      </c>
      <c r="H197" s="27" t="e">
        <f>#REF!</f>
        <v>#REF!</v>
      </c>
      <c r="I197" s="26" t="e">
        <f t="shared" ref="I197" si="9">H197*G197</f>
        <v>#REF!</v>
      </c>
      <c r="J197" s="161"/>
    </row>
    <row r="198" spans="1:10" ht="41.5" customHeight="1" x14ac:dyDescent="0.2">
      <c r="A198" s="151" t="s">
        <v>341</v>
      </c>
      <c r="B198" s="204"/>
      <c r="C198" s="204"/>
      <c r="D198" s="204"/>
      <c r="E198" s="204"/>
      <c r="F198" s="204"/>
      <c r="G198" s="204"/>
      <c r="H198" s="204"/>
      <c r="I198" s="204"/>
      <c r="J198" s="205"/>
    </row>
    <row r="199" spans="1:10" ht="46.25" customHeight="1" x14ac:dyDescent="0.2">
      <c r="A199" s="21" t="s">
        <v>71</v>
      </c>
      <c r="B199" s="21" t="s">
        <v>110</v>
      </c>
      <c r="C199" s="21" t="s">
        <v>111</v>
      </c>
      <c r="D199" s="21" t="s">
        <v>112</v>
      </c>
      <c r="E199" s="21" t="s">
        <v>113</v>
      </c>
      <c r="F199" s="21" t="s">
        <v>114</v>
      </c>
      <c r="G199" s="21" t="s">
        <v>174</v>
      </c>
      <c r="H199" s="21" t="s">
        <v>92</v>
      </c>
      <c r="I199" s="21" t="s">
        <v>93</v>
      </c>
      <c r="J199" s="21" t="s">
        <v>94</v>
      </c>
    </row>
    <row r="200" spans="1:10" ht="120" x14ac:dyDescent="0.2">
      <c r="A200" s="52" t="s">
        <v>342</v>
      </c>
      <c r="B200" s="45" t="s">
        <v>59</v>
      </c>
      <c r="C200" s="45" t="s">
        <v>239</v>
      </c>
      <c r="D200" s="45">
        <v>40</v>
      </c>
      <c r="E200" s="45">
        <v>20</v>
      </c>
      <c r="F200" s="45" t="s">
        <v>214</v>
      </c>
      <c r="G200" s="45">
        <f>E200*D200</f>
        <v>800</v>
      </c>
      <c r="H200" s="83" t="e">
        <f>#REF!</f>
        <v>#REF!</v>
      </c>
      <c r="I200" s="83" t="e">
        <f>H200*G200</f>
        <v>#REF!</v>
      </c>
      <c r="J200" s="28" t="e">
        <f>SUM(I200)</f>
        <v>#REF!</v>
      </c>
    </row>
    <row r="201" spans="1:10" ht="14" x14ac:dyDescent="0.2">
      <c r="A201" s="151" t="s">
        <v>148</v>
      </c>
      <c r="B201" s="204"/>
      <c r="C201" s="204"/>
      <c r="D201" s="204"/>
      <c r="E201" s="204"/>
      <c r="F201" s="204"/>
      <c r="G201" s="204"/>
      <c r="H201" s="204"/>
      <c r="I201" s="204"/>
      <c r="J201" s="205"/>
    </row>
    <row r="202" spans="1:10" s="22" customFormat="1" ht="45" x14ac:dyDescent="0.2">
      <c r="A202" s="21" t="s">
        <v>71</v>
      </c>
      <c r="B202" s="21" t="s">
        <v>110</v>
      </c>
      <c r="C202" s="21" t="s">
        <v>111</v>
      </c>
      <c r="D202" s="21" t="s">
        <v>112</v>
      </c>
      <c r="E202" s="21" t="s">
        <v>113</v>
      </c>
      <c r="F202" s="21" t="s">
        <v>114</v>
      </c>
      <c r="G202" s="21" t="s">
        <v>174</v>
      </c>
      <c r="H202" s="21" t="s">
        <v>92</v>
      </c>
      <c r="I202" s="21" t="s">
        <v>93</v>
      </c>
      <c r="J202" s="21" t="s">
        <v>94</v>
      </c>
    </row>
    <row r="203" spans="1:10" ht="101.5" customHeight="1" x14ac:dyDescent="0.2">
      <c r="A203" s="52" t="s">
        <v>23</v>
      </c>
      <c r="B203" s="45" t="s">
        <v>117</v>
      </c>
      <c r="C203" s="45" t="s">
        <v>150</v>
      </c>
      <c r="D203" s="45">
        <v>5</v>
      </c>
      <c r="E203" s="45">
        <v>20</v>
      </c>
      <c r="F203" s="3" t="s">
        <v>300</v>
      </c>
      <c r="G203" s="3">
        <f>E203*D203</f>
        <v>100</v>
      </c>
      <c r="H203" s="26" t="e">
        <f>#REF!</f>
        <v>#REF!</v>
      </c>
      <c r="I203" s="26" t="e">
        <f>H203*G203</f>
        <v>#REF!</v>
      </c>
      <c r="J203" s="28" t="e">
        <f>SUM(I203)</f>
        <v>#REF!</v>
      </c>
    </row>
    <row r="204" spans="1:10" s="22" customFormat="1" ht="45" x14ac:dyDescent="0.2">
      <c r="A204" s="21" t="s">
        <v>71</v>
      </c>
      <c r="B204" s="21" t="s">
        <v>110</v>
      </c>
      <c r="C204" s="21" t="s">
        <v>111</v>
      </c>
      <c r="D204" s="21" t="s">
        <v>112</v>
      </c>
      <c r="E204" s="21" t="s">
        <v>113</v>
      </c>
      <c r="F204" s="21" t="s">
        <v>114</v>
      </c>
      <c r="G204" s="21" t="s">
        <v>174</v>
      </c>
      <c r="H204" s="21" t="s">
        <v>92</v>
      </c>
      <c r="I204" s="21" t="s">
        <v>93</v>
      </c>
      <c r="J204" s="21" t="s">
        <v>94</v>
      </c>
    </row>
    <row r="205" spans="1:10" ht="138.5" customHeight="1" x14ac:dyDescent="0.2">
      <c r="A205" s="1" t="s">
        <v>23</v>
      </c>
      <c r="B205" s="3" t="s">
        <v>59</v>
      </c>
      <c r="C205" s="3" t="s">
        <v>150</v>
      </c>
      <c r="D205" s="3">
        <v>5</v>
      </c>
      <c r="E205" s="3">
        <v>20</v>
      </c>
      <c r="F205" s="3" t="s">
        <v>301</v>
      </c>
      <c r="G205" s="3">
        <f>E205*D205</f>
        <v>100</v>
      </c>
      <c r="H205" s="26" t="e">
        <f>#REF!</f>
        <v>#REF!</v>
      </c>
      <c r="I205" s="26" t="e">
        <f>H205*G205</f>
        <v>#REF!</v>
      </c>
      <c r="J205" s="28" t="e">
        <f>SUM(I205)</f>
        <v>#REF!</v>
      </c>
    </row>
    <row r="206" spans="1:10" s="22" customFormat="1" ht="45" x14ac:dyDescent="0.2">
      <c r="A206" s="21" t="s">
        <v>71</v>
      </c>
      <c r="B206" s="21" t="s">
        <v>110</v>
      </c>
      <c r="C206" s="21" t="s">
        <v>111</v>
      </c>
      <c r="D206" s="21" t="s">
        <v>112</v>
      </c>
      <c r="E206" s="21" t="s">
        <v>113</v>
      </c>
      <c r="F206" s="21" t="s">
        <v>114</v>
      </c>
      <c r="G206" s="21" t="s">
        <v>174</v>
      </c>
      <c r="H206" s="21" t="s">
        <v>92</v>
      </c>
      <c r="I206" s="21" t="s">
        <v>93</v>
      </c>
      <c r="J206" s="21" t="s">
        <v>94</v>
      </c>
    </row>
    <row r="207" spans="1:10" ht="135" customHeight="1" x14ac:dyDescent="0.2">
      <c r="A207" s="50" t="s">
        <v>151</v>
      </c>
      <c r="B207" s="45" t="s">
        <v>117</v>
      </c>
      <c r="C207" s="45" t="s">
        <v>150</v>
      </c>
      <c r="D207" s="45">
        <v>5</v>
      </c>
      <c r="E207" s="45">
        <v>20</v>
      </c>
      <c r="F207" s="3" t="s">
        <v>300</v>
      </c>
      <c r="G207" s="3">
        <f>E207*D207</f>
        <v>100</v>
      </c>
      <c r="H207" s="26" t="e">
        <f>#REF!</f>
        <v>#REF!</v>
      </c>
      <c r="I207" s="26" t="e">
        <f>H207*G207</f>
        <v>#REF!</v>
      </c>
      <c r="J207" s="28" t="e">
        <f>SUM(I207)</f>
        <v>#REF!</v>
      </c>
    </row>
    <row r="208" spans="1:10" s="22" customFormat="1" ht="23" customHeight="1" x14ac:dyDescent="0.2">
      <c r="A208" s="21" t="s">
        <v>71</v>
      </c>
      <c r="B208" s="21" t="s">
        <v>110</v>
      </c>
      <c r="C208" s="21" t="s">
        <v>111</v>
      </c>
      <c r="D208" s="21" t="s">
        <v>112</v>
      </c>
      <c r="E208" s="21" t="s">
        <v>113</v>
      </c>
      <c r="F208" s="21" t="s">
        <v>114</v>
      </c>
      <c r="G208" s="21" t="s">
        <v>174</v>
      </c>
      <c r="H208" s="21" t="s">
        <v>92</v>
      </c>
      <c r="I208" s="21" t="s">
        <v>93</v>
      </c>
      <c r="J208" s="21" t="s">
        <v>94</v>
      </c>
    </row>
    <row r="209" spans="1:10" s="22" customFormat="1" ht="120" x14ac:dyDescent="0.2">
      <c r="A209" s="57" t="s">
        <v>151</v>
      </c>
      <c r="B209" s="3" t="s">
        <v>59</v>
      </c>
      <c r="C209" s="3" t="s">
        <v>150</v>
      </c>
      <c r="D209" s="3">
        <v>5</v>
      </c>
      <c r="E209" s="3">
        <v>20</v>
      </c>
      <c r="F209" s="77" t="s">
        <v>300</v>
      </c>
      <c r="G209" s="3">
        <f>E209*D209</f>
        <v>100</v>
      </c>
      <c r="H209" s="26" t="e">
        <f>#REF!</f>
        <v>#REF!</v>
      </c>
      <c r="I209" s="26" t="e">
        <f>H209*G209</f>
        <v>#REF!</v>
      </c>
      <c r="J209" s="28" t="e">
        <f>SUM(I209)</f>
        <v>#REF!</v>
      </c>
    </row>
    <row r="210" spans="1:10" ht="44.5" customHeight="1" x14ac:dyDescent="0.2">
      <c r="A210" s="170" t="s">
        <v>152</v>
      </c>
      <c r="B210" s="201"/>
      <c r="C210" s="201"/>
      <c r="D210" s="201"/>
      <c r="E210" s="201"/>
      <c r="F210" s="201"/>
      <c r="G210" s="201"/>
      <c r="H210" s="201"/>
      <c r="I210" s="201"/>
      <c r="J210" s="202"/>
    </row>
    <row r="211" spans="1:10" ht="39" customHeight="1" x14ac:dyDescent="0.2">
      <c r="A211" s="21" t="s">
        <v>71</v>
      </c>
      <c r="B211" s="21" t="s">
        <v>110</v>
      </c>
      <c r="C211" s="21" t="s">
        <v>111</v>
      </c>
      <c r="D211" s="21" t="s">
        <v>112</v>
      </c>
      <c r="E211" s="21" t="s">
        <v>113</v>
      </c>
      <c r="F211" s="21" t="s">
        <v>114</v>
      </c>
      <c r="G211" s="21" t="s">
        <v>174</v>
      </c>
      <c r="H211" s="21" t="s">
        <v>92</v>
      </c>
      <c r="I211" s="21" t="s">
        <v>93</v>
      </c>
      <c r="J211" s="21" t="s">
        <v>94</v>
      </c>
    </row>
    <row r="212" spans="1:10" s="22" customFormat="1" ht="30" x14ac:dyDescent="0.2">
      <c r="A212" s="180" t="s">
        <v>343</v>
      </c>
      <c r="B212" s="176" t="s">
        <v>59</v>
      </c>
      <c r="C212" s="156" t="s">
        <v>51</v>
      </c>
      <c r="D212" s="176">
        <v>10</v>
      </c>
      <c r="E212" s="176">
        <v>20</v>
      </c>
      <c r="F212" s="58" t="s">
        <v>52</v>
      </c>
      <c r="G212" s="3">
        <f>E212*D212</f>
        <v>200</v>
      </c>
      <c r="H212" s="26" t="e">
        <f>#REF!</f>
        <v>#REF!</v>
      </c>
      <c r="I212" s="26" t="e">
        <f>H212*G212</f>
        <v>#REF!</v>
      </c>
      <c r="J212" s="159" t="e">
        <f>SUM(I212:I213)</f>
        <v>#REF!</v>
      </c>
    </row>
    <row r="213" spans="1:10" ht="48.5" customHeight="1" x14ac:dyDescent="0.2">
      <c r="A213" s="231"/>
      <c r="B213" s="228"/>
      <c r="C213" s="224"/>
      <c r="D213" s="228"/>
      <c r="E213" s="228"/>
      <c r="F213" s="51" t="s">
        <v>275</v>
      </c>
      <c r="G213" s="3">
        <v>40</v>
      </c>
      <c r="H213" s="27">
        <v>1500</v>
      </c>
      <c r="I213" s="26">
        <f>H213*G213</f>
        <v>60000</v>
      </c>
      <c r="J213" s="161"/>
    </row>
    <row r="214" spans="1:10" ht="53" customHeight="1" x14ac:dyDescent="0.2">
      <c r="A214" s="21" t="s">
        <v>71</v>
      </c>
      <c r="B214" s="21" t="s">
        <v>110</v>
      </c>
      <c r="C214" s="21" t="s">
        <v>111</v>
      </c>
      <c r="D214" s="21" t="s">
        <v>112</v>
      </c>
      <c r="E214" s="21" t="s">
        <v>113</v>
      </c>
      <c r="F214" s="21" t="s">
        <v>114</v>
      </c>
      <c r="G214" s="21" t="s">
        <v>174</v>
      </c>
      <c r="H214" s="21" t="s">
        <v>92</v>
      </c>
      <c r="I214" s="21" t="s">
        <v>93</v>
      </c>
      <c r="J214" s="21" t="s">
        <v>94</v>
      </c>
    </row>
    <row r="215" spans="1:10" s="22" customFormat="1" ht="30" x14ac:dyDescent="0.2">
      <c r="A215" s="175" t="s">
        <v>344</v>
      </c>
      <c r="B215" s="176" t="s">
        <v>117</v>
      </c>
      <c r="C215" s="156" t="s">
        <v>51</v>
      </c>
      <c r="D215" s="176">
        <v>5</v>
      </c>
      <c r="E215" s="176">
        <v>15</v>
      </c>
      <c r="F215" s="58" t="s">
        <v>52</v>
      </c>
      <c r="G215" s="3">
        <f>E215*D215</f>
        <v>75</v>
      </c>
      <c r="H215" s="26" t="e">
        <f>#REF!</f>
        <v>#REF!</v>
      </c>
      <c r="I215" s="26" t="e">
        <f>H215*G215</f>
        <v>#REF!</v>
      </c>
      <c r="J215" s="159" t="e">
        <f>SUM(I215:I216)</f>
        <v>#REF!</v>
      </c>
    </row>
    <row r="216" spans="1:10" s="38" customFormat="1" ht="38" customHeight="1" x14ac:dyDescent="0.2">
      <c r="A216" s="346"/>
      <c r="B216" s="228"/>
      <c r="C216" s="224"/>
      <c r="D216" s="228"/>
      <c r="E216" s="228"/>
      <c r="F216" s="51" t="s">
        <v>275</v>
      </c>
      <c r="G216" s="3">
        <v>24</v>
      </c>
      <c r="H216" s="27">
        <v>1500</v>
      </c>
      <c r="I216" s="26">
        <f>H216*G216</f>
        <v>36000</v>
      </c>
      <c r="J216" s="161"/>
    </row>
    <row r="217" spans="1:10" s="38" customFormat="1" ht="53" customHeight="1" x14ac:dyDescent="0.2">
      <c r="A217" s="21" t="s">
        <v>71</v>
      </c>
      <c r="B217" s="21" t="s">
        <v>110</v>
      </c>
      <c r="C217" s="21" t="s">
        <v>111</v>
      </c>
      <c r="D217" s="21" t="s">
        <v>112</v>
      </c>
      <c r="E217" s="21" t="s">
        <v>113</v>
      </c>
      <c r="F217" s="21" t="s">
        <v>114</v>
      </c>
      <c r="G217" s="21" t="s">
        <v>174</v>
      </c>
      <c r="H217" s="21" t="s">
        <v>92</v>
      </c>
      <c r="I217" s="21" t="s">
        <v>93</v>
      </c>
      <c r="J217" s="21" t="s">
        <v>94</v>
      </c>
    </row>
    <row r="218" spans="1:10" s="22" customFormat="1" ht="30" x14ac:dyDescent="0.2">
      <c r="A218" s="171" t="s">
        <v>345</v>
      </c>
      <c r="B218" s="176" t="s">
        <v>117</v>
      </c>
      <c r="C218" s="156" t="s">
        <v>51</v>
      </c>
      <c r="D218" s="176">
        <v>5</v>
      </c>
      <c r="E218" s="176">
        <v>15</v>
      </c>
      <c r="F218" s="58" t="s">
        <v>52</v>
      </c>
      <c r="G218" s="3">
        <f>E218*D218</f>
        <v>75</v>
      </c>
      <c r="H218" s="26" t="e">
        <f>#REF!</f>
        <v>#REF!</v>
      </c>
      <c r="I218" s="26" t="e">
        <f>H218*G218</f>
        <v>#REF!</v>
      </c>
      <c r="J218" s="159" t="e">
        <f>SUM(I218:I219)</f>
        <v>#REF!</v>
      </c>
    </row>
    <row r="219" spans="1:10" s="38" customFormat="1" ht="15" x14ac:dyDescent="0.2">
      <c r="A219" s="339"/>
      <c r="B219" s="228"/>
      <c r="C219" s="224"/>
      <c r="D219" s="228"/>
      <c r="E219" s="228"/>
      <c r="F219" s="51" t="s">
        <v>275</v>
      </c>
      <c r="G219" s="3">
        <v>24</v>
      </c>
      <c r="H219" s="27">
        <v>1500</v>
      </c>
      <c r="I219" s="26">
        <f>H219*G219</f>
        <v>36000</v>
      </c>
      <c r="J219" s="161"/>
    </row>
    <row r="220" spans="1:10" s="38" customFormat="1" ht="45" x14ac:dyDescent="0.2">
      <c r="A220" s="21" t="s">
        <v>71</v>
      </c>
      <c r="B220" s="21" t="s">
        <v>110</v>
      </c>
      <c r="C220" s="21" t="s">
        <v>111</v>
      </c>
      <c r="D220" s="21" t="s">
        <v>112</v>
      </c>
      <c r="E220" s="21" t="s">
        <v>113</v>
      </c>
      <c r="F220" s="21" t="s">
        <v>114</v>
      </c>
      <c r="G220" s="21" t="s">
        <v>174</v>
      </c>
      <c r="H220" s="21" t="s">
        <v>92</v>
      </c>
      <c r="I220" s="21" t="s">
        <v>93</v>
      </c>
      <c r="J220" s="21" t="s">
        <v>94</v>
      </c>
    </row>
    <row r="221" spans="1:10" s="38" customFormat="1" ht="15" x14ac:dyDescent="0.2">
      <c r="A221" s="192" t="s">
        <v>55</v>
      </c>
      <c r="B221" s="193" t="s">
        <v>117</v>
      </c>
      <c r="C221" s="193" t="s">
        <v>51</v>
      </c>
      <c r="D221" s="193">
        <v>1</v>
      </c>
      <c r="E221" s="193">
        <v>30</v>
      </c>
      <c r="F221" s="51" t="s">
        <v>188</v>
      </c>
      <c r="G221" s="30">
        <v>2</v>
      </c>
      <c r="H221" s="70">
        <v>29052</v>
      </c>
      <c r="I221" s="26">
        <f>H221*G221</f>
        <v>58104</v>
      </c>
      <c r="J221" s="167" t="e">
        <f>SUM(I221:I226)</f>
        <v>#REF!</v>
      </c>
    </row>
    <row r="222" spans="1:10" s="38" customFormat="1" ht="26" customHeight="1" x14ac:dyDescent="0.2">
      <c r="A222" s="192"/>
      <c r="B222" s="341"/>
      <c r="C222" s="341"/>
      <c r="D222" s="341"/>
      <c r="E222" s="341"/>
      <c r="F222" s="53" t="s">
        <v>181</v>
      </c>
      <c r="G222" s="30">
        <f>E221*D221</f>
        <v>30</v>
      </c>
      <c r="H222" s="26">
        <v>4287</v>
      </c>
      <c r="I222" s="26">
        <f t="shared" ref="I222" si="10">H222*G222</f>
        <v>128610</v>
      </c>
      <c r="J222" s="168"/>
    </row>
    <row r="223" spans="1:10" s="38" customFormat="1" ht="36.5" customHeight="1" x14ac:dyDescent="0.2">
      <c r="A223" s="192"/>
      <c r="B223" s="341"/>
      <c r="C223" s="341"/>
      <c r="D223" s="341"/>
      <c r="E223" s="341"/>
      <c r="F223" s="53" t="s">
        <v>199</v>
      </c>
      <c r="G223" s="30">
        <v>5</v>
      </c>
      <c r="H223" s="82" t="e">
        <f>#REF!</f>
        <v>#REF!</v>
      </c>
      <c r="I223" s="26" t="e">
        <f>H223*G223</f>
        <v>#REF!</v>
      </c>
      <c r="J223" s="168"/>
    </row>
    <row r="224" spans="1:10" s="38" customFormat="1" ht="57" customHeight="1" x14ac:dyDescent="0.2">
      <c r="A224" s="192"/>
      <c r="B224" s="341"/>
      <c r="C224" s="341"/>
      <c r="D224" s="341"/>
      <c r="E224" s="341"/>
      <c r="F224" s="51" t="s">
        <v>153</v>
      </c>
      <c r="G224" s="30">
        <f>E221*D221</f>
        <v>30</v>
      </c>
      <c r="H224" s="70" t="e">
        <f>#REF!</f>
        <v>#REF!</v>
      </c>
      <c r="I224" s="26" t="e">
        <f t="shared" ref="I224:I226" si="11">H224*G224</f>
        <v>#REF!</v>
      </c>
      <c r="J224" s="168"/>
    </row>
    <row r="225" spans="1:10" s="22" customFormat="1" ht="15" x14ac:dyDescent="0.2">
      <c r="A225" s="192"/>
      <c r="B225" s="341"/>
      <c r="C225" s="341"/>
      <c r="D225" s="341"/>
      <c r="E225" s="341"/>
      <c r="F225" s="53" t="s">
        <v>200</v>
      </c>
      <c r="G225" s="30">
        <v>1</v>
      </c>
      <c r="H225" s="82" t="e">
        <f>#REF!</f>
        <v>#REF!</v>
      </c>
      <c r="I225" s="26" t="e">
        <f t="shared" si="11"/>
        <v>#REF!</v>
      </c>
      <c r="J225" s="168"/>
    </row>
    <row r="226" spans="1:10" s="38" customFormat="1" ht="28.25" customHeight="1" x14ac:dyDescent="0.2">
      <c r="A226" s="192"/>
      <c r="B226" s="342"/>
      <c r="C226" s="342"/>
      <c r="D226" s="342"/>
      <c r="E226" s="342"/>
      <c r="F226" s="51" t="s">
        <v>279</v>
      </c>
      <c r="G226" s="30">
        <f>E221*D221</f>
        <v>30</v>
      </c>
      <c r="H226" s="70" t="e">
        <f>#REF!</f>
        <v>#REF!</v>
      </c>
      <c r="I226" s="26" t="e">
        <f t="shared" si="11"/>
        <v>#REF!</v>
      </c>
      <c r="J226" s="169"/>
    </row>
    <row r="227" spans="1:10" s="38" customFormat="1" ht="26.5" customHeight="1" x14ac:dyDescent="0.2">
      <c r="A227" s="21" t="s">
        <v>71</v>
      </c>
      <c r="B227" s="21" t="s">
        <v>110</v>
      </c>
      <c r="C227" s="21" t="s">
        <v>111</v>
      </c>
      <c r="D227" s="21" t="s">
        <v>112</v>
      </c>
      <c r="E227" s="21" t="s">
        <v>113</v>
      </c>
      <c r="F227" s="21" t="s">
        <v>114</v>
      </c>
      <c r="G227" s="21" t="s">
        <v>174</v>
      </c>
      <c r="H227" s="21" t="s">
        <v>92</v>
      </c>
      <c r="I227" s="21" t="s">
        <v>93</v>
      </c>
      <c r="J227" s="21" t="s">
        <v>94</v>
      </c>
    </row>
    <row r="228" spans="1:10" s="38" customFormat="1" ht="27" customHeight="1" x14ac:dyDescent="0.2">
      <c r="A228" s="171" t="s">
        <v>56</v>
      </c>
      <c r="B228" s="173" t="s">
        <v>59</v>
      </c>
      <c r="C228" s="173" t="s">
        <v>51</v>
      </c>
      <c r="D228" s="173">
        <v>1</v>
      </c>
      <c r="E228" s="173">
        <v>30</v>
      </c>
      <c r="F228" s="51" t="s">
        <v>198</v>
      </c>
      <c r="G228" s="30">
        <v>2</v>
      </c>
      <c r="H228" s="70">
        <v>29052</v>
      </c>
      <c r="I228" s="26">
        <f>H228*G228</f>
        <v>58104</v>
      </c>
      <c r="J228" s="167" t="e">
        <f>SUM(I228:I233)</f>
        <v>#REF!</v>
      </c>
    </row>
    <row r="229" spans="1:10" s="38" customFormat="1" ht="29" customHeight="1" x14ac:dyDescent="0.2">
      <c r="A229" s="339"/>
      <c r="B229" s="173"/>
      <c r="C229" s="173"/>
      <c r="D229" s="173"/>
      <c r="E229" s="173"/>
      <c r="F229" s="53" t="s">
        <v>181</v>
      </c>
      <c r="G229" s="30">
        <f>E228*D228</f>
        <v>30</v>
      </c>
      <c r="H229" s="26">
        <v>4287</v>
      </c>
      <c r="I229" s="26">
        <f t="shared" ref="I229" si="12">H229*G229</f>
        <v>128610</v>
      </c>
      <c r="J229" s="168"/>
    </row>
    <row r="230" spans="1:10" s="38" customFormat="1" ht="27" customHeight="1" x14ac:dyDescent="0.2">
      <c r="A230" s="339"/>
      <c r="B230" s="173"/>
      <c r="C230" s="173"/>
      <c r="D230" s="173"/>
      <c r="E230" s="173"/>
      <c r="F230" s="51" t="s">
        <v>199</v>
      </c>
      <c r="G230" s="30">
        <v>5</v>
      </c>
      <c r="H230" s="82" t="e">
        <f>#REF!</f>
        <v>#REF!</v>
      </c>
      <c r="I230" s="26" t="e">
        <f>H230*G230</f>
        <v>#REF!</v>
      </c>
      <c r="J230" s="168"/>
    </row>
    <row r="231" spans="1:10" s="38" customFormat="1" ht="32.5" customHeight="1" x14ac:dyDescent="0.2">
      <c r="A231" s="339"/>
      <c r="B231" s="173"/>
      <c r="C231" s="173"/>
      <c r="D231" s="173"/>
      <c r="E231" s="173"/>
      <c r="F231" s="51" t="s">
        <v>153</v>
      </c>
      <c r="G231" s="30">
        <f>E228*D228</f>
        <v>30</v>
      </c>
      <c r="H231" s="70" t="e">
        <f>#REF!</f>
        <v>#REF!</v>
      </c>
      <c r="I231" s="26" t="e">
        <f t="shared" ref="I231:I233" si="13">H231*G231</f>
        <v>#REF!</v>
      </c>
      <c r="J231" s="168"/>
    </row>
    <row r="232" spans="1:10" s="22" customFormat="1" ht="15" x14ac:dyDescent="0.2">
      <c r="A232" s="339"/>
      <c r="B232" s="173"/>
      <c r="C232" s="173"/>
      <c r="D232" s="173"/>
      <c r="E232" s="173"/>
      <c r="F232" s="51" t="s">
        <v>200</v>
      </c>
      <c r="G232" s="30">
        <v>1</v>
      </c>
      <c r="H232" s="82" t="e">
        <f>#REF!</f>
        <v>#REF!</v>
      </c>
      <c r="I232" s="26" t="e">
        <f t="shared" si="13"/>
        <v>#REF!</v>
      </c>
      <c r="J232" s="168"/>
    </row>
    <row r="233" spans="1:10" s="38" customFormat="1" ht="51.5" customHeight="1" x14ac:dyDescent="0.2">
      <c r="A233" s="340"/>
      <c r="B233" s="173"/>
      <c r="C233" s="173"/>
      <c r="D233" s="173"/>
      <c r="E233" s="173"/>
      <c r="F233" s="51" t="s">
        <v>279</v>
      </c>
      <c r="G233" s="30">
        <f>E228*D228</f>
        <v>30</v>
      </c>
      <c r="H233" s="70" t="e">
        <f>#REF!</f>
        <v>#REF!</v>
      </c>
      <c r="I233" s="26" t="e">
        <f t="shared" si="13"/>
        <v>#REF!</v>
      </c>
      <c r="J233" s="169"/>
    </row>
    <row r="234" spans="1:10" s="38" customFormat="1" ht="47.5" customHeight="1" x14ac:dyDescent="0.2">
      <c r="A234" s="21" t="s">
        <v>71</v>
      </c>
      <c r="B234" s="21" t="s">
        <v>110</v>
      </c>
      <c r="C234" s="21" t="s">
        <v>111</v>
      </c>
      <c r="D234" s="21" t="s">
        <v>112</v>
      </c>
      <c r="E234" s="21" t="s">
        <v>113</v>
      </c>
      <c r="F234" s="21" t="s">
        <v>114</v>
      </c>
      <c r="G234" s="21" t="s">
        <v>174</v>
      </c>
      <c r="H234" s="21" t="s">
        <v>92</v>
      </c>
      <c r="I234" s="21" t="s">
        <v>93</v>
      </c>
      <c r="J234" s="21" t="s">
        <v>94</v>
      </c>
    </row>
    <row r="235" spans="1:10" s="38" customFormat="1" ht="48" customHeight="1" x14ac:dyDescent="0.2">
      <c r="A235" s="174" t="s">
        <v>346</v>
      </c>
      <c r="B235" s="157" t="s">
        <v>117</v>
      </c>
      <c r="C235" s="157" t="s">
        <v>51</v>
      </c>
      <c r="D235" s="157">
        <v>6</v>
      </c>
      <c r="E235" s="157">
        <v>15</v>
      </c>
      <c r="F235" s="51" t="s">
        <v>282</v>
      </c>
      <c r="G235" s="30">
        <v>15</v>
      </c>
      <c r="H235" s="82" t="e">
        <f>#REF!</f>
        <v>#REF!</v>
      </c>
      <c r="I235" s="26" t="e">
        <f t="shared" ref="I235" si="14">H235*G235</f>
        <v>#REF!</v>
      </c>
      <c r="J235" s="164" t="e">
        <f>SUM(I235:I237)</f>
        <v>#REF!</v>
      </c>
    </row>
    <row r="236" spans="1:10" s="22" customFormat="1" ht="120" x14ac:dyDescent="0.2">
      <c r="A236" s="225"/>
      <c r="B236" s="219"/>
      <c r="C236" s="219"/>
      <c r="D236" s="219"/>
      <c r="E236" s="219"/>
      <c r="F236" s="76" t="s">
        <v>203</v>
      </c>
      <c r="G236" s="30">
        <f>E235*D235</f>
        <v>90</v>
      </c>
      <c r="H236" s="27" t="e">
        <f>#REF!</f>
        <v>#REF!</v>
      </c>
      <c r="I236" s="26" t="e">
        <f>H236*G236</f>
        <v>#REF!</v>
      </c>
      <c r="J236" s="165"/>
    </row>
    <row r="237" spans="1:10" s="38" customFormat="1" ht="54.5" customHeight="1" x14ac:dyDescent="0.2">
      <c r="A237" s="226"/>
      <c r="B237" s="220"/>
      <c r="C237" s="220"/>
      <c r="D237" s="220"/>
      <c r="E237" s="220"/>
      <c r="F237" s="51" t="s">
        <v>303</v>
      </c>
      <c r="G237" s="30">
        <v>1</v>
      </c>
      <c r="H237" s="70" t="e">
        <f>#REF!</f>
        <v>#REF!</v>
      </c>
      <c r="I237" s="70" t="e">
        <f>H237*G237</f>
        <v>#REF!</v>
      </c>
      <c r="J237" s="166"/>
    </row>
    <row r="238" spans="1:10" s="38" customFormat="1" ht="41.5" customHeight="1" x14ac:dyDescent="0.2">
      <c r="A238" s="21" t="s">
        <v>71</v>
      </c>
      <c r="B238" s="21" t="s">
        <v>110</v>
      </c>
      <c r="C238" s="21" t="s">
        <v>111</v>
      </c>
      <c r="D238" s="21" t="s">
        <v>112</v>
      </c>
      <c r="E238" s="21" t="s">
        <v>113</v>
      </c>
      <c r="F238" s="21" t="s">
        <v>114</v>
      </c>
      <c r="G238" s="21" t="s">
        <v>174</v>
      </c>
      <c r="H238" s="21" t="s">
        <v>92</v>
      </c>
      <c r="I238" s="21" t="s">
        <v>93</v>
      </c>
      <c r="J238" s="21" t="s">
        <v>94</v>
      </c>
    </row>
    <row r="239" spans="1:10" s="38" customFormat="1" ht="44.5" customHeight="1" x14ac:dyDescent="0.2">
      <c r="A239" s="171" t="s">
        <v>347</v>
      </c>
      <c r="B239" s="157" t="s">
        <v>59</v>
      </c>
      <c r="C239" s="173" t="s">
        <v>51</v>
      </c>
      <c r="D239" s="173">
        <v>6</v>
      </c>
      <c r="E239" s="173">
        <v>15</v>
      </c>
      <c r="F239" s="51" t="s">
        <v>282</v>
      </c>
      <c r="G239" s="30">
        <v>15</v>
      </c>
      <c r="H239" s="82" t="e">
        <f>#REF!</f>
        <v>#REF!</v>
      </c>
      <c r="I239" s="26" t="e">
        <f t="shared" ref="I239" si="15">H239*G239</f>
        <v>#REF!</v>
      </c>
      <c r="J239" s="164" t="e">
        <f>SUM(I239:I241)</f>
        <v>#REF!</v>
      </c>
    </row>
    <row r="240" spans="1:10" s="22" customFormat="1" ht="120" x14ac:dyDescent="0.2">
      <c r="A240" s="339"/>
      <c r="B240" s="219"/>
      <c r="C240" s="173"/>
      <c r="D240" s="173"/>
      <c r="E240" s="173"/>
      <c r="F240" s="76" t="s">
        <v>203</v>
      </c>
      <c r="G240" s="30">
        <f>E239*D239</f>
        <v>90</v>
      </c>
      <c r="H240" s="27" t="e">
        <f>#REF!</f>
        <v>#REF!</v>
      </c>
      <c r="I240" s="26" t="e">
        <f>H240*G240</f>
        <v>#REF!</v>
      </c>
      <c r="J240" s="165"/>
    </row>
    <row r="241" spans="1:12" s="38" customFormat="1" ht="30" x14ac:dyDescent="0.2">
      <c r="A241" s="340"/>
      <c r="B241" s="220"/>
      <c r="C241" s="173"/>
      <c r="D241" s="173"/>
      <c r="E241" s="173"/>
      <c r="F241" s="51" t="s">
        <v>303</v>
      </c>
      <c r="G241" s="30">
        <v>1</v>
      </c>
      <c r="H241" s="70" t="e">
        <f>#REF!</f>
        <v>#REF!</v>
      </c>
      <c r="I241" s="70" t="e">
        <f>H241*G241</f>
        <v>#REF!</v>
      </c>
      <c r="J241" s="166"/>
    </row>
    <row r="242" spans="1:12" s="38" customFormat="1" ht="45" x14ac:dyDescent="0.2">
      <c r="A242" s="21" t="s">
        <v>71</v>
      </c>
      <c r="B242" s="21" t="s">
        <v>110</v>
      </c>
      <c r="C242" s="21" t="s">
        <v>111</v>
      </c>
      <c r="D242" s="21" t="s">
        <v>112</v>
      </c>
      <c r="E242" s="21" t="s">
        <v>113</v>
      </c>
      <c r="F242" s="21" t="s">
        <v>114</v>
      </c>
      <c r="G242" s="21" t="s">
        <v>174</v>
      </c>
      <c r="H242" s="21" t="s">
        <v>92</v>
      </c>
      <c r="I242" s="21" t="s">
        <v>93</v>
      </c>
      <c r="J242" s="21" t="s">
        <v>94</v>
      </c>
    </row>
    <row r="243" spans="1:12" s="38" customFormat="1" ht="60" x14ac:dyDescent="0.2">
      <c r="A243" s="171" t="s">
        <v>348</v>
      </c>
      <c r="B243" s="173" t="s">
        <v>117</v>
      </c>
      <c r="C243" s="173" t="s">
        <v>158</v>
      </c>
      <c r="D243" s="173">
        <v>4</v>
      </c>
      <c r="E243" s="173">
        <v>25</v>
      </c>
      <c r="F243" s="51" t="s">
        <v>305</v>
      </c>
      <c r="G243" s="30">
        <f>E243*D243</f>
        <v>100</v>
      </c>
      <c r="H243" s="26" t="e">
        <f>#REF!</f>
        <v>#REF!</v>
      </c>
      <c r="I243" s="83" t="e">
        <f>H243*G243</f>
        <v>#REF!</v>
      </c>
      <c r="J243" s="262" t="e">
        <f>SUM(I243:I247)</f>
        <v>#REF!</v>
      </c>
    </row>
    <row r="244" spans="1:12" s="38" customFormat="1" ht="30" x14ac:dyDescent="0.2">
      <c r="A244" s="339"/>
      <c r="B244" s="173"/>
      <c r="C244" s="173"/>
      <c r="D244" s="173"/>
      <c r="E244" s="173"/>
      <c r="F244" s="2" t="s">
        <v>306</v>
      </c>
      <c r="G244" s="30">
        <f>D243</f>
        <v>4</v>
      </c>
      <c r="H244" s="26">
        <v>116655</v>
      </c>
      <c r="I244" s="26">
        <f>+H244*G244</f>
        <v>466620</v>
      </c>
      <c r="J244" s="165"/>
    </row>
    <row r="245" spans="1:12" s="38" customFormat="1" ht="15" x14ac:dyDescent="0.2">
      <c r="A245" s="339"/>
      <c r="B245" s="173"/>
      <c r="C245" s="173"/>
      <c r="D245" s="173"/>
      <c r="E245" s="173"/>
      <c r="F245" s="51" t="s">
        <v>26</v>
      </c>
      <c r="G245" s="30">
        <v>5</v>
      </c>
      <c r="H245" s="70">
        <v>817</v>
      </c>
      <c r="I245" s="26">
        <f t="shared" ref="I245:I246" si="16">+H245*G245</f>
        <v>4085</v>
      </c>
      <c r="J245" s="165"/>
    </row>
    <row r="246" spans="1:12" s="38" customFormat="1" ht="15" x14ac:dyDescent="0.2">
      <c r="A246" s="339"/>
      <c r="B246" s="173"/>
      <c r="C246" s="173"/>
      <c r="D246" s="173"/>
      <c r="E246" s="173"/>
      <c r="F246" s="51" t="s">
        <v>27</v>
      </c>
      <c r="G246" s="30">
        <v>5</v>
      </c>
      <c r="H246" s="26">
        <f>3480*(1+5.2%)</f>
        <v>3660.96</v>
      </c>
      <c r="I246" s="26">
        <f t="shared" si="16"/>
        <v>18304.8</v>
      </c>
      <c r="J246" s="165"/>
    </row>
    <row r="247" spans="1:12" s="22" customFormat="1" ht="30" x14ac:dyDescent="0.2">
      <c r="A247" s="339"/>
      <c r="B247" s="173"/>
      <c r="C247" s="173"/>
      <c r="D247" s="173"/>
      <c r="E247" s="173"/>
      <c r="F247" s="51" t="s">
        <v>204</v>
      </c>
      <c r="G247" s="30">
        <v>1</v>
      </c>
      <c r="H247" s="70">
        <v>81333</v>
      </c>
      <c r="I247" s="70">
        <f>H247*G247</f>
        <v>81333</v>
      </c>
      <c r="J247" s="166"/>
    </row>
    <row r="248" spans="1:12" s="38" customFormat="1" ht="45" x14ac:dyDescent="0.2">
      <c r="A248" s="21" t="s">
        <v>71</v>
      </c>
      <c r="B248" s="21" t="s">
        <v>110</v>
      </c>
      <c r="C248" s="21" t="s">
        <v>111</v>
      </c>
      <c r="D248" s="21" t="s">
        <v>112</v>
      </c>
      <c r="E248" s="21" t="s">
        <v>113</v>
      </c>
      <c r="F248" s="21" t="s">
        <v>114</v>
      </c>
      <c r="G248" s="21" t="s">
        <v>174</v>
      </c>
      <c r="H248" s="21" t="s">
        <v>92</v>
      </c>
      <c r="I248" s="21" t="s">
        <v>93</v>
      </c>
      <c r="J248" s="21" t="s">
        <v>94</v>
      </c>
    </row>
    <row r="249" spans="1:12" s="38" customFormat="1" ht="60" x14ac:dyDescent="0.2">
      <c r="A249" s="171" t="s">
        <v>349</v>
      </c>
      <c r="B249" s="173" t="s">
        <v>59</v>
      </c>
      <c r="C249" s="173" t="s">
        <v>158</v>
      </c>
      <c r="D249" s="173">
        <v>4</v>
      </c>
      <c r="E249" s="173">
        <v>25</v>
      </c>
      <c r="F249" s="51" t="s">
        <v>305</v>
      </c>
      <c r="G249" s="30">
        <f>D249*E249</f>
        <v>100</v>
      </c>
      <c r="H249" s="26" t="e">
        <f>#REF!</f>
        <v>#REF!</v>
      </c>
      <c r="I249" s="83" t="e">
        <f>H249*G249</f>
        <v>#REF!</v>
      </c>
      <c r="J249" s="262" t="e">
        <f>SUM(I249:I253)</f>
        <v>#REF!</v>
      </c>
    </row>
    <row r="250" spans="1:12" s="38" customFormat="1" ht="30" x14ac:dyDescent="0.2">
      <c r="A250" s="339"/>
      <c r="B250" s="173"/>
      <c r="C250" s="173"/>
      <c r="D250" s="173"/>
      <c r="E250" s="173"/>
      <c r="F250" s="2" t="s">
        <v>306</v>
      </c>
      <c r="G250" s="30">
        <f>D249</f>
        <v>4</v>
      </c>
      <c r="H250" s="26">
        <v>116655</v>
      </c>
      <c r="I250" s="26">
        <f>+H250*G250</f>
        <v>466620</v>
      </c>
      <c r="J250" s="165"/>
    </row>
    <row r="251" spans="1:12" s="38" customFormat="1" ht="15" x14ac:dyDescent="0.2">
      <c r="A251" s="339"/>
      <c r="B251" s="173"/>
      <c r="C251" s="173"/>
      <c r="D251" s="173"/>
      <c r="E251" s="173"/>
      <c r="F251" s="51" t="s">
        <v>26</v>
      </c>
      <c r="G251" s="30">
        <v>5</v>
      </c>
      <c r="H251" s="70">
        <v>817</v>
      </c>
      <c r="I251" s="83">
        <f t="shared" ref="I251:I252" si="17">H251*G251</f>
        <v>4085</v>
      </c>
      <c r="J251" s="165"/>
    </row>
    <row r="252" spans="1:12" s="38" customFormat="1" ht="21.5" customHeight="1" x14ac:dyDescent="0.2">
      <c r="A252" s="339"/>
      <c r="B252" s="173"/>
      <c r="C252" s="173"/>
      <c r="D252" s="173"/>
      <c r="E252" s="173"/>
      <c r="F252" s="51" t="s">
        <v>27</v>
      </c>
      <c r="G252" s="30">
        <v>5</v>
      </c>
      <c r="H252" s="26">
        <f>3480*(1+5.2%)</f>
        <v>3660.96</v>
      </c>
      <c r="I252" s="83">
        <f t="shared" si="17"/>
        <v>18304.8</v>
      </c>
      <c r="J252" s="165"/>
    </row>
    <row r="253" spans="1:12" s="22" customFormat="1" ht="30" x14ac:dyDescent="0.2">
      <c r="A253" s="339"/>
      <c r="B253" s="173"/>
      <c r="C253" s="173"/>
      <c r="D253" s="173"/>
      <c r="E253" s="173"/>
      <c r="F253" s="51" t="s">
        <v>204</v>
      </c>
      <c r="G253" s="30">
        <v>1</v>
      </c>
      <c r="H253" s="70">
        <v>81333</v>
      </c>
      <c r="I253" s="70">
        <f>H253*G253</f>
        <v>81333</v>
      </c>
      <c r="J253" s="166"/>
    </row>
    <row r="254" spans="1:12" ht="54.75" customHeight="1" x14ac:dyDescent="0.2">
      <c r="A254" s="21" t="s">
        <v>71</v>
      </c>
      <c r="B254" s="21" t="s">
        <v>110</v>
      </c>
      <c r="C254" s="21" t="s">
        <v>111</v>
      </c>
      <c r="D254" s="21" t="s">
        <v>112</v>
      </c>
      <c r="E254" s="21" t="s">
        <v>113</v>
      </c>
      <c r="F254" s="21" t="s">
        <v>114</v>
      </c>
      <c r="G254" s="21" t="s">
        <v>174</v>
      </c>
      <c r="H254" s="21" t="s">
        <v>92</v>
      </c>
      <c r="I254" s="21" t="s">
        <v>93</v>
      </c>
      <c r="J254" s="21" t="s">
        <v>94</v>
      </c>
    </row>
    <row r="255" spans="1:12" ht="19.25" customHeight="1" x14ac:dyDescent="0.2">
      <c r="A255" s="343" t="s">
        <v>159</v>
      </c>
      <c r="B255" s="345" t="s">
        <v>117</v>
      </c>
      <c r="C255" s="345" t="s">
        <v>196</v>
      </c>
      <c r="D255" s="345">
        <v>2</v>
      </c>
      <c r="E255" s="345">
        <v>20</v>
      </c>
      <c r="F255" s="63" t="s">
        <v>161</v>
      </c>
      <c r="G255" s="63">
        <f>D255*E255</f>
        <v>40</v>
      </c>
      <c r="H255" s="84" t="e">
        <f>#REF!</f>
        <v>#REF!</v>
      </c>
      <c r="I255" s="70" t="e">
        <f>H255*G255</f>
        <v>#REF!</v>
      </c>
      <c r="J255" s="263" t="e">
        <f>SUM(I255:I256)</f>
        <v>#REF!</v>
      </c>
    </row>
    <row r="256" spans="1:12" ht="94.5" customHeight="1" x14ac:dyDescent="0.2">
      <c r="A256" s="344"/>
      <c r="B256" s="163"/>
      <c r="C256" s="163"/>
      <c r="D256" s="163"/>
      <c r="E256" s="163"/>
      <c r="F256" s="2" t="s">
        <v>306</v>
      </c>
      <c r="G256" s="63">
        <f>D255</f>
        <v>2</v>
      </c>
      <c r="H256" s="26">
        <v>116655</v>
      </c>
      <c r="I256" s="26">
        <f>+H256*G256</f>
        <v>233310</v>
      </c>
      <c r="J256" s="264"/>
      <c r="L256" s="29"/>
    </row>
    <row r="257" spans="1:12" ht="32.25" customHeight="1" x14ac:dyDescent="0.2">
      <c r="A257" s="195" t="s">
        <v>162</v>
      </c>
      <c r="B257" s="260"/>
      <c r="C257" s="260"/>
      <c r="D257" s="260"/>
      <c r="E257" s="260"/>
      <c r="F257" s="260"/>
      <c r="G257" s="260"/>
      <c r="H257" s="260"/>
      <c r="I257" s="261"/>
      <c r="J257" s="46" t="e">
        <f>SUM(J9:J256)</f>
        <v>#REF!</v>
      </c>
      <c r="K257" s="85" t="e">
        <f>B1-J257</f>
        <v>#REF!</v>
      </c>
      <c r="L257" s="120" t="e">
        <f>K257/J257</f>
        <v>#REF!</v>
      </c>
    </row>
    <row r="258" spans="1:12" ht="52.25" customHeight="1" x14ac:dyDescent="0.2">
      <c r="A258" s="196" t="s">
        <v>185</v>
      </c>
      <c r="B258" s="258"/>
      <c r="C258" s="258"/>
      <c r="D258" s="258"/>
      <c r="E258" s="258"/>
      <c r="F258" s="258"/>
      <c r="G258" s="258"/>
      <c r="H258" s="258"/>
      <c r="I258" s="259"/>
      <c r="J258" s="64" t="e">
        <f>J257*L257</f>
        <v>#REF!</v>
      </c>
    </row>
    <row r="259" spans="1:12" ht="14" x14ac:dyDescent="0.2">
      <c r="A259" s="195" t="s">
        <v>163</v>
      </c>
      <c r="B259" s="260"/>
      <c r="C259" s="260"/>
      <c r="D259" s="260"/>
      <c r="E259" s="260"/>
      <c r="F259" s="260"/>
      <c r="G259" s="260"/>
      <c r="H259" s="260"/>
      <c r="I259" s="261"/>
      <c r="J259" s="64" t="e">
        <f>SUM(J257+J258)</f>
        <v>#REF!</v>
      </c>
      <c r="K259" s="85" t="e">
        <f>B1-J259</f>
        <v>#REF!</v>
      </c>
    </row>
    <row r="260" spans="1:12" s="22" customFormat="1" ht="14" x14ac:dyDescent="0.2">
      <c r="A260" s="4"/>
      <c r="B260" s="4"/>
      <c r="C260" s="4"/>
      <c r="D260" s="4"/>
      <c r="E260" s="4"/>
      <c r="F260" s="4"/>
      <c r="G260" s="4"/>
      <c r="H260" s="4"/>
      <c r="I260" s="4"/>
      <c r="J260" s="4"/>
    </row>
    <row r="261" spans="1:12" s="22" customFormat="1" ht="14" x14ac:dyDescent="0.2">
      <c r="A261" s="4"/>
      <c r="B261" s="4"/>
      <c r="C261" s="4"/>
      <c r="D261" s="4"/>
      <c r="E261" s="4"/>
      <c r="F261" s="4"/>
      <c r="G261" s="4"/>
      <c r="H261" s="4"/>
      <c r="I261" s="4"/>
      <c r="J261" s="4"/>
    </row>
    <row r="262" spans="1:12" s="22" customFormat="1" x14ac:dyDescent="0.2">
      <c r="A262" s="149" t="s">
        <v>350</v>
      </c>
      <c r="B262" s="149"/>
      <c r="C262" s="149"/>
      <c r="D262" s="149"/>
      <c r="E262" s="149"/>
      <c r="F262" s="149"/>
      <c r="G262" s="149"/>
      <c r="H262" s="149"/>
      <c r="I262" s="149"/>
      <c r="J262" s="149"/>
    </row>
    <row r="263" spans="1:12" s="22" customFormat="1" x14ac:dyDescent="0.2">
      <c r="A263" s="149"/>
      <c r="B263" s="149"/>
      <c r="C263" s="149"/>
      <c r="D263" s="149"/>
      <c r="E263" s="149"/>
      <c r="F263" s="149"/>
      <c r="G263" s="149"/>
      <c r="H263" s="149"/>
      <c r="I263" s="149"/>
      <c r="J263" s="149"/>
    </row>
    <row r="264" spans="1:12" ht="14" x14ac:dyDescent="0.2">
      <c r="A264" s="150" t="s">
        <v>90</v>
      </c>
      <c r="B264" s="203"/>
      <c r="C264" s="203"/>
      <c r="D264" s="203"/>
      <c r="E264" s="203"/>
      <c r="F264" s="203"/>
      <c r="G264" s="203"/>
      <c r="H264" s="203"/>
      <c r="I264" s="203"/>
      <c r="J264" s="352"/>
    </row>
    <row r="265" spans="1:12" ht="45" x14ac:dyDescent="0.2">
      <c r="A265" s="151" t="s">
        <v>71</v>
      </c>
      <c r="B265" s="204"/>
      <c r="C265" s="204"/>
      <c r="D265" s="205"/>
      <c r="E265" s="21" t="s">
        <v>194</v>
      </c>
      <c r="F265" s="23"/>
      <c r="G265" s="21" t="s">
        <v>82</v>
      </c>
      <c r="H265" s="21" t="s">
        <v>92</v>
      </c>
      <c r="I265" s="21" t="s">
        <v>93</v>
      </c>
      <c r="J265" s="21" t="s">
        <v>94</v>
      </c>
    </row>
    <row r="266" spans="1:12" ht="30" x14ac:dyDescent="0.2">
      <c r="A266" s="152" t="s">
        <v>95</v>
      </c>
      <c r="B266" s="206"/>
      <c r="C266" s="206"/>
      <c r="D266" s="207"/>
      <c r="E266" s="24">
        <v>3</v>
      </c>
      <c r="F266" s="25" t="s">
        <v>96</v>
      </c>
      <c r="G266" s="3">
        <v>1</v>
      </c>
      <c r="H266" s="26">
        <v>4510000</v>
      </c>
      <c r="I266" s="27">
        <f>E266*G266*H266</f>
        <v>13530000</v>
      </c>
      <c r="J266" s="159">
        <f>SUM(I266:I269)</f>
        <v>66222000</v>
      </c>
    </row>
    <row r="267" spans="1:12" ht="30" x14ac:dyDescent="0.2">
      <c r="A267" s="208"/>
      <c r="B267" s="209"/>
      <c r="C267" s="209"/>
      <c r="D267" s="210"/>
      <c r="E267" s="24">
        <v>3</v>
      </c>
      <c r="F267" s="25" t="s">
        <v>97</v>
      </c>
      <c r="G267" s="3">
        <v>1</v>
      </c>
      <c r="H267" s="26">
        <v>4510000</v>
      </c>
      <c r="I267" s="27">
        <f t="shared" ref="I267:I277" si="18">E267*G267*H267</f>
        <v>13530000</v>
      </c>
      <c r="J267" s="160"/>
    </row>
    <row r="268" spans="1:12" ht="30" x14ac:dyDescent="0.2">
      <c r="A268" s="208"/>
      <c r="B268" s="209"/>
      <c r="C268" s="209"/>
      <c r="D268" s="210"/>
      <c r="E268" s="24">
        <v>3</v>
      </c>
      <c r="F268" s="25" t="s">
        <v>98</v>
      </c>
      <c r="G268" s="3">
        <v>1</v>
      </c>
      <c r="H268" s="26">
        <v>4510000</v>
      </c>
      <c r="I268" s="27">
        <f t="shared" si="18"/>
        <v>13530000</v>
      </c>
      <c r="J268" s="160"/>
    </row>
    <row r="269" spans="1:12" ht="30" x14ac:dyDescent="0.2">
      <c r="A269" s="211"/>
      <c r="B269" s="212"/>
      <c r="C269" s="212"/>
      <c r="D269" s="213"/>
      <c r="E269" s="24">
        <v>3</v>
      </c>
      <c r="F269" s="25" t="s">
        <v>195</v>
      </c>
      <c r="G269" s="3">
        <v>4</v>
      </c>
      <c r="H269" s="26">
        <v>2136000</v>
      </c>
      <c r="I269" s="27">
        <f t="shared" si="18"/>
        <v>25632000</v>
      </c>
      <c r="J269" s="161"/>
    </row>
    <row r="270" spans="1:12" ht="30" x14ac:dyDescent="0.2">
      <c r="A270" s="152" t="s">
        <v>100</v>
      </c>
      <c r="B270" s="206"/>
      <c r="C270" s="206"/>
      <c r="D270" s="207"/>
      <c r="E270" s="24">
        <v>3</v>
      </c>
      <c r="F270" s="25" t="s">
        <v>96</v>
      </c>
      <c r="G270" s="3">
        <v>1</v>
      </c>
      <c r="H270" s="26">
        <v>4510000</v>
      </c>
      <c r="I270" s="27">
        <f t="shared" si="18"/>
        <v>13530000</v>
      </c>
      <c r="J270" s="159">
        <f>SUM(I270:I273)</f>
        <v>66222000</v>
      </c>
    </row>
    <row r="271" spans="1:12" ht="30" x14ac:dyDescent="0.2">
      <c r="A271" s="208"/>
      <c r="B271" s="209"/>
      <c r="C271" s="209"/>
      <c r="D271" s="210"/>
      <c r="E271" s="24">
        <v>3</v>
      </c>
      <c r="F271" s="25" t="s">
        <v>97</v>
      </c>
      <c r="G271" s="3">
        <v>1</v>
      </c>
      <c r="H271" s="26">
        <v>4510000</v>
      </c>
      <c r="I271" s="27">
        <f t="shared" si="18"/>
        <v>13530000</v>
      </c>
      <c r="J271" s="160"/>
    </row>
    <row r="272" spans="1:12" ht="30" x14ac:dyDescent="0.2">
      <c r="A272" s="208"/>
      <c r="B272" s="209"/>
      <c r="C272" s="209"/>
      <c r="D272" s="210"/>
      <c r="E272" s="24">
        <v>3</v>
      </c>
      <c r="F272" s="25" t="s">
        <v>98</v>
      </c>
      <c r="G272" s="3">
        <v>1</v>
      </c>
      <c r="H272" s="26">
        <v>4510000</v>
      </c>
      <c r="I272" s="27">
        <f t="shared" si="18"/>
        <v>13530000</v>
      </c>
      <c r="J272" s="160"/>
    </row>
    <row r="273" spans="1:13" ht="30" x14ac:dyDescent="0.2">
      <c r="A273" s="211"/>
      <c r="B273" s="212"/>
      <c r="C273" s="212"/>
      <c r="D273" s="213"/>
      <c r="E273" s="24">
        <v>3</v>
      </c>
      <c r="F273" s="25" t="s">
        <v>195</v>
      </c>
      <c r="G273" s="3">
        <v>4</v>
      </c>
      <c r="H273" s="26">
        <v>2136000</v>
      </c>
      <c r="I273" s="27">
        <f t="shared" si="18"/>
        <v>25632000</v>
      </c>
      <c r="J273" s="161"/>
      <c r="M273" s="29"/>
    </row>
    <row r="274" spans="1:13" ht="30" x14ac:dyDescent="0.2">
      <c r="A274" s="152" t="s">
        <v>101</v>
      </c>
      <c r="B274" s="206"/>
      <c r="C274" s="206"/>
      <c r="D274" s="207"/>
      <c r="E274" s="24">
        <v>2</v>
      </c>
      <c r="F274" s="25" t="s">
        <v>102</v>
      </c>
      <c r="G274" s="3">
        <v>1</v>
      </c>
      <c r="H274" s="26">
        <v>4510000</v>
      </c>
      <c r="I274" s="27">
        <f t="shared" si="18"/>
        <v>9020000</v>
      </c>
      <c r="J274" s="159">
        <f>SUM(I274:I277)</f>
        <v>31570000</v>
      </c>
      <c r="M274" s="29"/>
    </row>
    <row r="275" spans="1:13" ht="30" x14ac:dyDescent="0.2">
      <c r="A275" s="208"/>
      <c r="B275" s="209"/>
      <c r="C275" s="209"/>
      <c r="D275" s="210"/>
      <c r="E275" s="24">
        <v>2</v>
      </c>
      <c r="F275" s="25" t="s">
        <v>103</v>
      </c>
      <c r="G275" s="3">
        <v>1</v>
      </c>
      <c r="H275" s="26">
        <v>4510000</v>
      </c>
      <c r="I275" s="27">
        <f t="shared" si="18"/>
        <v>9020000</v>
      </c>
      <c r="J275" s="160"/>
      <c r="M275" s="29"/>
    </row>
    <row r="276" spans="1:13" ht="30" x14ac:dyDescent="0.2">
      <c r="A276" s="208"/>
      <c r="B276" s="209"/>
      <c r="C276" s="209"/>
      <c r="D276" s="210"/>
      <c r="E276" s="24">
        <v>1.5</v>
      </c>
      <c r="F276" s="25" t="s">
        <v>247</v>
      </c>
      <c r="G276" s="3">
        <v>1</v>
      </c>
      <c r="H276" s="26">
        <v>4510000</v>
      </c>
      <c r="I276" s="27">
        <f t="shared" si="18"/>
        <v>6765000</v>
      </c>
      <c r="J276" s="160"/>
    </row>
    <row r="277" spans="1:13" ht="30" x14ac:dyDescent="0.2">
      <c r="A277" s="211"/>
      <c r="B277" s="212"/>
      <c r="C277" s="212"/>
      <c r="D277" s="213"/>
      <c r="E277" s="24">
        <v>1.5</v>
      </c>
      <c r="F277" s="25" t="s">
        <v>105</v>
      </c>
      <c r="G277" s="3">
        <v>1</v>
      </c>
      <c r="H277" s="26">
        <v>4510000</v>
      </c>
      <c r="I277" s="27">
        <f t="shared" si="18"/>
        <v>6765000</v>
      </c>
      <c r="J277" s="161"/>
      <c r="L277" s="32"/>
      <c r="M277" s="33">
        <f>L277*0.86%</f>
        <v>0</v>
      </c>
    </row>
    <row r="278" spans="1:13" ht="15" x14ac:dyDescent="0.2">
      <c r="A278" s="149"/>
      <c r="B278" s="149"/>
      <c r="C278" s="149"/>
      <c r="D278" s="149"/>
      <c r="E278" s="149"/>
      <c r="F278" s="149"/>
      <c r="G278" s="21" t="s">
        <v>82</v>
      </c>
      <c r="H278" s="21" t="s">
        <v>92</v>
      </c>
      <c r="I278" s="21" t="s">
        <v>93</v>
      </c>
      <c r="J278" s="21" t="s">
        <v>94</v>
      </c>
    </row>
    <row r="279" spans="1:13" s="22" customFormat="1" ht="105" x14ac:dyDescent="0.2">
      <c r="A279" s="108" t="s">
        <v>328</v>
      </c>
      <c r="B279" s="109"/>
      <c r="C279" s="109"/>
      <c r="D279" s="109"/>
      <c r="E279" s="30">
        <f>E266</f>
        <v>3</v>
      </c>
      <c r="F279" s="31" t="s">
        <v>107</v>
      </c>
      <c r="G279" s="3">
        <v>1</v>
      </c>
      <c r="H279" s="26" t="e">
        <f>#REF!</f>
        <v>#REF!</v>
      </c>
      <c r="I279" s="26" t="e">
        <f>E279*G279*H279</f>
        <v>#REF!</v>
      </c>
      <c r="J279" s="26" t="e">
        <f>E279*G279*H279</f>
        <v>#REF!</v>
      </c>
    </row>
    <row r="280" spans="1:13" s="22" customFormat="1" ht="14" x14ac:dyDescent="0.2">
      <c r="A280" s="178" t="s">
        <v>108</v>
      </c>
      <c r="B280" s="216"/>
      <c r="C280" s="216"/>
      <c r="D280" s="216"/>
      <c r="E280" s="216"/>
      <c r="F280" s="216"/>
      <c r="G280" s="216"/>
      <c r="H280" s="216"/>
      <c r="I280" s="216"/>
      <c r="J280" s="324"/>
    </row>
    <row r="281" spans="1:13" ht="29" customHeight="1" x14ac:dyDescent="0.2">
      <c r="A281" s="151" t="s">
        <v>109</v>
      </c>
      <c r="B281" s="204"/>
      <c r="C281" s="204"/>
      <c r="D281" s="204"/>
      <c r="E281" s="204"/>
      <c r="F281" s="204"/>
      <c r="G281" s="204"/>
      <c r="H281" s="204"/>
      <c r="I281" s="204"/>
      <c r="J281" s="205"/>
    </row>
    <row r="282" spans="1:13" ht="33" customHeight="1" x14ac:dyDescent="0.2">
      <c r="A282" s="34" t="s">
        <v>71</v>
      </c>
      <c r="B282" s="34" t="s">
        <v>110</v>
      </c>
      <c r="C282" s="34" t="s">
        <v>111</v>
      </c>
      <c r="D282" s="21" t="s">
        <v>112</v>
      </c>
      <c r="E282" s="21" t="s">
        <v>113</v>
      </c>
      <c r="F282" s="21" t="s">
        <v>114</v>
      </c>
      <c r="G282" s="21" t="s">
        <v>174</v>
      </c>
      <c r="H282" s="21" t="s">
        <v>92</v>
      </c>
      <c r="I282" s="21" t="s">
        <v>93</v>
      </c>
      <c r="J282" s="21" t="s">
        <v>94</v>
      </c>
    </row>
    <row r="283" spans="1:13" ht="31.25" customHeight="1" x14ac:dyDescent="0.2">
      <c r="A283" s="75" t="s">
        <v>115</v>
      </c>
      <c r="B283" s="86" t="s">
        <v>217</v>
      </c>
      <c r="C283" s="86" t="s">
        <v>218</v>
      </c>
      <c r="D283" s="323"/>
      <c r="E283" s="216"/>
      <c r="F283" s="216"/>
      <c r="G283" s="216"/>
      <c r="H283" s="216"/>
      <c r="I283" s="216"/>
      <c r="J283" s="324"/>
    </row>
    <row r="284" spans="1:13" ht="36.5" customHeight="1" x14ac:dyDescent="0.2">
      <c r="A284" s="21" t="s">
        <v>71</v>
      </c>
      <c r="B284" s="21" t="s">
        <v>110</v>
      </c>
      <c r="C284" s="21" t="s">
        <v>111</v>
      </c>
      <c r="D284" s="21" t="s">
        <v>112</v>
      </c>
      <c r="E284" s="21" t="s">
        <v>113</v>
      </c>
      <c r="F284" s="21" t="s">
        <v>114</v>
      </c>
      <c r="G284" s="21" t="s">
        <v>174</v>
      </c>
      <c r="H284" s="21" t="s">
        <v>92</v>
      </c>
      <c r="I284" s="21" t="s">
        <v>93</v>
      </c>
      <c r="J284" s="21" t="s">
        <v>94</v>
      </c>
    </row>
    <row r="285" spans="1:13" s="22" customFormat="1" ht="15" x14ac:dyDescent="0.2">
      <c r="A285" s="158" t="s">
        <v>351</v>
      </c>
      <c r="B285" s="157" t="s">
        <v>117</v>
      </c>
      <c r="C285" s="157" t="s">
        <v>118</v>
      </c>
      <c r="D285" s="157">
        <v>3</v>
      </c>
      <c r="E285" s="157">
        <v>20</v>
      </c>
      <c r="F285" s="2" t="s">
        <v>165</v>
      </c>
      <c r="G285" s="3">
        <f>ROUNDUP((D285*E285)/50,0)</f>
        <v>2</v>
      </c>
      <c r="H285" s="42" t="e">
        <f>#REF!</f>
        <v>#REF!</v>
      </c>
      <c r="I285" s="26" t="e">
        <f>+H285*G285</f>
        <v>#REF!</v>
      </c>
      <c r="J285" s="159" t="e">
        <f>SUM(I285:I288)</f>
        <v>#REF!</v>
      </c>
    </row>
    <row r="286" spans="1:13" ht="33" customHeight="1" x14ac:dyDescent="0.2">
      <c r="A286" s="217"/>
      <c r="B286" s="219"/>
      <c r="C286" s="219"/>
      <c r="D286" s="219"/>
      <c r="E286" s="219"/>
      <c r="F286" s="2" t="s">
        <v>80</v>
      </c>
      <c r="G286" s="3">
        <f>ROUNDUP((D285*E285)/20,0)</f>
        <v>3</v>
      </c>
      <c r="H286" s="42" t="e">
        <f>#REF!</f>
        <v>#REF!</v>
      </c>
      <c r="I286" s="26" t="e">
        <f>+H286*G286</f>
        <v>#REF!</v>
      </c>
      <c r="J286" s="160"/>
    </row>
    <row r="287" spans="1:13" ht="42.5" customHeight="1" x14ac:dyDescent="0.2">
      <c r="A287" s="217"/>
      <c r="B287" s="219"/>
      <c r="C287" s="219"/>
      <c r="D287" s="219"/>
      <c r="E287" s="219"/>
      <c r="F287" s="2" t="s">
        <v>78</v>
      </c>
      <c r="G287" s="3">
        <v>1</v>
      </c>
      <c r="H287" s="42" t="e">
        <f>#REF!</f>
        <v>#REF!</v>
      </c>
      <c r="I287" s="26" t="e">
        <f>+H287*G287</f>
        <v>#REF!</v>
      </c>
      <c r="J287" s="160"/>
    </row>
    <row r="288" spans="1:13" ht="37.25" customHeight="1" x14ac:dyDescent="0.2">
      <c r="A288" s="218"/>
      <c r="B288" s="220"/>
      <c r="C288" s="220"/>
      <c r="D288" s="220"/>
      <c r="E288" s="220"/>
      <c r="F288" s="2" t="s">
        <v>79</v>
      </c>
      <c r="G288" s="3">
        <v>3</v>
      </c>
      <c r="H288" s="42" t="e">
        <f>#REF!</f>
        <v>#REF!</v>
      </c>
      <c r="I288" s="26" t="e">
        <f>+H288*G288</f>
        <v>#REF!</v>
      </c>
      <c r="J288" s="161"/>
    </row>
    <row r="289" spans="1:12" ht="39.5" customHeight="1" x14ac:dyDescent="0.2">
      <c r="A289" s="21" t="s">
        <v>71</v>
      </c>
      <c r="B289" s="21" t="s">
        <v>110</v>
      </c>
      <c r="C289" s="21" t="s">
        <v>111</v>
      </c>
      <c r="D289" s="21" t="s">
        <v>112</v>
      </c>
      <c r="E289" s="21" t="s">
        <v>113</v>
      </c>
      <c r="F289" s="21" t="s">
        <v>114</v>
      </c>
      <c r="G289" s="21" t="s">
        <v>174</v>
      </c>
      <c r="H289" s="21" t="s">
        <v>92</v>
      </c>
      <c r="I289" s="21" t="s">
        <v>93</v>
      </c>
      <c r="J289" s="21" t="s">
        <v>94</v>
      </c>
    </row>
    <row r="290" spans="1:12" ht="15" x14ac:dyDescent="0.2">
      <c r="A290" s="158" t="s">
        <v>351</v>
      </c>
      <c r="B290" s="156" t="s">
        <v>59</v>
      </c>
      <c r="C290" s="157" t="s">
        <v>118</v>
      </c>
      <c r="D290" s="157">
        <v>3</v>
      </c>
      <c r="E290" s="157">
        <v>15</v>
      </c>
      <c r="F290" s="2" t="s">
        <v>165</v>
      </c>
      <c r="G290" s="3">
        <f>ROUNDUP((D290*E290)/50,0)</f>
        <v>1</v>
      </c>
      <c r="H290" s="42" t="e">
        <f>#REF!</f>
        <v>#REF!</v>
      </c>
      <c r="I290" s="26" t="e">
        <f>+H290*G290</f>
        <v>#REF!</v>
      </c>
      <c r="J290" s="153" t="e">
        <f>+I293+I290+I291+I292</f>
        <v>#REF!</v>
      </c>
    </row>
    <row r="291" spans="1:12" ht="25.25" customHeight="1" x14ac:dyDescent="0.2">
      <c r="A291" s="217"/>
      <c r="B291" s="219"/>
      <c r="C291" s="219"/>
      <c r="D291" s="219"/>
      <c r="E291" s="219"/>
      <c r="F291" s="2" t="s">
        <v>80</v>
      </c>
      <c r="G291" s="81">
        <f>ROUNDUP((D290*E290)/20,0)</f>
        <v>3</v>
      </c>
      <c r="H291" s="42" t="e">
        <f>#REF!</f>
        <v>#REF!</v>
      </c>
      <c r="I291" s="26" t="e">
        <f>+H291*G291</f>
        <v>#REF!</v>
      </c>
      <c r="J291" s="153"/>
    </row>
    <row r="292" spans="1:12" ht="30" customHeight="1" x14ac:dyDescent="0.2">
      <c r="A292" s="217"/>
      <c r="B292" s="219"/>
      <c r="C292" s="219"/>
      <c r="D292" s="219"/>
      <c r="E292" s="219"/>
      <c r="F292" s="2" t="s">
        <v>78</v>
      </c>
      <c r="G292" s="3">
        <v>1</v>
      </c>
      <c r="H292" s="42" t="e">
        <f>#REF!</f>
        <v>#REF!</v>
      </c>
      <c r="I292" s="26" t="e">
        <f>+H292*G292</f>
        <v>#REF!</v>
      </c>
      <c r="J292" s="153"/>
    </row>
    <row r="293" spans="1:12" ht="33" customHeight="1" x14ac:dyDescent="0.2">
      <c r="A293" s="218"/>
      <c r="B293" s="220"/>
      <c r="C293" s="220"/>
      <c r="D293" s="220"/>
      <c r="E293" s="220"/>
      <c r="F293" s="2" t="s">
        <v>79</v>
      </c>
      <c r="G293" s="3">
        <v>3</v>
      </c>
      <c r="H293" s="42" t="e">
        <f>#REF!</f>
        <v>#REF!</v>
      </c>
      <c r="I293" s="26" t="e">
        <f>+H293*G293</f>
        <v>#REF!</v>
      </c>
      <c r="J293" s="153"/>
    </row>
    <row r="294" spans="1:12" ht="31.25" customHeight="1" x14ac:dyDescent="0.2">
      <c r="A294" s="21" t="s">
        <v>71</v>
      </c>
      <c r="B294" s="21" t="s">
        <v>110</v>
      </c>
      <c r="C294" s="21" t="s">
        <v>111</v>
      </c>
      <c r="D294" s="21" t="s">
        <v>112</v>
      </c>
      <c r="E294" s="21" t="s">
        <v>113</v>
      </c>
      <c r="F294" s="21" t="s">
        <v>114</v>
      </c>
      <c r="G294" s="21" t="s">
        <v>120</v>
      </c>
      <c r="H294" s="21" t="s">
        <v>92</v>
      </c>
      <c r="I294" s="21" t="s">
        <v>93</v>
      </c>
      <c r="J294" s="21" t="s">
        <v>94</v>
      </c>
    </row>
    <row r="295" spans="1:12" ht="26.5" customHeight="1" x14ac:dyDescent="0.2">
      <c r="A295" s="155" t="s">
        <v>337</v>
      </c>
      <c r="B295" s="156" t="s">
        <v>117</v>
      </c>
      <c r="C295" s="156" t="s">
        <v>121</v>
      </c>
      <c r="D295" s="156">
        <v>3</v>
      </c>
      <c r="E295" s="156">
        <v>15</v>
      </c>
      <c r="F295" s="2" t="s">
        <v>165</v>
      </c>
      <c r="G295" s="3">
        <f>ROUNDUP((D295*E295)/50,0)</f>
        <v>1</v>
      </c>
      <c r="H295" s="26" t="e">
        <f>#REF!</f>
        <v>#REF!</v>
      </c>
      <c r="I295" s="26" t="e">
        <f>+H295*G295</f>
        <v>#REF!</v>
      </c>
      <c r="J295" s="159" t="e">
        <f>SUM(I295:I307)</f>
        <v>#REF!</v>
      </c>
    </row>
    <row r="296" spans="1:12" ht="15" x14ac:dyDescent="0.2">
      <c r="A296" s="221"/>
      <c r="B296" s="219"/>
      <c r="C296" s="219"/>
      <c r="D296" s="219"/>
      <c r="E296" s="219"/>
      <c r="F296" s="2" t="s">
        <v>80</v>
      </c>
      <c r="G296" s="3">
        <f>ROUNDUP((D295*E295)/20,0)</f>
        <v>3</v>
      </c>
      <c r="H296" s="26" t="e">
        <f>#REF!</f>
        <v>#REF!</v>
      </c>
      <c r="I296" s="26" t="e">
        <f>+H296*G296</f>
        <v>#REF!</v>
      </c>
      <c r="J296" s="159"/>
    </row>
    <row r="297" spans="1:12" ht="26.5" customHeight="1" x14ac:dyDescent="0.2">
      <c r="A297" s="221"/>
      <c r="B297" s="219"/>
      <c r="C297" s="219"/>
      <c r="D297" s="219"/>
      <c r="E297" s="219"/>
      <c r="F297" s="2" t="s">
        <v>78</v>
      </c>
      <c r="G297" s="3">
        <v>1</v>
      </c>
      <c r="H297" s="26" t="e">
        <f>#REF!</f>
        <v>#REF!</v>
      </c>
      <c r="I297" s="26" t="e">
        <f>+H297*G297</f>
        <v>#REF!</v>
      </c>
      <c r="J297" s="159"/>
    </row>
    <row r="298" spans="1:12" ht="30" customHeight="1" x14ac:dyDescent="0.2">
      <c r="A298" s="221"/>
      <c r="B298" s="219"/>
      <c r="C298" s="219"/>
      <c r="D298" s="219"/>
      <c r="E298" s="219"/>
      <c r="F298" s="2" t="s">
        <v>77</v>
      </c>
      <c r="G298" s="3">
        <v>1</v>
      </c>
      <c r="H298" s="26" t="e">
        <f>#REF!</f>
        <v>#REF!</v>
      </c>
      <c r="I298" s="26" t="e">
        <f>+H298*G298</f>
        <v>#REF!</v>
      </c>
      <c r="J298" s="159"/>
    </row>
    <row r="299" spans="1:12" ht="28.25" customHeight="1" x14ac:dyDescent="0.2">
      <c r="A299" s="222"/>
      <c r="B299" s="220"/>
      <c r="C299" s="220"/>
      <c r="D299" s="220"/>
      <c r="E299" s="220"/>
      <c r="F299" s="2" t="s">
        <v>79</v>
      </c>
      <c r="G299" s="30">
        <v>1</v>
      </c>
      <c r="H299" s="27" t="e">
        <f>#REF!</f>
        <v>#REF!</v>
      </c>
      <c r="I299" s="26" t="e">
        <f>+H299*G299</f>
        <v>#REF!</v>
      </c>
      <c r="J299" s="159"/>
    </row>
    <row r="300" spans="1:12" ht="28.25" customHeight="1" x14ac:dyDescent="0.2">
      <c r="A300" s="21" t="s">
        <v>71</v>
      </c>
      <c r="B300" s="21" t="s">
        <v>110</v>
      </c>
      <c r="C300" s="21" t="s">
        <v>111</v>
      </c>
      <c r="D300" s="21" t="s">
        <v>112</v>
      </c>
      <c r="E300" s="21" t="s">
        <v>113</v>
      </c>
      <c r="F300" s="21" t="s">
        <v>114</v>
      </c>
      <c r="G300" s="21" t="s">
        <v>174</v>
      </c>
      <c r="H300" s="21" t="s">
        <v>92</v>
      </c>
      <c r="I300" s="21" t="s">
        <v>93</v>
      </c>
      <c r="J300" s="21" t="s">
        <v>94</v>
      </c>
    </row>
    <row r="301" spans="1:12" ht="34.25" customHeight="1" x14ac:dyDescent="0.2">
      <c r="A301" s="155" t="s">
        <v>337</v>
      </c>
      <c r="B301" s="157" t="s">
        <v>59</v>
      </c>
      <c r="C301" s="156" t="s">
        <v>121</v>
      </c>
      <c r="D301" s="156">
        <v>3</v>
      </c>
      <c r="E301" s="156">
        <v>10</v>
      </c>
      <c r="F301" s="2" t="s">
        <v>165</v>
      </c>
      <c r="G301" s="3">
        <f>ROUNDUP((D301*E301)/50,0)</f>
        <v>1</v>
      </c>
      <c r="H301" s="26" t="e">
        <f>#REF!</f>
        <v>#REF!</v>
      </c>
      <c r="I301" s="26" t="e">
        <f>+H301*G301</f>
        <v>#REF!</v>
      </c>
      <c r="J301" s="159" t="e">
        <f>SUM(I301:I313)</f>
        <v>#REF!</v>
      </c>
    </row>
    <row r="302" spans="1:12" s="22" customFormat="1" ht="15" x14ac:dyDescent="0.2">
      <c r="A302" s="221"/>
      <c r="B302" s="219"/>
      <c r="C302" s="219"/>
      <c r="D302" s="219"/>
      <c r="E302" s="219"/>
      <c r="F302" s="2" t="s">
        <v>80</v>
      </c>
      <c r="G302" s="3">
        <f>ROUNDUP((D301*E301)/20,0)</f>
        <v>2</v>
      </c>
      <c r="H302" s="26" t="e">
        <f>#REF!</f>
        <v>#REF!</v>
      </c>
      <c r="I302" s="26" t="e">
        <f>+H302*G302</f>
        <v>#REF!</v>
      </c>
      <c r="J302" s="159"/>
    </row>
    <row r="303" spans="1:12" ht="44.25" customHeight="1" x14ac:dyDescent="0.2">
      <c r="A303" s="221"/>
      <c r="B303" s="219"/>
      <c r="C303" s="219"/>
      <c r="D303" s="219"/>
      <c r="E303" s="219"/>
      <c r="F303" s="2" t="s">
        <v>78</v>
      </c>
      <c r="G303" s="3">
        <v>1</v>
      </c>
      <c r="H303" s="26" t="e">
        <f>#REF!</f>
        <v>#REF!</v>
      </c>
      <c r="I303" s="26" t="e">
        <f>+H303*G303</f>
        <v>#REF!</v>
      </c>
      <c r="J303" s="159"/>
      <c r="L303" s="44"/>
    </row>
    <row r="304" spans="1:12" ht="25.5" customHeight="1" x14ac:dyDescent="0.2">
      <c r="A304" s="221"/>
      <c r="B304" s="219"/>
      <c r="C304" s="219"/>
      <c r="D304" s="219"/>
      <c r="E304" s="219"/>
      <c r="F304" s="2" t="s">
        <v>77</v>
      </c>
      <c r="G304" s="3">
        <v>1</v>
      </c>
      <c r="H304" s="26" t="e">
        <f>#REF!</f>
        <v>#REF!</v>
      </c>
      <c r="I304" s="26" t="e">
        <f>+H304*G304</f>
        <v>#REF!</v>
      </c>
      <c r="J304" s="159"/>
      <c r="L304" s="44"/>
    </row>
    <row r="305" spans="1:12" ht="25.5" customHeight="1" x14ac:dyDescent="0.2">
      <c r="A305" s="222"/>
      <c r="B305" s="220"/>
      <c r="C305" s="220"/>
      <c r="D305" s="220"/>
      <c r="E305" s="220"/>
      <c r="F305" s="2" t="s">
        <v>79</v>
      </c>
      <c r="G305" s="30">
        <v>1</v>
      </c>
      <c r="H305" s="27" t="e">
        <f>#REF!</f>
        <v>#REF!</v>
      </c>
      <c r="I305" s="26" t="e">
        <f>+H305*G305</f>
        <v>#REF!</v>
      </c>
      <c r="J305" s="159"/>
      <c r="L305" s="44"/>
    </row>
    <row r="306" spans="1:12" s="22" customFormat="1" ht="45" x14ac:dyDescent="0.2">
      <c r="A306" s="21" t="s">
        <v>71</v>
      </c>
      <c r="B306" s="21" t="s">
        <v>110</v>
      </c>
      <c r="C306" s="21" t="s">
        <v>111</v>
      </c>
      <c r="D306" s="21" t="s">
        <v>112</v>
      </c>
      <c r="E306" s="21" t="s">
        <v>113</v>
      </c>
      <c r="F306" s="21" t="s">
        <v>114</v>
      </c>
      <c r="G306" s="21" t="s">
        <v>174</v>
      </c>
      <c r="H306" s="21" t="s">
        <v>92</v>
      </c>
      <c r="I306" s="21" t="s">
        <v>93</v>
      </c>
      <c r="J306" s="21" t="s">
        <v>94</v>
      </c>
    </row>
    <row r="307" spans="1:12" ht="45" x14ac:dyDescent="0.2">
      <c r="A307" s="158" t="s">
        <v>338</v>
      </c>
      <c r="B307" s="158" t="s">
        <v>117</v>
      </c>
      <c r="C307" s="156" t="s">
        <v>5</v>
      </c>
      <c r="D307" s="157">
        <v>1</v>
      </c>
      <c r="E307" s="157">
        <v>20</v>
      </c>
      <c r="F307" s="2" t="s">
        <v>77</v>
      </c>
      <c r="G307" s="3">
        <v>1</v>
      </c>
      <c r="H307" s="26" t="e">
        <f>#REF!</f>
        <v>#REF!</v>
      </c>
      <c r="I307" s="26" t="e">
        <f>+H307*G307</f>
        <v>#REF!</v>
      </c>
      <c r="J307" s="159" t="e">
        <f>SUM(I307:I309)</f>
        <v>#REF!</v>
      </c>
    </row>
    <row r="308" spans="1:12" s="22" customFormat="1" ht="30" x14ac:dyDescent="0.2">
      <c r="A308" s="217"/>
      <c r="B308" s="183"/>
      <c r="C308" s="223"/>
      <c r="D308" s="227"/>
      <c r="E308" s="227"/>
      <c r="F308" s="2" t="s">
        <v>306</v>
      </c>
      <c r="G308" s="3">
        <f>D307</f>
        <v>1</v>
      </c>
      <c r="H308" s="26">
        <v>116655</v>
      </c>
      <c r="I308" s="26">
        <f>+H308*G308</f>
        <v>116655</v>
      </c>
      <c r="J308" s="160"/>
    </row>
    <row r="309" spans="1:12" s="47" customFormat="1" ht="30" x14ac:dyDescent="0.2">
      <c r="A309" s="218"/>
      <c r="B309" s="231"/>
      <c r="C309" s="224"/>
      <c r="D309" s="228"/>
      <c r="E309" s="228"/>
      <c r="F309" s="2" t="s">
        <v>76</v>
      </c>
      <c r="G309" s="3">
        <v>20</v>
      </c>
      <c r="H309" s="26" t="e">
        <f>#REF!</f>
        <v>#REF!</v>
      </c>
      <c r="I309" s="26" t="e">
        <f>+H309*G309</f>
        <v>#REF!</v>
      </c>
      <c r="J309" s="161"/>
    </row>
    <row r="310" spans="1:12" s="22" customFormat="1" ht="45" x14ac:dyDescent="0.2">
      <c r="A310" s="21" t="s">
        <v>71</v>
      </c>
      <c r="B310" s="21" t="s">
        <v>110</v>
      </c>
      <c r="C310" s="21" t="s">
        <v>111</v>
      </c>
      <c r="D310" s="21" t="s">
        <v>112</v>
      </c>
      <c r="E310" s="21" t="s">
        <v>113</v>
      </c>
      <c r="F310" s="21" t="s">
        <v>114</v>
      </c>
      <c r="G310" s="21" t="s">
        <v>174</v>
      </c>
      <c r="H310" s="21" t="s">
        <v>92</v>
      </c>
      <c r="I310" s="21" t="s">
        <v>93</v>
      </c>
      <c r="J310" s="21" t="s">
        <v>94</v>
      </c>
    </row>
    <row r="311" spans="1:12" ht="75" x14ac:dyDescent="0.2">
      <c r="A311" s="35" t="s">
        <v>6</v>
      </c>
      <c r="B311" s="40" t="s">
        <v>117</v>
      </c>
      <c r="C311" s="43" t="s">
        <v>5</v>
      </c>
      <c r="D311" s="41">
        <v>3</v>
      </c>
      <c r="E311" s="41">
        <v>15</v>
      </c>
      <c r="F311" s="45" t="s">
        <v>77</v>
      </c>
      <c r="G311" s="45">
        <v>1</v>
      </c>
      <c r="H311" s="28" t="e">
        <f>#REF!</f>
        <v>#REF!</v>
      </c>
      <c r="I311" s="26" t="e">
        <f>+H311*G311</f>
        <v>#REF!</v>
      </c>
      <c r="J311" s="26" t="e">
        <f>SUM(I311)</f>
        <v>#REF!</v>
      </c>
    </row>
    <row r="312" spans="1:12" s="22" customFormat="1" ht="30" x14ac:dyDescent="0.2">
      <c r="A312" s="21" t="s">
        <v>71</v>
      </c>
      <c r="B312" s="21" t="s">
        <v>110</v>
      </c>
      <c r="C312" s="21" t="s">
        <v>111</v>
      </c>
      <c r="D312" s="21" t="s">
        <v>112</v>
      </c>
      <c r="E312" s="21" t="s">
        <v>124</v>
      </c>
      <c r="F312" s="21" t="s">
        <v>114</v>
      </c>
      <c r="G312" s="21" t="s">
        <v>174</v>
      </c>
      <c r="H312" s="21" t="s">
        <v>92</v>
      </c>
      <c r="I312" s="21" t="s">
        <v>93</v>
      </c>
      <c r="J312" s="21" t="s">
        <v>94</v>
      </c>
    </row>
    <row r="313" spans="1:12" ht="75" x14ac:dyDescent="0.2">
      <c r="A313" s="35" t="s">
        <v>6</v>
      </c>
      <c r="B313" s="35" t="s">
        <v>59</v>
      </c>
      <c r="C313" s="43" t="s">
        <v>5</v>
      </c>
      <c r="D313" s="30">
        <v>1</v>
      </c>
      <c r="E313" s="30">
        <v>8</v>
      </c>
      <c r="F313" s="45" t="s">
        <v>77</v>
      </c>
      <c r="G313" s="45">
        <v>1</v>
      </c>
      <c r="H313" s="28" t="e">
        <f>#REF!</f>
        <v>#REF!</v>
      </c>
      <c r="I313" s="26" t="e">
        <f>+H313*G313</f>
        <v>#REF!</v>
      </c>
      <c r="J313" s="26" t="e">
        <f>SUM(I313)</f>
        <v>#REF!</v>
      </c>
    </row>
    <row r="314" spans="1:12" s="22" customFormat="1" ht="45" x14ac:dyDescent="0.2">
      <c r="A314" s="21" t="s">
        <v>71</v>
      </c>
      <c r="B314" s="21" t="s">
        <v>110</v>
      </c>
      <c r="C314" s="21" t="s">
        <v>111</v>
      </c>
      <c r="D314" s="21" t="s">
        <v>112</v>
      </c>
      <c r="E314" s="21" t="s">
        <v>113</v>
      </c>
      <c r="F314" s="21" t="s">
        <v>114</v>
      </c>
      <c r="G314" s="21" t="s">
        <v>174</v>
      </c>
      <c r="H314" s="21" t="s">
        <v>92</v>
      </c>
      <c r="I314" s="21" t="s">
        <v>93</v>
      </c>
      <c r="J314" s="21" t="s">
        <v>94</v>
      </c>
    </row>
    <row r="315" spans="1:12" ht="45" x14ac:dyDescent="0.2">
      <c r="A315" s="48" t="s">
        <v>7</v>
      </c>
      <c r="B315" s="41" t="s">
        <v>117</v>
      </c>
      <c r="C315" s="43" t="s">
        <v>5</v>
      </c>
      <c r="D315" s="41">
        <v>2</v>
      </c>
      <c r="E315" s="41">
        <v>20</v>
      </c>
      <c r="F315" s="45" t="s">
        <v>77</v>
      </c>
      <c r="G315" s="45">
        <v>1</v>
      </c>
      <c r="H315" s="28" t="e">
        <f>#REF!</f>
        <v>#REF!</v>
      </c>
      <c r="I315" s="26" t="e">
        <f>+H315*G315</f>
        <v>#REF!</v>
      </c>
      <c r="J315" s="26" t="e">
        <f>SUM(I315)</f>
        <v>#REF!</v>
      </c>
    </row>
    <row r="316" spans="1:12" ht="24" customHeight="1" x14ac:dyDescent="0.2">
      <c r="A316" s="21" t="s">
        <v>71</v>
      </c>
      <c r="B316" s="21" t="s">
        <v>110</v>
      </c>
      <c r="C316" s="21" t="s">
        <v>111</v>
      </c>
      <c r="D316" s="21" t="s">
        <v>112</v>
      </c>
      <c r="E316" s="21" t="s">
        <v>113</v>
      </c>
      <c r="F316" s="21" t="s">
        <v>114</v>
      </c>
      <c r="G316" s="21" t="s">
        <v>174</v>
      </c>
      <c r="H316" s="21" t="s">
        <v>92</v>
      </c>
      <c r="I316" s="21" t="s">
        <v>93</v>
      </c>
      <c r="J316" s="21" t="s">
        <v>94</v>
      </c>
    </row>
    <row r="317" spans="1:12" ht="45" x14ac:dyDescent="0.2">
      <c r="A317" s="49" t="s">
        <v>8</v>
      </c>
      <c r="B317" s="30" t="s">
        <v>59</v>
      </c>
      <c r="C317" s="43" t="s">
        <v>5</v>
      </c>
      <c r="D317" s="30">
        <v>1</v>
      </c>
      <c r="E317" s="30">
        <v>15</v>
      </c>
      <c r="F317" s="45" t="s">
        <v>77</v>
      </c>
      <c r="G317" s="45">
        <v>1</v>
      </c>
      <c r="H317" s="28" t="e">
        <f>#REF!</f>
        <v>#REF!</v>
      </c>
      <c r="I317" s="26" t="e">
        <f>+H317*G317</f>
        <v>#REF!</v>
      </c>
      <c r="J317" s="26" t="e">
        <f>SUM(I317)</f>
        <v>#REF!</v>
      </c>
    </row>
    <row r="318" spans="1:12" ht="24" customHeight="1" x14ac:dyDescent="0.2">
      <c r="A318" s="21" t="s">
        <v>71</v>
      </c>
      <c r="B318" s="21" t="s">
        <v>110</v>
      </c>
      <c r="C318" s="21" t="s">
        <v>111</v>
      </c>
      <c r="D318" s="21" t="s">
        <v>112</v>
      </c>
      <c r="E318" s="21" t="s">
        <v>113</v>
      </c>
      <c r="F318" s="21" t="s">
        <v>114</v>
      </c>
      <c r="G318" s="21" t="s">
        <v>174</v>
      </c>
      <c r="H318" s="21" t="s">
        <v>92</v>
      </c>
      <c r="I318" s="21" t="s">
        <v>93</v>
      </c>
      <c r="J318" s="21" t="s">
        <v>94</v>
      </c>
    </row>
    <row r="319" spans="1:12" ht="24.5" customHeight="1" x14ac:dyDescent="0.2">
      <c r="A319" s="171" t="s">
        <v>9</v>
      </c>
      <c r="B319" s="157" t="s">
        <v>117</v>
      </c>
      <c r="C319" s="157" t="s">
        <v>10</v>
      </c>
      <c r="D319" s="157">
        <v>2</v>
      </c>
      <c r="E319" s="157">
        <v>30</v>
      </c>
      <c r="F319" s="2" t="s">
        <v>310</v>
      </c>
      <c r="G319" s="3">
        <v>2</v>
      </c>
      <c r="H319" s="26" t="e">
        <f>#REF!</f>
        <v>#REF!</v>
      </c>
      <c r="I319" s="26" t="e">
        <f t="shared" ref="I319:I326" si="19">+H319*G319</f>
        <v>#REF!</v>
      </c>
      <c r="J319" s="159" t="e">
        <f>SUM(I319:I330)</f>
        <v>#REF!</v>
      </c>
    </row>
    <row r="320" spans="1:12" ht="24.5" customHeight="1" x14ac:dyDescent="0.2">
      <c r="A320" s="339"/>
      <c r="B320" s="219"/>
      <c r="C320" s="219"/>
      <c r="D320" s="219"/>
      <c r="E320" s="219"/>
      <c r="F320" s="2" t="s">
        <v>311</v>
      </c>
      <c r="G320" s="3">
        <v>2</v>
      </c>
      <c r="H320" s="66" t="e">
        <f>#REF!</f>
        <v>#REF!</v>
      </c>
      <c r="I320" s="26" t="e">
        <f t="shared" si="19"/>
        <v>#REF!</v>
      </c>
      <c r="J320" s="159"/>
    </row>
    <row r="321" spans="1:10" ht="25.25" customHeight="1" x14ac:dyDescent="0.2">
      <c r="A321" s="339"/>
      <c r="B321" s="219"/>
      <c r="C321" s="219"/>
      <c r="D321" s="219"/>
      <c r="E321" s="219"/>
      <c r="F321" s="2" t="s">
        <v>171</v>
      </c>
      <c r="G321" s="3">
        <v>2</v>
      </c>
      <c r="H321" s="26" t="e">
        <f>#REF!</f>
        <v>#REF!</v>
      </c>
      <c r="I321" s="26" t="e">
        <f t="shared" si="19"/>
        <v>#REF!</v>
      </c>
      <c r="J321" s="159"/>
    </row>
    <row r="322" spans="1:10" ht="23.5" customHeight="1" x14ac:dyDescent="0.2">
      <c r="A322" s="339"/>
      <c r="B322" s="219"/>
      <c r="C322" s="219"/>
      <c r="D322" s="219"/>
      <c r="E322" s="219"/>
      <c r="F322" s="2" t="s">
        <v>165</v>
      </c>
      <c r="G322" s="3">
        <v>1</v>
      </c>
      <c r="H322" s="26" t="e">
        <f>#REF!</f>
        <v>#REF!</v>
      </c>
      <c r="I322" s="26" t="e">
        <f t="shared" si="19"/>
        <v>#REF!</v>
      </c>
      <c r="J322" s="159"/>
    </row>
    <row r="323" spans="1:10" ht="23.5" customHeight="1" x14ac:dyDescent="0.2">
      <c r="A323" s="339"/>
      <c r="B323" s="219"/>
      <c r="C323" s="219"/>
      <c r="D323" s="219"/>
      <c r="E323" s="219"/>
      <c r="F323" s="2" t="s">
        <v>312</v>
      </c>
      <c r="G323" s="3">
        <v>1</v>
      </c>
      <c r="H323" s="26" t="e">
        <f>#REF!</f>
        <v>#REF!</v>
      </c>
      <c r="I323" s="26" t="e">
        <f t="shared" si="19"/>
        <v>#REF!</v>
      </c>
      <c r="J323" s="159"/>
    </row>
    <row r="324" spans="1:10" ht="23.5" customHeight="1" x14ac:dyDescent="0.2">
      <c r="A324" s="339"/>
      <c r="B324" s="219"/>
      <c r="C324" s="219"/>
      <c r="D324" s="219"/>
      <c r="E324" s="219"/>
      <c r="F324" s="2" t="s">
        <v>313</v>
      </c>
      <c r="G324" s="3">
        <v>1</v>
      </c>
      <c r="H324" s="26" t="e">
        <f>#REF!</f>
        <v>#REF!</v>
      </c>
      <c r="I324" s="26" t="e">
        <f t="shared" si="19"/>
        <v>#REF!</v>
      </c>
      <c r="J324" s="159"/>
    </row>
    <row r="325" spans="1:10" ht="23.5" customHeight="1" x14ac:dyDescent="0.2">
      <c r="A325" s="339"/>
      <c r="B325" s="219"/>
      <c r="C325" s="219"/>
      <c r="D325" s="219"/>
      <c r="E325" s="219"/>
      <c r="F325" s="2" t="s">
        <v>179</v>
      </c>
      <c r="G325" s="3">
        <v>1</v>
      </c>
      <c r="H325" s="26" t="e">
        <f>#REF!</f>
        <v>#REF!</v>
      </c>
      <c r="I325" s="26" t="e">
        <f t="shared" si="19"/>
        <v>#REF!</v>
      </c>
      <c r="J325" s="159"/>
    </row>
    <row r="326" spans="1:10" ht="24.5" customHeight="1" x14ac:dyDescent="0.2">
      <c r="A326" s="339"/>
      <c r="B326" s="219"/>
      <c r="C326" s="219"/>
      <c r="D326" s="219"/>
      <c r="E326" s="219"/>
      <c r="F326" s="2" t="s">
        <v>178</v>
      </c>
      <c r="G326" s="3">
        <v>1</v>
      </c>
      <c r="H326" s="26" t="e">
        <f>#REF!</f>
        <v>#REF!</v>
      </c>
      <c r="I326" s="26" t="e">
        <f t="shared" si="19"/>
        <v>#REF!</v>
      </c>
      <c r="J326" s="159"/>
    </row>
    <row r="327" spans="1:10" s="22" customFormat="1" ht="45" x14ac:dyDescent="0.2">
      <c r="A327" s="339"/>
      <c r="B327" s="219"/>
      <c r="C327" s="219"/>
      <c r="D327" s="219"/>
      <c r="E327" s="219"/>
      <c r="F327" s="2" t="s">
        <v>176</v>
      </c>
      <c r="G327" s="3">
        <v>60</v>
      </c>
      <c r="H327" s="26" t="e">
        <f>#REF!</f>
        <v>#REF!</v>
      </c>
      <c r="I327" s="26" t="e">
        <f>+H327*G327</f>
        <v>#REF!</v>
      </c>
      <c r="J327" s="159"/>
    </row>
    <row r="328" spans="1:10" ht="45" x14ac:dyDescent="0.2">
      <c r="A328" s="339"/>
      <c r="B328" s="219"/>
      <c r="C328" s="219"/>
      <c r="D328" s="219"/>
      <c r="E328" s="219"/>
      <c r="F328" s="2" t="s">
        <v>177</v>
      </c>
      <c r="G328" s="3">
        <v>60</v>
      </c>
      <c r="H328" s="26" t="e">
        <f>#REF!</f>
        <v>#REF!</v>
      </c>
      <c r="I328" s="26" t="e">
        <f>+H328*G328</f>
        <v>#REF!</v>
      </c>
      <c r="J328" s="159"/>
    </row>
    <row r="329" spans="1:10" ht="15" x14ac:dyDescent="0.2">
      <c r="A329" s="339"/>
      <c r="B329" s="219"/>
      <c r="C329" s="219"/>
      <c r="D329" s="219"/>
      <c r="E329" s="219"/>
      <c r="F329" s="2" t="s">
        <v>180</v>
      </c>
      <c r="G329" s="3">
        <f>D319</f>
        <v>2</v>
      </c>
      <c r="H329" s="26" t="e">
        <f>#REF!</f>
        <v>#REF!</v>
      </c>
      <c r="I329" s="26" t="e">
        <f>H329*G329</f>
        <v>#REF!</v>
      </c>
      <c r="J329" s="159"/>
    </row>
    <row r="330" spans="1:10" ht="15" x14ac:dyDescent="0.2">
      <c r="A330" s="339"/>
      <c r="B330" s="220"/>
      <c r="C330" s="220"/>
      <c r="D330" s="220"/>
      <c r="E330" s="220"/>
      <c r="F330" s="2" t="s">
        <v>11</v>
      </c>
      <c r="G330" s="3">
        <v>150</v>
      </c>
      <c r="H330" s="26" t="e">
        <f>#REF!</f>
        <v>#REF!</v>
      </c>
      <c r="I330" s="26" t="e">
        <f>H330*G330</f>
        <v>#REF!</v>
      </c>
      <c r="J330" s="159"/>
    </row>
    <row r="331" spans="1:10" ht="45" x14ac:dyDescent="0.2">
      <c r="A331" s="21" t="s">
        <v>71</v>
      </c>
      <c r="B331" s="21" t="s">
        <v>110</v>
      </c>
      <c r="C331" s="21" t="s">
        <v>111</v>
      </c>
      <c r="D331" s="21" t="s">
        <v>112</v>
      </c>
      <c r="E331" s="21" t="s">
        <v>113</v>
      </c>
      <c r="F331" s="21" t="s">
        <v>114</v>
      </c>
      <c r="G331" s="21" t="s">
        <v>174</v>
      </c>
      <c r="H331" s="21" t="s">
        <v>92</v>
      </c>
      <c r="I331" s="21" t="s">
        <v>93</v>
      </c>
      <c r="J331" s="21" t="s">
        <v>94</v>
      </c>
    </row>
    <row r="332" spans="1:10" ht="15" x14ac:dyDescent="0.2">
      <c r="A332" s="171" t="s">
        <v>12</v>
      </c>
      <c r="B332" s="157" t="s">
        <v>59</v>
      </c>
      <c r="C332" s="157" t="s">
        <v>10</v>
      </c>
      <c r="D332" s="157">
        <v>1</v>
      </c>
      <c r="E332" s="157">
        <v>20</v>
      </c>
      <c r="F332" s="2" t="s">
        <v>310</v>
      </c>
      <c r="G332" s="3">
        <v>1</v>
      </c>
      <c r="H332" s="26" t="e">
        <f>#REF!</f>
        <v>#REF!</v>
      </c>
      <c r="I332" s="26" t="e">
        <f t="shared" ref="I332:I339" si="20">+H332*G332</f>
        <v>#REF!</v>
      </c>
      <c r="J332" s="159" t="e">
        <f>SUM(I332:I343)</f>
        <v>#REF!</v>
      </c>
    </row>
    <row r="333" spans="1:10" ht="15" x14ac:dyDescent="0.2">
      <c r="A333" s="339"/>
      <c r="B333" s="219"/>
      <c r="C333" s="219"/>
      <c r="D333" s="219"/>
      <c r="E333" s="219"/>
      <c r="F333" s="2" t="s">
        <v>311</v>
      </c>
      <c r="G333" s="3">
        <v>1</v>
      </c>
      <c r="H333" s="66" t="e">
        <f>#REF!</f>
        <v>#REF!</v>
      </c>
      <c r="I333" s="26" t="e">
        <f t="shared" si="20"/>
        <v>#REF!</v>
      </c>
      <c r="J333" s="159"/>
    </row>
    <row r="334" spans="1:10" ht="15" x14ac:dyDescent="0.2">
      <c r="A334" s="339"/>
      <c r="B334" s="219"/>
      <c r="C334" s="219"/>
      <c r="D334" s="219"/>
      <c r="E334" s="219"/>
      <c r="F334" s="2" t="s">
        <v>171</v>
      </c>
      <c r="G334" s="3">
        <v>1</v>
      </c>
      <c r="H334" s="26" t="e">
        <f>#REF!</f>
        <v>#REF!</v>
      </c>
      <c r="I334" s="26" t="e">
        <f t="shared" si="20"/>
        <v>#REF!</v>
      </c>
      <c r="J334" s="159"/>
    </row>
    <row r="335" spans="1:10" ht="15" x14ac:dyDescent="0.2">
      <c r="A335" s="339"/>
      <c r="B335" s="219"/>
      <c r="C335" s="219"/>
      <c r="D335" s="219"/>
      <c r="E335" s="219"/>
      <c r="F335" s="2" t="s">
        <v>165</v>
      </c>
      <c r="G335" s="3">
        <v>1</v>
      </c>
      <c r="H335" s="26" t="e">
        <f>#REF!</f>
        <v>#REF!</v>
      </c>
      <c r="I335" s="26" t="e">
        <f t="shared" si="20"/>
        <v>#REF!</v>
      </c>
      <c r="J335" s="159"/>
    </row>
    <row r="336" spans="1:10" ht="15" x14ac:dyDescent="0.2">
      <c r="A336" s="339"/>
      <c r="B336" s="219"/>
      <c r="C336" s="219"/>
      <c r="D336" s="219"/>
      <c r="E336" s="219"/>
      <c r="F336" s="2" t="s">
        <v>312</v>
      </c>
      <c r="G336" s="3">
        <v>1</v>
      </c>
      <c r="H336" s="26" t="e">
        <f>#REF!</f>
        <v>#REF!</v>
      </c>
      <c r="I336" s="26" t="e">
        <f t="shared" si="20"/>
        <v>#REF!</v>
      </c>
      <c r="J336" s="159"/>
    </row>
    <row r="337" spans="1:10" ht="15" x14ac:dyDescent="0.2">
      <c r="A337" s="339"/>
      <c r="B337" s="219"/>
      <c r="C337" s="219"/>
      <c r="D337" s="219"/>
      <c r="E337" s="219"/>
      <c r="F337" s="2" t="s">
        <v>313</v>
      </c>
      <c r="G337" s="3">
        <v>1</v>
      </c>
      <c r="H337" s="26" t="e">
        <f>#REF!</f>
        <v>#REF!</v>
      </c>
      <c r="I337" s="26" t="e">
        <f t="shared" si="20"/>
        <v>#REF!</v>
      </c>
      <c r="J337" s="159"/>
    </row>
    <row r="338" spans="1:10" ht="15" x14ac:dyDescent="0.2">
      <c r="A338" s="339"/>
      <c r="B338" s="219"/>
      <c r="C338" s="219"/>
      <c r="D338" s="219"/>
      <c r="E338" s="219"/>
      <c r="F338" s="2" t="s">
        <v>179</v>
      </c>
      <c r="G338" s="3">
        <v>1</v>
      </c>
      <c r="H338" s="26" t="e">
        <f>#REF!</f>
        <v>#REF!</v>
      </c>
      <c r="I338" s="26" t="e">
        <f t="shared" si="20"/>
        <v>#REF!</v>
      </c>
      <c r="J338" s="159"/>
    </row>
    <row r="339" spans="1:10" ht="15" x14ac:dyDescent="0.2">
      <c r="A339" s="339"/>
      <c r="B339" s="219"/>
      <c r="C339" s="219"/>
      <c r="D339" s="219"/>
      <c r="E339" s="219"/>
      <c r="F339" s="2" t="s">
        <v>178</v>
      </c>
      <c r="G339" s="3">
        <v>1</v>
      </c>
      <c r="H339" s="26" t="e">
        <f>#REF!</f>
        <v>#REF!</v>
      </c>
      <c r="I339" s="26" t="e">
        <f t="shared" si="20"/>
        <v>#REF!</v>
      </c>
      <c r="J339" s="159"/>
    </row>
    <row r="340" spans="1:10" s="22" customFormat="1" ht="45" x14ac:dyDescent="0.2">
      <c r="A340" s="339"/>
      <c r="B340" s="219"/>
      <c r="C340" s="219"/>
      <c r="D340" s="219"/>
      <c r="E340" s="219"/>
      <c r="F340" s="2" t="s">
        <v>176</v>
      </c>
      <c r="G340" s="3">
        <v>20</v>
      </c>
      <c r="H340" s="26" t="e">
        <f>#REF!</f>
        <v>#REF!</v>
      </c>
      <c r="I340" s="26" t="e">
        <f>+H340*G340</f>
        <v>#REF!</v>
      </c>
      <c r="J340" s="159"/>
    </row>
    <row r="341" spans="1:10" ht="26" customHeight="1" x14ac:dyDescent="0.2">
      <c r="A341" s="339"/>
      <c r="B341" s="219"/>
      <c r="C341" s="219"/>
      <c r="D341" s="219"/>
      <c r="E341" s="219"/>
      <c r="F341" s="2" t="s">
        <v>177</v>
      </c>
      <c r="G341" s="3">
        <v>20</v>
      </c>
      <c r="H341" s="26" t="e">
        <f>#REF!</f>
        <v>#REF!</v>
      </c>
      <c r="I341" s="26" t="e">
        <f>+H341*G341</f>
        <v>#REF!</v>
      </c>
      <c r="J341" s="159"/>
    </row>
    <row r="342" spans="1:10" ht="26" customHeight="1" x14ac:dyDescent="0.2">
      <c r="A342" s="339"/>
      <c r="B342" s="219"/>
      <c r="C342" s="219"/>
      <c r="D342" s="219"/>
      <c r="E342" s="219"/>
      <c r="F342" s="2" t="s">
        <v>180</v>
      </c>
      <c r="G342" s="3">
        <f>D332</f>
        <v>1</v>
      </c>
      <c r="H342" s="26" t="e">
        <f>#REF!</f>
        <v>#REF!</v>
      </c>
      <c r="I342" s="26" t="e">
        <f>H342*G342</f>
        <v>#REF!</v>
      </c>
      <c r="J342" s="159"/>
    </row>
    <row r="343" spans="1:10" ht="30" customHeight="1" x14ac:dyDescent="0.2">
      <c r="A343" s="339"/>
      <c r="B343" s="220"/>
      <c r="C343" s="220"/>
      <c r="D343" s="220"/>
      <c r="E343" s="220"/>
      <c r="F343" s="2" t="s">
        <v>11</v>
      </c>
      <c r="G343" s="3">
        <v>100</v>
      </c>
      <c r="H343" s="26" t="e">
        <f>#REF!</f>
        <v>#REF!</v>
      </c>
      <c r="I343" s="26" t="e">
        <f>H343*G343</f>
        <v>#REF!</v>
      </c>
      <c r="J343" s="159"/>
    </row>
    <row r="344" spans="1:10" ht="27.5" customHeight="1" x14ac:dyDescent="0.2">
      <c r="A344" s="21" t="s">
        <v>71</v>
      </c>
      <c r="B344" s="21" t="s">
        <v>110</v>
      </c>
      <c r="C344" s="21" t="s">
        <v>111</v>
      </c>
      <c r="D344" s="21" t="s">
        <v>112</v>
      </c>
      <c r="E344" s="21" t="s">
        <v>113</v>
      </c>
      <c r="F344" s="21" t="s">
        <v>114</v>
      </c>
      <c r="G344" s="21" t="s">
        <v>174</v>
      </c>
      <c r="H344" s="21" t="s">
        <v>92</v>
      </c>
      <c r="I344" s="21" t="s">
        <v>93</v>
      </c>
      <c r="J344" s="21" t="s">
        <v>94</v>
      </c>
    </row>
    <row r="345" spans="1:10" ht="60" x14ac:dyDescent="0.2">
      <c r="A345" s="180" t="s">
        <v>15</v>
      </c>
      <c r="B345" s="176" t="s">
        <v>117</v>
      </c>
      <c r="C345" s="176" t="s">
        <v>126</v>
      </c>
      <c r="D345" s="176">
        <v>2</v>
      </c>
      <c r="E345" s="176">
        <v>20</v>
      </c>
      <c r="F345" s="2" t="s">
        <v>172</v>
      </c>
      <c r="G345" s="3">
        <v>1</v>
      </c>
      <c r="H345" s="26" t="e">
        <f>#REF!</f>
        <v>#REF!</v>
      </c>
      <c r="I345" s="26" t="e">
        <f>H345*G345</f>
        <v>#REF!</v>
      </c>
      <c r="J345" s="153" t="e">
        <f>SUM(I345:I349)</f>
        <v>#REF!</v>
      </c>
    </row>
    <row r="346" spans="1:10" s="22" customFormat="1" ht="15" x14ac:dyDescent="0.2">
      <c r="A346" s="183"/>
      <c r="B346" s="227"/>
      <c r="C346" s="227"/>
      <c r="D346" s="227"/>
      <c r="E346" s="227"/>
      <c r="F346" s="51" t="s">
        <v>16</v>
      </c>
      <c r="G346" s="3">
        <v>2</v>
      </c>
      <c r="H346" s="26" t="e">
        <f>#REF!</f>
        <v>#REF!</v>
      </c>
      <c r="I346" s="26" t="e">
        <f>H346*G346</f>
        <v>#REF!</v>
      </c>
      <c r="J346" s="153"/>
    </row>
    <row r="347" spans="1:10" ht="42.5" customHeight="1" x14ac:dyDescent="0.2">
      <c r="A347" s="183"/>
      <c r="B347" s="227"/>
      <c r="C347" s="227"/>
      <c r="D347" s="227"/>
      <c r="E347" s="227"/>
      <c r="F347" s="51" t="s">
        <v>17</v>
      </c>
      <c r="G347" s="3">
        <v>18</v>
      </c>
      <c r="H347" s="26">
        <v>567</v>
      </c>
      <c r="I347" s="26">
        <f>H347*G347</f>
        <v>10206</v>
      </c>
      <c r="J347" s="153"/>
    </row>
    <row r="348" spans="1:10" ht="25.25" customHeight="1" x14ac:dyDescent="0.2">
      <c r="A348" s="183"/>
      <c r="B348" s="227"/>
      <c r="C348" s="227"/>
      <c r="D348" s="227"/>
      <c r="E348" s="227"/>
      <c r="F348" s="51" t="s">
        <v>18</v>
      </c>
      <c r="G348" s="3">
        <v>4</v>
      </c>
      <c r="H348" s="26">
        <f>3480*(1+5.2%)</f>
        <v>3660.96</v>
      </c>
      <c r="I348" s="26">
        <f>H348*G348</f>
        <v>14643.84</v>
      </c>
      <c r="J348" s="153"/>
    </row>
    <row r="349" spans="1:10" ht="25.25" customHeight="1" x14ac:dyDescent="0.2">
      <c r="A349" s="231"/>
      <c r="B349" s="228"/>
      <c r="C349" s="228"/>
      <c r="D349" s="228"/>
      <c r="E349" s="228"/>
      <c r="F349" s="51" t="s">
        <v>166</v>
      </c>
      <c r="G349" s="3">
        <v>40</v>
      </c>
      <c r="H349" s="26" t="e">
        <f>#REF!</f>
        <v>#REF!</v>
      </c>
      <c r="I349" s="26" t="e">
        <f>H349*G349</f>
        <v>#REF!</v>
      </c>
      <c r="J349" s="153"/>
    </row>
    <row r="350" spans="1:10" ht="25.25" customHeight="1" x14ac:dyDescent="0.2">
      <c r="A350" s="21" t="s">
        <v>71</v>
      </c>
      <c r="B350" s="21" t="s">
        <v>110</v>
      </c>
      <c r="C350" s="21" t="s">
        <v>111</v>
      </c>
      <c r="D350" s="21" t="s">
        <v>112</v>
      </c>
      <c r="E350" s="21" t="s">
        <v>113</v>
      </c>
      <c r="F350" s="21" t="s">
        <v>114</v>
      </c>
      <c r="G350" s="21" t="s">
        <v>174</v>
      </c>
      <c r="H350" s="21" t="s">
        <v>92</v>
      </c>
      <c r="I350" s="21" t="s">
        <v>93</v>
      </c>
      <c r="J350" s="21" t="s">
        <v>94</v>
      </c>
    </row>
    <row r="351" spans="1:10" ht="60" x14ac:dyDescent="0.2">
      <c r="A351" s="179" t="s">
        <v>15</v>
      </c>
      <c r="B351" s="176" t="s">
        <v>59</v>
      </c>
      <c r="C351" s="176" t="s">
        <v>126</v>
      </c>
      <c r="D351" s="176">
        <v>1</v>
      </c>
      <c r="E351" s="176">
        <v>20</v>
      </c>
      <c r="F351" s="2" t="s">
        <v>172</v>
      </c>
      <c r="G351" s="3">
        <v>1</v>
      </c>
      <c r="H351" s="26" t="e">
        <f>#REF!</f>
        <v>#REF!</v>
      </c>
      <c r="I351" s="26" t="e">
        <f>H351*G351</f>
        <v>#REF!</v>
      </c>
      <c r="J351" s="153" t="e">
        <f>SUM(I351:I355)</f>
        <v>#REF!</v>
      </c>
    </row>
    <row r="352" spans="1:10" s="22" customFormat="1" ht="15" x14ac:dyDescent="0.2">
      <c r="A352" s="229"/>
      <c r="B352" s="227"/>
      <c r="C352" s="227"/>
      <c r="D352" s="227"/>
      <c r="E352" s="227"/>
      <c r="F352" s="51" t="s">
        <v>16</v>
      </c>
      <c r="G352" s="3">
        <v>1</v>
      </c>
      <c r="H352" s="26" t="e">
        <f>#REF!</f>
        <v>#REF!</v>
      </c>
      <c r="I352" s="26" t="e">
        <f>H352*G352</f>
        <v>#REF!</v>
      </c>
      <c r="J352" s="153"/>
    </row>
    <row r="353" spans="1:10" s="38" customFormat="1" ht="49.25" customHeight="1" x14ac:dyDescent="0.2">
      <c r="A353" s="229"/>
      <c r="B353" s="227"/>
      <c r="C353" s="227"/>
      <c r="D353" s="227"/>
      <c r="E353" s="227"/>
      <c r="F353" s="51" t="s">
        <v>17</v>
      </c>
      <c r="G353" s="3">
        <v>18</v>
      </c>
      <c r="H353" s="26">
        <v>567</v>
      </c>
      <c r="I353" s="26">
        <f>H353*G353</f>
        <v>10206</v>
      </c>
      <c r="J353" s="153"/>
    </row>
    <row r="354" spans="1:10" s="38" customFormat="1" ht="56" customHeight="1" x14ac:dyDescent="0.2">
      <c r="A354" s="229"/>
      <c r="B354" s="227"/>
      <c r="C354" s="227"/>
      <c r="D354" s="227"/>
      <c r="E354" s="227"/>
      <c r="F354" s="51" t="s">
        <v>18</v>
      </c>
      <c r="G354" s="3">
        <v>4</v>
      </c>
      <c r="H354" s="26">
        <f>3480*(1+5.2%)</f>
        <v>3660.96</v>
      </c>
      <c r="I354" s="26">
        <f>H354*G354</f>
        <v>14643.84</v>
      </c>
      <c r="J354" s="153"/>
    </row>
    <row r="355" spans="1:10" s="38" customFormat="1" ht="52.25" customHeight="1" x14ac:dyDescent="0.2">
      <c r="A355" s="230"/>
      <c r="B355" s="228"/>
      <c r="C355" s="228"/>
      <c r="D355" s="228"/>
      <c r="E355" s="228"/>
      <c r="F355" s="51" t="s">
        <v>166</v>
      </c>
      <c r="G355" s="3">
        <v>20</v>
      </c>
      <c r="H355" s="26" t="e">
        <f>#REF!</f>
        <v>#REF!</v>
      </c>
      <c r="I355" s="26" t="e">
        <f>H355*G355</f>
        <v>#REF!</v>
      </c>
      <c r="J355" s="153"/>
    </row>
    <row r="356" spans="1:10" s="38" customFormat="1" ht="48.5" customHeight="1" x14ac:dyDescent="0.2">
      <c r="A356" s="21" t="s">
        <v>71</v>
      </c>
      <c r="B356" s="21" t="s">
        <v>110</v>
      </c>
      <c r="C356" s="21" t="s">
        <v>111</v>
      </c>
      <c r="D356" s="21" t="s">
        <v>112</v>
      </c>
      <c r="E356" s="21" t="s">
        <v>113</v>
      </c>
      <c r="F356" s="21" t="s">
        <v>114</v>
      </c>
      <c r="G356" s="21" t="s">
        <v>174</v>
      </c>
      <c r="H356" s="21" t="s">
        <v>92</v>
      </c>
      <c r="I356" s="21" t="s">
        <v>93</v>
      </c>
      <c r="J356" s="21" t="s">
        <v>94</v>
      </c>
    </row>
    <row r="357" spans="1:10" s="22" customFormat="1" ht="45" x14ac:dyDescent="0.2">
      <c r="A357" s="158" t="s">
        <v>19</v>
      </c>
      <c r="B357" s="157" t="s">
        <v>117</v>
      </c>
      <c r="C357" s="157" t="s">
        <v>47</v>
      </c>
      <c r="D357" s="157">
        <v>2</v>
      </c>
      <c r="E357" s="157">
        <v>20</v>
      </c>
      <c r="F357" s="79" t="s">
        <v>201</v>
      </c>
      <c r="G357" s="30">
        <f>D357*E357</f>
        <v>40</v>
      </c>
      <c r="H357" s="70" t="e">
        <f>#REF!</f>
        <v>#REF!</v>
      </c>
      <c r="I357" s="26" t="e">
        <f>+H357*G357</f>
        <v>#REF!</v>
      </c>
      <c r="J357" s="167" t="e">
        <f>SUM(I357:I360)</f>
        <v>#REF!</v>
      </c>
    </row>
    <row r="358" spans="1:10" ht="30" x14ac:dyDescent="0.2">
      <c r="A358" s="217"/>
      <c r="B358" s="219"/>
      <c r="C358" s="219"/>
      <c r="D358" s="219"/>
      <c r="E358" s="219"/>
      <c r="F358" s="2" t="s">
        <v>306</v>
      </c>
      <c r="G358" s="3">
        <f>D357</f>
        <v>2</v>
      </c>
      <c r="H358" s="26">
        <v>116655</v>
      </c>
      <c r="I358" s="26">
        <f>+H358*G358</f>
        <v>233310</v>
      </c>
      <c r="J358" s="168"/>
    </row>
    <row r="359" spans="1:10" ht="30" x14ac:dyDescent="0.2">
      <c r="A359" s="217"/>
      <c r="B359" s="219"/>
      <c r="C359" s="219"/>
      <c r="D359" s="219"/>
      <c r="E359" s="219"/>
      <c r="F359" s="51" t="s">
        <v>75</v>
      </c>
      <c r="G359" s="30">
        <f>D357*E357</f>
        <v>40</v>
      </c>
      <c r="H359" s="70" t="e">
        <f>#REF!</f>
        <v>#REF!</v>
      </c>
      <c r="I359" s="26" t="e">
        <f>H359*G359</f>
        <v>#REF!</v>
      </c>
      <c r="J359" s="168"/>
    </row>
    <row r="360" spans="1:10" ht="15" x14ac:dyDescent="0.2">
      <c r="A360" s="218"/>
      <c r="B360" s="220"/>
      <c r="C360" s="220"/>
      <c r="D360" s="220"/>
      <c r="E360" s="220"/>
      <c r="F360" s="51" t="s">
        <v>22</v>
      </c>
      <c r="G360" s="30">
        <f>D357</f>
        <v>2</v>
      </c>
      <c r="H360" s="70">
        <v>50000</v>
      </c>
      <c r="I360" s="26">
        <f>H360*G360</f>
        <v>100000</v>
      </c>
      <c r="J360" s="169"/>
    </row>
    <row r="361" spans="1:10" ht="45" x14ac:dyDescent="0.2">
      <c r="A361" s="21" t="s">
        <v>71</v>
      </c>
      <c r="B361" s="21" t="s">
        <v>110</v>
      </c>
      <c r="C361" s="21" t="s">
        <v>111</v>
      </c>
      <c r="D361" s="21" t="s">
        <v>112</v>
      </c>
      <c r="E361" s="21" t="s">
        <v>113</v>
      </c>
      <c r="F361" s="21" t="s">
        <v>114</v>
      </c>
      <c r="G361" s="21" t="s">
        <v>174</v>
      </c>
      <c r="H361" s="21" t="s">
        <v>92</v>
      </c>
      <c r="I361" s="21" t="s">
        <v>93</v>
      </c>
      <c r="J361" s="21" t="s">
        <v>94</v>
      </c>
    </row>
    <row r="362" spans="1:10" ht="30" x14ac:dyDescent="0.2">
      <c r="A362" s="180" t="s">
        <v>30</v>
      </c>
      <c r="B362" s="176" t="s">
        <v>59</v>
      </c>
      <c r="C362" s="176" t="s">
        <v>31</v>
      </c>
      <c r="D362" s="176">
        <v>1</v>
      </c>
      <c r="E362" s="176">
        <v>30</v>
      </c>
      <c r="F362" s="51" t="s">
        <v>32</v>
      </c>
      <c r="G362" s="3">
        <f>D362*E362</f>
        <v>30</v>
      </c>
      <c r="H362" s="27">
        <v>1225</v>
      </c>
      <c r="I362" s="26">
        <f>H362*G362</f>
        <v>36750</v>
      </c>
      <c r="J362" s="153">
        <f>SUM(I362:I365)</f>
        <v>179502</v>
      </c>
    </row>
    <row r="363" spans="1:10" s="22" customFormat="1" ht="15" x14ac:dyDescent="0.2">
      <c r="A363" s="183"/>
      <c r="B363" s="227"/>
      <c r="C363" s="227"/>
      <c r="D363" s="227"/>
      <c r="E363" s="227"/>
      <c r="F363" s="51" t="s">
        <v>33</v>
      </c>
      <c r="G363" s="3">
        <f>D362*E362</f>
        <v>30</v>
      </c>
      <c r="H363" s="27">
        <f>'[1]EST MERC LITOGRAFIA'!$G$25</f>
        <v>508</v>
      </c>
      <c r="I363" s="26">
        <f>H363*G363</f>
        <v>15240</v>
      </c>
      <c r="J363" s="153"/>
    </row>
    <row r="364" spans="1:10" ht="47.5" customHeight="1" x14ac:dyDescent="0.2">
      <c r="A364" s="183"/>
      <c r="B364" s="227"/>
      <c r="C364" s="227"/>
      <c r="D364" s="227"/>
      <c r="E364" s="227"/>
      <c r="F364" s="51" t="s">
        <v>34</v>
      </c>
      <c r="G364" s="3">
        <v>1</v>
      </c>
      <c r="H364" s="27">
        <v>111512</v>
      </c>
      <c r="I364" s="26">
        <f>H364*G364</f>
        <v>111512</v>
      </c>
      <c r="J364" s="153"/>
    </row>
    <row r="365" spans="1:10" ht="54" customHeight="1" x14ac:dyDescent="0.2">
      <c r="A365" s="183"/>
      <c r="B365" s="227"/>
      <c r="C365" s="227"/>
      <c r="D365" s="227"/>
      <c r="E365" s="227"/>
      <c r="F365" s="51" t="s">
        <v>35</v>
      </c>
      <c r="G365" s="3">
        <v>4</v>
      </c>
      <c r="H365" s="27">
        <v>4000</v>
      </c>
      <c r="I365" s="26">
        <f>H365*G365</f>
        <v>16000</v>
      </c>
      <c r="J365" s="153"/>
    </row>
    <row r="366" spans="1:10" ht="47.5" customHeight="1" x14ac:dyDescent="0.2">
      <c r="A366" s="21" t="s">
        <v>71</v>
      </c>
      <c r="B366" s="21" t="s">
        <v>110</v>
      </c>
      <c r="C366" s="21" t="s">
        <v>111</v>
      </c>
      <c r="D366" s="21" t="s">
        <v>112</v>
      </c>
      <c r="E366" s="21" t="s">
        <v>113</v>
      </c>
      <c r="F366" s="21" t="s">
        <v>114</v>
      </c>
      <c r="G366" s="21" t="s">
        <v>174</v>
      </c>
      <c r="H366" s="21" t="s">
        <v>92</v>
      </c>
      <c r="I366" s="21" t="s">
        <v>93</v>
      </c>
      <c r="J366" s="21" t="s">
        <v>94</v>
      </c>
    </row>
    <row r="367" spans="1:10" ht="54" customHeight="1" x14ac:dyDescent="0.2">
      <c r="A367" s="181" t="s">
        <v>127</v>
      </c>
      <c r="B367" s="182" t="s">
        <v>117</v>
      </c>
      <c r="C367" s="182" t="s">
        <v>128</v>
      </c>
      <c r="D367" s="182">
        <v>3</v>
      </c>
      <c r="E367" s="182">
        <v>20</v>
      </c>
      <c r="F367" s="2" t="s">
        <v>211</v>
      </c>
      <c r="G367" s="3">
        <v>1</v>
      </c>
      <c r="H367" s="27" t="e">
        <f>#REF!</f>
        <v>#REF!</v>
      </c>
      <c r="I367" s="26" t="e">
        <f>H367*G367</f>
        <v>#REF!</v>
      </c>
      <c r="J367" s="154" t="e">
        <f>SUM(I367:I368)</f>
        <v>#REF!</v>
      </c>
    </row>
    <row r="368" spans="1:10" s="22" customFormat="1" ht="15" x14ac:dyDescent="0.2">
      <c r="A368" s="351"/>
      <c r="B368" s="182"/>
      <c r="C368" s="182"/>
      <c r="D368" s="182"/>
      <c r="E368" s="182"/>
      <c r="F368" s="53" t="s">
        <v>181</v>
      </c>
      <c r="G368" s="3">
        <f>D367*E367</f>
        <v>60</v>
      </c>
      <c r="H368" s="26">
        <v>4287</v>
      </c>
      <c r="I368" s="26">
        <f>H368*G368</f>
        <v>257220</v>
      </c>
      <c r="J368" s="154"/>
    </row>
    <row r="369" spans="1:10" ht="36" customHeight="1" x14ac:dyDescent="0.2">
      <c r="A369" s="21" t="s">
        <v>71</v>
      </c>
      <c r="B369" s="21" t="s">
        <v>110</v>
      </c>
      <c r="C369" s="21" t="s">
        <v>111</v>
      </c>
      <c r="D369" s="21" t="s">
        <v>112</v>
      </c>
      <c r="E369" s="21" t="s">
        <v>113</v>
      </c>
      <c r="F369" s="21" t="s">
        <v>114</v>
      </c>
      <c r="G369" s="21" t="s">
        <v>174</v>
      </c>
      <c r="H369" s="21" t="s">
        <v>92</v>
      </c>
      <c r="I369" s="21" t="s">
        <v>93</v>
      </c>
      <c r="J369" s="21" t="s">
        <v>94</v>
      </c>
    </row>
    <row r="370" spans="1:10" ht="37.25" customHeight="1" x14ac:dyDescent="0.2">
      <c r="A370" s="185" t="s">
        <v>129</v>
      </c>
      <c r="B370" s="182" t="s">
        <v>59</v>
      </c>
      <c r="C370" s="182" t="s">
        <v>128</v>
      </c>
      <c r="D370" s="182">
        <v>3</v>
      </c>
      <c r="E370" s="182">
        <v>20</v>
      </c>
      <c r="F370" s="2" t="s">
        <v>211</v>
      </c>
      <c r="G370" s="3">
        <v>1</v>
      </c>
      <c r="H370" s="27" t="e">
        <f>#REF!</f>
        <v>#REF!</v>
      </c>
      <c r="I370" s="26" t="e">
        <f>H370*G370</f>
        <v>#REF!</v>
      </c>
      <c r="J370" s="154" t="e">
        <f>SUM(I370:I371)</f>
        <v>#REF!</v>
      </c>
    </row>
    <row r="371" spans="1:10" ht="26.5" customHeight="1" x14ac:dyDescent="0.2">
      <c r="A371" s="350"/>
      <c r="B371" s="182"/>
      <c r="C371" s="182"/>
      <c r="D371" s="182"/>
      <c r="E371" s="182"/>
      <c r="F371" s="53" t="s">
        <v>181</v>
      </c>
      <c r="G371" s="3">
        <f>D370*E370</f>
        <v>60</v>
      </c>
      <c r="H371" s="26">
        <v>4287</v>
      </c>
      <c r="I371" s="26">
        <f>H371*G371</f>
        <v>257220</v>
      </c>
      <c r="J371" s="154"/>
    </row>
    <row r="372" spans="1:10" s="22" customFormat="1" ht="45" x14ac:dyDescent="0.2">
      <c r="A372" s="21" t="s">
        <v>71</v>
      </c>
      <c r="B372" s="21" t="s">
        <v>110</v>
      </c>
      <c r="C372" s="21" t="s">
        <v>111</v>
      </c>
      <c r="D372" s="21" t="s">
        <v>112</v>
      </c>
      <c r="E372" s="21" t="s">
        <v>113</v>
      </c>
      <c r="F372" s="21" t="s">
        <v>114</v>
      </c>
      <c r="G372" s="21" t="s">
        <v>174</v>
      </c>
      <c r="H372" s="21" t="s">
        <v>92</v>
      </c>
      <c r="I372" s="21" t="s">
        <v>93</v>
      </c>
      <c r="J372" s="21" t="s">
        <v>94</v>
      </c>
    </row>
    <row r="373" spans="1:10" ht="54.5" customHeight="1" x14ac:dyDescent="0.2">
      <c r="A373" s="308" t="s">
        <v>360</v>
      </c>
      <c r="B373" s="176" t="s">
        <v>59</v>
      </c>
      <c r="C373" s="176" t="s">
        <v>128</v>
      </c>
      <c r="D373" s="176">
        <v>3</v>
      </c>
      <c r="E373" s="176">
        <v>20</v>
      </c>
      <c r="F373" s="53" t="s">
        <v>181</v>
      </c>
      <c r="G373" s="3">
        <f>D373*E373</f>
        <v>60</v>
      </c>
      <c r="H373" s="26">
        <v>4287</v>
      </c>
      <c r="I373" s="26">
        <f>H373*G373</f>
        <v>257220</v>
      </c>
      <c r="J373" s="154">
        <f>SUM(I373:I375)</f>
        <v>719220</v>
      </c>
    </row>
    <row r="374" spans="1:10" ht="51" customHeight="1" x14ac:dyDescent="0.2">
      <c r="A374" s="308"/>
      <c r="B374" s="227"/>
      <c r="C374" s="227"/>
      <c r="D374" s="227"/>
      <c r="E374" s="227"/>
      <c r="F374" s="53" t="s">
        <v>37</v>
      </c>
      <c r="G374" s="3">
        <f>E373</f>
        <v>20</v>
      </c>
      <c r="H374" s="26">
        <v>7150</v>
      </c>
      <c r="I374" s="26">
        <f>H374*G374</f>
        <v>143000</v>
      </c>
      <c r="J374" s="154"/>
    </row>
    <row r="375" spans="1:10" ht="44" customHeight="1" x14ac:dyDescent="0.2">
      <c r="A375" s="308"/>
      <c r="B375" s="228"/>
      <c r="C375" s="228"/>
      <c r="D375" s="228"/>
      <c r="E375" s="228"/>
      <c r="F375" s="53" t="s">
        <v>38</v>
      </c>
      <c r="G375" s="3">
        <f>E373</f>
        <v>20</v>
      </c>
      <c r="H375" s="27">
        <v>15950</v>
      </c>
      <c r="I375" s="26">
        <f>H375*G375</f>
        <v>319000</v>
      </c>
      <c r="J375" s="154"/>
    </row>
    <row r="376" spans="1:10" s="22" customFormat="1" ht="45" x14ac:dyDescent="0.2">
      <c r="A376" s="21" t="s">
        <v>71</v>
      </c>
      <c r="B376" s="21" t="s">
        <v>110</v>
      </c>
      <c r="C376" s="21" t="s">
        <v>111</v>
      </c>
      <c r="D376" s="21" t="s">
        <v>112</v>
      </c>
      <c r="E376" s="21" t="s">
        <v>113</v>
      </c>
      <c r="F376" s="21" t="s">
        <v>114</v>
      </c>
      <c r="G376" s="21" t="s">
        <v>174</v>
      </c>
      <c r="H376" s="21" t="s">
        <v>92</v>
      </c>
      <c r="I376" s="21" t="s">
        <v>93</v>
      </c>
      <c r="J376" s="21" t="s">
        <v>94</v>
      </c>
    </row>
    <row r="377" spans="1:10" ht="15" x14ac:dyDescent="0.2">
      <c r="A377" s="308" t="s">
        <v>360</v>
      </c>
      <c r="B377" s="176" t="s">
        <v>117</v>
      </c>
      <c r="C377" s="176" t="s">
        <v>128</v>
      </c>
      <c r="D377" s="176">
        <v>3</v>
      </c>
      <c r="E377" s="176">
        <v>20</v>
      </c>
      <c r="F377" s="53" t="s">
        <v>181</v>
      </c>
      <c r="G377" s="3">
        <f>D377*E377</f>
        <v>60</v>
      </c>
      <c r="H377" s="26">
        <v>4287</v>
      </c>
      <c r="I377" s="26">
        <f>H377*G377</f>
        <v>257220</v>
      </c>
      <c r="J377" s="154">
        <f>SUM(I377:I379)</f>
        <v>719220</v>
      </c>
    </row>
    <row r="378" spans="1:10" ht="15" x14ac:dyDescent="0.2">
      <c r="A378" s="308"/>
      <c r="B378" s="227"/>
      <c r="C378" s="227"/>
      <c r="D378" s="227"/>
      <c r="E378" s="227"/>
      <c r="F378" s="53" t="s">
        <v>37</v>
      </c>
      <c r="G378" s="3">
        <f>E377</f>
        <v>20</v>
      </c>
      <c r="H378" s="26">
        <v>7150</v>
      </c>
      <c r="I378" s="26">
        <f>H378*G378</f>
        <v>143000</v>
      </c>
      <c r="J378" s="154"/>
    </row>
    <row r="379" spans="1:10" ht="15" x14ac:dyDescent="0.2">
      <c r="A379" s="308"/>
      <c r="B379" s="228"/>
      <c r="C379" s="228"/>
      <c r="D379" s="228"/>
      <c r="E379" s="228"/>
      <c r="F379" s="53" t="s">
        <v>38</v>
      </c>
      <c r="G379" s="3">
        <f>E377</f>
        <v>20</v>
      </c>
      <c r="H379" s="27">
        <v>15950</v>
      </c>
      <c r="I379" s="26">
        <f>H379*G379</f>
        <v>319000</v>
      </c>
      <c r="J379" s="154"/>
    </row>
    <row r="380" spans="1:10" ht="45" x14ac:dyDescent="0.2">
      <c r="A380" s="21" t="s">
        <v>71</v>
      </c>
      <c r="B380" s="21" t="s">
        <v>110</v>
      </c>
      <c r="C380" s="21" t="s">
        <v>111</v>
      </c>
      <c r="D380" s="21" t="s">
        <v>112</v>
      </c>
      <c r="E380" s="21" t="s">
        <v>113</v>
      </c>
      <c r="F380" s="21" t="s">
        <v>114</v>
      </c>
      <c r="G380" s="21" t="s">
        <v>174</v>
      </c>
      <c r="H380" s="21" t="s">
        <v>92</v>
      </c>
      <c r="I380" s="21" t="s">
        <v>93</v>
      </c>
      <c r="J380" s="21" t="s">
        <v>94</v>
      </c>
    </row>
    <row r="381" spans="1:10" ht="15" x14ac:dyDescent="0.2">
      <c r="A381" s="183" t="s">
        <v>339</v>
      </c>
      <c r="B381" s="176" t="s">
        <v>117</v>
      </c>
      <c r="C381" s="176" t="s">
        <v>131</v>
      </c>
      <c r="D381" s="176">
        <v>3</v>
      </c>
      <c r="E381" s="176">
        <v>20</v>
      </c>
      <c r="F381" s="2" t="s">
        <v>261</v>
      </c>
      <c r="G381" s="3">
        <v>1</v>
      </c>
      <c r="H381" s="27">
        <f>135767.5*(1+5.2%)</f>
        <v>142827.41</v>
      </c>
      <c r="I381" s="26">
        <f>H381*G381</f>
        <v>142827.41</v>
      </c>
      <c r="J381" s="235" t="e">
        <f>SUM(I381:I392)</f>
        <v>#REF!</v>
      </c>
    </row>
    <row r="382" spans="1:10" ht="15" x14ac:dyDescent="0.2">
      <c r="A382" s="183"/>
      <c r="B382" s="227"/>
      <c r="C382" s="227"/>
      <c r="D382" s="227"/>
      <c r="E382" s="227"/>
      <c r="F382" s="2" t="s">
        <v>40</v>
      </c>
      <c r="G382" s="3">
        <v>1</v>
      </c>
      <c r="H382" s="27">
        <f>77150*(1+5.2%)</f>
        <v>81161.8</v>
      </c>
      <c r="I382" s="26">
        <f t="shared" ref="I382:I391" si="21">H382*G382</f>
        <v>81161.8</v>
      </c>
      <c r="J382" s="186"/>
    </row>
    <row r="383" spans="1:10" ht="15" x14ac:dyDescent="0.2">
      <c r="A383" s="183"/>
      <c r="B383" s="227"/>
      <c r="C383" s="227"/>
      <c r="D383" s="227"/>
      <c r="E383" s="227"/>
      <c r="F383" s="2" t="s">
        <v>132</v>
      </c>
      <c r="G383" s="3">
        <v>1</v>
      </c>
      <c r="H383" s="27">
        <f>62540*(1+5.2%)</f>
        <v>65792.08</v>
      </c>
      <c r="I383" s="26">
        <f t="shared" si="21"/>
        <v>65792.08</v>
      </c>
      <c r="J383" s="186"/>
    </row>
    <row r="384" spans="1:10" ht="15" x14ac:dyDescent="0.2">
      <c r="A384" s="183"/>
      <c r="B384" s="227"/>
      <c r="C384" s="227"/>
      <c r="D384" s="227"/>
      <c r="E384" s="227"/>
      <c r="F384" s="2" t="s">
        <v>262</v>
      </c>
      <c r="G384" s="3">
        <v>1</v>
      </c>
      <c r="H384" s="27">
        <v>76262</v>
      </c>
      <c r="I384" s="26">
        <f t="shared" si="21"/>
        <v>76262</v>
      </c>
      <c r="J384" s="186"/>
    </row>
    <row r="385" spans="1:10" ht="15" x14ac:dyDescent="0.2">
      <c r="A385" s="183"/>
      <c r="B385" s="227"/>
      <c r="C385" s="227"/>
      <c r="D385" s="227"/>
      <c r="E385" s="227"/>
      <c r="F385" s="2" t="s">
        <v>171</v>
      </c>
      <c r="G385" s="3">
        <f>D381</f>
        <v>3</v>
      </c>
      <c r="H385" s="27" t="e">
        <f>#REF!</f>
        <v>#REF!</v>
      </c>
      <c r="I385" s="26" t="e">
        <f t="shared" si="21"/>
        <v>#REF!</v>
      </c>
      <c r="J385" s="186"/>
    </row>
    <row r="386" spans="1:10" ht="15" x14ac:dyDescent="0.2">
      <c r="A386" s="183"/>
      <c r="B386" s="227"/>
      <c r="C386" s="227"/>
      <c r="D386" s="227"/>
      <c r="E386" s="227"/>
      <c r="F386" s="2" t="s">
        <v>180</v>
      </c>
      <c r="G386" s="30">
        <f>D381</f>
        <v>3</v>
      </c>
      <c r="H386" s="27" t="e">
        <f>#REF!</f>
        <v>#REF!</v>
      </c>
      <c r="I386" s="26" t="e">
        <f t="shared" si="21"/>
        <v>#REF!</v>
      </c>
      <c r="J386" s="186"/>
    </row>
    <row r="387" spans="1:10" ht="15" x14ac:dyDescent="0.2">
      <c r="A387" s="183"/>
      <c r="B387" s="227"/>
      <c r="C387" s="227"/>
      <c r="D387" s="227"/>
      <c r="E387" s="227"/>
      <c r="F387" s="2" t="s">
        <v>43</v>
      </c>
      <c r="G387" s="30">
        <v>1</v>
      </c>
      <c r="H387" s="27">
        <v>24563</v>
      </c>
      <c r="I387" s="26">
        <f t="shared" si="21"/>
        <v>24563</v>
      </c>
      <c r="J387" s="186"/>
    </row>
    <row r="388" spans="1:10" ht="45" x14ac:dyDescent="0.2">
      <c r="A388" s="183"/>
      <c r="B388" s="227"/>
      <c r="C388" s="227"/>
      <c r="D388" s="227"/>
      <c r="E388" s="227"/>
      <c r="F388" s="2" t="s">
        <v>202</v>
      </c>
      <c r="G388" s="30">
        <v>1</v>
      </c>
      <c r="H388" s="27" t="e">
        <f>#REF!</f>
        <v>#REF!</v>
      </c>
      <c r="I388" s="26" t="e">
        <f t="shared" si="21"/>
        <v>#REF!</v>
      </c>
      <c r="J388" s="186"/>
    </row>
    <row r="389" spans="1:10" s="22" customFormat="1" ht="15" x14ac:dyDescent="0.2">
      <c r="A389" s="183"/>
      <c r="B389" s="227"/>
      <c r="C389" s="227"/>
      <c r="D389" s="227"/>
      <c r="E389" s="227"/>
      <c r="F389" s="2" t="s">
        <v>317</v>
      </c>
      <c r="G389" s="80">
        <f>(D381*E381)/50</f>
        <v>1.2</v>
      </c>
      <c r="H389" s="27" t="e">
        <f>#REF!</f>
        <v>#REF!</v>
      </c>
      <c r="I389" s="26" t="e">
        <f t="shared" si="21"/>
        <v>#REF!</v>
      </c>
      <c r="J389" s="186"/>
    </row>
    <row r="390" spans="1:10" ht="15" x14ac:dyDescent="0.2">
      <c r="A390" s="183"/>
      <c r="B390" s="227"/>
      <c r="C390" s="227"/>
      <c r="D390" s="227"/>
      <c r="E390" s="227"/>
      <c r="F390" s="2" t="s">
        <v>318</v>
      </c>
      <c r="G390" s="80">
        <f>(D381*E381)/50</f>
        <v>1.2</v>
      </c>
      <c r="H390" s="27">
        <v>34467</v>
      </c>
      <c r="I390" s="26">
        <f t="shared" si="21"/>
        <v>41360.400000000001</v>
      </c>
      <c r="J390" s="186"/>
    </row>
    <row r="391" spans="1:10" ht="15" x14ac:dyDescent="0.2">
      <c r="A391" s="183"/>
      <c r="B391" s="227"/>
      <c r="C391" s="227"/>
      <c r="D391" s="227"/>
      <c r="E391" s="227"/>
      <c r="F391" s="2" t="s">
        <v>312</v>
      </c>
      <c r="G391" s="30">
        <v>1</v>
      </c>
      <c r="H391" s="27" t="e">
        <f>#REF!</f>
        <v>#REF!</v>
      </c>
      <c r="I391" s="26" t="e">
        <f t="shared" si="21"/>
        <v>#REF!</v>
      </c>
      <c r="J391" s="186"/>
    </row>
    <row r="392" spans="1:10" ht="60" x14ac:dyDescent="0.2">
      <c r="A392" s="231"/>
      <c r="B392" s="228"/>
      <c r="C392" s="228"/>
      <c r="D392" s="228"/>
      <c r="E392" s="228"/>
      <c r="F392" s="2" t="s">
        <v>211</v>
      </c>
      <c r="G392" s="3">
        <v>1</v>
      </c>
      <c r="H392" s="27" t="e">
        <f>#REF!</f>
        <v>#REF!</v>
      </c>
      <c r="I392" s="26" t="e">
        <f>H392*G392</f>
        <v>#REF!</v>
      </c>
      <c r="J392" s="236"/>
    </row>
    <row r="393" spans="1:10" ht="45" x14ac:dyDescent="0.2">
      <c r="A393" s="21" t="s">
        <v>71</v>
      </c>
      <c r="B393" s="21" t="s">
        <v>110</v>
      </c>
      <c r="C393" s="21" t="s">
        <v>111</v>
      </c>
      <c r="D393" s="21" t="s">
        <v>112</v>
      </c>
      <c r="E393" s="21" t="s">
        <v>113</v>
      </c>
      <c r="F393" s="21" t="s">
        <v>114</v>
      </c>
      <c r="G393" s="21" t="s">
        <v>174</v>
      </c>
      <c r="H393" s="21" t="s">
        <v>92</v>
      </c>
      <c r="I393" s="21" t="s">
        <v>93</v>
      </c>
      <c r="J393" s="21" t="s">
        <v>94</v>
      </c>
    </row>
    <row r="394" spans="1:10" ht="15" x14ac:dyDescent="0.2">
      <c r="A394" s="183" t="s">
        <v>339</v>
      </c>
      <c r="B394" s="176" t="s">
        <v>59</v>
      </c>
      <c r="C394" s="176" t="s">
        <v>131</v>
      </c>
      <c r="D394" s="176">
        <v>3</v>
      </c>
      <c r="E394" s="176">
        <v>15</v>
      </c>
      <c r="F394" s="2" t="s">
        <v>261</v>
      </c>
      <c r="G394" s="3">
        <v>1</v>
      </c>
      <c r="H394" s="27">
        <f>135767.5*(1+5.2%)</f>
        <v>142827.41</v>
      </c>
      <c r="I394" s="26">
        <f>H394*G394</f>
        <v>142827.41</v>
      </c>
      <c r="J394" s="186" t="e">
        <f>SUM(I394:I405)</f>
        <v>#REF!</v>
      </c>
    </row>
    <row r="395" spans="1:10" ht="15" x14ac:dyDescent="0.2">
      <c r="A395" s="183"/>
      <c r="B395" s="227"/>
      <c r="C395" s="227"/>
      <c r="D395" s="227"/>
      <c r="E395" s="227"/>
      <c r="F395" s="2" t="s">
        <v>40</v>
      </c>
      <c r="G395" s="3">
        <v>1</v>
      </c>
      <c r="H395" s="27">
        <f>77150*(1+5.2%)</f>
        <v>81161.8</v>
      </c>
      <c r="I395" s="26">
        <f t="shared" ref="I395:I405" si="22">H395*G395</f>
        <v>81161.8</v>
      </c>
      <c r="J395" s="186"/>
    </row>
    <row r="396" spans="1:10" ht="15" x14ac:dyDescent="0.2">
      <c r="A396" s="183"/>
      <c r="B396" s="227"/>
      <c r="C396" s="227"/>
      <c r="D396" s="227"/>
      <c r="E396" s="227"/>
      <c r="F396" s="2" t="s">
        <v>132</v>
      </c>
      <c r="G396" s="3">
        <v>1</v>
      </c>
      <c r="H396" s="27">
        <f>62540*(1+5.2%)</f>
        <v>65792.08</v>
      </c>
      <c r="I396" s="26">
        <f t="shared" si="22"/>
        <v>65792.08</v>
      </c>
      <c r="J396" s="186"/>
    </row>
    <row r="397" spans="1:10" ht="15" x14ac:dyDescent="0.2">
      <c r="A397" s="183"/>
      <c r="B397" s="227"/>
      <c r="C397" s="227"/>
      <c r="D397" s="227"/>
      <c r="E397" s="227"/>
      <c r="F397" s="2" t="s">
        <v>262</v>
      </c>
      <c r="G397" s="3">
        <v>1</v>
      </c>
      <c r="H397" s="27">
        <v>76262</v>
      </c>
      <c r="I397" s="26">
        <f t="shared" si="22"/>
        <v>76262</v>
      </c>
      <c r="J397" s="186"/>
    </row>
    <row r="398" spans="1:10" ht="15" x14ac:dyDescent="0.2">
      <c r="A398" s="183"/>
      <c r="B398" s="227"/>
      <c r="C398" s="227"/>
      <c r="D398" s="227"/>
      <c r="E398" s="227"/>
      <c r="F398" s="2" t="s">
        <v>171</v>
      </c>
      <c r="G398" s="3">
        <f>D394</f>
        <v>3</v>
      </c>
      <c r="H398" s="27" t="e">
        <f>#REF!</f>
        <v>#REF!</v>
      </c>
      <c r="I398" s="26" t="e">
        <f t="shared" si="22"/>
        <v>#REF!</v>
      </c>
      <c r="J398" s="186"/>
    </row>
    <row r="399" spans="1:10" ht="15" x14ac:dyDescent="0.2">
      <c r="A399" s="183"/>
      <c r="B399" s="227"/>
      <c r="C399" s="227"/>
      <c r="D399" s="227"/>
      <c r="E399" s="227"/>
      <c r="F399" s="2" t="s">
        <v>180</v>
      </c>
      <c r="G399" s="30">
        <f>D394</f>
        <v>3</v>
      </c>
      <c r="H399" s="27" t="e">
        <f>#REF!</f>
        <v>#REF!</v>
      </c>
      <c r="I399" s="26" t="e">
        <f t="shared" si="22"/>
        <v>#REF!</v>
      </c>
      <c r="J399" s="186"/>
    </row>
    <row r="400" spans="1:10" ht="15" x14ac:dyDescent="0.2">
      <c r="A400" s="183"/>
      <c r="B400" s="227"/>
      <c r="C400" s="227"/>
      <c r="D400" s="227"/>
      <c r="E400" s="227"/>
      <c r="F400" s="2" t="s">
        <v>43</v>
      </c>
      <c r="G400" s="30">
        <v>1</v>
      </c>
      <c r="H400" s="27">
        <v>24563</v>
      </c>
      <c r="I400" s="26">
        <f t="shared" si="22"/>
        <v>24563</v>
      </c>
      <c r="J400" s="186"/>
    </row>
    <row r="401" spans="1:10" ht="45" x14ac:dyDescent="0.2">
      <c r="A401" s="183"/>
      <c r="B401" s="227"/>
      <c r="C401" s="227"/>
      <c r="D401" s="227"/>
      <c r="E401" s="227"/>
      <c r="F401" s="2" t="s">
        <v>202</v>
      </c>
      <c r="G401" s="30">
        <f>D394*E394</f>
        <v>45</v>
      </c>
      <c r="H401" s="27" t="e">
        <f>#REF!</f>
        <v>#REF!</v>
      </c>
      <c r="I401" s="26" t="e">
        <f t="shared" si="22"/>
        <v>#REF!</v>
      </c>
      <c r="J401" s="186"/>
    </row>
    <row r="402" spans="1:10" s="22" customFormat="1" ht="15" x14ac:dyDescent="0.2">
      <c r="A402" s="183"/>
      <c r="B402" s="227"/>
      <c r="C402" s="227"/>
      <c r="D402" s="227"/>
      <c r="E402" s="227"/>
      <c r="F402" s="2" t="s">
        <v>317</v>
      </c>
      <c r="G402" s="80">
        <f>(D394*E394)/50</f>
        <v>0.9</v>
      </c>
      <c r="H402" s="27" t="e">
        <f>#REF!</f>
        <v>#REF!</v>
      </c>
      <c r="I402" s="26" t="e">
        <f t="shared" si="22"/>
        <v>#REF!</v>
      </c>
      <c r="J402" s="186"/>
    </row>
    <row r="403" spans="1:10" ht="33" customHeight="1" x14ac:dyDescent="0.2">
      <c r="A403" s="183"/>
      <c r="B403" s="227"/>
      <c r="C403" s="227"/>
      <c r="D403" s="227"/>
      <c r="E403" s="227"/>
      <c r="F403" s="2" t="s">
        <v>318</v>
      </c>
      <c r="G403" s="80">
        <f>(D394*E394)/50</f>
        <v>0.9</v>
      </c>
      <c r="H403" s="27">
        <v>34467</v>
      </c>
      <c r="I403" s="26">
        <f t="shared" si="22"/>
        <v>31020.3</v>
      </c>
      <c r="J403" s="186"/>
    </row>
    <row r="404" spans="1:10" ht="39" customHeight="1" x14ac:dyDescent="0.2">
      <c r="A404" s="183"/>
      <c r="B404" s="227"/>
      <c r="C404" s="227"/>
      <c r="D404" s="227"/>
      <c r="E404" s="227"/>
      <c r="F404" s="2" t="s">
        <v>312</v>
      </c>
      <c r="G404" s="30">
        <v>1</v>
      </c>
      <c r="H404" s="27" t="e">
        <f>#REF!</f>
        <v>#REF!</v>
      </c>
      <c r="I404" s="26" t="e">
        <f t="shared" si="22"/>
        <v>#REF!</v>
      </c>
      <c r="J404" s="186"/>
    </row>
    <row r="405" spans="1:10" s="22" customFormat="1" ht="60" x14ac:dyDescent="0.2">
      <c r="A405" s="231"/>
      <c r="B405" s="228"/>
      <c r="C405" s="228"/>
      <c r="D405" s="228"/>
      <c r="E405" s="228"/>
      <c r="F405" s="2" t="s">
        <v>211</v>
      </c>
      <c r="G405" s="3">
        <v>1</v>
      </c>
      <c r="H405" s="27" t="e">
        <f>#REF!</f>
        <v>#REF!</v>
      </c>
      <c r="I405" s="26" t="e">
        <f t="shared" si="22"/>
        <v>#REF!</v>
      </c>
      <c r="J405" s="186"/>
    </row>
    <row r="406" spans="1:10" ht="32.5" customHeight="1" x14ac:dyDescent="0.2">
      <c r="A406" s="21" t="s">
        <v>71</v>
      </c>
      <c r="B406" s="21" t="s">
        <v>110</v>
      </c>
      <c r="C406" s="21" t="s">
        <v>111</v>
      </c>
      <c r="D406" s="21" t="s">
        <v>112</v>
      </c>
      <c r="E406" s="21" t="s">
        <v>113</v>
      </c>
      <c r="F406" s="21" t="s">
        <v>114</v>
      </c>
      <c r="G406" s="21" t="s">
        <v>174</v>
      </c>
      <c r="H406" s="21" t="s">
        <v>92</v>
      </c>
      <c r="I406" s="21" t="s">
        <v>93</v>
      </c>
      <c r="J406" s="21" t="s">
        <v>94</v>
      </c>
    </row>
    <row r="407" spans="1:10" ht="41.5" customHeight="1" x14ac:dyDescent="0.2">
      <c r="A407" s="180" t="s">
        <v>340</v>
      </c>
      <c r="B407" s="182" t="s">
        <v>117</v>
      </c>
      <c r="C407" s="182" t="s">
        <v>47</v>
      </c>
      <c r="D407" s="182">
        <v>3</v>
      </c>
      <c r="E407" s="182" t="s">
        <v>135</v>
      </c>
      <c r="F407" s="2" t="s">
        <v>211</v>
      </c>
      <c r="G407" s="3">
        <v>1</v>
      </c>
      <c r="H407" s="27" t="e">
        <f>#REF!</f>
        <v>#REF!</v>
      </c>
      <c r="I407" s="26" t="e">
        <f t="shared" ref="I407:I408" si="23">H407*G407</f>
        <v>#REF!</v>
      </c>
      <c r="J407" s="235" t="e">
        <f>SUM(I407:I408)</f>
        <v>#REF!</v>
      </c>
    </row>
    <row r="408" spans="1:10" s="22" customFormat="1" ht="15" x14ac:dyDescent="0.2">
      <c r="A408" s="231"/>
      <c r="B408" s="182"/>
      <c r="C408" s="182"/>
      <c r="D408" s="182"/>
      <c r="E408" s="182"/>
      <c r="F408" s="55" t="s">
        <v>264</v>
      </c>
      <c r="G408" s="3">
        <v>1</v>
      </c>
      <c r="H408" s="26">
        <v>50000</v>
      </c>
      <c r="I408" s="26">
        <f t="shared" si="23"/>
        <v>50000</v>
      </c>
      <c r="J408" s="235"/>
    </row>
    <row r="409" spans="1:10" ht="37.25" customHeight="1" x14ac:dyDescent="0.2">
      <c r="A409" s="21" t="s">
        <v>71</v>
      </c>
      <c r="B409" s="21" t="s">
        <v>110</v>
      </c>
      <c r="C409" s="21" t="s">
        <v>111</v>
      </c>
      <c r="D409" s="21" t="s">
        <v>112</v>
      </c>
      <c r="E409" s="21" t="s">
        <v>113</v>
      </c>
      <c r="F409" s="21" t="s">
        <v>114</v>
      </c>
      <c r="G409" s="21" t="s">
        <v>174</v>
      </c>
      <c r="H409" s="21" t="s">
        <v>92</v>
      </c>
      <c r="I409" s="21" t="s">
        <v>93</v>
      </c>
      <c r="J409" s="21" t="s">
        <v>94</v>
      </c>
    </row>
    <row r="410" spans="1:10" ht="36.5" customHeight="1" x14ac:dyDescent="0.2">
      <c r="A410" s="180" t="s">
        <v>340</v>
      </c>
      <c r="B410" s="182" t="s">
        <v>59</v>
      </c>
      <c r="C410" s="182" t="s">
        <v>47</v>
      </c>
      <c r="D410" s="182">
        <v>3</v>
      </c>
      <c r="E410" s="182" t="s">
        <v>136</v>
      </c>
      <c r="F410" s="2" t="s">
        <v>211</v>
      </c>
      <c r="G410" s="3">
        <v>1</v>
      </c>
      <c r="H410" s="27" t="e">
        <f>#REF!</f>
        <v>#REF!</v>
      </c>
      <c r="I410" s="26" t="e">
        <f t="shared" ref="I410:I411" si="24">H410*G410</f>
        <v>#REF!</v>
      </c>
      <c r="J410" s="235" t="e">
        <f>SUM(I410:I411)</f>
        <v>#REF!</v>
      </c>
    </row>
    <row r="411" spans="1:10" s="22" customFormat="1" ht="15" x14ac:dyDescent="0.2">
      <c r="A411" s="231"/>
      <c r="B411" s="182"/>
      <c r="C411" s="182"/>
      <c r="D411" s="182"/>
      <c r="E411" s="182"/>
      <c r="F411" s="55" t="s">
        <v>264</v>
      </c>
      <c r="G411" s="3">
        <v>1</v>
      </c>
      <c r="H411" s="26">
        <v>50000</v>
      </c>
      <c r="I411" s="26">
        <f t="shared" si="24"/>
        <v>50000</v>
      </c>
      <c r="J411" s="235"/>
    </row>
    <row r="412" spans="1:10" ht="33" customHeight="1" x14ac:dyDescent="0.2">
      <c r="A412" s="21" t="s">
        <v>71</v>
      </c>
      <c r="B412" s="21" t="s">
        <v>110</v>
      </c>
      <c r="C412" s="21" t="s">
        <v>111</v>
      </c>
      <c r="D412" s="21" t="s">
        <v>112</v>
      </c>
      <c r="E412" s="21" t="s">
        <v>113</v>
      </c>
      <c r="F412" s="21" t="s">
        <v>114</v>
      </c>
      <c r="G412" s="21" t="s">
        <v>174</v>
      </c>
      <c r="H412" s="21" t="s">
        <v>92</v>
      </c>
      <c r="I412" s="21" t="s">
        <v>93</v>
      </c>
      <c r="J412" s="21" t="s">
        <v>94</v>
      </c>
    </row>
    <row r="413" spans="1:10" ht="38.75" customHeight="1" x14ac:dyDescent="0.2">
      <c r="A413" s="50" t="s">
        <v>265</v>
      </c>
      <c r="B413" s="3" t="s">
        <v>117</v>
      </c>
      <c r="C413" s="3" t="s">
        <v>47</v>
      </c>
      <c r="D413" s="3">
        <v>2</v>
      </c>
      <c r="E413" s="3" t="s">
        <v>137</v>
      </c>
      <c r="F413" s="2" t="s">
        <v>306</v>
      </c>
      <c r="G413" s="41">
        <f>D413</f>
        <v>2</v>
      </c>
      <c r="H413" s="26">
        <v>116655</v>
      </c>
      <c r="I413" s="26">
        <f>+H413*G413</f>
        <v>233310</v>
      </c>
      <c r="J413" s="78">
        <f>SUM(I413:I413)</f>
        <v>233310</v>
      </c>
    </row>
    <row r="414" spans="1:10" ht="26.75" customHeight="1" x14ac:dyDescent="0.2">
      <c r="A414" s="21" t="s">
        <v>71</v>
      </c>
      <c r="B414" s="21" t="s">
        <v>110</v>
      </c>
      <c r="C414" s="21" t="s">
        <v>111</v>
      </c>
      <c r="D414" s="21" t="s">
        <v>112</v>
      </c>
      <c r="E414" s="21" t="s">
        <v>113</v>
      </c>
      <c r="F414" s="21" t="s">
        <v>114</v>
      </c>
      <c r="G414" s="21" t="s">
        <v>174</v>
      </c>
      <c r="H414" s="21" t="s">
        <v>92</v>
      </c>
      <c r="I414" s="21" t="s">
        <v>93</v>
      </c>
      <c r="J414" s="21" t="s">
        <v>94</v>
      </c>
    </row>
    <row r="415" spans="1:10" ht="120" customHeight="1" x14ac:dyDescent="0.2">
      <c r="A415" s="50" t="s">
        <v>265</v>
      </c>
      <c r="B415" s="3" t="s">
        <v>59</v>
      </c>
      <c r="C415" s="3" t="s">
        <v>47</v>
      </c>
      <c r="D415" s="3">
        <v>2</v>
      </c>
      <c r="E415" s="3" t="s">
        <v>138</v>
      </c>
      <c r="F415" s="2" t="s">
        <v>306</v>
      </c>
      <c r="G415" s="41">
        <f>D415</f>
        <v>2</v>
      </c>
      <c r="H415" s="26">
        <v>116655</v>
      </c>
      <c r="I415" s="26">
        <f>+H415*G415</f>
        <v>233310</v>
      </c>
      <c r="J415" s="78">
        <f>SUM(I415:I415)</f>
        <v>233310</v>
      </c>
    </row>
    <row r="416" spans="1:10" ht="72" customHeight="1" x14ac:dyDescent="0.2">
      <c r="A416" s="21" t="s">
        <v>71</v>
      </c>
      <c r="B416" s="21" t="s">
        <v>110</v>
      </c>
      <c r="C416" s="21" t="s">
        <v>111</v>
      </c>
      <c r="D416" s="21" t="s">
        <v>112</v>
      </c>
      <c r="E416" s="21" t="s">
        <v>113</v>
      </c>
      <c r="F416" s="21" t="s">
        <v>114</v>
      </c>
      <c r="G416" s="21" t="s">
        <v>174</v>
      </c>
      <c r="H416" s="21" t="s">
        <v>92</v>
      </c>
      <c r="I416" s="21" t="s">
        <v>93</v>
      </c>
      <c r="J416" s="21" t="s">
        <v>94</v>
      </c>
    </row>
    <row r="417" spans="1:10" ht="81.5" customHeight="1" x14ac:dyDescent="0.2">
      <c r="A417" s="180" t="s">
        <v>0</v>
      </c>
      <c r="B417" s="176" t="s">
        <v>117</v>
      </c>
      <c r="C417" s="176" t="s">
        <v>139</v>
      </c>
      <c r="D417" s="176">
        <v>3</v>
      </c>
      <c r="E417" s="176">
        <v>15</v>
      </c>
      <c r="F417" s="43" t="s">
        <v>83</v>
      </c>
      <c r="G417" s="3">
        <f>E417*D417</f>
        <v>45</v>
      </c>
      <c r="H417" s="26" t="e">
        <f>#REF!</f>
        <v>#REF!</v>
      </c>
      <c r="I417" s="26" t="e">
        <f>H417*G417</f>
        <v>#REF!</v>
      </c>
      <c r="J417" s="235" t="e">
        <f>SUM(I417:I418)</f>
        <v>#REF!</v>
      </c>
    </row>
    <row r="418" spans="1:10" s="22" customFormat="1" ht="30" x14ac:dyDescent="0.2">
      <c r="A418" s="231"/>
      <c r="B418" s="228"/>
      <c r="C418" s="228"/>
      <c r="D418" s="228"/>
      <c r="E418" s="228"/>
      <c r="F418" s="2" t="s">
        <v>306</v>
      </c>
      <c r="G418" s="3">
        <f>D417</f>
        <v>3</v>
      </c>
      <c r="H418" s="26">
        <v>116655</v>
      </c>
      <c r="I418" s="26">
        <f>+H418*G418</f>
        <v>349965</v>
      </c>
      <c r="J418" s="235"/>
    </row>
    <row r="419" spans="1:10" s="38" customFormat="1" ht="52.25" customHeight="1" x14ac:dyDescent="0.2">
      <c r="A419" s="21" t="s">
        <v>71</v>
      </c>
      <c r="B419" s="21" t="s">
        <v>110</v>
      </c>
      <c r="C419" s="21" t="s">
        <v>111</v>
      </c>
      <c r="D419" s="21" t="s">
        <v>112</v>
      </c>
      <c r="E419" s="21" t="s">
        <v>113</v>
      </c>
      <c r="F419" s="21" t="s">
        <v>114</v>
      </c>
      <c r="G419" s="21" t="s">
        <v>174</v>
      </c>
      <c r="H419" s="21" t="s">
        <v>92</v>
      </c>
      <c r="I419" s="21" t="s">
        <v>93</v>
      </c>
      <c r="J419" s="21" t="s">
        <v>94</v>
      </c>
    </row>
    <row r="420" spans="1:10" ht="62" customHeight="1" x14ac:dyDescent="0.2">
      <c r="A420" s="180" t="s">
        <v>2</v>
      </c>
      <c r="B420" s="176" t="s">
        <v>59</v>
      </c>
      <c r="C420" s="176" t="s">
        <v>139</v>
      </c>
      <c r="D420" s="176">
        <v>3</v>
      </c>
      <c r="E420" s="176">
        <v>15</v>
      </c>
      <c r="F420" s="43" t="s">
        <v>83</v>
      </c>
      <c r="G420" s="3">
        <f>E420*D420</f>
        <v>45</v>
      </c>
      <c r="H420" s="26" t="e">
        <f>#REF!</f>
        <v>#REF!</v>
      </c>
      <c r="I420" s="26" t="e">
        <f>H420*G420</f>
        <v>#REF!</v>
      </c>
      <c r="J420" s="235" t="e">
        <f>SUM(I420:I421)</f>
        <v>#REF!</v>
      </c>
    </row>
    <row r="421" spans="1:10" s="22" customFormat="1" ht="30" x14ac:dyDescent="0.2">
      <c r="A421" s="183"/>
      <c r="B421" s="228"/>
      <c r="C421" s="228"/>
      <c r="D421" s="228"/>
      <c r="E421" s="228"/>
      <c r="F421" s="2" t="s">
        <v>306</v>
      </c>
      <c r="G421" s="3">
        <f>D420</f>
        <v>3</v>
      </c>
      <c r="H421" s="26">
        <v>116655</v>
      </c>
      <c r="I421" s="26">
        <f>+H421*G421</f>
        <v>349965</v>
      </c>
      <c r="J421" s="235"/>
    </row>
    <row r="422" spans="1:10" s="38" customFormat="1" ht="63.5" customHeight="1" x14ac:dyDescent="0.2">
      <c r="A422" s="21" t="s">
        <v>71</v>
      </c>
      <c r="B422" s="21" t="s">
        <v>110</v>
      </c>
      <c r="C422" s="21" t="s">
        <v>111</v>
      </c>
      <c r="D422" s="21" t="s">
        <v>112</v>
      </c>
      <c r="E422" s="21" t="s">
        <v>113</v>
      </c>
      <c r="F422" s="21" t="s">
        <v>114</v>
      </c>
      <c r="G422" s="21" t="s">
        <v>174</v>
      </c>
      <c r="H422" s="21" t="s">
        <v>92</v>
      </c>
      <c r="I422" s="21" t="s">
        <v>93</v>
      </c>
      <c r="J422" s="21" t="s">
        <v>94</v>
      </c>
    </row>
    <row r="423" spans="1:10" ht="59.5" customHeight="1" x14ac:dyDescent="0.2">
      <c r="A423" s="180" t="s">
        <v>215</v>
      </c>
      <c r="B423" s="176" t="s">
        <v>117</v>
      </c>
      <c r="C423" s="176" t="s">
        <v>139</v>
      </c>
      <c r="D423" s="176">
        <v>4</v>
      </c>
      <c r="E423" s="176">
        <v>30</v>
      </c>
      <c r="F423" s="43" t="s">
        <v>83</v>
      </c>
      <c r="G423" s="3">
        <f>E423*D423</f>
        <v>120</v>
      </c>
      <c r="H423" s="82" t="e">
        <f>#REF!</f>
        <v>#REF!</v>
      </c>
      <c r="I423" s="26" t="e">
        <f>H423*G423</f>
        <v>#REF!</v>
      </c>
      <c r="J423" s="235" t="e">
        <f>SUM(I423:I424)</f>
        <v>#REF!</v>
      </c>
    </row>
    <row r="424" spans="1:10" ht="22.25" customHeight="1" x14ac:dyDescent="0.2">
      <c r="A424" s="231"/>
      <c r="B424" s="228"/>
      <c r="C424" s="228"/>
      <c r="D424" s="228"/>
      <c r="E424" s="228"/>
      <c r="F424" s="2" t="s">
        <v>306</v>
      </c>
      <c r="G424" s="3">
        <f>D423</f>
        <v>4</v>
      </c>
      <c r="H424" s="26">
        <v>116655</v>
      </c>
      <c r="I424" s="26">
        <f>+H424*G424</f>
        <v>466620</v>
      </c>
      <c r="J424" s="235"/>
    </row>
    <row r="425" spans="1:10" s="22" customFormat="1" ht="45" x14ac:dyDescent="0.2">
      <c r="A425" s="21" t="s">
        <v>71</v>
      </c>
      <c r="B425" s="21" t="s">
        <v>110</v>
      </c>
      <c r="C425" s="21" t="s">
        <v>111</v>
      </c>
      <c r="D425" s="21" t="s">
        <v>112</v>
      </c>
      <c r="E425" s="21" t="s">
        <v>113</v>
      </c>
      <c r="F425" s="21" t="s">
        <v>114</v>
      </c>
      <c r="G425" s="21" t="s">
        <v>174</v>
      </c>
      <c r="H425" s="21" t="s">
        <v>92</v>
      </c>
      <c r="I425" s="21" t="s">
        <v>93</v>
      </c>
      <c r="J425" s="21" t="s">
        <v>94</v>
      </c>
    </row>
    <row r="426" spans="1:10" ht="42.5" customHeight="1" x14ac:dyDescent="0.2">
      <c r="A426" s="176" t="s">
        <v>216</v>
      </c>
      <c r="B426" s="176" t="s">
        <v>59</v>
      </c>
      <c r="C426" s="176" t="s">
        <v>139</v>
      </c>
      <c r="D426" s="176">
        <v>4</v>
      </c>
      <c r="E426" s="176">
        <v>20</v>
      </c>
      <c r="F426" s="43" t="s">
        <v>83</v>
      </c>
      <c r="G426" s="3">
        <f>E426*D426</f>
        <v>80</v>
      </c>
      <c r="H426" s="82" t="e">
        <f>#REF!</f>
        <v>#REF!</v>
      </c>
      <c r="I426" s="26" t="e">
        <f>H426*G426</f>
        <v>#REF!</v>
      </c>
      <c r="J426" s="235" t="e">
        <f>SUM(I426:I427)</f>
        <v>#REF!</v>
      </c>
    </row>
    <row r="427" spans="1:10" ht="39.5" customHeight="1" x14ac:dyDescent="0.2">
      <c r="A427" s="228"/>
      <c r="B427" s="228"/>
      <c r="C427" s="228"/>
      <c r="D427" s="228"/>
      <c r="E427" s="228"/>
      <c r="F427" s="2" t="s">
        <v>306</v>
      </c>
      <c r="G427" s="3">
        <f>D426</f>
        <v>4</v>
      </c>
      <c r="H427" s="26">
        <v>116655</v>
      </c>
      <c r="I427" s="26">
        <f>+H427*G427</f>
        <v>466620</v>
      </c>
      <c r="J427" s="235"/>
    </row>
    <row r="428" spans="1:10" s="22" customFormat="1" ht="14" x14ac:dyDescent="0.2">
      <c r="A428" s="151" t="s">
        <v>140</v>
      </c>
      <c r="B428" s="204"/>
      <c r="C428" s="204"/>
      <c r="D428" s="204"/>
      <c r="E428" s="204"/>
      <c r="F428" s="204"/>
      <c r="G428" s="204"/>
      <c r="H428" s="204"/>
      <c r="I428" s="204"/>
      <c r="J428" s="205"/>
    </row>
    <row r="429" spans="1:10" ht="42" customHeight="1" x14ac:dyDescent="0.2">
      <c r="A429" s="21" t="s">
        <v>71</v>
      </c>
      <c r="B429" s="21" t="s">
        <v>110</v>
      </c>
      <c r="C429" s="21" t="s">
        <v>111</v>
      </c>
      <c r="D429" s="21" t="s">
        <v>112</v>
      </c>
      <c r="E429" s="21" t="s">
        <v>113</v>
      </c>
      <c r="F429" s="21" t="s">
        <v>114</v>
      </c>
      <c r="G429" s="21" t="s">
        <v>174</v>
      </c>
      <c r="H429" s="21" t="s">
        <v>92</v>
      </c>
      <c r="I429" s="21" t="s">
        <v>93</v>
      </c>
      <c r="J429" s="21" t="s">
        <v>94</v>
      </c>
    </row>
    <row r="430" spans="1:10" ht="60" x14ac:dyDescent="0.2">
      <c r="A430" s="50" t="s">
        <v>14</v>
      </c>
      <c r="B430" s="45" t="s">
        <v>59</v>
      </c>
      <c r="C430" s="45" t="s">
        <v>141</v>
      </c>
      <c r="D430" s="45">
        <v>4</v>
      </c>
      <c r="E430" s="45">
        <v>15</v>
      </c>
      <c r="F430" s="43" t="s">
        <v>210</v>
      </c>
      <c r="G430" s="45">
        <v>1</v>
      </c>
      <c r="H430" s="27" t="e">
        <f>#REF!</f>
        <v>#REF!</v>
      </c>
      <c r="I430" s="83" t="e">
        <f t="shared" ref="I430" si="25">H430*G430</f>
        <v>#REF!</v>
      </c>
      <c r="J430" s="28">
        <v>233310</v>
      </c>
    </row>
    <row r="431" spans="1:10" ht="45" x14ac:dyDescent="0.2">
      <c r="A431" s="21" t="s">
        <v>71</v>
      </c>
      <c r="B431" s="21" t="s">
        <v>110</v>
      </c>
      <c r="C431" s="21" t="s">
        <v>111</v>
      </c>
      <c r="D431" s="21" t="s">
        <v>112</v>
      </c>
      <c r="E431" s="21" t="s">
        <v>113</v>
      </c>
      <c r="F431" s="21" t="s">
        <v>114</v>
      </c>
      <c r="G431" s="21" t="s">
        <v>174</v>
      </c>
      <c r="H431" s="21" t="s">
        <v>92</v>
      </c>
      <c r="I431" s="21" t="s">
        <v>93</v>
      </c>
      <c r="J431" s="21" t="s">
        <v>94</v>
      </c>
    </row>
    <row r="432" spans="1:10" ht="31.25" customHeight="1" x14ac:dyDescent="0.2">
      <c r="A432" s="189" t="s">
        <v>267</v>
      </c>
      <c r="B432" s="188" t="s">
        <v>117</v>
      </c>
      <c r="C432" s="188" t="s">
        <v>51</v>
      </c>
      <c r="D432" s="188">
        <v>1</v>
      </c>
      <c r="E432" s="188">
        <v>20</v>
      </c>
      <c r="F432" s="2" t="s">
        <v>209</v>
      </c>
      <c r="G432" s="3">
        <v>1</v>
      </c>
      <c r="H432" s="27">
        <f>'[1]EST MERC LITOGRAFIA'!$G$35</f>
        <v>45750</v>
      </c>
      <c r="I432" s="83">
        <f>H432*G432</f>
        <v>45750</v>
      </c>
      <c r="J432" s="159">
        <f>SUM(I432:I436)</f>
        <v>333485.2</v>
      </c>
    </row>
    <row r="433" spans="1:10" s="22" customFormat="1" ht="135" x14ac:dyDescent="0.2">
      <c r="A433" s="347"/>
      <c r="B433" s="188"/>
      <c r="C433" s="188"/>
      <c r="D433" s="188"/>
      <c r="E433" s="188"/>
      <c r="F433" s="56" t="s">
        <v>208</v>
      </c>
      <c r="G433" s="3">
        <v>1</v>
      </c>
      <c r="H433" s="27">
        <f>'[1]EST MERC LITOGRAFIA'!$G$35</f>
        <v>45750</v>
      </c>
      <c r="I433" s="83">
        <f>H433*G433</f>
        <v>45750</v>
      </c>
      <c r="J433" s="160"/>
    </row>
    <row r="434" spans="1:10" ht="42" customHeight="1" x14ac:dyDescent="0.2">
      <c r="A434" s="347"/>
      <c r="B434" s="188"/>
      <c r="C434" s="188"/>
      <c r="D434" s="188"/>
      <c r="E434" s="188"/>
      <c r="F434" s="56" t="s">
        <v>298</v>
      </c>
      <c r="G434" s="3">
        <v>2</v>
      </c>
      <c r="H434" s="26">
        <f>'[1]EST MERC LITOGRAFIA'!$G$50</f>
        <v>81333</v>
      </c>
      <c r="I434" s="83">
        <f>H434*G434</f>
        <v>162666</v>
      </c>
      <c r="J434" s="160"/>
    </row>
    <row r="435" spans="1:10" ht="42.5" customHeight="1" x14ac:dyDescent="0.2">
      <c r="A435" s="347"/>
      <c r="B435" s="188"/>
      <c r="C435" s="188"/>
      <c r="D435" s="188"/>
      <c r="E435" s="188"/>
      <c r="F435" s="56" t="s">
        <v>205</v>
      </c>
      <c r="G435" s="3">
        <f>D432*E432</f>
        <v>20</v>
      </c>
      <c r="H435" s="27">
        <f>'[1]EST MERC LITOGRAFIA'!$G$40</f>
        <v>305</v>
      </c>
      <c r="I435" s="26">
        <f>H435*G435</f>
        <v>6100</v>
      </c>
      <c r="J435" s="160"/>
    </row>
    <row r="436" spans="1:10" ht="29.5" customHeight="1" x14ac:dyDescent="0.2">
      <c r="A436" s="347"/>
      <c r="B436" s="188"/>
      <c r="C436" s="188"/>
      <c r="D436" s="188"/>
      <c r="E436" s="188"/>
      <c r="F436" s="56" t="s">
        <v>64</v>
      </c>
      <c r="G436" s="3">
        <v>20</v>
      </c>
      <c r="H436" s="26">
        <f>3480*(1+5.2%)</f>
        <v>3660.96</v>
      </c>
      <c r="I436" s="26">
        <f>H436*G436</f>
        <v>73219.199999999997</v>
      </c>
      <c r="J436" s="161"/>
    </row>
    <row r="437" spans="1:10" ht="45" x14ac:dyDescent="0.2">
      <c r="A437" s="21" t="s">
        <v>71</v>
      </c>
      <c r="B437" s="21" t="s">
        <v>110</v>
      </c>
      <c r="C437" s="21" t="s">
        <v>111</v>
      </c>
      <c r="D437" s="21" t="s">
        <v>112</v>
      </c>
      <c r="E437" s="21" t="s">
        <v>113</v>
      </c>
      <c r="F437" s="21" t="s">
        <v>114</v>
      </c>
      <c r="G437" s="21" t="s">
        <v>174</v>
      </c>
      <c r="H437" s="21" t="s">
        <v>92</v>
      </c>
      <c r="I437" s="21" t="s">
        <v>93</v>
      </c>
      <c r="J437" s="21" t="s">
        <v>94</v>
      </c>
    </row>
    <row r="438" spans="1:10" ht="31.25" customHeight="1" x14ac:dyDescent="0.2">
      <c r="A438" s="189" t="s">
        <v>267</v>
      </c>
      <c r="B438" s="188" t="s">
        <v>59</v>
      </c>
      <c r="C438" s="188" t="s">
        <v>51</v>
      </c>
      <c r="D438" s="188">
        <v>1</v>
      </c>
      <c r="E438" s="188">
        <v>20</v>
      </c>
      <c r="F438" s="2" t="s">
        <v>209</v>
      </c>
      <c r="G438" s="3">
        <v>1</v>
      </c>
      <c r="H438" s="27">
        <f>'[1]EST MERC LITOGRAFIA'!$G$35</f>
        <v>45750</v>
      </c>
      <c r="I438" s="83">
        <f>H438*G438</f>
        <v>45750</v>
      </c>
      <c r="J438" s="159">
        <f>SUM(I438:I442)</f>
        <v>333485.2</v>
      </c>
    </row>
    <row r="439" spans="1:10" s="22" customFormat="1" ht="90" x14ac:dyDescent="0.2">
      <c r="A439" s="347"/>
      <c r="B439" s="188"/>
      <c r="C439" s="188"/>
      <c r="D439" s="188"/>
      <c r="E439" s="188"/>
      <c r="F439" s="56" t="s">
        <v>227</v>
      </c>
      <c r="G439" s="3">
        <v>1</v>
      </c>
      <c r="H439" s="27">
        <f>'[1]EST MERC LITOGRAFIA'!$G$35</f>
        <v>45750</v>
      </c>
      <c r="I439" s="83">
        <f>H439*G439</f>
        <v>45750</v>
      </c>
      <c r="J439" s="160"/>
    </row>
    <row r="440" spans="1:10" ht="30" x14ac:dyDescent="0.2">
      <c r="A440" s="347"/>
      <c r="B440" s="188"/>
      <c r="C440" s="188"/>
      <c r="D440" s="188"/>
      <c r="E440" s="188"/>
      <c r="F440" s="56" t="s">
        <v>298</v>
      </c>
      <c r="G440" s="3">
        <v>2</v>
      </c>
      <c r="H440" s="26">
        <f>'[1]EST MERC LITOGRAFIA'!$G$50</f>
        <v>81333</v>
      </c>
      <c r="I440" s="83">
        <f>H440*G440</f>
        <v>162666</v>
      </c>
      <c r="J440" s="160"/>
    </row>
    <row r="441" spans="1:10" ht="45" x14ac:dyDescent="0.2">
      <c r="A441" s="347"/>
      <c r="B441" s="188"/>
      <c r="C441" s="188"/>
      <c r="D441" s="188"/>
      <c r="E441" s="188"/>
      <c r="F441" s="56" t="s">
        <v>205</v>
      </c>
      <c r="G441" s="3">
        <f>D438*E438</f>
        <v>20</v>
      </c>
      <c r="H441" s="27">
        <f>'[1]EST MERC LITOGRAFIA'!$G$40</f>
        <v>305</v>
      </c>
      <c r="I441" s="26">
        <f>H441*G441</f>
        <v>6100</v>
      </c>
      <c r="J441" s="160"/>
    </row>
    <row r="442" spans="1:10" ht="15" x14ac:dyDescent="0.2">
      <c r="A442" s="347"/>
      <c r="B442" s="188"/>
      <c r="C442" s="188"/>
      <c r="D442" s="188"/>
      <c r="E442" s="188"/>
      <c r="F442" s="56" t="s">
        <v>64</v>
      </c>
      <c r="G442" s="3">
        <v>20</v>
      </c>
      <c r="H442" s="26">
        <f>3480*(1+5.2%)</f>
        <v>3660.96</v>
      </c>
      <c r="I442" s="26">
        <f>H442*G442</f>
        <v>73219.199999999997</v>
      </c>
      <c r="J442" s="161"/>
    </row>
    <row r="443" spans="1:10" ht="45" x14ac:dyDescent="0.2">
      <c r="A443" s="21" t="s">
        <v>71</v>
      </c>
      <c r="B443" s="21" t="s">
        <v>110</v>
      </c>
      <c r="C443" s="21" t="s">
        <v>111</v>
      </c>
      <c r="D443" s="21" t="s">
        <v>112</v>
      </c>
      <c r="E443" s="21" t="s">
        <v>113</v>
      </c>
      <c r="F443" s="21" t="s">
        <v>114</v>
      </c>
      <c r="G443" s="21" t="s">
        <v>174</v>
      </c>
      <c r="H443" s="21" t="s">
        <v>92</v>
      </c>
      <c r="I443" s="21" t="s">
        <v>93</v>
      </c>
      <c r="J443" s="21" t="s">
        <v>94</v>
      </c>
    </row>
    <row r="444" spans="1:10" ht="15" x14ac:dyDescent="0.2">
      <c r="A444" s="187" t="s">
        <v>268</v>
      </c>
      <c r="B444" s="188" t="s">
        <v>117</v>
      </c>
      <c r="C444" s="188" t="s">
        <v>51</v>
      </c>
      <c r="D444" s="188">
        <v>1</v>
      </c>
      <c r="E444" s="188">
        <v>20</v>
      </c>
      <c r="F444" s="76" t="s">
        <v>65</v>
      </c>
      <c r="G444" s="3">
        <f>E444*D444</f>
        <v>20</v>
      </c>
      <c r="H444" s="70" t="e">
        <f>#REF!</f>
        <v>#REF!</v>
      </c>
      <c r="I444" s="26" t="e">
        <f>H444*G444</f>
        <v>#REF!</v>
      </c>
      <c r="J444" s="159" t="e">
        <f>SUM(I444:I448)</f>
        <v>#REF!</v>
      </c>
    </row>
    <row r="445" spans="1:10" ht="15" x14ac:dyDescent="0.2">
      <c r="A445" s="348"/>
      <c r="B445" s="188"/>
      <c r="C445" s="188"/>
      <c r="D445" s="188"/>
      <c r="E445" s="188"/>
      <c r="F445" s="76" t="s">
        <v>66</v>
      </c>
      <c r="G445" s="3">
        <f>E444*D444</f>
        <v>20</v>
      </c>
      <c r="H445" s="27">
        <v>1108</v>
      </c>
      <c r="I445" s="26">
        <f>H445*G445</f>
        <v>22160</v>
      </c>
      <c r="J445" s="160"/>
    </row>
    <row r="446" spans="1:10" s="22" customFormat="1" ht="15" x14ac:dyDescent="0.2">
      <c r="A446" s="348"/>
      <c r="B446" s="188"/>
      <c r="C446" s="188"/>
      <c r="D446" s="188"/>
      <c r="E446" s="188"/>
      <c r="F446" s="76" t="s">
        <v>67</v>
      </c>
      <c r="G446" s="3">
        <f>E444*D444</f>
        <v>20</v>
      </c>
      <c r="H446" s="70">
        <v>28028</v>
      </c>
      <c r="I446" s="26">
        <f>H446*G446</f>
        <v>560560</v>
      </c>
      <c r="J446" s="160"/>
    </row>
    <row r="447" spans="1:10" s="38" customFormat="1" ht="120" x14ac:dyDescent="0.2">
      <c r="A447" s="348"/>
      <c r="B447" s="188"/>
      <c r="C447" s="188"/>
      <c r="D447" s="188"/>
      <c r="E447" s="188"/>
      <c r="F447" s="76" t="s">
        <v>203</v>
      </c>
      <c r="G447" s="3">
        <f>E444*D444</f>
        <v>20</v>
      </c>
      <c r="H447" s="27" t="e">
        <f>#REF!</f>
        <v>#REF!</v>
      </c>
      <c r="I447" s="26" t="e">
        <f>H447*G447</f>
        <v>#REF!</v>
      </c>
      <c r="J447" s="160"/>
    </row>
    <row r="448" spans="1:10" s="38" customFormat="1" ht="105" x14ac:dyDescent="0.2">
      <c r="A448" s="349"/>
      <c r="B448" s="188"/>
      <c r="C448" s="188"/>
      <c r="D448" s="188"/>
      <c r="E448" s="188"/>
      <c r="F448" s="76" t="s">
        <v>212</v>
      </c>
      <c r="G448" s="3">
        <v>1</v>
      </c>
      <c r="H448" s="27" t="e">
        <f>#REF!</f>
        <v>#REF!</v>
      </c>
      <c r="I448" s="26" t="e">
        <f t="shared" ref="I448" si="26">H448*G448</f>
        <v>#REF!</v>
      </c>
      <c r="J448" s="161"/>
    </row>
    <row r="449" spans="1:10" s="38" customFormat="1" ht="45" x14ac:dyDescent="0.2">
      <c r="A449" s="21" t="s">
        <v>71</v>
      </c>
      <c r="B449" s="21" t="s">
        <v>110</v>
      </c>
      <c r="C449" s="21" t="s">
        <v>111</v>
      </c>
      <c r="D449" s="21" t="s">
        <v>112</v>
      </c>
      <c r="E449" s="21" t="s">
        <v>113</v>
      </c>
      <c r="F449" s="21" t="s">
        <v>114</v>
      </c>
      <c r="G449" s="21" t="s">
        <v>174</v>
      </c>
      <c r="H449" s="21" t="s">
        <v>92</v>
      </c>
      <c r="I449" s="21" t="s">
        <v>93</v>
      </c>
      <c r="J449" s="21" t="s">
        <v>94</v>
      </c>
    </row>
    <row r="450" spans="1:10" s="38" customFormat="1" ht="15" x14ac:dyDescent="0.2">
      <c r="A450" s="187" t="s">
        <v>352</v>
      </c>
      <c r="B450" s="188" t="s">
        <v>59</v>
      </c>
      <c r="C450" s="188" t="s">
        <v>51</v>
      </c>
      <c r="D450" s="188">
        <v>1</v>
      </c>
      <c r="E450" s="188">
        <v>20</v>
      </c>
      <c r="F450" s="76" t="s">
        <v>65</v>
      </c>
      <c r="G450" s="3">
        <f>E450*D450</f>
        <v>20</v>
      </c>
      <c r="H450" s="70" t="e">
        <f>#REF!</f>
        <v>#REF!</v>
      </c>
      <c r="I450" s="26" t="e">
        <f>H450*G450</f>
        <v>#REF!</v>
      </c>
      <c r="J450" s="159" t="e">
        <f>SUM(I450:I454)</f>
        <v>#REF!</v>
      </c>
    </row>
    <row r="451" spans="1:10" ht="15" x14ac:dyDescent="0.2">
      <c r="A451" s="348"/>
      <c r="B451" s="188"/>
      <c r="C451" s="188"/>
      <c r="D451" s="188"/>
      <c r="E451" s="188"/>
      <c r="F451" s="76" t="s">
        <v>66</v>
      </c>
      <c r="G451" s="3">
        <f>E450*D450</f>
        <v>20</v>
      </c>
      <c r="H451" s="27">
        <v>1108</v>
      </c>
      <c r="I451" s="26">
        <f>H451*G451</f>
        <v>22160</v>
      </c>
      <c r="J451" s="160"/>
    </row>
    <row r="452" spans="1:10" ht="22.25" customHeight="1" x14ac:dyDescent="0.2">
      <c r="A452" s="348"/>
      <c r="B452" s="188"/>
      <c r="C452" s="188"/>
      <c r="D452" s="188"/>
      <c r="E452" s="188"/>
      <c r="F452" s="76" t="s">
        <v>67</v>
      </c>
      <c r="G452" s="3">
        <f>E450*D450</f>
        <v>20</v>
      </c>
      <c r="H452" s="70">
        <v>28028</v>
      </c>
      <c r="I452" s="26">
        <f>H452*G452</f>
        <v>560560</v>
      </c>
      <c r="J452" s="160"/>
    </row>
    <row r="453" spans="1:10" ht="41.5" customHeight="1" x14ac:dyDescent="0.2">
      <c r="A453" s="348"/>
      <c r="B453" s="188"/>
      <c r="C453" s="188"/>
      <c r="D453" s="188"/>
      <c r="E453" s="188"/>
      <c r="F453" s="76" t="s">
        <v>203</v>
      </c>
      <c r="G453" s="3">
        <f>E450*D450</f>
        <v>20</v>
      </c>
      <c r="H453" s="27" t="e">
        <f>#REF!</f>
        <v>#REF!</v>
      </c>
      <c r="I453" s="26" t="e">
        <f>H453*G453</f>
        <v>#REF!</v>
      </c>
      <c r="J453" s="160"/>
    </row>
    <row r="454" spans="1:10" ht="46.25" customHeight="1" x14ac:dyDescent="0.2">
      <c r="A454" s="349"/>
      <c r="B454" s="188"/>
      <c r="C454" s="188"/>
      <c r="D454" s="188"/>
      <c r="E454" s="188"/>
      <c r="F454" s="76" t="s">
        <v>212</v>
      </c>
      <c r="G454" s="3">
        <v>1</v>
      </c>
      <c r="H454" s="27" t="e">
        <f>#REF!</f>
        <v>#REF!</v>
      </c>
      <c r="I454" s="26" t="e">
        <f t="shared" ref="I454" si="27">H454*G454</f>
        <v>#REF!</v>
      </c>
      <c r="J454" s="161"/>
    </row>
    <row r="455" spans="1:10" ht="27" customHeight="1" x14ac:dyDescent="0.2">
      <c r="A455" s="151" t="s">
        <v>146</v>
      </c>
      <c r="B455" s="204"/>
      <c r="C455" s="204"/>
      <c r="D455" s="204"/>
      <c r="E455" s="204"/>
      <c r="F455" s="204"/>
      <c r="G455" s="204"/>
      <c r="H455" s="204"/>
      <c r="I455" s="204"/>
      <c r="J455" s="205"/>
    </row>
    <row r="456" spans="1:10" ht="22.25" customHeight="1" x14ac:dyDescent="0.2">
      <c r="A456" s="21" t="s">
        <v>71</v>
      </c>
      <c r="B456" s="21" t="s">
        <v>110</v>
      </c>
      <c r="C456" s="21" t="s">
        <v>111</v>
      </c>
      <c r="D456" s="21" t="s">
        <v>112</v>
      </c>
      <c r="E456" s="21" t="s">
        <v>113</v>
      </c>
      <c r="F456" s="21" t="s">
        <v>114</v>
      </c>
      <c r="G456" s="21" t="s">
        <v>174</v>
      </c>
      <c r="H456" s="21" t="s">
        <v>92</v>
      </c>
      <c r="I456" s="21" t="s">
        <v>93</v>
      </c>
      <c r="J456" s="21" t="s">
        <v>94</v>
      </c>
    </row>
    <row r="457" spans="1:10" s="22" customFormat="1" ht="120" x14ac:dyDescent="0.2">
      <c r="A457" s="52" t="s">
        <v>353</v>
      </c>
      <c r="B457" s="45" t="s">
        <v>59</v>
      </c>
      <c r="C457" s="45" t="s">
        <v>239</v>
      </c>
      <c r="D457" s="45">
        <v>40</v>
      </c>
      <c r="E457" s="45">
        <v>20</v>
      </c>
      <c r="F457" s="45" t="s">
        <v>214</v>
      </c>
      <c r="G457" s="45">
        <f>E457*D457</f>
        <v>800</v>
      </c>
      <c r="H457" s="83" t="e">
        <f>#REF!</f>
        <v>#REF!</v>
      </c>
      <c r="I457" s="83" t="e">
        <f>H457*G457</f>
        <v>#REF!</v>
      </c>
      <c r="J457" s="28" t="e">
        <f>SUM(I457)</f>
        <v>#REF!</v>
      </c>
    </row>
    <row r="458" spans="1:10" ht="14" x14ac:dyDescent="0.2">
      <c r="A458" s="151" t="s">
        <v>148</v>
      </c>
      <c r="B458" s="204"/>
      <c r="C458" s="204"/>
      <c r="D458" s="204"/>
      <c r="E458" s="204"/>
      <c r="F458" s="204"/>
      <c r="G458" s="204"/>
      <c r="H458" s="204"/>
      <c r="I458" s="204"/>
      <c r="J458" s="205"/>
    </row>
    <row r="459" spans="1:10" s="22" customFormat="1" ht="45" x14ac:dyDescent="0.2">
      <c r="A459" s="21" t="s">
        <v>71</v>
      </c>
      <c r="B459" s="21" t="s">
        <v>110</v>
      </c>
      <c r="C459" s="21" t="s">
        <v>111</v>
      </c>
      <c r="D459" s="21" t="s">
        <v>112</v>
      </c>
      <c r="E459" s="21" t="s">
        <v>113</v>
      </c>
      <c r="F459" s="21" t="s">
        <v>114</v>
      </c>
      <c r="G459" s="21" t="s">
        <v>174</v>
      </c>
      <c r="H459" s="21" t="s">
        <v>92</v>
      </c>
      <c r="I459" s="21" t="s">
        <v>93</v>
      </c>
      <c r="J459" s="21" t="s">
        <v>94</v>
      </c>
    </row>
    <row r="460" spans="1:10" ht="138.5" customHeight="1" x14ac:dyDescent="0.2">
      <c r="A460" s="52" t="s">
        <v>23</v>
      </c>
      <c r="B460" s="45" t="s">
        <v>117</v>
      </c>
      <c r="C460" s="45" t="s">
        <v>150</v>
      </c>
      <c r="D460" s="45">
        <v>4</v>
      </c>
      <c r="E460" s="45">
        <v>20</v>
      </c>
      <c r="F460" s="3" t="s">
        <v>300</v>
      </c>
      <c r="G460" s="3">
        <f>E460*D460</f>
        <v>80</v>
      </c>
      <c r="H460" s="26" t="e">
        <f>#REF!</f>
        <v>#REF!</v>
      </c>
      <c r="I460" s="26" t="e">
        <f>H460*G460</f>
        <v>#REF!</v>
      </c>
      <c r="J460" s="28" t="e">
        <f>SUM(I460)</f>
        <v>#REF!</v>
      </c>
    </row>
    <row r="461" spans="1:10" s="22" customFormat="1" ht="45" x14ac:dyDescent="0.2">
      <c r="A461" s="21" t="s">
        <v>71</v>
      </c>
      <c r="B461" s="21" t="s">
        <v>110</v>
      </c>
      <c r="C461" s="21" t="s">
        <v>111</v>
      </c>
      <c r="D461" s="21" t="s">
        <v>112</v>
      </c>
      <c r="E461" s="21" t="s">
        <v>113</v>
      </c>
      <c r="F461" s="21" t="s">
        <v>114</v>
      </c>
      <c r="G461" s="21" t="s">
        <v>174</v>
      </c>
      <c r="H461" s="21" t="s">
        <v>92</v>
      </c>
      <c r="I461" s="21" t="s">
        <v>93</v>
      </c>
      <c r="J461" s="21" t="s">
        <v>94</v>
      </c>
    </row>
    <row r="462" spans="1:10" ht="135" customHeight="1" x14ac:dyDescent="0.2">
      <c r="A462" s="1" t="s">
        <v>23</v>
      </c>
      <c r="B462" s="3" t="s">
        <v>59</v>
      </c>
      <c r="C462" s="3" t="s">
        <v>150</v>
      </c>
      <c r="D462" s="3">
        <v>4</v>
      </c>
      <c r="E462" s="3">
        <v>20</v>
      </c>
      <c r="F462" s="3" t="s">
        <v>301</v>
      </c>
      <c r="G462" s="3">
        <f>E462*D462</f>
        <v>80</v>
      </c>
      <c r="H462" s="26" t="e">
        <f>#REF!</f>
        <v>#REF!</v>
      </c>
      <c r="I462" s="26" t="e">
        <f>H462*G462</f>
        <v>#REF!</v>
      </c>
      <c r="J462" s="28" t="e">
        <f>SUM(I462)</f>
        <v>#REF!</v>
      </c>
    </row>
    <row r="463" spans="1:10" s="22" customFormat="1" ht="23" customHeight="1" x14ac:dyDescent="0.2">
      <c r="A463" s="21" t="s">
        <v>71</v>
      </c>
      <c r="B463" s="21" t="s">
        <v>110</v>
      </c>
      <c r="C463" s="21" t="s">
        <v>111</v>
      </c>
      <c r="D463" s="21" t="s">
        <v>112</v>
      </c>
      <c r="E463" s="21" t="s">
        <v>113</v>
      </c>
      <c r="F463" s="21" t="s">
        <v>114</v>
      </c>
      <c r="G463" s="21" t="s">
        <v>174</v>
      </c>
      <c r="H463" s="21" t="s">
        <v>92</v>
      </c>
      <c r="I463" s="21" t="s">
        <v>93</v>
      </c>
      <c r="J463" s="21" t="s">
        <v>94</v>
      </c>
    </row>
    <row r="464" spans="1:10" s="22" customFormat="1" ht="120" x14ac:dyDescent="0.2">
      <c r="A464" s="50" t="s">
        <v>151</v>
      </c>
      <c r="B464" s="45" t="s">
        <v>117</v>
      </c>
      <c r="C464" s="45" t="s">
        <v>150</v>
      </c>
      <c r="D464" s="45">
        <v>4</v>
      </c>
      <c r="E464" s="45">
        <v>20</v>
      </c>
      <c r="F464" s="3" t="s">
        <v>300</v>
      </c>
      <c r="G464" s="3">
        <f>E464*D464</f>
        <v>80</v>
      </c>
      <c r="H464" s="26" t="e">
        <f>#REF!</f>
        <v>#REF!</v>
      </c>
      <c r="I464" s="26" t="e">
        <f>H464*G464</f>
        <v>#REF!</v>
      </c>
      <c r="J464" s="28" t="e">
        <f>SUM(I464)</f>
        <v>#REF!</v>
      </c>
    </row>
    <row r="465" spans="1:10" ht="44.5" customHeight="1" x14ac:dyDescent="0.2">
      <c r="A465" s="21" t="s">
        <v>71</v>
      </c>
      <c r="B465" s="21" t="s">
        <v>110</v>
      </c>
      <c r="C465" s="21" t="s">
        <v>111</v>
      </c>
      <c r="D465" s="21" t="s">
        <v>112</v>
      </c>
      <c r="E465" s="21" t="s">
        <v>113</v>
      </c>
      <c r="F465" s="21" t="s">
        <v>114</v>
      </c>
      <c r="G465" s="21" t="s">
        <v>174</v>
      </c>
      <c r="H465" s="21" t="s">
        <v>92</v>
      </c>
      <c r="I465" s="21" t="s">
        <v>93</v>
      </c>
      <c r="J465" s="21" t="s">
        <v>94</v>
      </c>
    </row>
    <row r="466" spans="1:10" ht="39" customHeight="1" x14ac:dyDescent="0.2">
      <c r="A466" s="57" t="s">
        <v>151</v>
      </c>
      <c r="B466" s="3" t="s">
        <v>59</v>
      </c>
      <c r="C466" s="3" t="s">
        <v>150</v>
      </c>
      <c r="D466" s="3">
        <v>4</v>
      </c>
      <c r="E466" s="3">
        <v>20</v>
      </c>
      <c r="F466" s="77" t="s">
        <v>300</v>
      </c>
      <c r="G466" s="3">
        <f>E466*D466</f>
        <v>80</v>
      </c>
      <c r="H466" s="26" t="e">
        <f>#REF!</f>
        <v>#REF!</v>
      </c>
      <c r="I466" s="26" t="e">
        <f>H466*G466</f>
        <v>#REF!</v>
      </c>
      <c r="J466" s="28" t="e">
        <f>SUM(I466)</f>
        <v>#REF!</v>
      </c>
    </row>
    <row r="467" spans="1:10" s="22" customFormat="1" ht="14" x14ac:dyDescent="0.2">
      <c r="A467" s="170" t="s">
        <v>152</v>
      </c>
      <c r="B467" s="201"/>
      <c r="C467" s="201"/>
      <c r="D467" s="201"/>
      <c r="E467" s="201"/>
      <c r="F467" s="201"/>
      <c r="G467" s="201"/>
      <c r="H467" s="201"/>
      <c r="I467" s="201"/>
      <c r="J467" s="202"/>
    </row>
    <row r="468" spans="1:10" ht="48.5" customHeight="1" x14ac:dyDescent="0.2">
      <c r="A468" s="21" t="s">
        <v>71</v>
      </c>
      <c r="B468" s="21" t="s">
        <v>110</v>
      </c>
      <c r="C468" s="21" t="s">
        <v>111</v>
      </c>
      <c r="D468" s="21" t="s">
        <v>112</v>
      </c>
      <c r="E468" s="21" t="s">
        <v>113</v>
      </c>
      <c r="F468" s="21" t="s">
        <v>114</v>
      </c>
      <c r="G468" s="21" t="s">
        <v>174</v>
      </c>
      <c r="H468" s="21" t="s">
        <v>92</v>
      </c>
      <c r="I468" s="21" t="s">
        <v>93</v>
      </c>
      <c r="J468" s="21" t="s">
        <v>94</v>
      </c>
    </row>
    <row r="469" spans="1:10" ht="53" customHeight="1" x14ac:dyDescent="0.2">
      <c r="A469" s="180" t="s">
        <v>343</v>
      </c>
      <c r="B469" s="176" t="s">
        <v>59</v>
      </c>
      <c r="C469" s="156" t="s">
        <v>51</v>
      </c>
      <c r="D469" s="176">
        <v>8</v>
      </c>
      <c r="E469" s="176">
        <v>20</v>
      </c>
      <c r="F469" s="58" t="s">
        <v>52</v>
      </c>
      <c r="G469" s="3">
        <f>E469*D469</f>
        <v>160</v>
      </c>
      <c r="H469" s="26" t="e">
        <f>#REF!</f>
        <v>#REF!</v>
      </c>
      <c r="I469" s="26" t="e">
        <f>H469*G469</f>
        <v>#REF!</v>
      </c>
      <c r="J469" s="159" t="e">
        <f>SUM(I469:I470)</f>
        <v>#REF!</v>
      </c>
    </row>
    <row r="470" spans="1:10" s="22" customFormat="1" ht="15" x14ac:dyDescent="0.2">
      <c r="A470" s="231"/>
      <c r="B470" s="228"/>
      <c r="C470" s="224"/>
      <c r="D470" s="228"/>
      <c r="E470" s="228"/>
      <c r="F470" s="51" t="s">
        <v>275</v>
      </c>
      <c r="G470" s="3">
        <v>40</v>
      </c>
      <c r="H470" s="27">
        <v>1500</v>
      </c>
      <c r="I470" s="26">
        <f>H470*G470</f>
        <v>60000</v>
      </c>
      <c r="J470" s="161"/>
    </row>
    <row r="471" spans="1:10" s="38" customFormat="1" ht="38" customHeight="1" x14ac:dyDescent="0.2">
      <c r="A471" s="21" t="s">
        <v>71</v>
      </c>
      <c r="B471" s="21" t="s">
        <v>110</v>
      </c>
      <c r="C471" s="21" t="s">
        <v>111</v>
      </c>
      <c r="D471" s="21" t="s">
        <v>112</v>
      </c>
      <c r="E471" s="21" t="s">
        <v>113</v>
      </c>
      <c r="F471" s="21" t="s">
        <v>114</v>
      </c>
      <c r="G471" s="21" t="s">
        <v>174</v>
      </c>
      <c r="H471" s="21" t="s">
        <v>92</v>
      </c>
      <c r="I471" s="21" t="s">
        <v>93</v>
      </c>
      <c r="J471" s="21" t="s">
        <v>94</v>
      </c>
    </row>
    <row r="472" spans="1:10" s="38" customFormat="1" ht="53" customHeight="1" x14ac:dyDescent="0.2">
      <c r="A472" s="175" t="s">
        <v>344</v>
      </c>
      <c r="B472" s="176" t="s">
        <v>117</v>
      </c>
      <c r="C472" s="156" t="s">
        <v>51</v>
      </c>
      <c r="D472" s="176">
        <v>4</v>
      </c>
      <c r="E472" s="176">
        <v>15</v>
      </c>
      <c r="F472" s="58" t="s">
        <v>52</v>
      </c>
      <c r="G472" s="3">
        <f>E472*D472</f>
        <v>60</v>
      </c>
      <c r="H472" s="26" t="e">
        <f>#REF!</f>
        <v>#REF!</v>
      </c>
      <c r="I472" s="26" t="e">
        <f>H472*G472</f>
        <v>#REF!</v>
      </c>
      <c r="J472" s="159" t="e">
        <f>SUM(I472:I473)</f>
        <v>#REF!</v>
      </c>
    </row>
    <row r="473" spans="1:10" s="22" customFormat="1" ht="15" x14ac:dyDescent="0.2">
      <c r="A473" s="346"/>
      <c r="B473" s="228"/>
      <c r="C473" s="224"/>
      <c r="D473" s="228"/>
      <c r="E473" s="228"/>
      <c r="F473" s="51" t="s">
        <v>275</v>
      </c>
      <c r="G473" s="3">
        <v>24</v>
      </c>
      <c r="H473" s="27">
        <v>1500</v>
      </c>
      <c r="I473" s="26">
        <f>H473*G473</f>
        <v>36000</v>
      </c>
      <c r="J473" s="161"/>
    </row>
    <row r="474" spans="1:10" s="38" customFormat="1" ht="45" x14ac:dyDescent="0.2">
      <c r="A474" s="21" t="s">
        <v>71</v>
      </c>
      <c r="B474" s="21" t="s">
        <v>110</v>
      </c>
      <c r="C474" s="21" t="s">
        <v>111</v>
      </c>
      <c r="D474" s="21" t="s">
        <v>112</v>
      </c>
      <c r="E474" s="21" t="s">
        <v>113</v>
      </c>
      <c r="F474" s="21" t="s">
        <v>114</v>
      </c>
      <c r="G474" s="21" t="s">
        <v>174</v>
      </c>
      <c r="H474" s="21" t="s">
        <v>92</v>
      </c>
      <c r="I474" s="21" t="s">
        <v>93</v>
      </c>
      <c r="J474" s="21" t="s">
        <v>94</v>
      </c>
    </row>
    <row r="475" spans="1:10" s="38" customFormat="1" ht="30" x14ac:dyDescent="0.2">
      <c r="A475" s="171" t="s">
        <v>345</v>
      </c>
      <c r="B475" s="176" t="s">
        <v>117</v>
      </c>
      <c r="C475" s="156" t="s">
        <v>51</v>
      </c>
      <c r="D475" s="176">
        <v>4</v>
      </c>
      <c r="E475" s="176">
        <v>15</v>
      </c>
      <c r="F475" s="58" t="s">
        <v>52</v>
      </c>
      <c r="G475" s="3">
        <f>E475*D475</f>
        <v>60</v>
      </c>
      <c r="H475" s="26" t="e">
        <f>#REF!</f>
        <v>#REF!</v>
      </c>
      <c r="I475" s="26" t="e">
        <f>H475*G475</f>
        <v>#REF!</v>
      </c>
      <c r="J475" s="159" t="e">
        <f>SUM(I475:I476)</f>
        <v>#REF!</v>
      </c>
    </row>
    <row r="476" spans="1:10" s="38" customFormat="1" ht="15" x14ac:dyDescent="0.2">
      <c r="A476" s="339"/>
      <c r="B476" s="228"/>
      <c r="C476" s="224"/>
      <c r="D476" s="228"/>
      <c r="E476" s="228"/>
      <c r="F476" s="51" t="s">
        <v>275</v>
      </c>
      <c r="G476" s="3">
        <v>24</v>
      </c>
      <c r="H476" s="27">
        <v>1500</v>
      </c>
      <c r="I476" s="26">
        <f>H476*G476</f>
        <v>36000</v>
      </c>
      <c r="J476" s="161"/>
    </row>
    <row r="477" spans="1:10" s="38" customFormat="1" ht="26" customHeight="1" x14ac:dyDescent="0.2">
      <c r="A477" s="21" t="s">
        <v>71</v>
      </c>
      <c r="B477" s="21" t="s">
        <v>110</v>
      </c>
      <c r="C477" s="21" t="s">
        <v>111</v>
      </c>
      <c r="D477" s="21" t="s">
        <v>112</v>
      </c>
      <c r="E477" s="21" t="s">
        <v>113</v>
      </c>
      <c r="F477" s="21" t="s">
        <v>114</v>
      </c>
      <c r="G477" s="21" t="s">
        <v>174</v>
      </c>
      <c r="H477" s="21" t="s">
        <v>92</v>
      </c>
      <c r="I477" s="21" t="s">
        <v>93</v>
      </c>
      <c r="J477" s="21" t="s">
        <v>94</v>
      </c>
    </row>
    <row r="478" spans="1:10" s="38" customFormat="1" ht="36.5" customHeight="1" x14ac:dyDescent="0.2">
      <c r="A478" s="192" t="s">
        <v>55</v>
      </c>
      <c r="B478" s="193" t="s">
        <v>117</v>
      </c>
      <c r="C478" s="193" t="s">
        <v>51</v>
      </c>
      <c r="D478" s="193">
        <v>1</v>
      </c>
      <c r="E478" s="193">
        <v>30</v>
      </c>
      <c r="F478" s="51" t="s">
        <v>188</v>
      </c>
      <c r="G478" s="30">
        <v>2</v>
      </c>
      <c r="H478" s="70">
        <v>29052</v>
      </c>
      <c r="I478" s="26">
        <f>H478*G478</f>
        <v>58104</v>
      </c>
      <c r="J478" s="167" t="e">
        <f>SUM(I478:I483)</f>
        <v>#REF!</v>
      </c>
    </row>
    <row r="479" spans="1:10" s="38" customFormat="1" ht="57" customHeight="1" x14ac:dyDescent="0.2">
      <c r="A479" s="192"/>
      <c r="B479" s="341"/>
      <c r="C479" s="341"/>
      <c r="D479" s="341"/>
      <c r="E479" s="341"/>
      <c r="F479" s="53" t="s">
        <v>181</v>
      </c>
      <c r="G479" s="30">
        <f>E478*D478</f>
        <v>30</v>
      </c>
      <c r="H479" s="26">
        <v>4287</v>
      </c>
      <c r="I479" s="26">
        <f t="shared" ref="I479" si="28">H479*G479</f>
        <v>128610</v>
      </c>
      <c r="J479" s="168"/>
    </row>
    <row r="480" spans="1:10" s="22" customFormat="1" ht="15" x14ac:dyDescent="0.2">
      <c r="A480" s="192"/>
      <c r="B480" s="341"/>
      <c r="C480" s="341"/>
      <c r="D480" s="341"/>
      <c r="E480" s="341"/>
      <c r="F480" s="53" t="s">
        <v>199</v>
      </c>
      <c r="G480" s="30">
        <v>5</v>
      </c>
      <c r="H480" s="82" t="e">
        <f>#REF!</f>
        <v>#REF!</v>
      </c>
      <c r="I480" s="26" t="e">
        <f>H480*G480</f>
        <v>#REF!</v>
      </c>
      <c r="J480" s="168"/>
    </row>
    <row r="481" spans="1:10" s="38" customFormat="1" ht="28.25" customHeight="1" x14ac:dyDescent="0.2">
      <c r="A481" s="192"/>
      <c r="B481" s="341"/>
      <c r="C481" s="341"/>
      <c r="D481" s="341"/>
      <c r="E481" s="341"/>
      <c r="F481" s="51" t="s">
        <v>153</v>
      </c>
      <c r="G481" s="30">
        <f>E478*D478</f>
        <v>30</v>
      </c>
      <c r="H481" s="70" t="e">
        <f>#REF!</f>
        <v>#REF!</v>
      </c>
      <c r="I481" s="26" t="e">
        <f t="shared" ref="I481:I483" si="29">H481*G481</f>
        <v>#REF!</v>
      </c>
      <c r="J481" s="168"/>
    </row>
    <row r="482" spans="1:10" s="38" customFormat="1" ht="26.5" customHeight="1" x14ac:dyDescent="0.2">
      <c r="A482" s="192"/>
      <c r="B482" s="341"/>
      <c r="C482" s="341"/>
      <c r="D482" s="341"/>
      <c r="E482" s="341"/>
      <c r="F482" s="53" t="s">
        <v>200</v>
      </c>
      <c r="G482" s="30">
        <v>1</v>
      </c>
      <c r="H482" s="82" t="e">
        <f>#REF!</f>
        <v>#REF!</v>
      </c>
      <c r="I482" s="26" t="e">
        <f t="shared" si="29"/>
        <v>#REF!</v>
      </c>
      <c r="J482" s="168"/>
    </row>
    <row r="483" spans="1:10" s="38" customFormat="1" ht="27" customHeight="1" x14ac:dyDescent="0.2">
      <c r="A483" s="192"/>
      <c r="B483" s="342"/>
      <c r="C483" s="342"/>
      <c r="D483" s="342"/>
      <c r="E483" s="342"/>
      <c r="F483" s="51" t="s">
        <v>279</v>
      </c>
      <c r="G483" s="30">
        <f>E478*D478</f>
        <v>30</v>
      </c>
      <c r="H483" s="70" t="e">
        <f>#REF!</f>
        <v>#REF!</v>
      </c>
      <c r="I483" s="26" t="e">
        <f t="shared" si="29"/>
        <v>#REF!</v>
      </c>
      <c r="J483" s="169"/>
    </row>
    <row r="484" spans="1:10" s="38" customFormat="1" ht="29" customHeight="1" x14ac:dyDescent="0.2">
      <c r="A484" s="21" t="s">
        <v>71</v>
      </c>
      <c r="B484" s="21" t="s">
        <v>110</v>
      </c>
      <c r="C484" s="21" t="s">
        <v>111</v>
      </c>
      <c r="D484" s="21" t="s">
        <v>112</v>
      </c>
      <c r="E484" s="21" t="s">
        <v>113</v>
      </c>
      <c r="F484" s="21" t="s">
        <v>114</v>
      </c>
      <c r="G484" s="21" t="s">
        <v>174</v>
      </c>
      <c r="H484" s="21" t="s">
        <v>92</v>
      </c>
      <c r="I484" s="21" t="s">
        <v>93</v>
      </c>
      <c r="J484" s="21" t="s">
        <v>94</v>
      </c>
    </row>
    <row r="485" spans="1:10" s="38" customFormat="1" ht="27" customHeight="1" x14ac:dyDescent="0.2">
      <c r="A485" s="171" t="s">
        <v>56</v>
      </c>
      <c r="B485" s="173" t="s">
        <v>59</v>
      </c>
      <c r="C485" s="173" t="s">
        <v>51</v>
      </c>
      <c r="D485" s="173">
        <v>1</v>
      </c>
      <c r="E485" s="173">
        <v>30</v>
      </c>
      <c r="F485" s="51" t="s">
        <v>198</v>
      </c>
      <c r="G485" s="30">
        <v>2</v>
      </c>
      <c r="H485" s="70">
        <v>29052</v>
      </c>
      <c r="I485" s="26">
        <f>H485*G485</f>
        <v>58104</v>
      </c>
      <c r="J485" s="167" t="e">
        <f>SUM(I485:I490)</f>
        <v>#REF!</v>
      </c>
    </row>
    <row r="486" spans="1:10" s="38" customFormat="1" ht="32.5" customHeight="1" x14ac:dyDescent="0.2">
      <c r="A486" s="339"/>
      <c r="B486" s="173"/>
      <c r="C486" s="173"/>
      <c r="D486" s="173"/>
      <c r="E486" s="173"/>
      <c r="F486" s="53" t="s">
        <v>181</v>
      </c>
      <c r="G486" s="30">
        <f>E485*D485</f>
        <v>30</v>
      </c>
      <c r="H486" s="26">
        <v>4287</v>
      </c>
      <c r="I486" s="26">
        <f t="shared" ref="I486" si="30">H486*G486</f>
        <v>128610</v>
      </c>
      <c r="J486" s="168"/>
    </row>
    <row r="487" spans="1:10" s="22" customFormat="1" ht="15" x14ac:dyDescent="0.2">
      <c r="A487" s="339"/>
      <c r="B487" s="173"/>
      <c r="C487" s="173"/>
      <c r="D487" s="173"/>
      <c r="E487" s="173"/>
      <c r="F487" s="51" t="s">
        <v>199</v>
      </c>
      <c r="G487" s="30">
        <v>5</v>
      </c>
      <c r="H487" s="82" t="e">
        <f>#REF!</f>
        <v>#REF!</v>
      </c>
      <c r="I487" s="26" t="e">
        <f>H487*G487</f>
        <v>#REF!</v>
      </c>
      <c r="J487" s="168"/>
    </row>
    <row r="488" spans="1:10" s="38" customFormat="1" ht="51.5" customHeight="1" x14ac:dyDescent="0.2">
      <c r="A488" s="339"/>
      <c r="B488" s="173"/>
      <c r="C488" s="173"/>
      <c r="D488" s="173"/>
      <c r="E488" s="173"/>
      <c r="F488" s="51" t="s">
        <v>153</v>
      </c>
      <c r="G488" s="30">
        <f>E485*D485</f>
        <v>30</v>
      </c>
      <c r="H488" s="70" t="e">
        <f>#REF!</f>
        <v>#REF!</v>
      </c>
      <c r="I488" s="26" t="e">
        <f t="shared" ref="I488:I490" si="31">H488*G488</f>
        <v>#REF!</v>
      </c>
      <c r="J488" s="168"/>
    </row>
    <row r="489" spans="1:10" s="38" customFormat="1" ht="47.5" customHeight="1" x14ac:dyDescent="0.2">
      <c r="A489" s="339"/>
      <c r="B489" s="173"/>
      <c r="C489" s="173"/>
      <c r="D489" s="173"/>
      <c r="E489" s="173"/>
      <c r="F489" s="51" t="s">
        <v>200</v>
      </c>
      <c r="G489" s="30">
        <v>1</v>
      </c>
      <c r="H489" s="82" t="e">
        <f>#REF!</f>
        <v>#REF!</v>
      </c>
      <c r="I489" s="26" t="e">
        <f t="shared" si="31"/>
        <v>#REF!</v>
      </c>
      <c r="J489" s="168"/>
    </row>
    <row r="490" spans="1:10" s="38" customFormat="1" ht="48" customHeight="1" x14ac:dyDescent="0.2">
      <c r="A490" s="340"/>
      <c r="B490" s="173"/>
      <c r="C490" s="173"/>
      <c r="D490" s="173"/>
      <c r="E490" s="173"/>
      <c r="F490" s="51" t="s">
        <v>279</v>
      </c>
      <c r="G490" s="30">
        <f>E485*D485</f>
        <v>30</v>
      </c>
      <c r="H490" s="70" t="e">
        <f>#REF!</f>
        <v>#REF!</v>
      </c>
      <c r="I490" s="26" t="e">
        <f t="shared" si="31"/>
        <v>#REF!</v>
      </c>
      <c r="J490" s="169"/>
    </row>
    <row r="491" spans="1:10" s="22" customFormat="1" ht="45" x14ac:dyDescent="0.2">
      <c r="A491" s="21" t="s">
        <v>71</v>
      </c>
      <c r="B491" s="21" t="s">
        <v>110</v>
      </c>
      <c r="C491" s="21" t="s">
        <v>111</v>
      </c>
      <c r="D491" s="21" t="s">
        <v>112</v>
      </c>
      <c r="E491" s="21" t="s">
        <v>113</v>
      </c>
      <c r="F491" s="21" t="s">
        <v>114</v>
      </c>
      <c r="G491" s="21" t="s">
        <v>174</v>
      </c>
      <c r="H491" s="21" t="s">
        <v>92</v>
      </c>
      <c r="I491" s="21" t="s">
        <v>93</v>
      </c>
      <c r="J491" s="21" t="s">
        <v>94</v>
      </c>
    </row>
    <row r="492" spans="1:10" s="38" customFormat="1" ht="54.5" customHeight="1" x14ac:dyDescent="0.2">
      <c r="A492" s="174" t="s">
        <v>346</v>
      </c>
      <c r="B492" s="157" t="s">
        <v>117</v>
      </c>
      <c r="C492" s="157" t="s">
        <v>51</v>
      </c>
      <c r="D492" s="157">
        <v>6</v>
      </c>
      <c r="E492" s="157">
        <v>15</v>
      </c>
      <c r="F492" s="51" t="s">
        <v>282</v>
      </c>
      <c r="G492" s="30">
        <v>15</v>
      </c>
      <c r="H492" s="82" t="e">
        <f>#REF!</f>
        <v>#REF!</v>
      </c>
      <c r="I492" s="26" t="e">
        <f t="shared" ref="I492" si="32">H492*G492</f>
        <v>#REF!</v>
      </c>
      <c r="J492" s="164" t="e">
        <f>SUM(I492:I494)</f>
        <v>#REF!</v>
      </c>
    </row>
    <row r="493" spans="1:10" s="38" customFormat="1" ht="41.5" customHeight="1" x14ac:dyDescent="0.2">
      <c r="A493" s="225"/>
      <c r="B493" s="219"/>
      <c r="C493" s="219"/>
      <c r="D493" s="219"/>
      <c r="E493" s="219"/>
      <c r="F493" s="76" t="s">
        <v>203</v>
      </c>
      <c r="G493" s="30">
        <f>E492*D492</f>
        <v>90</v>
      </c>
      <c r="H493" s="27" t="e">
        <f>#REF!</f>
        <v>#REF!</v>
      </c>
      <c r="I493" s="26" t="e">
        <f>H493*G493</f>
        <v>#REF!</v>
      </c>
      <c r="J493" s="165"/>
    </row>
    <row r="494" spans="1:10" s="38" customFormat="1" ht="44.5" customHeight="1" x14ac:dyDescent="0.2">
      <c r="A494" s="226"/>
      <c r="B494" s="220"/>
      <c r="C494" s="220"/>
      <c r="D494" s="220"/>
      <c r="E494" s="220"/>
      <c r="F494" s="51" t="s">
        <v>303</v>
      </c>
      <c r="G494" s="30">
        <v>1</v>
      </c>
      <c r="H494" s="70" t="e">
        <f>#REF!</f>
        <v>#REF!</v>
      </c>
      <c r="I494" s="70" t="e">
        <f>H494*G494</f>
        <v>#REF!</v>
      </c>
      <c r="J494" s="166"/>
    </row>
    <row r="495" spans="1:10" s="22" customFormat="1" ht="45" x14ac:dyDescent="0.2">
      <c r="A495" s="21" t="s">
        <v>71</v>
      </c>
      <c r="B495" s="21" t="s">
        <v>110</v>
      </c>
      <c r="C495" s="21" t="s">
        <v>111</v>
      </c>
      <c r="D495" s="21" t="s">
        <v>112</v>
      </c>
      <c r="E495" s="21" t="s">
        <v>113</v>
      </c>
      <c r="F495" s="21" t="s">
        <v>114</v>
      </c>
      <c r="G495" s="21" t="s">
        <v>174</v>
      </c>
      <c r="H495" s="21" t="s">
        <v>92</v>
      </c>
      <c r="I495" s="21" t="s">
        <v>93</v>
      </c>
      <c r="J495" s="21" t="s">
        <v>94</v>
      </c>
    </row>
    <row r="496" spans="1:10" s="38" customFormat="1" ht="15" x14ac:dyDescent="0.2">
      <c r="A496" s="171" t="s">
        <v>347</v>
      </c>
      <c r="B496" s="157" t="s">
        <v>59</v>
      </c>
      <c r="C496" s="173" t="s">
        <v>51</v>
      </c>
      <c r="D496" s="173">
        <v>6</v>
      </c>
      <c r="E496" s="173">
        <v>15</v>
      </c>
      <c r="F496" s="51" t="s">
        <v>282</v>
      </c>
      <c r="G496" s="30">
        <v>15</v>
      </c>
      <c r="H496" s="82" t="e">
        <f>#REF!</f>
        <v>#REF!</v>
      </c>
      <c r="I496" s="26" t="e">
        <f t="shared" ref="I496" si="33">H496*G496</f>
        <v>#REF!</v>
      </c>
      <c r="J496" s="164" t="e">
        <f>SUM(I496:I498)</f>
        <v>#REF!</v>
      </c>
    </row>
    <row r="497" spans="1:11" s="38" customFormat="1" ht="120" x14ac:dyDescent="0.2">
      <c r="A497" s="339"/>
      <c r="B497" s="219"/>
      <c r="C497" s="173"/>
      <c r="D497" s="173"/>
      <c r="E497" s="173"/>
      <c r="F497" s="76" t="s">
        <v>203</v>
      </c>
      <c r="G497" s="30">
        <f>E496*D496</f>
        <v>90</v>
      </c>
      <c r="H497" s="27" t="e">
        <f>#REF!</f>
        <v>#REF!</v>
      </c>
      <c r="I497" s="26" t="e">
        <f>H497*G497</f>
        <v>#REF!</v>
      </c>
      <c r="J497" s="165"/>
    </row>
    <row r="498" spans="1:11" s="38" customFormat="1" ht="30" x14ac:dyDescent="0.2">
      <c r="A498" s="340"/>
      <c r="B498" s="220"/>
      <c r="C498" s="173"/>
      <c r="D498" s="173"/>
      <c r="E498" s="173"/>
      <c r="F498" s="51" t="s">
        <v>303</v>
      </c>
      <c r="G498" s="30">
        <v>1</v>
      </c>
      <c r="H498" s="70" t="e">
        <f>#REF!</f>
        <v>#REF!</v>
      </c>
      <c r="I498" s="70" t="e">
        <f>H498*G498</f>
        <v>#REF!</v>
      </c>
      <c r="J498" s="166"/>
    </row>
    <row r="499" spans="1:11" s="38" customFormat="1" ht="45" x14ac:dyDescent="0.2">
      <c r="A499" s="21" t="s">
        <v>71</v>
      </c>
      <c r="B499" s="21" t="s">
        <v>110</v>
      </c>
      <c r="C499" s="21" t="s">
        <v>111</v>
      </c>
      <c r="D499" s="21" t="s">
        <v>112</v>
      </c>
      <c r="E499" s="21" t="s">
        <v>113</v>
      </c>
      <c r="F499" s="21" t="s">
        <v>114</v>
      </c>
      <c r="G499" s="21" t="s">
        <v>174</v>
      </c>
      <c r="H499" s="21" t="s">
        <v>92</v>
      </c>
      <c r="I499" s="21" t="s">
        <v>93</v>
      </c>
      <c r="J499" s="21" t="s">
        <v>94</v>
      </c>
    </row>
    <row r="500" spans="1:11" s="38" customFormat="1" ht="60" x14ac:dyDescent="0.2">
      <c r="A500" s="171" t="s">
        <v>348</v>
      </c>
      <c r="B500" s="173" t="s">
        <v>117</v>
      </c>
      <c r="C500" s="173" t="s">
        <v>158</v>
      </c>
      <c r="D500" s="173">
        <v>3</v>
      </c>
      <c r="E500" s="173">
        <v>25</v>
      </c>
      <c r="F500" s="51" t="s">
        <v>305</v>
      </c>
      <c r="G500" s="30">
        <f>E500*D500</f>
        <v>75</v>
      </c>
      <c r="H500" s="26" t="e">
        <f>#REF!</f>
        <v>#REF!</v>
      </c>
      <c r="I500" s="83" t="e">
        <f>H500*G500</f>
        <v>#REF!</v>
      </c>
      <c r="J500" s="262" t="e">
        <f>SUM(I500:I504)</f>
        <v>#REF!</v>
      </c>
    </row>
    <row r="501" spans="1:11" s="38" customFormat="1" ht="30" x14ac:dyDescent="0.2">
      <c r="A501" s="339"/>
      <c r="B501" s="173"/>
      <c r="C501" s="173"/>
      <c r="D501" s="173"/>
      <c r="E501" s="173"/>
      <c r="F501" s="2" t="s">
        <v>306</v>
      </c>
      <c r="G501" s="30">
        <f>D500</f>
        <v>3</v>
      </c>
      <c r="H501" s="26">
        <v>116655</v>
      </c>
      <c r="I501" s="26">
        <f>+H501*G501</f>
        <v>349965</v>
      </c>
      <c r="J501" s="165"/>
    </row>
    <row r="502" spans="1:11" s="22" customFormat="1" ht="15" x14ac:dyDescent="0.2">
      <c r="A502" s="339"/>
      <c r="B502" s="173"/>
      <c r="C502" s="173"/>
      <c r="D502" s="173"/>
      <c r="E502" s="173"/>
      <c r="F502" s="51" t="s">
        <v>26</v>
      </c>
      <c r="G502" s="30">
        <v>5</v>
      </c>
      <c r="H502" s="70">
        <v>817</v>
      </c>
      <c r="I502" s="26">
        <f t="shared" ref="I502:I503" si="34">+H502*G502</f>
        <v>4085</v>
      </c>
      <c r="J502" s="165"/>
    </row>
    <row r="503" spans="1:11" s="38" customFormat="1" ht="15" x14ac:dyDescent="0.2">
      <c r="A503" s="339"/>
      <c r="B503" s="173"/>
      <c r="C503" s="173"/>
      <c r="D503" s="173"/>
      <c r="E503" s="173"/>
      <c r="F503" s="51" t="s">
        <v>27</v>
      </c>
      <c r="G503" s="30">
        <v>5</v>
      </c>
      <c r="H503" s="26">
        <f>3480*(1+5.2%)</f>
        <v>3660.96</v>
      </c>
      <c r="I503" s="26">
        <f t="shared" si="34"/>
        <v>18304.8</v>
      </c>
      <c r="J503" s="165"/>
    </row>
    <row r="504" spans="1:11" s="38" customFormat="1" ht="30" x14ac:dyDescent="0.2">
      <c r="A504" s="339"/>
      <c r="B504" s="173"/>
      <c r="C504" s="173"/>
      <c r="D504" s="173"/>
      <c r="E504" s="173"/>
      <c r="F504" s="51" t="s">
        <v>204</v>
      </c>
      <c r="G504" s="30">
        <v>1</v>
      </c>
      <c r="H504" s="70">
        <v>81333</v>
      </c>
      <c r="I504" s="70">
        <f>H504*G504</f>
        <v>81333</v>
      </c>
      <c r="J504" s="166"/>
    </row>
    <row r="505" spans="1:11" s="38" customFormat="1" ht="45" x14ac:dyDescent="0.2">
      <c r="A505" s="21" t="s">
        <v>71</v>
      </c>
      <c r="B505" s="21" t="s">
        <v>110</v>
      </c>
      <c r="C505" s="21" t="s">
        <v>111</v>
      </c>
      <c r="D505" s="21" t="s">
        <v>112</v>
      </c>
      <c r="E505" s="21" t="s">
        <v>113</v>
      </c>
      <c r="F505" s="21" t="s">
        <v>114</v>
      </c>
      <c r="G505" s="21" t="s">
        <v>174</v>
      </c>
      <c r="H505" s="21" t="s">
        <v>92</v>
      </c>
      <c r="I505" s="21" t="s">
        <v>93</v>
      </c>
      <c r="J505" s="21" t="s">
        <v>94</v>
      </c>
    </row>
    <row r="506" spans="1:11" s="38" customFormat="1" ht="60" x14ac:dyDescent="0.2">
      <c r="A506" s="171" t="s">
        <v>349</v>
      </c>
      <c r="B506" s="173" t="s">
        <v>59</v>
      </c>
      <c r="C506" s="173" t="s">
        <v>158</v>
      </c>
      <c r="D506" s="173">
        <v>3</v>
      </c>
      <c r="E506" s="173">
        <v>25</v>
      </c>
      <c r="F506" s="51" t="s">
        <v>305</v>
      </c>
      <c r="G506" s="30">
        <f>D506*E506</f>
        <v>75</v>
      </c>
      <c r="H506" s="26" t="e">
        <f>#REF!</f>
        <v>#REF!</v>
      </c>
      <c r="I506" s="83" t="e">
        <f>H506*G506</f>
        <v>#REF!</v>
      </c>
      <c r="J506" s="262" t="e">
        <f>SUM(I506:I510)</f>
        <v>#REF!</v>
      </c>
    </row>
    <row r="507" spans="1:11" s="38" customFormat="1" ht="30" x14ac:dyDescent="0.2">
      <c r="A507" s="339"/>
      <c r="B507" s="173"/>
      <c r="C507" s="173"/>
      <c r="D507" s="173"/>
      <c r="E507" s="173"/>
      <c r="F507" s="2" t="s">
        <v>306</v>
      </c>
      <c r="G507" s="30">
        <f>D506</f>
        <v>3</v>
      </c>
      <c r="H507" s="26">
        <v>116655</v>
      </c>
      <c r="I507" s="26">
        <f>+H507*G507</f>
        <v>349965</v>
      </c>
      <c r="J507" s="165"/>
    </row>
    <row r="508" spans="1:11" s="47" customFormat="1" ht="52.5" customHeight="1" x14ac:dyDescent="0.2">
      <c r="A508" s="339"/>
      <c r="B508" s="173"/>
      <c r="C508" s="173"/>
      <c r="D508" s="173"/>
      <c r="E508" s="173"/>
      <c r="F508" s="51" t="s">
        <v>26</v>
      </c>
      <c r="G508" s="30">
        <v>5</v>
      </c>
      <c r="H508" s="70">
        <v>817</v>
      </c>
      <c r="I508" s="83">
        <f t="shared" ref="I508:I509" si="35">H508*G508</f>
        <v>4085</v>
      </c>
      <c r="J508" s="165"/>
    </row>
    <row r="509" spans="1:11" s="47" customFormat="1" ht="54.75" customHeight="1" x14ac:dyDescent="0.2">
      <c r="A509" s="339"/>
      <c r="B509" s="173"/>
      <c r="C509" s="173"/>
      <c r="D509" s="173"/>
      <c r="E509" s="173"/>
      <c r="F509" s="51" t="s">
        <v>27</v>
      </c>
      <c r="G509" s="30">
        <v>5</v>
      </c>
      <c r="H509" s="26">
        <f>3480*(1+5.2%)</f>
        <v>3660.96</v>
      </c>
      <c r="I509" s="83">
        <f t="shared" si="35"/>
        <v>18304.8</v>
      </c>
      <c r="J509" s="165"/>
    </row>
    <row r="510" spans="1:11" ht="19.25" customHeight="1" x14ac:dyDescent="0.2">
      <c r="A510" s="339"/>
      <c r="B510" s="173"/>
      <c r="C510" s="173"/>
      <c r="D510" s="173"/>
      <c r="E510" s="173"/>
      <c r="F510" s="51" t="s">
        <v>204</v>
      </c>
      <c r="G510" s="30">
        <v>1</v>
      </c>
      <c r="H510" s="70">
        <v>81333</v>
      </c>
      <c r="I510" s="70">
        <f>H510*G510</f>
        <v>81333</v>
      </c>
      <c r="J510" s="166"/>
    </row>
    <row r="511" spans="1:11" ht="32.25" customHeight="1" x14ac:dyDescent="0.2">
      <c r="A511" s="343" t="s">
        <v>159</v>
      </c>
      <c r="B511" s="345" t="s">
        <v>117</v>
      </c>
      <c r="C511" s="345" t="s">
        <v>196</v>
      </c>
      <c r="D511" s="345">
        <v>2</v>
      </c>
      <c r="E511" s="345">
        <v>20</v>
      </c>
      <c r="F511" s="63" t="s">
        <v>161</v>
      </c>
      <c r="G511" s="63">
        <f>D511*E511</f>
        <v>40</v>
      </c>
      <c r="H511" s="84" t="e">
        <f>#REF!</f>
        <v>#REF!</v>
      </c>
      <c r="I511" s="70" t="e">
        <f>H511*G511</f>
        <v>#REF!</v>
      </c>
      <c r="J511" s="263" t="e">
        <f>SUM(I511:I512)</f>
        <v>#REF!</v>
      </c>
      <c r="K511" s="29"/>
    </row>
    <row r="512" spans="1:11" ht="30" x14ac:dyDescent="0.2">
      <c r="A512" s="344"/>
      <c r="B512" s="163"/>
      <c r="C512" s="163"/>
      <c r="D512" s="163"/>
      <c r="E512" s="163"/>
      <c r="F512" s="2" t="s">
        <v>306</v>
      </c>
      <c r="G512" s="63">
        <f>D511</f>
        <v>2</v>
      </c>
      <c r="H512" s="26">
        <v>116655</v>
      </c>
      <c r="I512" s="26">
        <f>+H512*G512</f>
        <v>233310</v>
      </c>
      <c r="J512" s="264"/>
    </row>
    <row r="513" spans="1:12" ht="14" x14ac:dyDescent="0.2">
      <c r="A513" s="195" t="s">
        <v>162</v>
      </c>
      <c r="B513" s="260"/>
      <c r="C513" s="260"/>
      <c r="D513" s="260"/>
      <c r="E513" s="260"/>
      <c r="F513" s="260"/>
      <c r="G513" s="260"/>
      <c r="H513" s="260"/>
      <c r="I513" s="261"/>
      <c r="J513" s="46" t="e">
        <f>SUM(J266:J512)</f>
        <v>#REF!</v>
      </c>
      <c r="K513" s="85" t="e">
        <f>B2-J513</f>
        <v>#REF!</v>
      </c>
      <c r="L513" s="120" t="e">
        <f>K513/J513</f>
        <v>#REF!</v>
      </c>
    </row>
    <row r="514" spans="1:12" ht="70.25" customHeight="1" x14ac:dyDescent="0.2">
      <c r="A514" s="196" t="s">
        <v>236</v>
      </c>
      <c r="B514" s="258"/>
      <c r="C514" s="258"/>
      <c r="D514" s="258"/>
      <c r="E514" s="258"/>
      <c r="F514" s="258"/>
      <c r="G514" s="258"/>
      <c r="H514" s="258"/>
      <c r="I514" s="259"/>
      <c r="J514" s="64" t="e">
        <f>J513*L513</f>
        <v>#REF!</v>
      </c>
    </row>
    <row r="515" spans="1:12" ht="14" x14ac:dyDescent="0.2">
      <c r="A515" s="195" t="s">
        <v>163</v>
      </c>
      <c r="B515" s="260"/>
      <c r="C515" s="260"/>
      <c r="D515" s="260"/>
      <c r="E515" s="260"/>
      <c r="F515" s="260"/>
      <c r="G515" s="260"/>
      <c r="H515" s="260"/>
      <c r="I515" s="261"/>
      <c r="J515" s="64" t="e">
        <f>SUM(J513+J514)</f>
        <v>#REF!</v>
      </c>
      <c r="K515" s="85" t="e">
        <f>B2-J515</f>
        <v>#REF!</v>
      </c>
    </row>
    <row r="518" spans="1:12" s="22" customFormat="1" x14ac:dyDescent="0.2">
      <c r="A518" s="149" t="s">
        <v>354</v>
      </c>
      <c r="B518" s="149"/>
      <c r="C518" s="149"/>
      <c r="D518" s="149"/>
      <c r="E518" s="149"/>
      <c r="F518" s="149"/>
      <c r="G518" s="149"/>
      <c r="H518" s="149"/>
      <c r="I518" s="149"/>
      <c r="J518" s="149"/>
    </row>
    <row r="519" spans="1:12" s="22" customFormat="1" x14ac:dyDescent="0.2">
      <c r="A519" s="149"/>
      <c r="B519" s="149"/>
      <c r="C519" s="149"/>
      <c r="D519" s="149"/>
      <c r="E519" s="149"/>
      <c r="F519" s="149"/>
      <c r="G519" s="149"/>
      <c r="H519" s="149"/>
      <c r="I519" s="149"/>
      <c r="J519" s="149"/>
    </row>
    <row r="520" spans="1:12" s="22" customFormat="1" ht="14" x14ac:dyDescent="0.2">
      <c r="A520" s="150" t="s">
        <v>90</v>
      </c>
      <c r="B520" s="203"/>
      <c r="C520" s="203"/>
      <c r="D520" s="203"/>
      <c r="E520" s="203"/>
      <c r="F520" s="203"/>
      <c r="G520" s="203"/>
      <c r="H520" s="203"/>
      <c r="I520" s="203"/>
      <c r="J520" s="352"/>
    </row>
    <row r="521" spans="1:12" s="22" customFormat="1" ht="45" x14ac:dyDescent="0.2">
      <c r="A521" s="151" t="s">
        <v>71</v>
      </c>
      <c r="B521" s="204"/>
      <c r="C521" s="204"/>
      <c r="D521" s="205"/>
      <c r="E521" s="21" t="s">
        <v>194</v>
      </c>
      <c r="F521" s="23"/>
      <c r="G521" s="21" t="s">
        <v>82</v>
      </c>
      <c r="H521" s="21" t="s">
        <v>92</v>
      </c>
      <c r="I521" s="21" t="s">
        <v>93</v>
      </c>
      <c r="J521" s="21" t="s">
        <v>94</v>
      </c>
    </row>
    <row r="522" spans="1:12" ht="30" x14ac:dyDescent="0.2">
      <c r="A522" s="152" t="s">
        <v>95</v>
      </c>
      <c r="B522" s="206"/>
      <c r="C522" s="206"/>
      <c r="D522" s="207"/>
      <c r="E522" s="24">
        <v>4</v>
      </c>
      <c r="F522" s="25" t="s">
        <v>96</v>
      </c>
      <c r="G522" s="3">
        <v>1</v>
      </c>
      <c r="H522" s="26">
        <v>4510000</v>
      </c>
      <c r="I522" s="27">
        <f>H522*G522*E522</f>
        <v>18040000</v>
      </c>
      <c r="J522" s="153">
        <f>SUM(I522:I525)</f>
        <v>88296000</v>
      </c>
    </row>
    <row r="523" spans="1:12" ht="30" x14ac:dyDescent="0.2">
      <c r="A523" s="208"/>
      <c r="B523" s="209"/>
      <c r="C523" s="209"/>
      <c r="D523" s="210"/>
      <c r="E523" s="24">
        <v>4</v>
      </c>
      <c r="F523" s="25" t="s">
        <v>97</v>
      </c>
      <c r="G523" s="3">
        <v>1</v>
      </c>
      <c r="H523" s="26">
        <v>4510000</v>
      </c>
      <c r="I523" s="27">
        <f t="shared" ref="I523:I533" si="36">H523*G523*E523</f>
        <v>18040000</v>
      </c>
      <c r="J523" s="153"/>
    </row>
    <row r="524" spans="1:12" ht="30" x14ac:dyDescent="0.2">
      <c r="A524" s="208"/>
      <c r="B524" s="209"/>
      <c r="C524" s="209"/>
      <c r="D524" s="210"/>
      <c r="E524" s="24">
        <v>4</v>
      </c>
      <c r="F524" s="25" t="s">
        <v>98</v>
      </c>
      <c r="G524" s="3">
        <v>1</v>
      </c>
      <c r="H524" s="26">
        <v>4510000</v>
      </c>
      <c r="I524" s="27">
        <f t="shared" si="36"/>
        <v>18040000</v>
      </c>
      <c r="J524" s="153"/>
    </row>
    <row r="525" spans="1:12" ht="30" x14ac:dyDescent="0.2">
      <c r="A525" s="211"/>
      <c r="B525" s="212"/>
      <c r="C525" s="212"/>
      <c r="D525" s="213"/>
      <c r="E525" s="24">
        <v>4</v>
      </c>
      <c r="F525" s="25" t="s">
        <v>195</v>
      </c>
      <c r="G525" s="3">
        <v>4</v>
      </c>
      <c r="H525" s="26">
        <v>2136000</v>
      </c>
      <c r="I525" s="27">
        <f t="shared" si="36"/>
        <v>34176000</v>
      </c>
      <c r="J525" s="153"/>
    </row>
    <row r="526" spans="1:12" ht="30" x14ac:dyDescent="0.2">
      <c r="A526" s="152" t="s">
        <v>100</v>
      </c>
      <c r="B526" s="206"/>
      <c r="C526" s="206"/>
      <c r="D526" s="207"/>
      <c r="E526" s="24">
        <v>4</v>
      </c>
      <c r="F526" s="25" t="s">
        <v>96</v>
      </c>
      <c r="G526" s="3">
        <v>1</v>
      </c>
      <c r="H526" s="26">
        <v>4510000</v>
      </c>
      <c r="I526" s="27">
        <f t="shared" si="36"/>
        <v>18040000</v>
      </c>
      <c r="J526" s="153">
        <f>SUM(I526:I529)</f>
        <v>88296000</v>
      </c>
    </row>
    <row r="527" spans="1:12" ht="30" x14ac:dyDescent="0.2">
      <c r="A527" s="208"/>
      <c r="B527" s="209"/>
      <c r="C527" s="209"/>
      <c r="D527" s="210"/>
      <c r="E527" s="24">
        <v>4</v>
      </c>
      <c r="F527" s="25" t="s">
        <v>97</v>
      </c>
      <c r="G527" s="3">
        <v>1</v>
      </c>
      <c r="H527" s="26">
        <v>4510000</v>
      </c>
      <c r="I527" s="27">
        <f t="shared" si="36"/>
        <v>18040000</v>
      </c>
      <c r="J527" s="153"/>
    </row>
    <row r="528" spans="1:12" ht="30" x14ac:dyDescent="0.2">
      <c r="A528" s="208"/>
      <c r="B528" s="209"/>
      <c r="C528" s="209"/>
      <c r="D528" s="210"/>
      <c r="E528" s="24">
        <v>4</v>
      </c>
      <c r="F528" s="25" t="s">
        <v>98</v>
      </c>
      <c r="G528" s="3">
        <v>1</v>
      </c>
      <c r="H528" s="26">
        <v>4510000</v>
      </c>
      <c r="I528" s="27">
        <f t="shared" si="36"/>
        <v>18040000</v>
      </c>
      <c r="J528" s="153"/>
    </row>
    <row r="529" spans="1:13" ht="30" x14ac:dyDescent="0.2">
      <c r="A529" s="211"/>
      <c r="B529" s="212"/>
      <c r="C529" s="212"/>
      <c r="D529" s="213"/>
      <c r="E529" s="24">
        <v>4</v>
      </c>
      <c r="F529" s="25" t="s">
        <v>195</v>
      </c>
      <c r="G529" s="3">
        <v>4</v>
      </c>
      <c r="H529" s="26">
        <v>2136000</v>
      </c>
      <c r="I529" s="27">
        <f t="shared" si="36"/>
        <v>34176000</v>
      </c>
      <c r="J529" s="153"/>
    </row>
    <row r="530" spans="1:13" ht="30" x14ac:dyDescent="0.2">
      <c r="A530" s="152" t="s">
        <v>101</v>
      </c>
      <c r="B530" s="206"/>
      <c r="C530" s="206"/>
      <c r="D530" s="207"/>
      <c r="E530" s="24">
        <v>1.5</v>
      </c>
      <c r="F530" s="25" t="s">
        <v>102</v>
      </c>
      <c r="G530" s="3">
        <v>1</v>
      </c>
      <c r="H530" s="26">
        <v>4510000</v>
      </c>
      <c r="I530" s="27">
        <f t="shared" si="36"/>
        <v>6765000</v>
      </c>
      <c r="J530" s="159">
        <f>SUM(I530:I533)</f>
        <v>24805000</v>
      </c>
    </row>
    <row r="531" spans="1:13" ht="30" x14ac:dyDescent="0.2">
      <c r="A531" s="208"/>
      <c r="B531" s="209"/>
      <c r="C531" s="209"/>
      <c r="D531" s="210"/>
      <c r="E531" s="24">
        <v>1.5</v>
      </c>
      <c r="F531" s="25" t="s">
        <v>103</v>
      </c>
      <c r="G531" s="3">
        <v>1</v>
      </c>
      <c r="H531" s="26">
        <v>4510000</v>
      </c>
      <c r="I531" s="27">
        <f t="shared" si="36"/>
        <v>6765000</v>
      </c>
      <c r="J531" s="160"/>
      <c r="M531" s="29"/>
    </row>
    <row r="532" spans="1:13" ht="30" x14ac:dyDescent="0.2">
      <c r="A532" s="208"/>
      <c r="B532" s="209"/>
      <c r="C532" s="209"/>
      <c r="D532" s="210"/>
      <c r="E532" s="24">
        <v>1.5</v>
      </c>
      <c r="F532" s="25" t="s">
        <v>104</v>
      </c>
      <c r="G532" s="3">
        <v>1</v>
      </c>
      <c r="H532" s="26">
        <v>4510000</v>
      </c>
      <c r="I532" s="27">
        <f t="shared" si="36"/>
        <v>6765000</v>
      </c>
      <c r="J532" s="160"/>
      <c r="M532" s="29"/>
    </row>
    <row r="533" spans="1:13" ht="30" x14ac:dyDescent="0.2">
      <c r="A533" s="211"/>
      <c r="B533" s="212"/>
      <c r="C533" s="212"/>
      <c r="D533" s="213"/>
      <c r="E533" s="24">
        <v>1</v>
      </c>
      <c r="F533" s="25" t="s">
        <v>105</v>
      </c>
      <c r="G533" s="3">
        <v>1</v>
      </c>
      <c r="H533" s="26">
        <v>4510000</v>
      </c>
      <c r="I533" s="27">
        <f t="shared" si="36"/>
        <v>4510000</v>
      </c>
      <c r="J533" s="161"/>
    </row>
    <row r="534" spans="1:13" s="22" customFormat="1" ht="15" x14ac:dyDescent="0.2">
      <c r="A534" s="149"/>
      <c r="B534" s="149"/>
      <c r="C534" s="149"/>
      <c r="D534" s="149"/>
      <c r="E534" s="149"/>
      <c r="F534" s="149"/>
      <c r="G534" s="21" t="s">
        <v>82</v>
      </c>
      <c r="H534" s="21" t="s">
        <v>92</v>
      </c>
      <c r="I534" s="21" t="s">
        <v>93</v>
      </c>
      <c r="J534" s="21" t="s">
        <v>94</v>
      </c>
    </row>
    <row r="535" spans="1:13" ht="105" x14ac:dyDescent="0.2">
      <c r="A535" s="177" t="s">
        <v>106</v>
      </c>
      <c r="B535" s="214"/>
      <c r="C535" s="214"/>
      <c r="D535" s="215"/>
      <c r="E535" s="30">
        <f>E522</f>
        <v>4</v>
      </c>
      <c r="F535" s="31" t="s">
        <v>107</v>
      </c>
      <c r="G535" s="3">
        <v>1</v>
      </c>
      <c r="H535" s="26">
        <v>13500000</v>
      </c>
      <c r="I535" s="26">
        <f>E535*G535*H535</f>
        <v>54000000</v>
      </c>
      <c r="J535" s="26">
        <f>I535</f>
        <v>54000000</v>
      </c>
      <c r="L535" s="32"/>
      <c r="M535" s="33">
        <f>L535*0.86%</f>
        <v>0</v>
      </c>
    </row>
    <row r="536" spans="1:13" ht="14" x14ac:dyDescent="0.2">
      <c r="A536" s="178" t="s">
        <v>108</v>
      </c>
      <c r="B536" s="216"/>
      <c r="C536" s="216"/>
      <c r="D536" s="216"/>
      <c r="E536" s="216"/>
      <c r="F536" s="216"/>
      <c r="G536" s="216"/>
      <c r="H536" s="216"/>
      <c r="I536" s="216"/>
      <c r="J536" s="324"/>
    </row>
    <row r="537" spans="1:13" s="22" customFormat="1" ht="14" x14ac:dyDescent="0.2">
      <c r="A537" s="151" t="s">
        <v>109</v>
      </c>
      <c r="B537" s="204"/>
      <c r="C537" s="204"/>
      <c r="D537" s="204"/>
      <c r="E537" s="204"/>
      <c r="F537" s="204"/>
      <c r="G537" s="204"/>
      <c r="H537" s="204"/>
      <c r="I537" s="204"/>
      <c r="J537" s="205"/>
    </row>
    <row r="538" spans="1:13" s="22" customFormat="1" ht="37.75" customHeight="1" x14ac:dyDescent="0.2">
      <c r="A538" s="34" t="s">
        <v>71</v>
      </c>
      <c r="B538" s="34" t="s">
        <v>110</v>
      </c>
      <c r="C538" s="34" t="s">
        <v>111</v>
      </c>
      <c r="D538" s="21" t="s">
        <v>112</v>
      </c>
      <c r="E538" s="21" t="s">
        <v>113</v>
      </c>
      <c r="F538" s="21" t="s">
        <v>114</v>
      </c>
      <c r="G538" s="21" t="s">
        <v>174</v>
      </c>
      <c r="H538" s="21" t="s">
        <v>92</v>
      </c>
      <c r="I538" s="21" t="s">
        <v>93</v>
      </c>
      <c r="J538" s="21" t="s">
        <v>94</v>
      </c>
    </row>
    <row r="539" spans="1:13" s="22" customFormat="1" ht="37.75" customHeight="1" x14ac:dyDescent="0.2">
      <c r="A539" s="75" t="s">
        <v>115</v>
      </c>
      <c r="B539" s="86" t="s">
        <v>217</v>
      </c>
      <c r="C539" s="86" t="s">
        <v>218</v>
      </c>
      <c r="D539" s="323"/>
      <c r="E539" s="216"/>
      <c r="F539" s="216"/>
      <c r="G539" s="216"/>
      <c r="H539" s="216"/>
      <c r="I539" s="216"/>
      <c r="J539" s="324"/>
    </row>
    <row r="540" spans="1:13" s="22" customFormat="1" ht="45" x14ac:dyDescent="0.2">
      <c r="A540" s="21" t="s">
        <v>71</v>
      </c>
      <c r="B540" s="21" t="s">
        <v>110</v>
      </c>
      <c r="C540" s="21" t="s">
        <v>111</v>
      </c>
      <c r="D540" s="21" t="s">
        <v>112</v>
      </c>
      <c r="E540" s="21" t="s">
        <v>113</v>
      </c>
      <c r="F540" s="21" t="s">
        <v>114</v>
      </c>
      <c r="G540" s="21" t="s">
        <v>174</v>
      </c>
      <c r="H540" s="21" t="s">
        <v>92</v>
      </c>
      <c r="I540" s="21" t="s">
        <v>93</v>
      </c>
      <c r="J540" s="21" t="s">
        <v>94</v>
      </c>
    </row>
    <row r="541" spans="1:13" ht="29" customHeight="1" x14ac:dyDescent="0.2">
      <c r="A541" s="158" t="s">
        <v>116</v>
      </c>
      <c r="B541" s="157" t="s">
        <v>117</v>
      </c>
      <c r="C541" s="157" t="s">
        <v>118</v>
      </c>
      <c r="D541" s="157">
        <v>3</v>
      </c>
      <c r="E541" s="157">
        <v>20</v>
      </c>
      <c r="F541" s="2" t="s">
        <v>165</v>
      </c>
      <c r="G541" s="3">
        <f>ROUNDUP((D541*E541)/50,0)</f>
        <v>2</v>
      </c>
      <c r="H541" s="42" t="e">
        <f>#REF!</f>
        <v>#REF!</v>
      </c>
      <c r="I541" s="26" t="e">
        <f>+H541*G541</f>
        <v>#REF!</v>
      </c>
      <c r="J541" s="159" t="e">
        <f>SUM(I541:I544)</f>
        <v>#REF!</v>
      </c>
    </row>
    <row r="542" spans="1:13" ht="33" customHeight="1" x14ac:dyDescent="0.2">
      <c r="A542" s="217"/>
      <c r="B542" s="219"/>
      <c r="C542" s="219"/>
      <c r="D542" s="219"/>
      <c r="E542" s="219"/>
      <c r="F542" s="2" t="s">
        <v>80</v>
      </c>
      <c r="G542" s="3">
        <f>ROUNDUP((D541*E541)/20,0)</f>
        <v>3</v>
      </c>
      <c r="H542" s="42" t="e">
        <f>#REF!</f>
        <v>#REF!</v>
      </c>
      <c r="I542" s="26" t="e">
        <f>+H542*G542</f>
        <v>#REF!</v>
      </c>
      <c r="J542" s="160"/>
    </row>
    <row r="543" spans="1:13" ht="31.25" customHeight="1" x14ac:dyDescent="0.2">
      <c r="A543" s="217"/>
      <c r="B543" s="219"/>
      <c r="C543" s="219"/>
      <c r="D543" s="219"/>
      <c r="E543" s="219"/>
      <c r="F543" s="2" t="s">
        <v>78</v>
      </c>
      <c r="G543" s="3">
        <v>1</v>
      </c>
      <c r="H543" s="42" t="e">
        <f>#REF!</f>
        <v>#REF!</v>
      </c>
      <c r="I543" s="26" t="e">
        <f>+H543*G543</f>
        <v>#REF!</v>
      </c>
      <c r="J543" s="160"/>
    </row>
    <row r="544" spans="1:13" ht="36.5" customHeight="1" x14ac:dyDescent="0.2">
      <c r="A544" s="218"/>
      <c r="B544" s="220"/>
      <c r="C544" s="220"/>
      <c r="D544" s="220"/>
      <c r="E544" s="220"/>
      <c r="F544" s="2" t="s">
        <v>79</v>
      </c>
      <c r="G544" s="3">
        <v>3</v>
      </c>
      <c r="H544" s="42" t="e">
        <f>#REF!</f>
        <v>#REF!</v>
      </c>
      <c r="I544" s="26" t="e">
        <f>+H544*G544</f>
        <v>#REF!</v>
      </c>
      <c r="J544" s="161"/>
    </row>
    <row r="545" spans="1:10" s="22" customFormat="1" ht="45" x14ac:dyDescent="0.2">
      <c r="A545" s="21" t="s">
        <v>71</v>
      </c>
      <c r="B545" s="21" t="s">
        <v>110</v>
      </c>
      <c r="C545" s="21" t="s">
        <v>111</v>
      </c>
      <c r="D545" s="21" t="s">
        <v>112</v>
      </c>
      <c r="E545" s="21" t="s">
        <v>113</v>
      </c>
      <c r="F545" s="21" t="s">
        <v>114</v>
      </c>
      <c r="G545" s="21" t="s">
        <v>174</v>
      </c>
      <c r="H545" s="21" t="s">
        <v>92</v>
      </c>
      <c r="I545" s="21" t="s">
        <v>93</v>
      </c>
      <c r="J545" s="21" t="s">
        <v>94</v>
      </c>
    </row>
    <row r="546" spans="1:10" ht="33" customHeight="1" x14ac:dyDescent="0.2">
      <c r="A546" s="155" t="s">
        <v>119</v>
      </c>
      <c r="B546" s="156" t="s">
        <v>59</v>
      </c>
      <c r="C546" s="157" t="s">
        <v>118</v>
      </c>
      <c r="D546" s="157">
        <v>3</v>
      </c>
      <c r="E546" s="157">
        <v>15</v>
      </c>
      <c r="F546" s="2" t="s">
        <v>165</v>
      </c>
      <c r="G546" s="3">
        <f>ROUNDUP((D546*E546)/50,0)</f>
        <v>1</v>
      </c>
      <c r="H546" s="42" t="e">
        <f>#REF!</f>
        <v>#REF!</v>
      </c>
      <c r="I546" s="26" t="e">
        <f>+H546*G546</f>
        <v>#REF!</v>
      </c>
      <c r="J546" s="153" t="e">
        <f>+I549+I546+I547+I548</f>
        <v>#REF!</v>
      </c>
    </row>
    <row r="547" spans="1:10" ht="42.5" customHeight="1" x14ac:dyDescent="0.2">
      <c r="A547" s="221"/>
      <c r="B547" s="219"/>
      <c r="C547" s="219"/>
      <c r="D547" s="219"/>
      <c r="E547" s="219"/>
      <c r="F547" s="2" t="s">
        <v>80</v>
      </c>
      <c r="G547" s="81">
        <f>ROUNDUP((D546*E546)/20,0)</f>
        <v>3</v>
      </c>
      <c r="H547" s="42" t="e">
        <f>#REF!</f>
        <v>#REF!</v>
      </c>
      <c r="I547" s="26" t="e">
        <f>+H547*G547</f>
        <v>#REF!</v>
      </c>
      <c r="J547" s="153"/>
    </row>
    <row r="548" spans="1:10" ht="37.25" customHeight="1" x14ac:dyDescent="0.2">
      <c r="A548" s="221"/>
      <c r="B548" s="219"/>
      <c r="C548" s="219"/>
      <c r="D548" s="219"/>
      <c r="E548" s="219"/>
      <c r="F548" s="2" t="s">
        <v>78</v>
      </c>
      <c r="G548" s="3">
        <v>1</v>
      </c>
      <c r="H548" s="42" t="e">
        <f>#REF!</f>
        <v>#REF!</v>
      </c>
      <c r="I548" s="26" t="e">
        <f>+H548*G548</f>
        <v>#REF!</v>
      </c>
      <c r="J548" s="153"/>
    </row>
    <row r="549" spans="1:10" ht="39.5" customHeight="1" x14ac:dyDescent="0.2">
      <c r="A549" s="222"/>
      <c r="B549" s="220"/>
      <c r="C549" s="220"/>
      <c r="D549" s="220"/>
      <c r="E549" s="220"/>
      <c r="F549" s="2" t="s">
        <v>79</v>
      </c>
      <c r="G549" s="3">
        <v>3</v>
      </c>
      <c r="H549" s="42" t="e">
        <f>#REF!</f>
        <v>#REF!</v>
      </c>
      <c r="I549" s="26" t="e">
        <f>+H549*G549</f>
        <v>#REF!</v>
      </c>
      <c r="J549" s="153"/>
    </row>
    <row r="550" spans="1:10" ht="45" x14ac:dyDescent="0.2">
      <c r="A550" s="21" t="s">
        <v>71</v>
      </c>
      <c r="B550" s="21" t="s">
        <v>110</v>
      </c>
      <c r="C550" s="21" t="s">
        <v>111</v>
      </c>
      <c r="D550" s="21" t="s">
        <v>112</v>
      </c>
      <c r="E550" s="21" t="s">
        <v>113</v>
      </c>
      <c r="F550" s="21" t="s">
        <v>114</v>
      </c>
      <c r="G550" s="21" t="s">
        <v>120</v>
      </c>
      <c r="H550" s="21" t="s">
        <v>92</v>
      </c>
      <c r="I550" s="21" t="s">
        <v>93</v>
      </c>
      <c r="J550" s="21" t="s">
        <v>94</v>
      </c>
    </row>
    <row r="551" spans="1:10" ht="25.25" customHeight="1" x14ac:dyDescent="0.2">
      <c r="A551" s="155" t="s">
        <v>337</v>
      </c>
      <c r="B551" s="156" t="s">
        <v>117</v>
      </c>
      <c r="C551" s="156" t="s">
        <v>121</v>
      </c>
      <c r="D551" s="156">
        <v>3</v>
      </c>
      <c r="E551" s="156">
        <v>15</v>
      </c>
      <c r="F551" s="2" t="s">
        <v>165</v>
      </c>
      <c r="G551" s="3">
        <f>ROUNDUP((D551*E551)/50,0)</f>
        <v>1</v>
      </c>
      <c r="H551" s="26" t="e">
        <f>#REF!</f>
        <v>#REF!</v>
      </c>
      <c r="I551" s="26" t="e">
        <f>+H551*G551</f>
        <v>#REF!</v>
      </c>
      <c r="J551" s="159" t="e">
        <f>SUM(I551:I566)</f>
        <v>#REF!</v>
      </c>
    </row>
    <row r="552" spans="1:10" ht="30" customHeight="1" x14ac:dyDescent="0.2">
      <c r="A552" s="221"/>
      <c r="B552" s="219"/>
      <c r="C552" s="219"/>
      <c r="D552" s="219"/>
      <c r="E552" s="219"/>
      <c r="F552" s="2" t="s">
        <v>80</v>
      </c>
      <c r="G552" s="3">
        <f>ROUNDUP((D551*E551)/20,0)</f>
        <v>3</v>
      </c>
      <c r="H552" s="26" t="e">
        <f>#REF!</f>
        <v>#REF!</v>
      </c>
      <c r="I552" s="26" t="e">
        <f>+H552*G552</f>
        <v>#REF!</v>
      </c>
      <c r="J552" s="160"/>
    </row>
    <row r="553" spans="1:10" ht="33" customHeight="1" x14ac:dyDescent="0.2">
      <c r="A553" s="221"/>
      <c r="B553" s="219"/>
      <c r="C553" s="219"/>
      <c r="D553" s="219"/>
      <c r="E553" s="219"/>
      <c r="F553" s="2" t="s">
        <v>78</v>
      </c>
      <c r="G553" s="3">
        <v>1</v>
      </c>
      <c r="H553" s="26" t="e">
        <f>#REF!</f>
        <v>#REF!</v>
      </c>
      <c r="I553" s="26" t="e">
        <f>+H553*G553</f>
        <v>#REF!</v>
      </c>
      <c r="J553" s="160"/>
    </row>
    <row r="554" spans="1:10" ht="45" customHeight="1" x14ac:dyDescent="0.2">
      <c r="A554" s="221"/>
      <c r="B554" s="219"/>
      <c r="C554" s="219"/>
      <c r="D554" s="219"/>
      <c r="E554" s="219"/>
      <c r="F554" s="2" t="s">
        <v>77</v>
      </c>
      <c r="G554" s="3">
        <v>1</v>
      </c>
      <c r="H554" s="26" t="e">
        <f>#REF!</f>
        <v>#REF!</v>
      </c>
      <c r="I554" s="26" t="e">
        <f>+H554*G554</f>
        <v>#REF!</v>
      </c>
      <c r="J554" s="160"/>
    </row>
    <row r="555" spans="1:10" ht="26.5" customHeight="1" x14ac:dyDescent="0.2">
      <c r="A555" s="222"/>
      <c r="B555" s="220"/>
      <c r="C555" s="220"/>
      <c r="D555" s="220"/>
      <c r="E555" s="220"/>
      <c r="F555" s="2" t="s">
        <v>79</v>
      </c>
      <c r="G555" s="30">
        <v>1</v>
      </c>
      <c r="H555" s="27" t="e">
        <f>#REF!</f>
        <v>#REF!</v>
      </c>
      <c r="I555" s="26" t="e">
        <f>+H555*G555</f>
        <v>#REF!</v>
      </c>
      <c r="J555" s="161"/>
    </row>
    <row r="556" spans="1:10" ht="45" x14ac:dyDescent="0.2">
      <c r="A556" s="21" t="s">
        <v>71</v>
      </c>
      <c r="B556" s="21" t="s">
        <v>110</v>
      </c>
      <c r="C556" s="21" t="s">
        <v>111</v>
      </c>
      <c r="D556" s="21" t="s">
        <v>112</v>
      </c>
      <c r="E556" s="21" t="s">
        <v>113</v>
      </c>
      <c r="F556" s="21" t="s">
        <v>114</v>
      </c>
      <c r="G556" s="21" t="s">
        <v>174</v>
      </c>
      <c r="H556" s="21" t="s">
        <v>92</v>
      </c>
      <c r="I556" s="21" t="s">
        <v>93</v>
      </c>
      <c r="J556" s="21" t="s">
        <v>94</v>
      </c>
    </row>
    <row r="557" spans="1:10" ht="26.5" customHeight="1" x14ac:dyDescent="0.2">
      <c r="A557" s="155" t="s">
        <v>337</v>
      </c>
      <c r="B557" s="157" t="s">
        <v>59</v>
      </c>
      <c r="C557" s="156" t="s">
        <v>121</v>
      </c>
      <c r="D557" s="156">
        <v>3</v>
      </c>
      <c r="E557" s="156">
        <v>10</v>
      </c>
      <c r="F557" s="2" t="s">
        <v>165</v>
      </c>
      <c r="G557" s="3">
        <f>ROUNDUP((D557*E557)/50,0)</f>
        <v>1</v>
      </c>
      <c r="H557" s="26" t="e">
        <f>#REF!</f>
        <v>#REF!</v>
      </c>
      <c r="I557" s="26" t="e">
        <f>+H557*G557</f>
        <v>#REF!</v>
      </c>
      <c r="J557" s="159" t="e">
        <f>SUM(I557:I569)</f>
        <v>#REF!</v>
      </c>
    </row>
    <row r="558" spans="1:10" ht="30" customHeight="1" x14ac:dyDescent="0.2">
      <c r="A558" s="221"/>
      <c r="B558" s="219"/>
      <c r="C558" s="219"/>
      <c r="D558" s="219"/>
      <c r="E558" s="219"/>
      <c r="F558" s="2" t="s">
        <v>80</v>
      </c>
      <c r="G558" s="3">
        <f>ROUNDUP((D557*E557)/20,0)</f>
        <v>2</v>
      </c>
      <c r="H558" s="26" t="e">
        <f>#REF!</f>
        <v>#REF!</v>
      </c>
      <c r="I558" s="26" t="e">
        <f>+H558*G558</f>
        <v>#REF!</v>
      </c>
      <c r="J558" s="159"/>
    </row>
    <row r="559" spans="1:10" ht="28.25" customHeight="1" x14ac:dyDescent="0.2">
      <c r="A559" s="221"/>
      <c r="B559" s="219"/>
      <c r="C559" s="219"/>
      <c r="D559" s="219"/>
      <c r="E559" s="219"/>
      <c r="F559" s="2" t="s">
        <v>78</v>
      </c>
      <c r="G559" s="3">
        <v>1</v>
      </c>
      <c r="H559" s="26" t="e">
        <f>#REF!</f>
        <v>#REF!</v>
      </c>
      <c r="I559" s="26" t="e">
        <f>+H559*G559</f>
        <v>#REF!</v>
      </c>
      <c r="J559" s="159"/>
    </row>
    <row r="560" spans="1:10" ht="28.25" customHeight="1" x14ac:dyDescent="0.2">
      <c r="A560" s="221"/>
      <c r="B560" s="219"/>
      <c r="C560" s="219"/>
      <c r="D560" s="219"/>
      <c r="E560" s="219"/>
      <c r="F560" s="2" t="s">
        <v>77</v>
      </c>
      <c r="G560" s="3">
        <v>1</v>
      </c>
      <c r="H560" s="26" t="e">
        <f>#REF!</f>
        <v>#REF!</v>
      </c>
      <c r="I560" s="26" t="e">
        <f>+H560*G560</f>
        <v>#REF!</v>
      </c>
      <c r="J560" s="159"/>
    </row>
    <row r="561" spans="1:12" ht="34.25" customHeight="1" x14ac:dyDescent="0.2">
      <c r="A561" s="222"/>
      <c r="B561" s="220"/>
      <c r="C561" s="220"/>
      <c r="D561" s="220"/>
      <c r="E561" s="220"/>
      <c r="F561" s="2" t="s">
        <v>79</v>
      </c>
      <c r="G561" s="30">
        <v>1</v>
      </c>
      <c r="H561" s="27" t="e">
        <f>#REF!</f>
        <v>#REF!</v>
      </c>
      <c r="I561" s="26" t="e">
        <f>+H561*G561</f>
        <v>#REF!</v>
      </c>
      <c r="J561" s="159"/>
    </row>
    <row r="562" spans="1:12" s="22" customFormat="1" ht="45" x14ac:dyDescent="0.2">
      <c r="A562" s="21" t="s">
        <v>71</v>
      </c>
      <c r="B562" s="21" t="s">
        <v>110</v>
      </c>
      <c r="C562" s="21" t="s">
        <v>111</v>
      </c>
      <c r="D562" s="21" t="s">
        <v>112</v>
      </c>
      <c r="E562" s="21" t="s">
        <v>113</v>
      </c>
      <c r="F562" s="21" t="s">
        <v>114</v>
      </c>
      <c r="G562" s="21" t="s">
        <v>174</v>
      </c>
      <c r="H562" s="21" t="s">
        <v>92</v>
      </c>
      <c r="I562" s="21" t="s">
        <v>93</v>
      </c>
      <c r="J562" s="21" t="s">
        <v>94</v>
      </c>
    </row>
    <row r="563" spans="1:12" ht="76.25" customHeight="1" x14ac:dyDescent="0.2">
      <c r="A563" s="158" t="s">
        <v>338</v>
      </c>
      <c r="B563" s="158" t="s">
        <v>117</v>
      </c>
      <c r="C563" s="156" t="s">
        <v>5</v>
      </c>
      <c r="D563" s="157">
        <v>1</v>
      </c>
      <c r="E563" s="157">
        <v>20</v>
      </c>
      <c r="F563" s="2" t="s">
        <v>77</v>
      </c>
      <c r="G563" s="3">
        <v>1</v>
      </c>
      <c r="H563" s="26" t="e">
        <f>#REF!</f>
        <v>#REF!</v>
      </c>
      <c r="I563" s="26" t="e">
        <f>+H563*G563</f>
        <v>#REF!</v>
      </c>
      <c r="J563" s="159" t="e">
        <f>SUM(I563:I565)</f>
        <v>#REF!</v>
      </c>
      <c r="L563" s="44"/>
    </row>
    <row r="564" spans="1:12" ht="79.25" customHeight="1" x14ac:dyDescent="0.2">
      <c r="A564" s="217"/>
      <c r="B564" s="183"/>
      <c r="C564" s="223"/>
      <c r="D564" s="227"/>
      <c r="E564" s="227"/>
      <c r="F564" s="2" t="s">
        <v>306</v>
      </c>
      <c r="G564" s="3">
        <f>D563</f>
        <v>1</v>
      </c>
      <c r="H564" s="26">
        <v>116655</v>
      </c>
      <c r="I564" s="26">
        <f>+H564*G564</f>
        <v>116655</v>
      </c>
      <c r="J564" s="160"/>
      <c r="L564" s="44"/>
    </row>
    <row r="565" spans="1:12" ht="65" customHeight="1" x14ac:dyDescent="0.2">
      <c r="A565" s="218"/>
      <c r="B565" s="231"/>
      <c r="C565" s="224"/>
      <c r="D565" s="228"/>
      <c r="E565" s="228"/>
      <c r="F565" s="2" t="s">
        <v>76</v>
      </c>
      <c r="G565" s="3">
        <v>20</v>
      </c>
      <c r="H565" s="26" t="e">
        <f>#REF!</f>
        <v>#REF!</v>
      </c>
      <c r="I565" s="26" t="e">
        <f>+H565*G565</f>
        <v>#REF!</v>
      </c>
      <c r="J565" s="161"/>
      <c r="L565" s="44"/>
    </row>
    <row r="566" spans="1:12" s="22" customFormat="1" ht="45" x14ac:dyDescent="0.2">
      <c r="A566" s="21" t="s">
        <v>71</v>
      </c>
      <c r="B566" s="21" t="s">
        <v>110</v>
      </c>
      <c r="C566" s="21" t="s">
        <v>111</v>
      </c>
      <c r="D566" s="21" t="s">
        <v>112</v>
      </c>
      <c r="E566" s="21" t="s">
        <v>113</v>
      </c>
      <c r="F566" s="21" t="s">
        <v>114</v>
      </c>
      <c r="G566" s="21" t="s">
        <v>174</v>
      </c>
      <c r="H566" s="21" t="s">
        <v>92</v>
      </c>
      <c r="I566" s="21" t="s">
        <v>93</v>
      </c>
      <c r="J566" s="21" t="s">
        <v>94</v>
      </c>
    </row>
    <row r="567" spans="1:12" ht="75" x14ac:dyDescent="0.2">
      <c r="A567" s="35" t="s">
        <v>6</v>
      </c>
      <c r="B567" s="40" t="s">
        <v>117</v>
      </c>
      <c r="C567" s="43" t="s">
        <v>5</v>
      </c>
      <c r="D567" s="41">
        <v>3</v>
      </c>
      <c r="E567" s="41">
        <v>15</v>
      </c>
      <c r="F567" s="45" t="s">
        <v>77</v>
      </c>
      <c r="G567" s="45">
        <v>1</v>
      </c>
      <c r="H567" s="28" t="e">
        <f>#REF!</f>
        <v>#REF!</v>
      </c>
      <c r="I567" s="26" t="e">
        <f>+H567*G567</f>
        <v>#REF!</v>
      </c>
      <c r="J567" s="26" t="e">
        <f>SUM(I567)</f>
        <v>#REF!</v>
      </c>
    </row>
    <row r="568" spans="1:12" s="22" customFormat="1" ht="30" x14ac:dyDescent="0.2">
      <c r="A568" s="21" t="s">
        <v>71</v>
      </c>
      <c r="B568" s="21" t="s">
        <v>110</v>
      </c>
      <c r="C568" s="21" t="s">
        <v>111</v>
      </c>
      <c r="D568" s="21" t="s">
        <v>112</v>
      </c>
      <c r="E568" s="21" t="s">
        <v>124</v>
      </c>
      <c r="F568" s="21" t="s">
        <v>114</v>
      </c>
      <c r="G568" s="21" t="s">
        <v>174</v>
      </c>
      <c r="H568" s="21" t="s">
        <v>92</v>
      </c>
      <c r="I568" s="21" t="s">
        <v>93</v>
      </c>
      <c r="J568" s="21" t="s">
        <v>94</v>
      </c>
    </row>
    <row r="569" spans="1:12" s="47" customFormat="1" ht="75" x14ac:dyDescent="0.2">
      <c r="A569" s="35" t="s">
        <v>6</v>
      </c>
      <c r="B569" s="35" t="s">
        <v>59</v>
      </c>
      <c r="C569" s="43" t="s">
        <v>5</v>
      </c>
      <c r="D569" s="30">
        <v>1</v>
      </c>
      <c r="E569" s="30">
        <v>8</v>
      </c>
      <c r="F569" s="45" t="s">
        <v>77</v>
      </c>
      <c r="G569" s="45">
        <v>1</v>
      </c>
      <c r="H569" s="28" t="e">
        <f>#REF!</f>
        <v>#REF!</v>
      </c>
      <c r="I569" s="26" t="e">
        <f>+H569*G569</f>
        <v>#REF!</v>
      </c>
      <c r="J569" s="26" t="e">
        <f>SUM(I569)</f>
        <v>#REF!</v>
      </c>
    </row>
    <row r="570" spans="1:12" s="22" customFormat="1" ht="45" x14ac:dyDescent="0.2">
      <c r="A570" s="21" t="s">
        <v>71</v>
      </c>
      <c r="B570" s="21" t="s">
        <v>110</v>
      </c>
      <c r="C570" s="21" t="s">
        <v>111</v>
      </c>
      <c r="D570" s="21" t="s">
        <v>112</v>
      </c>
      <c r="E570" s="21" t="s">
        <v>113</v>
      </c>
      <c r="F570" s="21" t="s">
        <v>114</v>
      </c>
      <c r="G570" s="21" t="s">
        <v>174</v>
      </c>
      <c r="H570" s="21" t="s">
        <v>92</v>
      </c>
      <c r="I570" s="21" t="s">
        <v>93</v>
      </c>
      <c r="J570" s="21" t="s">
        <v>94</v>
      </c>
    </row>
    <row r="571" spans="1:12" ht="45" x14ac:dyDescent="0.2">
      <c r="A571" s="48" t="s">
        <v>7</v>
      </c>
      <c r="B571" s="41" t="s">
        <v>117</v>
      </c>
      <c r="C571" s="43" t="s">
        <v>5</v>
      </c>
      <c r="D571" s="41">
        <v>2</v>
      </c>
      <c r="E571" s="41">
        <v>20</v>
      </c>
      <c r="F571" s="45" t="s">
        <v>77</v>
      </c>
      <c r="G571" s="45">
        <v>1</v>
      </c>
      <c r="H571" s="28" t="e">
        <f>#REF!</f>
        <v>#REF!</v>
      </c>
      <c r="I571" s="26" t="e">
        <f>+H571*G571</f>
        <v>#REF!</v>
      </c>
      <c r="J571" s="26" t="e">
        <f>SUM(I571)</f>
        <v>#REF!</v>
      </c>
    </row>
    <row r="572" spans="1:12" s="22" customFormat="1" ht="45" x14ac:dyDescent="0.2">
      <c r="A572" s="21" t="s">
        <v>71</v>
      </c>
      <c r="B572" s="21" t="s">
        <v>110</v>
      </c>
      <c r="C572" s="21" t="s">
        <v>111</v>
      </c>
      <c r="D572" s="21" t="s">
        <v>112</v>
      </c>
      <c r="E572" s="21" t="s">
        <v>113</v>
      </c>
      <c r="F572" s="21" t="s">
        <v>114</v>
      </c>
      <c r="G572" s="21" t="s">
        <v>174</v>
      </c>
      <c r="H572" s="21" t="s">
        <v>92</v>
      </c>
      <c r="I572" s="21" t="s">
        <v>93</v>
      </c>
      <c r="J572" s="21" t="s">
        <v>94</v>
      </c>
    </row>
    <row r="573" spans="1:12" ht="45" x14ac:dyDescent="0.2">
      <c r="A573" s="49" t="s">
        <v>8</v>
      </c>
      <c r="B573" s="30" t="s">
        <v>59</v>
      </c>
      <c r="C573" s="43" t="s">
        <v>5</v>
      </c>
      <c r="D573" s="30">
        <v>1</v>
      </c>
      <c r="E573" s="30">
        <v>15</v>
      </c>
      <c r="F573" s="45" t="s">
        <v>77</v>
      </c>
      <c r="G573" s="45">
        <v>1</v>
      </c>
      <c r="H573" s="28" t="e">
        <f>#REF!</f>
        <v>#REF!</v>
      </c>
      <c r="I573" s="26" t="e">
        <f>+H573*G573</f>
        <v>#REF!</v>
      </c>
      <c r="J573" s="26" t="e">
        <f>SUM(I573)</f>
        <v>#REF!</v>
      </c>
    </row>
    <row r="574" spans="1:12" s="22" customFormat="1" ht="45" x14ac:dyDescent="0.2">
      <c r="A574" s="21" t="s">
        <v>71</v>
      </c>
      <c r="B574" s="21" t="s">
        <v>110</v>
      </c>
      <c r="C574" s="21" t="s">
        <v>111</v>
      </c>
      <c r="D574" s="21" t="s">
        <v>112</v>
      </c>
      <c r="E574" s="21" t="s">
        <v>113</v>
      </c>
      <c r="F574" s="21" t="s">
        <v>114</v>
      </c>
      <c r="G574" s="21" t="s">
        <v>174</v>
      </c>
      <c r="H574" s="21" t="s">
        <v>92</v>
      </c>
      <c r="I574" s="21" t="s">
        <v>93</v>
      </c>
      <c r="J574" s="21" t="s">
        <v>94</v>
      </c>
    </row>
    <row r="575" spans="1:12" ht="22.25" customHeight="1" x14ac:dyDescent="0.2">
      <c r="A575" s="171" t="s">
        <v>9</v>
      </c>
      <c r="B575" s="157" t="s">
        <v>117</v>
      </c>
      <c r="C575" s="157" t="s">
        <v>10</v>
      </c>
      <c r="D575" s="157">
        <v>2</v>
      </c>
      <c r="E575" s="157">
        <v>30</v>
      </c>
      <c r="F575" s="2" t="s">
        <v>310</v>
      </c>
      <c r="G575" s="3">
        <v>2</v>
      </c>
      <c r="H575" s="26" t="e">
        <f>#REF!</f>
        <v>#REF!</v>
      </c>
      <c r="I575" s="26" t="e">
        <f t="shared" ref="I575:I582" si="37">+H575*G575</f>
        <v>#REF!</v>
      </c>
      <c r="J575" s="159" t="e">
        <f>SUM(I575:I586)</f>
        <v>#REF!</v>
      </c>
    </row>
    <row r="576" spans="1:12" ht="24" customHeight="1" x14ac:dyDescent="0.2">
      <c r="A576" s="339"/>
      <c r="B576" s="219"/>
      <c r="C576" s="219"/>
      <c r="D576" s="219"/>
      <c r="E576" s="219"/>
      <c r="F576" s="2" t="s">
        <v>311</v>
      </c>
      <c r="G576" s="3">
        <v>2</v>
      </c>
      <c r="H576" s="66" t="e">
        <f>#REF!</f>
        <v>#REF!</v>
      </c>
      <c r="I576" s="26" t="e">
        <f t="shared" si="37"/>
        <v>#REF!</v>
      </c>
      <c r="J576" s="159"/>
    </row>
    <row r="577" spans="1:10" ht="23.5" customHeight="1" x14ac:dyDescent="0.2">
      <c r="A577" s="339"/>
      <c r="B577" s="219"/>
      <c r="C577" s="219"/>
      <c r="D577" s="219"/>
      <c r="E577" s="219"/>
      <c r="F577" s="2" t="s">
        <v>171</v>
      </c>
      <c r="G577" s="3">
        <v>2</v>
      </c>
      <c r="H577" s="26" t="e">
        <f>#REF!</f>
        <v>#REF!</v>
      </c>
      <c r="I577" s="26" t="e">
        <f t="shared" si="37"/>
        <v>#REF!</v>
      </c>
      <c r="J577" s="159"/>
    </row>
    <row r="578" spans="1:10" ht="24" customHeight="1" x14ac:dyDescent="0.2">
      <c r="A578" s="339"/>
      <c r="B578" s="219"/>
      <c r="C578" s="219"/>
      <c r="D578" s="219"/>
      <c r="E578" s="219"/>
      <c r="F578" s="2" t="s">
        <v>165</v>
      </c>
      <c r="G578" s="3">
        <v>1</v>
      </c>
      <c r="H578" s="26" t="e">
        <f>#REF!</f>
        <v>#REF!</v>
      </c>
      <c r="I578" s="26" t="e">
        <f t="shared" si="37"/>
        <v>#REF!</v>
      </c>
      <c r="J578" s="159"/>
    </row>
    <row r="579" spans="1:10" ht="24.5" customHeight="1" x14ac:dyDescent="0.2">
      <c r="A579" s="339"/>
      <c r="B579" s="219"/>
      <c r="C579" s="219"/>
      <c r="D579" s="219"/>
      <c r="E579" s="219"/>
      <c r="F579" s="2" t="s">
        <v>312</v>
      </c>
      <c r="G579" s="3">
        <v>1</v>
      </c>
      <c r="H579" s="26" t="e">
        <f>#REF!</f>
        <v>#REF!</v>
      </c>
      <c r="I579" s="26" t="e">
        <f t="shared" si="37"/>
        <v>#REF!</v>
      </c>
      <c r="J579" s="159"/>
    </row>
    <row r="580" spans="1:10" ht="24.5" customHeight="1" x14ac:dyDescent="0.2">
      <c r="A580" s="339"/>
      <c r="B580" s="219"/>
      <c r="C580" s="219"/>
      <c r="D580" s="219"/>
      <c r="E580" s="219"/>
      <c r="F580" s="2" t="s">
        <v>313</v>
      </c>
      <c r="G580" s="3">
        <v>1</v>
      </c>
      <c r="H580" s="26" t="e">
        <f>#REF!</f>
        <v>#REF!</v>
      </c>
      <c r="I580" s="26" t="e">
        <f t="shared" si="37"/>
        <v>#REF!</v>
      </c>
      <c r="J580" s="159"/>
    </row>
    <row r="581" spans="1:10" ht="25.25" customHeight="1" x14ac:dyDescent="0.2">
      <c r="A581" s="339"/>
      <c r="B581" s="219"/>
      <c r="C581" s="219"/>
      <c r="D581" s="219"/>
      <c r="E581" s="219"/>
      <c r="F581" s="2" t="s">
        <v>179</v>
      </c>
      <c r="G581" s="3">
        <v>1</v>
      </c>
      <c r="H581" s="26" t="e">
        <f>#REF!</f>
        <v>#REF!</v>
      </c>
      <c r="I581" s="26" t="e">
        <f t="shared" si="37"/>
        <v>#REF!</v>
      </c>
      <c r="J581" s="159"/>
    </row>
    <row r="582" spans="1:10" ht="23.5" customHeight="1" x14ac:dyDescent="0.2">
      <c r="A582" s="339"/>
      <c r="B582" s="219"/>
      <c r="C582" s="219"/>
      <c r="D582" s="219"/>
      <c r="E582" s="219"/>
      <c r="F582" s="2" t="s">
        <v>178</v>
      </c>
      <c r="G582" s="3">
        <v>1</v>
      </c>
      <c r="H582" s="26" t="e">
        <f>#REF!</f>
        <v>#REF!</v>
      </c>
      <c r="I582" s="26" t="e">
        <f t="shared" si="37"/>
        <v>#REF!</v>
      </c>
      <c r="J582" s="159"/>
    </row>
    <row r="583" spans="1:10" ht="23.5" customHeight="1" x14ac:dyDescent="0.2">
      <c r="A583" s="339"/>
      <c r="B583" s="219"/>
      <c r="C583" s="219"/>
      <c r="D583" s="219"/>
      <c r="E583" s="219"/>
      <c r="F583" s="2" t="s">
        <v>176</v>
      </c>
      <c r="G583" s="3">
        <v>60</v>
      </c>
      <c r="H583" s="26" t="e">
        <f>#REF!</f>
        <v>#REF!</v>
      </c>
      <c r="I583" s="26" t="e">
        <f>+H583*G583</f>
        <v>#REF!</v>
      </c>
      <c r="J583" s="159"/>
    </row>
    <row r="584" spans="1:10" ht="23.5" customHeight="1" x14ac:dyDescent="0.2">
      <c r="A584" s="339"/>
      <c r="B584" s="219"/>
      <c r="C584" s="219"/>
      <c r="D584" s="219"/>
      <c r="E584" s="219"/>
      <c r="F584" s="2" t="s">
        <v>177</v>
      </c>
      <c r="G584" s="3">
        <v>60</v>
      </c>
      <c r="H584" s="26" t="e">
        <f>#REF!</f>
        <v>#REF!</v>
      </c>
      <c r="I584" s="26" t="e">
        <f>+H584*G584</f>
        <v>#REF!</v>
      </c>
      <c r="J584" s="159"/>
    </row>
    <row r="585" spans="1:10" ht="23.5" customHeight="1" x14ac:dyDescent="0.2">
      <c r="A585" s="339"/>
      <c r="B585" s="219"/>
      <c r="C585" s="219"/>
      <c r="D585" s="219"/>
      <c r="E585" s="219"/>
      <c r="F585" s="2" t="s">
        <v>180</v>
      </c>
      <c r="G585" s="3">
        <f>D575</f>
        <v>2</v>
      </c>
      <c r="H585" s="26" t="e">
        <f>#REF!</f>
        <v>#REF!</v>
      </c>
      <c r="I585" s="26" t="e">
        <f>H585*G585</f>
        <v>#REF!</v>
      </c>
      <c r="J585" s="159"/>
    </row>
    <row r="586" spans="1:10" ht="24.5" customHeight="1" x14ac:dyDescent="0.2">
      <c r="A586" s="339"/>
      <c r="B586" s="220"/>
      <c r="C586" s="220"/>
      <c r="D586" s="220"/>
      <c r="E586" s="220"/>
      <c r="F586" s="2" t="s">
        <v>11</v>
      </c>
      <c r="G586" s="3">
        <v>150</v>
      </c>
      <c r="H586" s="26" t="e">
        <f>#REF!</f>
        <v>#REF!</v>
      </c>
      <c r="I586" s="26" t="e">
        <f>H586*G586</f>
        <v>#REF!</v>
      </c>
      <c r="J586" s="159"/>
    </row>
    <row r="587" spans="1:10" s="22" customFormat="1" ht="45" x14ac:dyDescent="0.2">
      <c r="A587" s="21" t="s">
        <v>71</v>
      </c>
      <c r="B587" s="21" t="s">
        <v>110</v>
      </c>
      <c r="C587" s="21" t="s">
        <v>111</v>
      </c>
      <c r="D587" s="21" t="s">
        <v>112</v>
      </c>
      <c r="E587" s="21" t="s">
        <v>113</v>
      </c>
      <c r="F587" s="21" t="s">
        <v>114</v>
      </c>
      <c r="G587" s="21" t="s">
        <v>174</v>
      </c>
      <c r="H587" s="21" t="s">
        <v>92</v>
      </c>
      <c r="I587" s="21" t="s">
        <v>93</v>
      </c>
      <c r="J587" s="21" t="s">
        <v>94</v>
      </c>
    </row>
    <row r="588" spans="1:10" ht="15" x14ac:dyDescent="0.2">
      <c r="A588" s="171" t="s">
        <v>12</v>
      </c>
      <c r="B588" s="157" t="s">
        <v>59</v>
      </c>
      <c r="C588" s="157" t="s">
        <v>10</v>
      </c>
      <c r="D588" s="157">
        <v>1</v>
      </c>
      <c r="E588" s="157">
        <v>20</v>
      </c>
      <c r="F588" s="2" t="s">
        <v>310</v>
      </c>
      <c r="G588" s="3">
        <v>1</v>
      </c>
      <c r="H588" s="26" t="e">
        <f>#REF!</f>
        <v>#REF!</v>
      </c>
      <c r="I588" s="26" t="e">
        <f t="shared" ref="I588:I595" si="38">+H588*G588</f>
        <v>#REF!</v>
      </c>
      <c r="J588" s="159" t="e">
        <f>SUM(I588:I599)</f>
        <v>#REF!</v>
      </c>
    </row>
    <row r="589" spans="1:10" ht="15" x14ac:dyDescent="0.2">
      <c r="A589" s="339"/>
      <c r="B589" s="219"/>
      <c r="C589" s="219"/>
      <c r="D589" s="219"/>
      <c r="E589" s="219"/>
      <c r="F589" s="2" t="s">
        <v>311</v>
      </c>
      <c r="G589" s="3">
        <v>1</v>
      </c>
      <c r="H589" s="66" t="e">
        <f>#REF!</f>
        <v>#REF!</v>
      </c>
      <c r="I589" s="26" t="e">
        <f t="shared" si="38"/>
        <v>#REF!</v>
      </c>
      <c r="J589" s="159"/>
    </row>
    <row r="590" spans="1:10" ht="15" x14ac:dyDescent="0.2">
      <c r="A590" s="339"/>
      <c r="B590" s="219"/>
      <c r="C590" s="219"/>
      <c r="D590" s="219"/>
      <c r="E590" s="219"/>
      <c r="F590" s="2" t="s">
        <v>171</v>
      </c>
      <c r="G590" s="3">
        <v>1</v>
      </c>
      <c r="H590" s="26" t="e">
        <f>#REF!</f>
        <v>#REF!</v>
      </c>
      <c r="I590" s="26" t="e">
        <f t="shared" si="38"/>
        <v>#REF!</v>
      </c>
      <c r="J590" s="159"/>
    </row>
    <row r="591" spans="1:10" ht="15" x14ac:dyDescent="0.2">
      <c r="A591" s="339"/>
      <c r="B591" s="219"/>
      <c r="C591" s="219"/>
      <c r="D591" s="219"/>
      <c r="E591" s="219"/>
      <c r="F591" s="2" t="s">
        <v>165</v>
      </c>
      <c r="G591" s="3">
        <v>1</v>
      </c>
      <c r="H591" s="26" t="e">
        <f>#REF!</f>
        <v>#REF!</v>
      </c>
      <c r="I591" s="26" t="e">
        <f t="shared" si="38"/>
        <v>#REF!</v>
      </c>
      <c r="J591" s="159"/>
    </row>
    <row r="592" spans="1:10" ht="15" x14ac:dyDescent="0.2">
      <c r="A592" s="339"/>
      <c r="B592" s="219"/>
      <c r="C592" s="219"/>
      <c r="D592" s="219"/>
      <c r="E592" s="219"/>
      <c r="F592" s="2" t="s">
        <v>312</v>
      </c>
      <c r="G592" s="3">
        <v>1</v>
      </c>
      <c r="H592" s="26" t="e">
        <f>#REF!</f>
        <v>#REF!</v>
      </c>
      <c r="I592" s="26" t="e">
        <f t="shared" si="38"/>
        <v>#REF!</v>
      </c>
      <c r="J592" s="159"/>
    </row>
    <row r="593" spans="1:10" ht="15" x14ac:dyDescent="0.2">
      <c r="A593" s="339"/>
      <c r="B593" s="219"/>
      <c r="C593" s="219"/>
      <c r="D593" s="219"/>
      <c r="E593" s="219"/>
      <c r="F593" s="2" t="s">
        <v>313</v>
      </c>
      <c r="G593" s="3">
        <v>1</v>
      </c>
      <c r="H593" s="26" t="e">
        <f>#REF!</f>
        <v>#REF!</v>
      </c>
      <c r="I593" s="26" t="e">
        <f t="shared" si="38"/>
        <v>#REF!</v>
      </c>
      <c r="J593" s="159"/>
    </row>
    <row r="594" spans="1:10" ht="15" x14ac:dyDescent="0.2">
      <c r="A594" s="339"/>
      <c r="B594" s="219"/>
      <c r="C594" s="219"/>
      <c r="D594" s="219"/>
      <c r="E594" s="219"/>
      <c r="F594" s="2" t="s">
        <v>179</v>
      </c>
      <c r="G594" s="3">
        <v>1</v>
      </c>
      <c r="H594" s="26" t="e">
        <f>#REF!</f>
        <v>#REF!</v>
      </c>
      <c r="I594" s="26" t="e">
        <f t="shared" si="38"/>
        <v>#REF!</v>
      </c>
      <c r="J594" s="159"/>
    </row>
    <row r="595" spans="1:10" ht="15" x14ac:dyDescent="0.2">
      <c r="A595" s="339"/>
      <c r="B595" s="219"/>
      <c r="C595" s="219"/>
      <c r="D595" s="219"/>
      <c r="E595" s="219"/>
      <c r="F595" s="2" t="s">
        <v>178</v>
      </c>
      <c r="G595" s="3">
        <v>1</v>
      </c>
      <c r="H595" s="26" t="e">
        <f>#REF!</f>
        <v>#REF!</v>
      </c>
      <c r="I595" s="26" t="e">
        <f t="shared" si="38"/>
        <v>#REF!</v>
      </c>
      <c r="J595" s="159"/>
    </row>
    <row r="596" spans="1:10" ht="45" x14ac:dyDescent="0.2">
      <c r="A596" s="339"/>
      <c r="B596" s="219"/>
      <c r="C596" s="219"/>
      <c r="D596" s="219"/>
      <c r="E596" s="219"/>
      <c r="F596" s="2" t="s">
        <v>176</v>
      </c>
      <c r="G596" s="3">
        <v>20</v>
      </c>
      <c r="H596" s="26" t="e">
        <f>#REF!</f>
        <v>#REF!</v>
      </c>
      <c r="I596" s="26" t="e">
        <f>+H596*G596</f>
        <v>#REF!</v>
      </c>
      <c r="J596" s="159"/>
    </row>
    <row r="597" spans="1:10" ht="45" x14ac:dyDescent="0.2">
      <c r="A597" s="339"/>
      <c r="B597" s="219"/>
      <c r="C597" s="219"/>
      <c r="D597" s="219"/>
      <c r="E597" s="219"/>
      <c r="F597" s="2" t="s">
        <v>177</v>
      </c>
      <c r="G597" s="3">
        <v>20</v>
      </c>
      <c r="H597" s="26" t="e">
        <f>#REF!</f>
        <v>#REF!</v>
      </c>
      <c r="I597" s="26" t="e">
        <f>+H597*G597</f>
        <v>#REF!</v>
      </c>
      <c r="J597" s="159"/>
    </row>
    <row r="598" spans="1:10" ht="15" x14ac:dyDescent="0.2">
      <c r="A598" s="339"/>
      <c r="B598" s="219"/>
      <c r="C598" s="219"/>
      <c r="D598" s="219"/>
      <c r="E598" s="219"/>
      <c r="F598" s="2" t="s">
        <v>180</v>
      </c>
      <c r="G598" s="3">
        <f>D588</f>
        <v>1</v>
      </c>
      <c r="H598" s="26" t="e">
        <f>#REF!</f>
        <v>#REF!</v>
      </c>
      <c r="I598" s="26" t="e">
        <f>H598*G598</f>
        <v>#REF!</v>
      </c>
      <c r="J598" s="159"/>
    </row>
    <row r="599" spans="1:10" ht="15" x14ac:dyDescent="0.2">
      <c r="A599" s="339"/>
      <c r="B599" s="220"/>
      <c r="C599" s="220"/>
      <c r="D599" s="220"/>
      <c r="E599" s="220"/>
      <c r="F599" s="2" t="s">
        <v>11</v>
      </c>
      <c r="G599" s="3">
        <v>100</v>
      </c>
      <c r="H599" s="26" t="e">
        <f>#REF!</f>
        <v>#REF!</v>
      </c>
      <c r="I599" s="26" t="e">
        <f>H599*G599</f>
        <v>#REF!</v>
      </c>
      <c r="J599" s="159"/>
    </row>
    <row r="600" spans="1:10" s="22" customFormat="1" ht="45" x14ac:dyDescent="0.2">
      <c r="A600" s="21" t="s">
        <v>71</v>
      </c>
      <c r="B600" s="21" t="s">
        <v>110</v>
      </c>
      <c r="C600" s="21" t="s">
        <v>111</v>
      </c>
      <c r="D600" s="21" t="s">
        <v>112</v>
      </c>
      <c r="E600" s="21" t="s">
        <v>113</v>
      </c>
      <c r="F600" s="21" t="s">
        <v>114</v>
      </c>
      <c r="G600" s="21" t="s">
        <v>174</v>
      </c>
      <c r="H600" s="21" t="s">
        <v>92</v>
      </c>
      <c r="I600" s="21" t="s">
        <v>93</v>
      </c>
      <c r="J600" s="21" t="s">
        <v>94</v>
      </c>
    </row>
    <row r="601" spans="1:10" ht="26" customHeight="1" x14ac:dyDescent="0.2">
      <c r="A601" s="180" t="s">
        <v>15</v>
      </c>
      <c r="B601" s="176" t="s">
        <v>117</v>
      </c>
      <c r="C601" s="176" t="s">
        <v>126</v>
      </c>
      <c r="D601" s="176">
        <v>2</v>
      </c>
      <c r="E601" s="176">
        <v>20</v>
      </c>
      <c r="F601" s="2" t="s">
        <v>172</v>
      </c>
      <c r="G601" s="3">
        <v>1</v>
      </c>
      <c r="H601" s="26" t="e">
        <f>#REF!</f>
        <v>#REF!</v>
      </c>
      <c r="I601" s="26" t="e">
        <f>H601*G601</f>
        <v>#REF!</v>
      </c>
      <c r="J601" s="153" t="e">
        <f>SUM(I601:I605)</f>
        <v>#REF!</v>
      </c>
    </row>
    <row r="602" spans="1:10" ht="26" customHeight="1" x14ac:dyDescent="0.2">
      <c r="A602" s="183"/>
      <c r="B602" s="227"/>
      <c r="C602" s="227"/>
      <c r="D602" s="227"/>
      <c r="E602" s="227"/>
      <c r="F602" s="51" t="s">
        <v>16</v>
      </c>
      <c r="G602" s="3">
        <v>2</v>
      </c>
      <c r="H602" s="26" t="e">
        <f>#REF!</f>
        <v>#REF!</v>
      </c>
      <c r="I602" s="26" t="e">
        <f>H602*G602</f>
        <v>#REF!</v>
      </c>
      <c r="J602" s="153"/>
    </row>
    <row r="603" spans="1:10" ht="30" customHeight="1" x14ac:dyDescent="0.2">
      <c r="A603" s="183"/>
      <c r="B603" s="227"/>
      <c r="C603" s="227"/>
      <c r="D603" s="227"/>
      <c r="E603" s="227"/>
      <c r="F603" s="51" t="s">
        <v>17</v>
      </c>
      <c r="G603" s="3">
        <v>18</v>
      </c>
      <c r="H603" s="26">
        <v>567</v>
      </c>
      <c r="I603" s="26">
        <f>H603*G603</f>
        <v>10206</v>
      </c>
      <c r="J603" s="153"/>
    </row>
    <row r="604" spans="1:10" ht="27.5" customHeight="1" x14ac:dyDescent="0.2">
      <c r="A604" s="183"/>
      <c r="B604" s="227"/>
      <c r="C604" s="227"/>
      <c r="D604" s="227"/>
      <c r="E604" s="227"/>
      <c r="F604" s="51" t="s">
        <v>18</v>
      </c>
      <c r="G604" s="3">
        <v>4</v>
      </c>
      <c r="H604" s="26">
        <f>3480*(1+5.2%)</f>
        <v>3660.96</v>
      </c>
      <c r="I604" s="26">
        <f>H604*G604</f>
        <v>14643.84</v>
      </c>
      <c r="J604" s="153"/>
    </row>
    <row r="605" spans="1:10" ht="75" x14ac:dyDescent="0.2">
      <c r="A605" s="231"/>
      <c r="B605" s="228"/>
      <c r="C605" s="228"/>
      <c r="D605" s="228"/>
      <c r="E605" s="228"/>
      <c r="F605" s="51" t="s">
        <v>166</v>
      </c>
      <c r="G605" s="3">
        <v>40</v>
      </c>
      <c r="H605" s="26" t="e">
        <f>#REF!</f>
        <v>#REF!</v>
      </c>
      <c r="I605" s="26" t="e">
        <f>H605*G605</f>
        <v>#REF!</v>
      </c>
      <c r="J605" s="153"/>
    </row>
    <row r="606" spans="1:10" s="22" customFormat="1" ht="45" x14ac:dyDescent="0.2">
      <c r="A606" s="21" t="s">
        <v>71</v>
      </c>
      <c r="B606" s="21" t="s">
        <v>110</v>
      </c>
      <c r="C606" s="21" t="s">
        <v>111</v>
      </c>
      <c r="D606" s="21" t="s">
        <v>112</v>
      </c>
      <c r="E606" s="21" t="s">
        <v>113</v>
      </c>
      <c r="F606" s="21" t="s">
        <v>114</v>
      </c>
      <c r="G606" s="21" t="s">
        <v>174</v>
      </c>
      <c r="H606" s="21" t="s">
        <v>92</v>
      </c>
      <c r="I606" s="21" t="s">
        <v>93</v>
      </c>
      <c r="J606" s="21" t="s">
        <v>94</v>
      </c>
    </row>
    <row r="607" spans="1:10" ht="42.5" customHeight="1" x14ac:dyDescent="0.2">
      <c r="A607" s="179" t="s">
        <v>15</v>
      </c>
      <c r="B607" s="176" t="s">
        <v>59</v>
      </c>
      <c r="C607" s="176" t="s">
        <v>126</v>
      </c>
      <c r="D607" s="176">
        <v>1</v>
      </c>
      <c r="E607" s="176">
        <v>20</v>
      </c>
      <c r="F607" s="2" t="s">
        <v>172</v>
      </c>
      <c r="G607" s="3">
        <v>1</v>
      </c>
      <c r="H607" s="26" t="e">
        <f>#REF!</f>
        <v>#REF!</v>
      </c>
      <c r="I607" s="26" t="e">
        <f>H607*G607</f>
        <v>#REF!</v>
      </c>
      <c r="J607" s="153" t="e">
        <f>SUM(I607:I611)</f>
        <v>#REF!</v>
      </c>
    </row>
    <row r="608" spans="1:10" ht="25.25" customHeight="1" x14ac:dyDescent="0.2">
      <c r="A608" s="229"/>
      <c r="B608" s="227"/>
      <c r="C608" s="227"/>
      <c r="D608" s="227"/>
      <c r="E608" s="227"/>
      <c r="F608" s="51" t="s">
        <v>16</v>
      </c>
      <c r="G608" s="3">
        <v>1</v>
      </c>
      <c r="H608" s="26" t="e">
        <f>#REF!</f>
        <v>#REF!</v>
      </c>
      <c r="I608" s="26" t="e">
        <f>H608*G608</f>
        <v>#REF!</v>
      </c>
      <c r="J608" s="153"/>
    </row>
    <row r="609" spans="1:10" ht="25.25" customHeight="1" x14ac:dyDescent="0.2">
      <c r="A609" s="229"/>
      <c r="B609" s="227"/>
      <c r="C609" s="227"/>
      <c r="D609" s="227"/>
      <c r="E609" s="227"/>
      <c r="F609" s="51" t="s">
        <v>17</v>
      </c>
      <c r="G609" s="3">
        <v>18</v>
      </c>
      <c r="H609" s="26">
        <v>567</v>
      </c>
      <c r="I609" s="26">
        <f>H609*G609</f>
        <v>10206</v>
      </c>
      <c r="J609" s="153"/>
    </row>
    <row r="610" spans="1:10" ht="25.25" customHeight="1" x14ac:dyDescent="0.2">
      <c r="A610" s="229"/>
      <c r="B610" s="227"/>
      <c r="C610" s="227"/>
      <c r="D610" s="227"/>
      <c r="E610" s="227"/>
      <c r="F610" s="51" t="s">
        <v>18</v>
      </c>
      <c r="G610" s="3">
        <v>4</v>
      </c>
      <c r="H610" s="26">
        <f>3480*(1+5.2%)</f>
        <v>3660.96</v>
      </c>
      <c r="I610" s="26">
        <f>H610*G610</f>
        <v>14643.84</v>
      </c>
      <c r="J610" s="153"/>
    </row>
    <row r="611" spans="1:10" ht="75" x14ac:dyDescent="0.2">
      <c r="A611" s="230"/>
      <c r="B611" s="228"/>
      <c r="C611" s="228"/>
      <c r="D611" s="228"/>
      <c r="E611" s="228"/>
      <c r="F611" s="51" t="s">
        <v>166</v>
      </c>
      <c r="G611" s="3">
        <v>20</v>
      </c>
      <c r="H611" s="26" t="e">
        <f>#REF!</f>
        <v>#REF!</v>
      </c>
      <c r="I611" s="26" t="e">
        <f>H611*G611</f>
        <v>#REF!</v>
      </c>
      <c r="J611" s="153"/>
    </row>
    <row r="612" spans="1:10" s="22" customFormat="1" ht="45" x14ac:dyDescent="0.2">
      <c r="A612" s="21" t="s">
        <v>71</v>
      </c>
      <c r="B612" s="21" t="s">
        <v>110</v>
      </c>
      <c r="C612" s="21" t="s">
        <v>111</v>
      </c>
      <c r="D612" s="21" t="s">
        <v>112</v>
      </c>
      <c r="E612" s="21" t="s">
        <v>113</v>
      </c>
      <c r="F612" s="21" t="s">
        <v>114</v>
      </c>
      <c r="G612" s="21" t="s">
        <v>174</v>
      </c>
      <c r="H612" s="21" t="s">
        <v>92</v>
      </c>
      <c r="I612" s="21" t="s">
        <v>93</v>
      </c>
      <c r="J612" s="21" t="s">
        <v>94</v>
      </c>
    </row>
    <row r="613" spans="1:10" s="38" customFormat="1" ht="49.25" customHeight="1" x14ac:dyDescent="0.2">
      <c r="A613" s="158" t="s">
        <v>19</v>
      </c>
      <c r="B613" s="157" t="s">
        <v>117</v>
      </c>
      <c r="C613" s="157" t="s">
        <v>47</v>
      </c>
      <c r="D613" s="157">
        <v>2</v>
      </c>
      <c r="E613" s="157">
        <v>20</v>
      </c>
      <c r="F613" s="79" t="s">
        <v>201</v>
      </c>
      <c r="G613" s="30">
        <f>D613*E613</f>
        <v>40</v>
      </c>
      <c r="H613" s="70" t="e">
        <f>#REF!</f>
        <v>#REF!</v>
      </c>
      <c r="I613" s="26" t="e">
        <f>+H613*G613</f>
        <v>#REF!</v>
      </c>
      <c r="J613" s="167" t="e">
        <f>SUM(I613:I616)</f>
        <v>#REF!</v>
      </c>
    </row>
    <row r="614" spans="1:10" s="38" customFormat="1" ht="56" customHeight="1" x14ac:dyDescent="0.2">
      <c r="A614" s="217"/>
      <c r="B614" s="219"/>
      <c r="C614" s="219"/>
      <c r="D614" s="219"/>
      <c r="E614" s="219"/>
      <c r="F614" s="2" t="s">
        <v>306</v>
      </c>
      <c r="G614" s="3">
        <f>D613</f>
        <v>2</v>
      </c>
      <c r="H614" s="26">
        <v>116655</v>
      </c>
      <c r="I614" s="26">
        <f>+H614*G614</f>
        <v>233310</v>
      </c>
      <c r="J614" s="168"/>
    </row>
    <row r="615" spans="1:10" s="38" customFormat="1" ht="52.25" customHeight="1" x14ac:dyDescent="0.2">
      <c r="A615" s="217"/>
      <c r="B615" s="219"/>
      <c r="C615" s="219"/>
      <c r="D615" s="219"/>
      <c r="E615" s="219"/>
      <c r="F615" s="51" t="s">
        <v>75</v>
      </c>
      <c r="G615" s="30">
        <f>D613*E613</f>
        <v>40</v>
      </c>
      <c r="H615" s="70" t="e">
        <f>#REF!</f>
        <v>#REF!</v>
      </c>
      <c r="I615" s="26" t="e">
        <f>H615*G615</f>
        <v>#REF!</v>
      </c>
      <c r="J615" s="168"/>
    </row>
    <row r="616" spans="1:10" s="38" customFormat="1" ht="48.5" customHeight="1" x14ac:dyDescent="0.2">
      <c r="A616" s="218"/>
      <c r="B616" s="220"/>
      <c r="C616" s="220"/>
      <c r="D616" s="220"/>
      <c r="E616" s="220"/>
      <c r="F616" s="51" t="s">
        <v>22</v>
      </c>
      <c r="G616" s="30">
        <f>D613</f>
        <v>2</v>
      </c>
      <c r="H616" s="70">
        <v>50000</v>
      </c>
      <c r="I616" s="26">
        <f>H616*G616</f>
        <v>100000</v>
      </c>
      <c r="J616" s="169"/>
    </row>
    <row r="617" spans="1:10" s="22" customFormat="1" ht="45" x14ac:dyDescent="0.2">
      <c r="A617" s="21" t="s">
        <v>71</v>
      </c>
      <c r="B617" s="21" t="s">
        <v>110</v>
      </c>
      <c r="C617" s="21" t="s">
        <v>111</v>
      </c>
      <c r="D617" s="21" t="s">
        <v>112</v>
      </c>
      <c r="E617" s="21" t="s">
        <v>113</v>
      </c>
      <c r="F617" s="21" t="s">
        <v>114</v>
      </c>
      <c r="G617" s="21" t="s">
        <v>174</v>
      </c>
      <c r="H617" s="21" t="s">
        <v>92</v>
      </c>
      <c r="I617" s="21" t="s">
        <v>93</v>
      </c>
      <c r="J617" s="21" t="s">
        <v>94</v>
      </c>
    </row>
    <row r="618" spans="1:10" ht="30" x14ac:dyDescent="0.2">
      <c r="A618" s="180" t="s">
        <v>30</v>
      </c>
      <c r="B618" s="176" t="s">
        <v>59</v>
      </c>
      <c r="C618" s="176" t="s">
        <v>31</v>
      </c>
      <c r="D618" s="176">
        <v>1</v>
      </c>
      <c r="E618" s="176">
        <v>30</v>
      </c>
      <c r="F618" s="51" t="s">
        <v>32</v>
      </c>
      <c r="G618" s="3">
        <f>D618*E618</f>
        <v>30</v>
      </c>
      <c r="H618" s="27">
        <v>1225</v>
      </c>
      <c r="I618" s="26">
        <f>H618*G618</f>
        <v>36750</v>
      </c>
      <c r="J618" s="153">
        <f>SUM(I618:I621)</f>
        <v>179502</v>
      </c>
    </row>
    <row r="619" spans="1:10" ht="15" x14ac:dyDescent="0.2">
      <c r="A619" s="183"/>
      <c r="B619" s="227"/>
      <c r="C619" s="227"/>
      <c r="D619" s="227"/>
      <c r="E619" s="227"/>
      <c r="F619" s="51" t="s">
        <v>33</v>
      </c>
      <c r="G619" s="3">
        <f>D618*E618</f>
        <v>30</v>
      </c>
      <c r="H619" s="27">
        <f>'[1]EST MERC LITOGRAFIA'!$G$25</f>
        <v>508</v>
      </c>
      <c r="I619" s="26">
        <f>H619*G619</f>
        <v>15240</v>
      </c>
      <c r="J619" s="153"/>
    </row>
    <row r="620" spans="1:10" ht="15" x14ac:dyDescent="0.2">
      <c r="A620" s="183"/>
      <c r="B620" s="227"/>
      <c r="C620" s="227"/>
      <c r="D620" s="227"/>
      <c r="E620" s="227"/>
      <c r="F620" s="51" t="s">
        <v>34</v>
      </c>
      <c r="G620" s="3">
        <v>1</v>
      </c>
      <c r="H620" s="27">
        <v>111512</v>
      </c>
      <c r="I620" s="26">
        <f>H620*G620</f>
        <v>111512</v>
      </c>
      <c r="J620" s="153"/>
    </row>
    <row r="621" spans="1:10" ht="15" x14ac:dyDescent="0.2">
      <c r="A621" s="183"/>
      <c r="B621" s="227"/>
      <c r="C621" s="227"/>
      <c r="D621" s="227"/>
      <c r="E621" s="227"/>
      <c r="F621" s="51" t="s">
        <v>35</v>
      </c>
      <c r="G621" s="3">
        <v>4</v>
      </c>
      <c r="H621" s="27">
        <v>4000</v>
      </c>
      <c r="I621" s="26">
        <f>H621*G621</f>
        <v>16000</v>
      </c>
      <c r="J621" s="153"/>
    </row>
    <row r="622" spans="1:10" s="22" customFormat="1" ht="45" x14ac:dyDescent="0.2">
      <c r="A622" s="21" t="s">
        <v>71</v>
      </c>
      <c r="B622" s="21" t="s">
        <v>110</v>
      </c>
      <c r="C622" s="21" t="s">
        <v>111</v>
      </c>
      <c r="D622" s="21" t="s">
        <v>112</v>
      </c>
      <c r="E622" s="21" t="s">
        <v>113</v>
      </c>
      <c r="F622" s="21" t="s">
        <v>114</v>
      </c>
      <c r="G622" s="21" t="s">
        <v>174</v>
      </c>
      <c r="H622" s="21" t="s">
        <v>92</v>
      </c>
      <c r="I622" s="21" t="s">
        <v>93</v>
      </c>
      <c r="J622" s="21" t="s">
        <v>94</v>
      </c>
    </row>
    <row r="623" spans="1:10" ht="47.5" customHeight="1" x14ac:dyDescent="0.2">
      <c r="A623" s="181" t="s">
        <v>127</v>
      </c>
      <c r="B623" s="182" t="s">
        <v>117</v>
      </c>
      <c r="C623" s="182" t="s">
        <v>128</v>
      </c>
      <c r="D623" s="182">
        <v>5</v>
      </c>
      <c r="E623" s="182">
        <v>20</v>
      </c>
      <c r="F623" s="2" t="s">
        <v>211</v>
      </c>
      <c r="G623" s="3">
        <v>1</v>
      </c>
      <c r="H623" s="27" t="e">
        <f>#REF!</f>
        <v>#REF!</v>
      </c>
      <c r="I623" s="26" t="e">
        <f>H623*G623</f>
        <v>#REF!</v>
      </c>
      <c r="J623" s="154" t="e">
        <f>SUM(I623:I624)</f>
        <v>#REF!</v>
      </c>
    </row>
    <row r="624" spans="1:10" ht="54" customHeight="1" x14ac:dyDescent="0.2">
      <c r="A624" s="351"/>
      <c r="B624" s="182"/>
      <c r="C624" s="182"/>
      <c r="D624" s="182"/>
      <c r="E624" s="182"/>
      <c r="F624" s="53" t="s">
        <v>181</v>
      </c>
      <c r="G624" s="3">
        <f>D623*E623</f>
        <v>100</v>
      </c>
      <c r="H624" s="26">
        <v>4287</v>
      </c>
      <c r="I624" s="26">
        <f>H624*G624</f>
        <v>428700</v>
      </c>
      <c r="J624" s="154"/>
    </row>
    <row r="625" spans="1:10" s="22" customFormat="1" ht="45" x14ac:dyDescent="0.2">
      <c r="A625" s="21" t="s">
        <v>71</v>
      </c>
      <c r="B625" s="21" t="s">
        <v>110</v>
      </c>
      <c r="C625" s="21" t="s">
        <v>111</v>
      </c>
      <c r="D625" s="21" t="s">
        <v>112</v>
      </c>
      <c r="E625" s="21" t="s">
        <v>113</v>
      </c>
      <c r="F625" s="21" t="s">
        <v>114</v>
      </c>
      <c r="G625" s="21" t="s">
        <v>174</v>
      </c>
      <c r="H625" s="21" t="s">
        <v>92</v>
      </c>
      <c r="I625" s="21" t="s">
        <v>93</v>
      </c>
      <c r="J625" s="21" t="s">
        <v>94</v>
      </c>
    </row>
    <row r="626" spans="1:10" ht="47.5" customHeight="1" x14ac:dyDescent="0.2">
      <c r="A626" s="185" t="s">
        <v>129</v>
      </c>
      <c r="B626" s="182" t="s">
        <v>59</v>
      </c>
      <c r="C626" s="182" t="s">
        <v>128</v>
      </c>
      <c r="D626" s="182">
        <v>3</v>
      </c>
      <c r="E626" s="182">
        <v>20</v>
      </c>
      <c r="F626" s="2" t="s">
        <v>211</v>
      </c>
      <c r="G626" s="3">
        <v>1</v>
      </c>
      <c r="H626" s="27" t="e">
        <f>#REF!</f>
        <v>#REF!</v>
      </c>
      <c r="I626" s="26" t="e">
        <f>H626*G626</f>
        <v>#REF!</v>
      </c>
      <c r="J626" s="154" t="e">
        <f>SUM(I626:I627)</f>
        <v>#REF!</v>
      </c>
    </row>
    <row r="627" spans="1:10" ht="54" customHeight="1" x14ac:dyDescent="0.2">
      <c r="A627" s="350"/>
      <c r="B627" s="182"/>
      <c r="C627" s="182"/>
      <c r="D627" s="182"/>
      <c r="E627" s="182"/>
      <c r="F627" s="53" t="s">
        <v>181</v>
      </c>
      <c r="G627" s="3">
        <f>D626*E626</f>
        <v>60</v>
      </c>
      <c r="H627" s="26">
        <v>4287</v>
      </c>
      <c r="I627" s="26">
        <f>H627*G627</f>
        <v>257220</v>
      </c>
      <c r="J627" s="154"/>
    </row>
    <row r="628" spans="1:10" s="22" customFormat="1" ht="45" x14ac:dyDescent="0.2">
      <c r="A628" s="21" t="s">
        <v>71</v>
      </c>
      <c r="B628" s="21" t="s">
        <v>110</v>
      </c>
      <c r="C628" s="21" t="s">
        <v>111</v>
      </c>
      <c r="D628" s="21" t="s">
        <v>112</v>
      </c>
      <c r="E628" s="21" t="s">
        <v>113</v>
      </c>
      <c r="F628" s="21" t="s">
        <v>114</v>
      </c>
      <c r="G628" s="21" t="s">
        <v>174</v>
      </c>
      <c r="H628" s="21" t="s">
        <v>92</v>
      </c>
      <c r="I628" s="21" t="s">
        <v>93</v>
      </c>
      <c r="J628" s="21" t="s">
        <v>94</v>
      </c>
    </row>
    <row r="629" spans="1:10" ht="36" customHeight="1" x14ac:dyDescent="0.2">
      <c r="A629" s="184" t="s">
        <v>362</v>
      </c>
      <c r="B629" s="176" t="s">
        <v>59</v>
      </c>
      <c r="C629" s="176" t="s">
        <v>128</v>
      </c>
      <c r="D629" s="176">
        <v>5</v>
      </c>
      <c r="E629" s="176">
        <v>20</v>
      </c>
      <c r="F629" s="53" t="s">
        <v>181</v>
      </c>
      <c r="G629" s="3">
        <f>D629*E629</f>
        <v>100</v>
      </c>
      <c r="H629" s="26">
        <v>4287</v>
      </c>
      <c r="I629" s="26">
        <f>H629*G629</f>
        <v>428700</v>
      </c>
      <c r="J629" s="154">
        <f>SUM(I629:I631)</f>
        <v>890700</v>
      </c>
    </row>
    <row r="630" spans="1:10" ht="37.25" customHeight="1" x14ac:dyDescent="0.2">
      <c r="A630" s="234"/>
      <c r="B630" s="227"/>
      <c r="C630" s="227"/>
      <c r="D630" s="227"/>
      <c r="E630" s="227"/>
      <c r="F630" s="53" t="s">
        <v>37</v>
      </c>
      <c r="G630" s="3">
        <f>E629</f>
        <v>20</v>
      </c>
      <c r="H630" s="26">
        <v>7150</v>
      </c>
      <c r="I630" s="26">
        <f>H630*G630</f>
        <v>143000</v>
      </c>
      <c r="J630" s="154"/>
    </row>
    <row r="631" spans="1:10" ht="26.5" customHeight="1" x14ac:dyDescent="0.2">
      <c r="A631" s="232"/>
      <c r="B631" s="228"/>
      <c r="C631" s="228"/>
      <c r="D631" s="228"/>
      <c r="E631" s="228"/>
      <c r="F631" s="53" t="s">
        <v>38</v>
      </c>
      <c r="G631" s="3">
        <f>E629</f>
        <v>20</v>
      </c>
      <c r="H631" s="27">
        <v>15950</v>
      </c>
      <c r="I631" s="26">
        <f>H631*G631</f>
        <v>319000</v>
      </c>
      <c r="J631" s="154"/>
    </row>
    <row r="632" spans="1:10" s="22" customFormat="1" ht="45" x14ac:dyDescent="0.2">
      <c r="A632" s="21" t="s">
        <v>71</v>
      </c>
      <c r="B632" s="21" t="s">
        <v>110</v>
      </c>
      <c r="C632" s="21" t="s">
        <v>111</v>
      </c>
      <c r="D632" s="21" t="s">
        <v>112</v>
      </c>
      <c r="E632" s="21" t="s">
        <v>113</v>
      </c>
      <c r="F632" s="21" t="s">
        <v>114</v>
      </c>
      <c r="G632" s="21" t="s">
        <v>174</v>
      </c>
      <c r="H632" s="21" t="s">
        <v>92</v>
      </c>
      <c r="I632" s="21" t="s">
        <v>93</v>
      </c>
      <c r="J632" s="21" t="s">
        <v>94</v>
      </c>
    </row>
    <row r="633" spans="1:10" ht="54.5" customHeight="1" x14ac:dyDescent="0.2">
      <c r="A633" s="183" t="s">
        <v>363</v>
      </c>
      <c r="B633" s="176" t="s">
        <v>117</v>
      </c>
      <c r="C633" s="176" t="s">
        <v>128</v>
      </c>
      <c r="D633" s="176">
        <v>5</v>
      </c>
      <c r="E633" s="176">
        <v>20</v>
      </c>
      <c r="F633" s="53" t="s">
        <v>181</v>
      </c>
      <c r="G633" s="3">
        <f>D633*E633</f>
        <v>100</v>
      </c>
      <c r="H633" s="26">
        <v>4287</v>
      </c>
      <c r="I633" s="26">
        <f>H633*G633</f>
        <v>428700</v>
      </c>
      <c r="J633" s="154">
        <f>SUM(I633:I635)</f>
        <v>890700</v>
      </c>
    </row>
    <row r="634" spans="1:10" ht="51" customHeight="1" x14ac:dyDescent="0.2">
      <c r="A634" s="183"/>
      <c r="B634" s="227"/>
      <c r="C634" s="227"/>
      <c r="D634" s="227"/>
      <c r="E634" s="227"/>
      <c r="F634" s="53" t="s">
        <v>37</v>
      </c>
      <c r="G634" s="3">
        <f>E633</f>
        <v>20</v>
      </c>
      <c r="H634" s="26">
        <v>7150</v>
      </c>
      <c r="I634" s="26">
        <f>H634*G634</f>
        <v>143000</v>
      </c>
      <c r="J634" s="154"/>
    </row>
    <row r="635" spans="1:10" ht="44" customHeight="1" x14ac:dyDescent="0.2">
      <c r="A635" s="183"/>
      <c r="B635" s="228"/>
      <c r="C635" s="228"/>
      <c r="D635" s="228"/>
      <c r="E635" s="228"/>
      <c r="F635" s="53" t="s">
        <v>38</v>
      </c>
      <c r="G635" s="3">
        <f>E633</f>
        <v>20</v>
      </c>
      <c r="H635" s="27">
        <v>15950</v>
      </c>
      <c r="I635" s="26">
        <f>H635*G635</f>
        <v>319000</v>
      </c>
      <c r="J635" s="154"/>
    </row>
    <row r="636" spans="1:10" s="22" customFormat="1" ht="45" x14ac:dyDescent="0.2">
      <c r="A636" s="21" t="s">
        <v>71</v>
      </c>
      <c r="B636" s="21" t="s">
        <v>110</v>
      </c>
      <c r="C636" s="21" t="s">
        <v>111</v>
      </c>
      <c r="D636" s="21" t="s">
        <v>112</v>
      </c>
      <c r="E636" s="21" t="s">
        <v>113</v>
      </c>
      <c r="F636" s="21" t="s">
        <v>114</v>
      </c>
      <c r="G636" s="21" t="s">
        <v>174</v>
      </c>
      <c r="H636" s="21" t="s">
        <v>92</v>
      </c>
      <c r="I636" s="21" t="s">
        <v>93</v>
      </c>
      <c r="J636" s="21" t="s">
        <v>94</v>
      </c>
    </row>
    <row r="637" spans="1:10" ht="15" x14ac:dyDescent="0.2">
      <c r="A637" s="183" t="s">
        <v>339</v>
      </c>
      <c r="B637" s="176" t="s">
        <v>117</v>
      </c>
      <c r="C637" s="176" t="s">
        <v>131</v>
      </c>
      <c r="D637" s="176">
        <v>5</v>
      </c>
      <c r="E637" s="176">
        <v>20</v>
      </c>
      <c r="F637" s="2" t="s">
        <v>261</v>
      </c>
      <c r="G637" s="3">
        <v>1</v>
      </c>
      <c r="H637" s="27">
        <f>135767.5*(1+5.2%)</f>
        <v>142827.41</v>
      </c>
      <c r="I637" s="26">
        <f>H637*G637</f>
        <v>142827.41</v>
      </c>
      <c r="J637" s="235" t="e">
        <f>SUM(I637:I648)</f>
        <v>#REF!</v>
      </c>
    </row>
    <row r="638" spans="1:10" ht="15" x14ac:dyDescent="0.2">
      <c r="A638" s="183"/>
      <c r="B638" s="227"/>
      <c r="C638" s="227"/>
      <c r="D638" s="227"/>
      <c r="E638" s="227"/>
      <c r="F638" s="2" t="s">
        <v>40</v>
      </c>
      <c r="G638" s="3">
        <v>1</v>
      </c>
      <c r="H638" s="27">
        <f>77150*(1+5.2%)</f>
        <v>81161.8</v>
      </c>
      <c r="I638" s="26">
        <f t="shared" ref="I638:I647" si="39">H638*G638</f>
        <v>81161.8</v>
      </c>
      <c r="J638" s="186"/>
    </row>
    <row r="639" spans="1:10" ht="15" x14ac:dyDescent="0.2">
      <c r="A639" s="183"/>
      <c r="B639" s="227"/>
      <c r="C639" s="227"/>
      <c r="D639" s="227"/>
      <c r="E639" s="227"/>
      <c r="F639" s="2" t="s">
        <v>132</v>
      </c>
      <c r="G639" s="3">
        <v>1</v>
      </c>
      <c r="H639" s="27">
        <f>62540*(1+5.2%)</f>
        <v>65792.08</v>
      </c>
      <c r="I639" s="26">
        <f t="shared" si="39"/>
        <v>65792.08</v>
      </c>
      <c r="J639" s="186"/>
    </row>
    <row r="640" spans="1:10" ht="15" x14ac:dyDescent="0.2">
      <c r="A640" s="183"/>
      <c r="B640" s="227"/>
      <c r="C640" s="227"/>
      <c r="D640" s="227"/>
      <c r="E640" s="227"/>
      <c r="F640" s="2" t="s">
        <v>262</v>
      </c>
      <c r="G640" s="3">
        <v>1</v>
      </c>
      <c r="H640" s="27">
        <v>76262</v>
      </c>
      <c r="I640" s="26">
        <f t="shared" si="39"/>
        <v>76262</v>
      </c>
      <c r="J640" s="186"/>
    </row>
    <row r="641" spans="1:10" ht="15" x14ac:dyDescent="0.2">
      <c r="A641" s="183"/>
      <c r="B641" s="227"/>
      <c r="C641" s="227"/>
      <c r="D641" s="227"/>
      <c r="E641" s="227"/>
      <c r="F641" s="2" t="s">
        <v>171</v>
      </c>
      <c r="G641" s="3">
        <f>D637</f>
        <v>5</v>
      </c>
      <c r="H641" s="27" t="e">
        <f>#REF!</f>
        <v>#REF!</v>
      </c>
      <c r="I641" s="26" t="e">
        <f t="shared" si="39"/>
        <v>#REF!</v>
      </c>
      <c r="J641" s="186"/>
    </row>
    <row r="642" spans="1:10" ht="15" x14ac:dyDescent="0.2">
      <c r="A642" s="183"/>
      <c r="B642" s="227"/>
      <c r="C642" s="227"/>
      <c r="D642" s="227"/>
      <c r="E642" s="227"/>
      <c r="F642" s="2" t="s">
        <v>180</v>
      </c>
      <c r="G642" s="30">
        <f>D637</f>
        <v>5</v>
      </c>
      <c r="H642" s="27" t="e">
        <f>#REF!</f>
        <v>#REF!</v>
      </c>
      <c r="I642" s="26" t="e">
        <f t="shared" si="39"/>
        <v>#REF!</v>
      </c>
      <c r="J642" s="186"/>
    </row>
    <row r="643" spans="1:10" ht="15" x14ac:dyDescent="0.2">
      <c r="A643" s="183"/>
      <c r="B643" s="227"/>
      <c r="C643" s="227"/>
      <c r="D643" s="227"/>
      <c r="E643" s="227"/>
      <c r="F643" s="2" t="s">
        <v>43</v>
      </c>
      <c r="G643" s="30">
        <v>1</v>
      </c>
      <c r="H643" s="27">
        <v>24563</v>
      </c>
      <c r="I643" s="26">
        <f t="shared" si="39"/>
        <v>24563</v>
      </c>
      <c r="J643" s="186"/>
    </row>
    <row r="644" spans="1:10" ht="45" x14ac:dyDescent="0.2">
      <c r="A644" s="183"/>
      <c r="B644" s="227"/>
      <c r="C644" s="227"/>
      <c r="D644" s="227"/>
      <c r="E644" s="227"/>
      <c r="F644" s="2" t="s">
        <v>202</v>
      </c>
      <c r="G644" s="30">
        <v>1</v>
      </c>
      <c r="H644" s="27" t="e">
        <f>#REF!</f>
        <v>#REF!</v>
      </c>
      <c r="I644" s="26" t="e">
        <f t="shared" si="39"/>
        <v>#REF!</v>
      </c>
      <c r="J644" s="186"/>
    </row>
    <row r="645" spans="1:10" ht="15" x14ac:dyDescent="0.2">
      <c r="A645" s="183"/>
      <c r="B645" s="227"/>
      <c r="C645" s="227"/>
      <c r="D645" s="227"/>
      <c r="E645" s="227"/>
      <c r="F645" s="2" t="s">
        <v>317</v>
      </c>
      <c r="G645" s="80">
        <f>(D637*E637)/50</f>
        <v>2</v>
      </c>
      <c r="H645" s="27" t="e">
        <f>#REF!</f>
        <v>#REF!</v>
      </c>
      <c r="I645" s="26" t="e">
        <f t="shared" si="39"/>
        <v>#REF!</v>
      </c>
      <c r="J645" s="186"/>
    </row>
    <row r="646" spans="1:10" ht="15" x14ac:dyDescent="0.2">
      <c r="A646" s="183"/>
      <c r="B646" s="227"/>
      <c r="C646" s="227"/>
      <c r="D646" s="227"/>
      <c r="E646" s="227"/>
      <c r="F646" s="2" t="s">
        <v>318</v>
      </c>
      <c r="G646" s="80">
        <f>(D637*E637)/50</f>
        <v>2</v>
      </c>
      <c r="H646" s="27">
        <v>34467</v>
      </c>
      <c r="I646" s="26">
        <f t="shared" si="39"/>
        <v>68934</v>
      </c>
      <c r="J646" s="186"/>
    </row>
    <row r="647" spans="1:10" ht="15" x14ac:dyDescent="0.2">
      <c r="A647" s="183"/>
      <c r="B647" s="227"/>
      <c r="C647" s="227"/>
      <c r="D647" s="227"/>
      <c r="E647" s="227"/>
      <c r="F647" s="2" t="s">
        <v>312</v>
      </c>
      <c r="G647" s="30">
        <v>1</v>
      </c>
      <c r="H647" s="27" t="e">
        <f>#REF!</f>
        <v>#REF!</v>
      </c>
      <c r="I647" s="26" t="e">
        <f t="shared" si="39"/>
        <v>#REF!</v>
      </c>
      <c r="J647" s="186"/>
    </row>
    <row r="648" spans="1:10" ht="60" x14ac:dyDescent="0.2">
      <c r="A648" s="231"/>
      <c r="B648" s="228"/>
      <c r="C648" s="228"/>
      <c r="D648" s="228"/>
      <c r="E648" s="228"/>
      <c r="F648" s="2" t="s">
        <v>211</v>
      </c>
      <c r="G648" s="3">
        <v>1</v>
      </c>
      <c r="H648" s="27" t="e">
        <f>#REF!</f>
        <v>#REF!</v>
      </c>
      <c r="I648" s="26" t="e">
        <f>H648*G648</f>
        <v>#REF!</v>
      </c>
      <c r="J648" s="236"/>
    </row>
    <row r="649" spans="1:10" s="22" customFormat="1" ht="45" x14ac:dyDescent="0.2">
      <c r="A649" s="21" t="s">
        <v>71</v>
      </c>
      <c r="B649" s="21" t="s">
        <v>110</v>
      </c>
      <c r="C649" s="21" t="s">
        <v>111</v>
      </c>
      <c r="D649" s="21" t="s">
        <v>112</v>
      </c>
      <c r="E649" s="21" t="s">
        <v>113</v>
      </c>
      <c r="F649" s="21" t="s">
        <v>114</v>
      </c>
      <c r="G649" s="21" t="s">
        <v>174</v>
      </c>
      <c r="H649" s="21" t="s">
        <v>92</v>
      </c>
      <c r="I649" s="21" t="s">
        <v>93</v>
      </c>
      <c r="J649" s="21" t="s">
        <v>94</v>
      </c>
    </row>
    <row r="650" spans="1:10" ht="14" customHeight="1" x14ac:dyDescent="0.2">
      <c r="A650" s="183" t="s">
        <v>339</v>
      </c>
      <c r="B650" s="176" t="s">
        <v>59</v>
      </c>
      <c r="C650" s="176" t="s">
        <v>131</v>
      </c>
      <c r="D650" s="176">
        <v>5</v>
      </c>
      <c r="E650" s="176">
        <v>15</v>
      </c>
      <c r="F650" s="2" t="s">
        <v>261</v>
      </c>
      <c r="G650" s="3">
        <v>1</v>
      </c>
      <c r="H650" s="27">
        <f>135767.5*(1+5.2%)</f>
        <v>142827.41</v>
      </c>
      <c r="I650" s="26">
        <f>H650*G650</f>
        <v>142827.41</v>
      </c>
      <c r="J650" s="186" t="e">
        <f>SUM(I650:I661)</f>
        <v>#REF!</v>
      </c>
    </row>
    <row r="651" spans="1:10" ht="15" x14ac:dyDescent="0.2">
      <c r="A651" s="183"/>
      <c r="B651" s="227"/>
      <c r="C651" s="227"/>
      <c r="D651" s="227"/>
      <c r="E651" s="227"/>
      <c r="F651" s="2" t="s">
        <v>40</v>
      </c>
      <c r="G651" s="3">
        <v>1</v>
      </c>
      <c r="H651" s="27">
        <f>77150*(1+5.2%)</f>
        <v>81161.8</v>
      </c>
      <c r="I651" s="26">
        <f t="shared" ref="I651:I661" si="40">H651*G651</f>
        <v>81161.8</v>
      </c>
      <c r="J651" s="186"/>
    </row>
    <row r="652" spans="1:10" ht="15" x14ac:dyDescent="0.2">
      <c r="A652" s="183"/>
      <c r="B652" s="227"/>
      <c r="C652" s="227"/>
      <c r="D652" s="227"/>
      <c r="E652" s="227"/>
      <c r="F652" s="2" t="s">
        <v>132</v>
      </c>
      <c r="G652" s="3">
        <v>1</v>
      </c>
      <c r="H652" s="27">
        <f>62540*(1+5.2%)</f>
        <v>65792.08</v>
      </c>
      <c r="I652" s="26">
        <f t="shared" si="40"/>
        <v>65792.08</v>
      </c>
      <c r="J652" s="186"/>
    </row>
    <row r="653" spans="1:10" ht="15" x14ac:dyDescent="0.2">
      <c r="A653" s="183"/>
      <c r="B653" s="227"/>
      <c r="C653" s="227"/>
      <c r="D653" s="227"/>
      <c r="E653" s="227"/>
      <c r="F653" s="2" t="s">
        <v>262</v>
      </c>
      <c r="G653" s="3">
        <v>1</v>
      </c>
      <c r="H653" s="27">
        <v>76262</v>
      </c>
      <c r="I653" s="26">
        <f t="shared" si="40"/>
        <v>76262</v>
      </c>
      <c r="J653" s="186"/>
    </row>
    <row r="654" spans="1:10" ht="15" x14ac:dyDescent="0.2">
      <c r="A654" s="183"/>
      <c r="B654" s="227"/>
      <c r="C654" s="227"/>
      <c r="D654" s="227"/>
      <c r="E654" s="227"/>
      <c r="F654" s="2" t="s">
        <v>171</v>
      </c>
      <c r="G654" s="3">
        <f>D650</f>
        <v>5</v>
      </c>
      <c r="H654" s="27" t="e">
        <f>#REF!</f>
        <v>#REF!</v>
      </c>
      <c r="I654" s="26" t="e">
        <f t="shared" si="40"/>
        <v>#REF!</v>
      </c>
      <c r="J654" s="186"/>
    </row>
    <row r="655" spans="1:10" ht="15" x14ac:dyDescent="0.2">
      <c r="A655" s="183"/>
      <c r="B655" s="227"/>
      <c r="C655" s="227"/>
      <c r="D655" s="227"/>
      <c r="E655" s="227"/>
      <c r="F655" s="2" t="s">
        <v>180</v>
      </c>
      <c r="G655" s="30">
        <f>D650</f>
        <v>5</v>
      </c>
      <c r="H655" s="27" t="e">
        <f>#REF!</f>
        <v>#REF!</v>
      </c>
      <c r="I655" s="26" t="e">
        <f t="shared" si="40"/>
        <v>#REF!</v>
      </c>
      <c r="J655" s="186"/>
    </row>
    <row r="656" spans="1:10" ht="15" x14ac:dyDescent="0.2">
      <c r="A656" s="183"/>
      <c r="B656" s="227"/>
      <c r="C656" s="227"/>
      <c r="D656" s="227"/>
      <c r="E656" s="227"/>
      <c r="F656" s="2" t="s">
        <v>43</v>
      </c>
      <c r="G656" s="30">
        <v>1</v>
      </c>
      <c r="H656" s="27">
        <v>24563</v>
      </c>
      <c r="I656" s="26">
        <f t="shared" si="40"/>
        <v>24563</v>
      </c>
      <c r="J656" s="186"/>
    </row>
    <row r="657" spans="1:10" ht="45" x14ac:dyDescent="0.2">
      <c r="A657" s="183"/>
      <c r="B657" s="227"/>
      <c r="C657" s="227"/>
      <c r="D657" s="227"/>
      <c r="E657" s="227"/>
      <c r="F657" s="2" t="s">
        <v>202</v>
      </c>
      <c r="G657" s="30">
        <f>D650*E650</f>
        <v>75</v>
      </c>
      <c r="H657" s="27" t="e">
        <f>#REF!</f>
        <v>#REF!</v>
      </c>
      <c r="I657" s="26" t="e">
        <f t="shared" si="40"/>
        <v>#REF!</v>
      </c>
      <c r="J657" s="186"/>
    </row>
    <row r="658" spans="1:10" ht="15" x14ac:dyDescent="0.2">
      <c r="A658" s="183"/>
      <c r="B658" s="227"/>
      <c r="C658" s="227"/>
      <c r="D658" s="227"/>
      <c r="E658" s="227"/>
      <c r="F658" s="2" t="s">
        <v>317</v>
      </c>
      <c r="G658" s="80">
        <f>(D650*E650)/50</f>
        <v>1.5</v>
      </c>
      <c r="H658" s="27" t="e">
        <f>#REF!</f>
        <v>#REF!</v>
      </c>
      <c r="I658" s="26" t="e">
        <f t="shared" si="40"/>
        <v>#REF!</v>
      </c>
      <c r="J658" s="186"/>
    </row>
    <row r="659" spans="1:10" ht="15" x14ac:dyDescent="0.2">
      <c r="A659" s="183"/>
      <c r="B659" s="227"/>
      <c r="C659" s="227"/>
      <c r="D659" s="227"/>
      <c r="E659" s="227"/>
      <c r="F659" s="2" t="s">
        <v>318</v>
      </c>
      <c r="G659" s="80">
        <f>(D650*E650)/50</f>
        <v>1.5</v>
      </c>
      <c r="H659" s="27">
        <v>34467</v>
      </c>
      <c r="I659" s="26">
        <f t="shared" si="40"/>
        <v>51700.5</v>
      </c>
      <c r="J659" s="186"/>
    </row>
    <row r="660" spans="1:10" ht="15" x14ac:dyDescent="0.2">
      <c r="A660" s="183"/>
      <c r="B660" s="227"/>
      <c r="C660" s="227"/>
      <c r="D660" s="227"/>
      <c r="E660" s="227"/>
      <c r="F660" s="2" t="s">
        <v>312</v>
      </c>
      <c r="G660" s="30">
        <v>1</v>
      </c>
      <c r="H660" s="27" t="e">
        <f>#REF!</f>
        <v>#REF!</v>
      </c>
      <c r="I660" s="26" t="e">
        <f t="shared" si="40"/>
        <v>#REF!</v>
      </c>
      <c r="J660" s="186"/>
    </row>
    <row r="661" spans="1:10" ht="60" x14ac:dyDescent="0.2">
      <c r="A661" s="231"/>
      <c r="B661" s="228"/>
      <c r="C661" s="228"/>
      <c r="D661" s="228"/>
      <c r="E661" s="228"/>
      <c r="F661" s="2" t="s">
        <v>211</v>
      </c>
      <c r="G661" s="3">
        <v>1</v>
      </c>
      <c r="H661" s="27" t="e">
        <f>#REF!</f>
        <v>#REF!</v>
      </c>
      <c r="I661" s="26" t="e">
        <f t="shared" si="40"/>
        <v>#REF!</v>
      </c>
      <c r="J661" s="186"/>
    </row>
    <row r="662" spans="1:10" s="22" customFormat="1" ht="45" x14ac:dyDescent="0.2">
      <c r="A662" s="21" t="s">
        <v>71</v>
      </c>
      <c r="B662" s="21" t="s">
        <v>110</v>
      </c>
      <c r="C662" s="21" t="s">
        <v>111</v>
      </c>
      <c r="D662" s="21" t="s">
        <v>112</v>
      </c>
      <c r="E662" s="21" t="s">
        <v>113</v>
      </c>
      <c r="F662" s="21" t="s">
        <v>114</v>
      </c>
      <c r="G662" s="21" t="s">
        <v>174</v>
      </c>
      <c r="H662" s="21" t="s">
        <v>92</v>
      </c>
      <c r="I662" s="21" t="s">
        <v>93</v>
      </c>
      <c r="J662" s="21" t="s">
        <v>94</v>
      </c>
    </row>
    <row r="663" spans="1:10" ht="33" customHeight="1" x14ac:dyDescent="0.2">
      <c r="A663" s="180" t="s">
        <v>340</v>
      </c>
      <c r="B663" s="182" t="s">
        <v>117</v>
      </c>
      <c r="C663" s="182" t="s">
        <v>47</v>
      </c>
      <c r="D663" s="182">
        <v>5</v>
      </c>
      <c r="E663" s="182" t="s">
        <v>135</v>
      </c>
      <c r="F663" s="2" t="s">
        <v>211</v>
      </c>
      <c r="G663" s="3">
        <v>1</v>
      </c>
      <c r="H663" s="27" t="e">
        <f>#REF!</f>
        <v>#REF!</v>
      </c>
      <c r="I663" s="26" t="e">
        <f t="shared" ref="I663:I664" si="41">H663*G663</f>
        <v>#REF!</v>
      </c>
      <c r="J663" s="235" t="e">
        <f>SUM(I663:I664)</f>
        <v>#REF!</v>
      </c>
    </row>
    <row r="664" spans="1:10" ht="39" customHeight="1" x14ac:dyDescent="0.2">
      <c r="A664" s="231"/>
      <c r="B664" s="182"/>
      <c r="C664" s="182"/>
      <c r="D664" s="182"/>
      <c r="E664" s="182"/>
      <c r="F664" s="55" t="s">
        <v>264</v>
      </c>
      <c r="G664" s="3">
        <v>1</v>
      </c>
      <c r="H664" s="26">
        <v>50000</v>
      </c>
      <c r="I664" s="26">
        <f t="shared" si="41"/>
        <v>50000</v>
      </c>
      <c r="J664" s="235"/>
    </row>
    <row r="665" spans="1:10" s="22" customFormat="1" ht="45" x14ac:dyDescent="0.2">
      <c r="A665" s="21" t="s">
        <v>71</v>
      </c>
      <c r="B665" s="21" t="s">
        <v>110</v>
      </c>
      <c r="C665" s="21" t="s">
        <v>111</v>
      </c>
      <c r="D665" s="21" t="s">
        <v>112</v>
      </c>
      <c r="E665" s="21" t="s">
        <v>113</v>
      </c>
      <c r="F665" s="21" t="s">
        <v>114</v>
      </c>
      <c r="G665" s="21" t="s">
        <v>174</v>
      </c>
      <c r="H665" s="21" t="s">
        <v>92</v>
      </c>
      <c r="I665" s="21" t="s">
        <v>93</v>
      </c>
      <c r="J665" s="21" t="s">
        <v>94</v>
      </c>
    </row>
    <row r="666" spans="1:10" ht="32.5" customHeight="1" x14ac:dyDescent="0.2">
      <c r="A666" s="180" t="s">
        <v>340</v>
      </c>
      <c r="B666" s="182" t="s">
        <v>59</v>
      </c>
      <c r="C666" s="182" t="s">
        <v>47</v>
      </c>
      <c r="D666" s="182">
        <v>5</v>
      </c>
      <c r="E666" s="182" t="s">
        <v>136</v>
      </c>
      <c r="F666" s="2" t="s">
        <v>211</v>
      </c>
      <c r="G666" s="3">
        <v>1</v>
      </c>
      <c r="H666" s="27" t="e">
        <f>#REF!</f>
        <v>#REF!</v>
      </c>
      <c r="I666" s="26" t="e">
        <f t="shared" ref="I666:I667" si="42">H666*G666</f>
        <v>#REF!</v>
      </c>
      <c r="J666" s="235" t="e">
        <f>SUM(I666:I667)</f>
        <v>#REF!</v>
      </c>
    </row>
    <row r="667" spans="1:10" ht="41.5" customHeight="1" x14ac:dyDescent="0.2">
      <c r="A667" s="231"/>
      <c r="B667" s="182"/>
      <c r="C667" s="182"/>
      <c r="D667" s="182"/>
      <c r="E667" s="182"/>
      <c r="F667" s="55" t="s">
        <v>264</v>
      </c>
      <c r="G667" s="3">
        <v>1</v>
      </c>
      <c r="H667" s="26">
        <v>50000</v>
      </c>
      <c r="I667" s="26">
        <f t="shared" si="42"/>
        <v>50000</v>
      </c>
      <c r="J667" s="235"/>
    </row>
    <row r="668" spans="1:10" s="22" customFormat="1" ht="45" x14ac:dyDescent="0.2">
      <c r="A668" s="21" t="s">
        <v>71</v>
      </c>
      <c r="B668" s="21" t="s">
        <v>110</v>
      </c>
      <c r="C668" s="21" t="s">
        <v>111</v>
      </c>
      <c r="D668" s="21" t="s">
        <v>112</v>
      </c>
      <c r="E668" s="21" t="s">
        <v>113</v>
      </c>
      <c r="F668" s="21" t="s">
        <v>114</v>
      </c>
      <c r="G668" s="21" t="s">
        <v>174</v>
      </c>
      <c r="H668" s="21" t="s">
        <v>92</v>
      </c>
      <c r="I668" s="21" t="s">
        <v>93</v>
      </c>
      <c r="J668" s="21" t="s">
        <v>94</v>
      </c>
    </row>
    <row r="669" spans="1:10" ht="37.25" customHeight="1" x14ac:dyDescent="0.2">
      <c r="A669" s="50" t="s">
        <v>265</v>
      </c>
      <c r="B669" s="3" t="s">
        <v>117</v>
      </c>
      <c r="C669" s="3" t="s">
        <v>47</v>
      </c>
      <c r="D669" s="3">
        <v>2</v>
      </c>
      <c r="E669" s="3" t="s">
        <v>137</v>
      </c>
      <c r="F669" s="2" t="s">
        <v>306</v>
      </c>
      <c r="G669" s="41">
        <f>D669</f>
        <v>2</v>
      </c>
      <c r="H669" s="26">
        <v>116655</v>
      </c>
      <c r="I669" s="26">
        <f>+H669*G669</f>
        <v>233310</v>
      </c>
      <c r="J669" s="78">
        <f>SUM(I669:I669)</f>
        <v>233310</v>
      </c>
    </row>
    <row r="670" spans="1:10" s="22" customFormat="1" ht="45" x14ac:dyDescent="0.2">
      <c r="A670" s="21" t="s">
        <v>71</v>
      </c>
      <c r="B670" s="21" t="s">
        <v>110</v>
      </c>
      <c r="C670" s="21" t="s">
        <v>111</v>
      </c>
      <c r="D670" s="21" t="s">
        <v>112</v>
      </c>
      <c r="E670" s="21" t="s">
        <v>113</v>
      </c>
      <c r="F670" s="21" t="s">
        <v>114</v>
      </c>
      <c r="G670" s="21" t="s">
        <v>174</v>
      </c>
      <c r="H670" s="21" t="s">
        <v>92</v>
      </c>
      <c r="I670" s="21" t="s">
        <v>93</v>
      </c>
      <c r="J670" s="21" t="s">
        <v>94</v>
      </c>
    </row>
    <row r="671" spans="1:10" ht="33" customHeight="1" x14ac:dyDescent="0.2">
      <c r="A671" s="50" t="s">
        <v>265</v>
      </c>
      <c r="B671" s="3" t="s">
        <v>59</v>
      </c>
      <c r="C671" s="3" t="s">
        <v>47</v>
      </c>
      <c r="D671" s="3">
        <v>2</v>
      </c>
      <c r="E671" s="3" t="s">
        <v>138</v>
      </c>
      <c r="F671" s="2" t="s">
        <v>306</v>
      </c>
      <c r="G671" s="41">
        <f>D671</f>
        <v>2</v>
      </c>
      <c r="H671" s="26">
        <v>116655</v>
      </c>
      <c r="I671" s="26">
        <f>+H671*G671</f>
        <v>233310</v>
      </c>
      <c r="J671" s="78">
        <f>SUM(I671:I671)</f>
        <v>233310</v>
      </c>
    </row>
    <row r="672" spans="1:10" ht="45" x14ac:dyDescent="0.2">
      <c r="A672" s="21" t="s">
        <v>71</v>
      </c>
      <c r="B672" s="21" t="s">
        <v>110</v>
      </c>
      <c r="C672" s="21" t="s">
        <v>111</v>
      </c>
      <c r="D672" s="21" t="s">
        <v>112</v>
      </c>
      <c r="E672" s="21" t="s">
        <v>113</v>
      </c>
      <c r="F672" s="21" t="s">
        <v>114</v>
      </c>
      <c r="G672" s="21" t="s">
        <v>174</v>
      </c>
      <c r="H672" s="21" t="s">
        <v>92</v>
      </c>
      <c r="I672" s="21" t="s">
        <v>93</v>
      </c>
      <c r="J672" s="21" t="s">
        <v>94</v>
      </c>
    </row>
    <row r="673" spans="1:10" ht="26.75" customHeight="1" x14ac:dyDescent="0.2">
      <c r="A673" s="180" t="s">
        <v>0</v>
      </c>
      <c r="B673" s="176" t="s">
        <v>117</v>
      </c>
      <c r="C673" s="176" t="s">
        <v>139</v>
      </c>
      <c r="D673" s="176">
        <v>4</v>
      </c>
      <c r="E673" s="176">
        <v>15</v>
      </c>
      <c r="F673" s="43" t="s">
        <v>83</v>
      </c>
      <c r="G673" s="3">
        <f>E673*D673</f>
        <v>60</v>
      </c>
      <c r="H673" s="26" t="e">
        <f>#REF!</f>
        <v>#REF!</v>
      </c>
      <c r="I673" s="26" t="e">
        <f>H673*G673</f>
        <v>#REF!</v>
      </c>
      <c r="J673" s="235" t="e">
        <f>SUM(I673:I674)</f>
        <v>#REF!</v>
      </c>
    </row>
    <row r="674" spans="1:10" ht="120" customHeight="1" x14ac:dyDescent="0.2">
      <c r="A674" s="231"/>
      <c r="B674" s="228"/>
      <c r="C674" s="228"/>
      <c r="D674" s="228"/>
      <c r="E674" s="228"/>
      <c r="F674" s="2" t="s">
        <v>306</v>
      </c>
      <c r="G674" s="3">
        <f>D673</f>
        <v>4</v>
      </c>
      <c r="H674" s="26">
        <v>116655</v>
      </c>
      <c r="I674" s="26">
        <f>+H674*G674</f>
        <v>466620</v>
      </c>
      <c r="J674" s="235"/>
    </row>
    <row r="675" spans="1:10" s="22" customFormat="1" ht="45" x14ac:dyDescent="0.2">
      <c r="A675" s="21" t="s">
        <v>71</v>
      </c>
      <c r="B675" s="21" t="s">
        <v>110</v>
      </c>
      <c r="C675" s="21" t="s">
        <v>111</v>
      </c>
      <c r="D675" s="21" t="s">
        <v>112</v>
      </c>
      <c r="E675" s="21" t="s">
        <v>113</v>
      </c>
      <c r="F675" s="21" t="s">
        <v>114</v>
      </c>
      <c r="G675" s="21" t="s">
        <v>174</v>
      </c>
      <c r="H675" s="21" t="s">
        <v>92</v>
      </c>
      <c r="I675" s="21" t="s">
        <v>93</v>
      </c>
      <c r="J675" s="21" t="s">
        <v>94</v>
      </c>
    </row>
    <row r="676" spans="1:10" ht="72" customHeight="1" x14ac:dyDescent="0.2">
      <c r="A676" s="180" t="s">
        <v>2</v>
      </c>
      <c r="B676" s="176" t="s">
        <v>59</v>
      </c>
      <c r="C676" s="176" t="s">
        <v>139</v>
      </c>
      <c r="D676" s="176">
        <v>4</v>
      </c>
      <c r="E676" s="176">
        <v>15</v>
      </c>
      <c r="F676" s="43" t="s">
        <v>83</v>
      </c>
      <c r="G676" s="3">
        <f>E676*D676</f>
        <v>60</v>
      </c>
      <c r="H676" s="26" t="e">
        <f>#REF!</f>
        <v>#REF!</v>
      </c>
      <c r="I676" s="26" t="e">
        <f>H676*G676</f>
        <v>#REF!</v>
      </c>
      <c r="J676" s="235" t="e">
        <f>SUM(I676:I677)</f>
        <v>#REF!</v>
      </c>
    </row>
    <row r="677" spans="1:10" ht="81.5" customHeight="1" x14ac:dyDescent="0.2">
      <c r="A677" s="183"/>
      <c r="B677" s="228"/>
      <c r="C677" s="228"/>
      <c r="D677" s="228"/>
      <c r="E677" s="228"/>
      <c r="F677" s="2" t="s">
        <v>306</v>
      </c>
      <c r="G677" s="3">
        <f>D676</f>
        <v>4</v>
      </c>
      <c r="H677" s="26">
        <v>116655</v>
      </c>
      <c r="I677" s="26">
        <f>+H677*G677</f>
        <v>466620</v>
      </c>
      <c r="J677" s="235"/>
    </row>
    <row r="678" spans="1:10" s="22" customFormat="1" ht="45" x14ac:dyDescent="0.2">
      <c r="A678" s="21" t="s">
        <v>71</v>
      </c>
      <c r="B678" s="21" t="s">
        <v>110</v>
      </c>
      <c r="C678" s="21" t="s">
        <v>111</v>
      </c>
      <c r="D678" s="21" t="s">
        <v>112</v>
      </c>
      <c r="E678" s="21" t="s">
        <v>113</v>
      </c>
      <c r="F678" s="21" t="s">
        <v>114</v>
      </c>
      <c r="G678" s="21" t="s">
        <v>174</v>
      </c>
      <c r="H678" s="21" t="s">
        <v>92</v>
      </c>
      <c r="I678" s="21" t="s">
        <v>93</v>
      </c>
      <c r="J678" s="21" t="s">
        <v>94</v>
      </c>
    </row>
    <row r="679" spans="1:10" s="38" customFormat="1" ht="52.25" customHeight="1" x14ac:dyDescent="0.2">
      <c r="A679" s="180" t="s">
        <v>215</v>
      </c>
      <c r="B679" s="176" t="s">
        <v>117</v>
      </c>
      <c r="C679" s="176" t="s">
        <v>139</v>
      </c>
      <c r="D679" s="176">
        <v>6</v>
      </c>
      <c r="E679" s="176">
        <v>30</v>
      </c>
      <c r="F679" s="43" t="s">
        <v>83</v>
      </c>
      <c r="G679" s="3">
        <f>E679*D679</f>
        <v>180</v>
      </c>
      <c r="H679" s="82" t="e">
        <f>#REF!</f>
        <v>#REF!</v>
      </c>
      <c r="I679" s="26" t="e">
        <f>H679*G679</f>
        <v>#REF!</v>
      </c>
      <c r="J679" s="235" t="e">
        <f>SUM(I679:I680)</f>
        <v>#REF!</v>
      </c>
    </row>
    <row r="680" spans="1:10" ht="62" customHeight="1" x14ac:dyDescent="0.2">
      <c r="A680" s="231"/>
      <c r="B680" s="228"/>
      <c r="C680" s="228"/>
      <c r="D680" s="228"/>
      <c r="E680" s="228"/>
      <c r="F680" s="2" t="s">
        <v>306</v>
      </c>
      <c r="G680" s="3">
        <f>D679</f>
        <v>6</v>
      </c>
      <c r="H680" s="26">
        <v>116655</v>
      </c>
      <c r="I680" s="26">
        <f>+H680*G680</f>
        <v>699930</v>
      </c>
      <c r="J680" s="235"/>
    </row>
    <row r="681" spans="1:10" s="22" customFormat="1" ht="45" x14ac:dyDescent="0.2">
      <c r="A681" s="21" t="s">
        <v>71</v>
      </c>
      <c r="B681" s="21" t="s">
        <v>110</v>
      </c>
      <c r="C681" s="21" t="s">
        <v>111</v>
      </c>
      <c r="D681" s="21" t="s">
        <v>112</v>
      </c>
      <c r="E681" s="21" t="s">
        <v>113</v>
      </c>
      <c r="F681" s="21" t="s">
        <v>114</v>
      </c>
      <c r="G681" s="21" t="s">
        <v>174</v>
      </c>
      <c r="H681" s="21" t="s">
        <v>92</v>
      </c>
      <c r="I681" s="21" t="s">
        <v>93</v>
      </c>
      <c r="J681" s="21" t="s">
        <v>94</v>
      </c>
    </row>
    <row r="682" spans="1:10" s="38" customFormat="1" ht="63.5" customHeight="1" x14ac:dyDescent="0.2">
      <c r="A682" s="180" t="s">
        <v>216</v>
      </c>
      <c r="B682" s="176" t="s">
        <v>59</v>
      </c>
      <c r="C682" s="176" t="s">
        <v>139</v>
      </c>
      <c r="D682" s="176">
        <v>6</v>
      </c>
      <c r="E682" s="176">
        <v>20</v>
      </c>
      <c r="F682" s="43" t="s">
        <v>83</v>
      </c>
      <c r="G682" s="3">
        <f>E682*D682</f>
        <v>120</v>
      </c>
      <c r="H682" s="82" t="e">
        <f>#REF!</f>
        <v>#REF!</v>
      </c>
      <c r="I682" s="26" t="e">
        <f>H682*G682</f>
        <v>#REF!</v>
      </c>
      <c r="J682" s="235" t="e">
        <f>SUM(I682:I683)</f>
        <v>#REF!</v>
      </c>
    </row>
    <row r="683" spans="1:10" ht="59.5" customHeight="1" x14ac:dyDescent="0.2">
      <c r="A683" s="231"/>
      <c r="B683" s="228"/>
      <c r="C683" s="228"/>
      <c r="D683" s="228"/>
      <c r="E683" s="228"/>
      <c r="F683" s="2" t="s">
        <v>306</v>
      </c>
      <c r="G683" s="3">
        <f>D682</f>
        <v>6</v>
      </c>
      <c r="H683" s="26">
        <v>116655</v>
      </c>
      <c r="I683" s="26">
        <f>+H683*G683</f>
        <v>699930</v>
      </c>
      <c r="J683" s="235"/>
    </row>
    <row r="684" spans="1:10" ht="22.25" customHeight="1" x14ac:dyDescent="0.2">
      <c r="A684" s="151" t="s">
        <v>140</v>
      </c>
      <c r="B684" s="204"/>
      <c r="C684" s="204"/>
      <c r="D684" s="204"/>
      <c r="E684" s="204"/>
      <c r="F684" s="204"/>
      <c r="G684" s="204"/>
      <c r="H684" s="204"/>
      <c r="I684" s="204"/>
      <c r="J684" s="205"/>
    </row>
    <row r="685" spans="1:10" s="22" customFormat="1" ht="45" x14ac:dyDescent="0.2">
      <c r="A685" s="21" t="s">
        <v>71</v>
      </c>
      <c r="B685" s="21" t="s">
        <v>110</v>
      </c>
      <c r="C685" s="21" t="s">
        <v>111</v>
      </c>
      <c r="D685" s="21" t="s">
        <v>112</v>
      </c>
      <c r="E685" s="21" t="s">
        <v>113</v>
      </c>
      <c r="F685" s="21" t="s">
        <v>114</v>
      </c>
      <c r="G685" s="21" t="s">
        <v>174</v>
      </c>
      <c r="H685" s="21" t="s">
        <v>92</v>
      </c>
      <c r="I685" s="21" t="s">
        <v>93</v>
      </c>
      <c r="J685" s="21" t="s">
        <v>94</v>
      </c>
    </row>
    <row r="686" spans="1:10" ht="33.5" customHeight="1" x14ac:dyDescent="0.2">
      <c r="A686" s="50" t="s">
        <v>14</v>
      </c>
      <c r="B686" s="45" t="s">
        <v>59</v>
      </c>
      <c r="C686" s="45" t="s">
        <v>141</v>
      </c>
      <c r="D686" s="45">
        <v>5</v>
      </c>
      <c r="E686" s="45">
        <v>15</v>
      </c>
      <c r="F686" s="43" t="s">
        <v>210</v>
      </c>
      <c r="G686" s="45">
        <v>1</v>
      </c>
      <c r="H686" s="27" t="e">
        <f>#REF!</f>
        <v>#REF!</v>
      </c>
      <c r="I686" s="83" t="e">
        <f>H686*G686</f>
        <v>#REF!</v>
      </c>
      <c r="J686" s="28">
        <v>233310</v>
      </c>
    </row>
    <row r="687" spans="1:10" s="22" customFormat="1" ht="45" x14ac:dyDescent="0.2">
      <c r="A687" s="21" t="s">
        <v>71</v>
      </c>
      <c r="B687" s="21" t="s">
        <v>110</v>
      </c>
      <c r="C687" s="21" t="s">
        <v>111</v>
      </c>
      <c r="D687" s="21" t="s">
        <v>112</v>
      </c>
      <c r="E687" s="21" t="s">
        <v>113</v>
      </c>
      <c r="F687" s="21" t="s">
        <v>114</v>
      </c>
      <c r="G687" s="21" t="s">
        <v>174</v>
      </c>
      <c r="H687" s="21" t="s">
        <v>92</v>
      </c>
      <c r="I687" s="21" t="s">
        <v>93</v>
      </c>
      <c r="J687" s="21" t="s">
        <v>94</v>
      </c>
    </row>
    <row r="688" spans="1:10" ht="42" customHeight="1" x14ac:dyDescent="0.2">
      <c r="A688" s="189" t="s">
        <v>267</v>
      </c>
      <c r="B688" s="188" t="s">
        <v>117</v>
      </c>
      <c r="C688" s="188" t="s">
        <v>355</v>
      </c>
      <c r="D688" s="188">
        <v>1</v>
      </c>
      <c r="E688" s="188">
        <v>20</v>
      </c>
      <c r="F688" s="2" t="s">
        <v>209</v>
      </c>
      <c r="G688" s="3">
        <v>1</v>
      </c>
      <c r="H688" s="27">
        <f>'[1]EST MERC LITOGRAFIA'!$G$35</f>
        <v>45750</v>
      </c>
      <c r="I688" s="83">
        <f>H688*G688</f>
        <v>45750</v>
      </c>
      <c r="J688" s="159">
        <f>SUM(I688:I692)</f>
        <v>333485.2</v>
      </c>
    </row>
    <row r="689" spans="1:10" ht="42.5" customHeight="1" x14ac:dyDescent="0.2">
      <c r="A689" s="347"/>
      <c r="B689" s="188"/>
      <c r="C689" s="188"/>
      <c r="D689" s="188"/>
      <c r="E689" s="188"/>
      <c r="F689" s="56" t="s">
        <v>208</v>
      </c>
      <c r="G689" s="3">
        <v>1</v>
      </c>
      <c r="H689" s="27">
        <f>'[1]EST MERC LITOGRAFIA'!$G$35</f>
        <v>45750</v>
      </c>
      <c r="I689" s="83">
        <f>H689*G689</f>
        <v>45750</v>
      </c>
      <c r="J689" s="160"/>
    </row>
    <row r="690" spans="1:10" ht="29.5" customHeight="1" x14ac:dyDescent="0.2">
      <c r="A690" s="347"/>
      <c r="B690" s="188"/>
      <c r="C690" s="188"/>
      <c r="D690" s="188"/>
      <c r="E690" s="188"/>
      <c r="F690" s="56" t="s">
        <v>298</v>
      </c>
      <c r="G690" s="3">
        <v>2</v>
      </c>
      <c r="H690" s="26">
        <f>'[1]EST MERC LITOGRAFIA'!$G$50</f>
        <v>81333</v>
      </c>
      <c r="I690" s="83">
        <f>H690*G690</f>
        <v>162666</v>
      </c>
      <c r="J690" s="160"/>
    </row>
    <row r="691" spans="1:10" ht="45" x14ac:dyDescent="0.2">
      <c r="A691" s="347"/>
      <c r="B691" s="188"/>
      <c r="C691" s="188"/>
      <c r="D691" s="188"/>
      <c r="E691" s="188"/>
      <c r="F691" s="56" t="s">
        <v>205</v>
      </c>
      <c r="G691" s="3">
        <f>D688*E688</f>
        <v>20</v>
      </c>
      <c r="H691" s="27">
        <f>'[1]EST MERC LITOGRAFIA'!$G$40</f>
        <v>305</v>
      </c>
      <c r="I691" s="26">
        <f>H691*G691</f>
        <v>6100</v>
      </c>
      <c r="J691" s="160"/>
    </row>
    <row r="692" spans="1:10" ht="31.25" customHeight="1" x14ac:dyDescent="0.2">
      <c r="A692" s="347"/>
      <c r="B692" s="188"/>
      <c r="C692" s="188"/>
      <c r="D692" s="188"/>
      <c r="E692" s="188"/>
      <c r="F692" s="56" t="s">
        <v>64</v>
      </c>
      <c r="G692" s="3">
        <v>20</v>
      </c>
      <c r="H692" s="26">
        <f>3480*(1+5.2%)</f>
        <v>3660.96</v>
      </c>
      <c r="I692" s="26">
        <f>H692*G692</f>
        <v>73219.199999999997</v>
      </c>
      <c r="J692" s="161"/>
    </row>
    <row r="693" spans="1:10" s="22" customFormat="1" ht="45" x14ac:dyDescent="0.2">
      <c r="A693" s="21" t="s">
        <v>71</v>
      </c>
      <c r="B693" s="21" t="s">
        <v>110</v>
      </c>
      <c r="C693" s="21" t="s">
        <v>111</v>
      </c>
      <c r="D693" s="21" t="s">
        <v>112</v>
      </c>
      <c r="E693" s="21" t="s">
        <v>113</v>
      </c>
      <c r="F693" s="21" t="s">
        <v>114</v>
      </c>
      <c r="G693" s="21" t="s">
        <v>174</v>
      </c>
      <c r="H693" s="21" t="s">
        <v>92</v>
      </c>
      <c r="I693" s="21" t="s">
        <v>93</v>
      </c>
      <c r="J693" s="21" t="s">
        <v>94</v>
      </c>
    </row>
    <row r="694" spans="1:10" ht="42" customHeight="1" x14ac:dyDescent="0.2">
      <c r="A694" s="189" t="s">
        <v>267</v>
      </c>
      <c r="B694" s="188" t="s">
        <v>59</v>
      </c>
      <c r="C694" s="188" t="s">
        <v>355</v>
      </c>
      <c r="D694" s="188">
        <v>1</v>
      </c>
      <c r="E694" s="188">
        <v>20</v>
      </c>
      <c r="F694" s="2" t="s">
        <v>206</v>
      </c>
      <c r="G694" s="3">
        <v>1</v>
      </c>
      <c r="H694" s="27">
        <f>'[1]EST MERC LITOGRAFIA'!$G$35</f>
        <v>45750</v>
      </c>
      <c r="I694" s="26">
        <f>H694*G694</f>
        <v>45750</v>
      </c>
      <c r="J694" s="159">
        <f>SUM(I694:I698)</f>
        <v>333485.2</v>
      </c>
    </row>
    <row r="695" spans="1:10" ht="42.5" customHeight="1" x14ac:dyDescent="0.2">
      <c r="A695" s="347"/>
      <c r="B695" s="188"/>
      <c r="C695" s="188"/>
      <c r="D695" s="188"/>
      <c r="E695" s="188"/>
      <c r="F695" s="56" t="s">
        <v>207</v>
      </c>
      <c r="G695" s="3">
        <v>1</v>
      </c>
      <c r="H695" s="27">
        <f>'[1]EST MERC LITOGRAFIA'!$G$35</f>
        <v>45750</v>
      </c>
      <c r="I695" s="26">
        <f t="shared" ref="I695:I698" si="43">H695*G695</f>
        <v>45750</v>
      </c>
      <c r="J695" s="160"/>
    </row>
    <row r="696" spans="1:10" ht="29.5" customHeight="1" x14ac:dyDescent="0.2">
      <c r="A696" s="347"/>
      <c r="B696" s="188"/>
      <c r="C696" s="188"/>
      <c r="D696" s="188"/>
      <c r="E696" s="188"/>
      <c r="F696" s="56" t="s">
        <v>298</v>
      </c>
      <c r="G696" s="3">
        <v>2</v>
      </c>
      <c r="H696" s="26">
        <f>'[1]EST MERC LITOGRAFIA'!$G$50</f>
        <v>81333</v>
      </c>
      <c r="I696" s="26">
        <f t="shared" si="43"/>
        <v>162666</v>
      </c>
      <c r="J696" s="160"/>
    </row>
    <row r="697" spans="1:10" ht="45" x14ac:dyDescent="0.2">
      <c r="A697" s="347"/>
      <c r="B697" s="188"/>
      <c r="C697" s="188"/>
      <c r="D697" s="188"/>
      <c r="E697" s="188"/>
      <c r="F697" s="56" t="s">
        <v>205</v>
      </c>
      <c r="G697" s="3">
        <f>D694*E694</f>
        <v>20</v>
      </c>
      <c r="H697" s="27">
        <f>'[1]EST MERC LITOGRAFIA'!$G$40</f>
        <v>305</v>
      </c>
      <c r="I697" s="26">
        <f>H697*G697</f>
        <v>6100</v>
      </c>
      <c r="J697" s="160"/>
    </row>
    <row r="698" spans="1:10" ht="31.25" customHeight="1" x14ac:dyDescent="0.2">
      <c r="A698" s="347"/>
      <c r="B698" s="188"/>
      <c r="C698" s="188"/>
      <c r="D698" s="188"/>
      <c r="E698" s="188"/>
      <c r="F698" s="56" t="s">
        <v>64</v>
      </c>
      <c r="G698" s="3">
        <v>20</v>
      </c>
      <c r="H698" s="26">
        <f>3480*(1+5.2%)</f>
        <v>3660.96</v>
      </c>
      <c r="I698" s="26">
        <f t="shared" si="43"/>
        <v>73219.199999999997</v>
      </c>
      <c r="J698" s="161"/>
    </row>
    <row r="699" spans="1:10" s="22" customFormat="1" ht="45" x14ac:dyDescent="0.2">
      <c r="A699" s="21" t="s">
        <v>71</v>
      </c>
      <c r="B699" s="21" t="s">
        <v>110</v>
      </c>
      <c r="C699" s="21" t="s">
        <v>111</v>
      </c>
      <c r="D699" s="21" t="s">
        <v>112</v>
      </c>
      <c r="E699" s="21" t="s">
        <v>113</v>
      </c>
      <c r="F699" s="21" t="s">
        <v>114</v>
      </c>
      <c r="G699" s="21" t="s">
        <v>174</v>
      </c>
      <c r="H699" s="21" t="s">
        <v>92</v>
      </c>
      <c r="I699" s="21" t="s">
        <v>93</v>
      </c>
      <c r="J699" s="21" t="s">
        <v>94</v>
      </c>
    </row>
    <row r="700" spans="1:10" ht="15" x14ac:dyDescent="0.2">
      <c r="A700" s="187" t="s">
        <v>268</v>
      </c>
      <c r="B700" s="188" t="s">
        <v>117</v>
      </c>
      <c r="C700" s="188" t="s">
        <v>355</v>
      </c>
      <c r="D700" s="188">
        <v>1</v>
      </c>
      <c r="E700" s="188">
        <v>20</v>
      </c>
      <c r="F700" s="76" t="s">
        <v>65</v>
      </c>
      <c r="G700" s="3">
        <f>E700*D700</f>
        <v>20</v>
      </c>
      <c r="H700" s="70" t="e">
        <f>#REF!</f>
        <v>#REF!</v>
      </c>
      <c r="I700" s="26" t="e">
        <f>H700*G700</f>
        <v>#REF!</v>
      </c>
      <c r="J700" s="159" t="e">
        <f>SUM(I700:I704)</f>
        <v>#REF!</v>
      </c>
    </row>
    <row r="701" spans="1:10" ht="15" x14ac:dyDescent="0.2">
      <c r="A701" s="348"/>
      <c r="B701" s="188"/>
      <c r="C701" s="188"/>
      <c r="D701" s="188"/>
      <c r="E701" s="188"/>
      <c r="F701" s="76" t="s">
        <v>66</v>
      </c>
      <c r="G701" s="3">
        <f>E700*D700</f>
        <v>20</v>
      </c>
      <c r="H701" s="27">
        <v>1108</v>
      </c>
      <c r="I701" s="26">
        <f>H701*G701</f>
        <v>22160</v>
      </c>
      <c r="J701" s="160"/>
    </row>
    <row r="702" spans="1:10" ht="15" x14ac:dyDescent="0.2">
      <c r="A702" s="348"/>
      <c r="B702" s="188"/>
      <c r="C702" s="188"/>
      <c r="D702" s="188"/>
      <c r="E702" s="188"/>
      <c r="F702" s="76" t="s">
        <v>67</v>
      </c>
      <c r="G702" s="3">
        <f>E700*D700</f>
        <v>20</v>
      </c>
      <c r="H702" s="70">
        <v>28028</v>
      </c>
      <c r="I702" s="26">
        <f>H702*G702</f>
        <v>560560</v>
      </c>
      <c r="J702" s="160"/>
    </row>
    <row r="703" spans="1:10" ht="120" x14ac:dyDescent="0.2">
      <c r="A703" s="348"/>
      <c r="B703" s="188"/>
      <c r="C703" s="188"/>
      <c r="D703" s="188"/>
      <c r="E703" s="188"/>
      <c r="F703" s="76" t="s">
        <v>203</v>
      </c>
      <c r="G703" s="3">
        <f>E700*D700</f>
        <v>20</v>
      </c>
      <c r="H703" s="27" t="e">
        <f>#REF!</f>
        <v>#REF!</v>
      </c>
      <c r="I703" s="26" t="e">
        <f>H703*G703</f>
        <v>#REF!</v>
      </c>
      <c r="J703" s="160"/>
    </row>
    <row r="704" spans="1:10" ht="105" x14ac:dyDescent="0.2">
      <c r="A704" s="349"/>
      <c r="B704" s="188"/>
      <c r="C704" s="188"/>
      <c r="D704" s="188"/>
      <c r="E704" s="188"/>
      <c r="F704" s="76" t="s">
        <v>212</v>
      </c>
      <c r="G704" s="3">
        <v>1</v>
      </c>
      <c r="H704" s="27" t="e">
        <f>#REF!</f>
        <v>#REF!</v>
      </c>
      <c r="I704" s="26" t="e">
        <f t="shared" ref="I704" si="44">H704*G704</f>
        <v>#REF!</v>
      </c>
      <c r="J704" s="161"/>
    </row>
    <row r="705" spans="1:10" s="22" customFormat="1" ht="45" x14ac:dyDescent="0.2">
      <c r="A705" s="21" t="s">
        <v>71</v>
      </c>
      <c r="B705" s="21" t="s">
        <v>110</v>
      </c>
      <c r="C705" s="21" t="s">
        <v>111</v>
      </c>
      <c r="D705" s="21" t="s">
        <v>112</v>
      </c>
      <c r="E705" s="21" t="s">
        <v>113</v>
      </c>
      <c r="F705" s="21" t="s">
        <v>114</v>
      </c>
      <c r="G705" s="21" t="s">
        <v>174</v>
      </c>
      <c r="H705" s="21" t="s">
        <v>92</v>
      </c>
      <c r="I705" s="21" t="s">
        <v>93</v>
      </c>
      <c r="J705" s="21" t="s">
        <v>94</v>
      </c>
    </row>
    <row r="706" spans="1:10" s="38" customFormat="1" ht="15" x14ac:dyDescent="0.2">
      <c r="A706" s="187" t="s">
        <v>268</v>
      </c>
      <c r="B706" s="188" t="s">
        <v>59</v>
      </c>
      <c r="C706" s="188" t="s">
        <v>355</v>
      </c>
      <c r="D706" s="188">
        <v>1</v>
      </c>
      <c r="E706" s="188">
        <v>20</v>
      </c>
      <c r="F706" s="76" t="s">
        <v>65</v>
      </c>
      <c r="G706" s="3">
        <v>20</v>
      </c>
      <c r="H706" s="70" t="e">
        <f>#REF!</f>
        <v>#REF!</v>
      </c>
      <c r="I706" s="26" t="e">
        <f>H706*G706</f>
        <v>#REF!</v>
      </c>
      <c r="J706" s="159" t="e">
        <f>SUM(I706:I710)</f>
        <v>#REF!</v>
      </c>
    </row>
    <row r="707" spans="1:10" s="38" customFormat="1" ht="15" x14ac:dyDescent="0.2">
      <c r="A707" s="348"/>
      <c r="B707" s="188"/>
      <c r="C707" s="188"/>
      <c r="D707" s="188"/>
      <c r="E707" s="188"/>
      <c r="F707" s="76" t="s">
        <v>66</v>
      </c>
      <c r="G707" s="3">
        <v>20</v>
      </c>
      <c r="H707" s="27">
        <v>1108</v>
      </c>
      <c r="I707" s="26">
        <f>H707*G707</f>
        <v>22160</v>
      </c>
      <c r="J707" s="160"/>
    </row>
    <row r="708" spans="1:10" s="38" customFormat="1" ht="15" x14ac:dyDescent="0.2">
      <c r="A708" s="348"/>
      <c r="B708" s="188"/>
      <c r="C708" s="188"/>
      <c r="D708" s="188"/>
      <c r="E708" s="188"/>
      <c r="F708" s="76" t="s">
        <v>67</v>
      </c>
      <c r="G708" s="3">
        <v>20</v>
      </c>
      <c r="H708" s="70">
        <v>28028</v>
      </c>
      <c r="I708" s="26">
        <f>H708*G708</f>
        <v>560560</v>
      </c>
      <c r="J708" s="160"/>
    </row>
    <row r="709" spans="1:10" ht="120" x14ac:dyDescent="0.2">
      <c r="A709" s="348"/>
      <c r="B709" s="188"/>
      <c r="C709" s="188"/>
      <c r="D709" s="188"/>
      <c r="E709" s="188"/>
      <c r="F709" s="76" t="s">
        <v>203</v>
      </c>
      <c r="G709" s="3">
        <f>E706*D706</f>
        <v>20</v>
      </c>
      <c r="H709" s="27" t="e">
        <f>#REF!</f>
        <v>#REF!</v>
      </c>
      <c r="I709" s="26" t="e">
        <f>H709*G709</f>
        <v>#REF!</v>
      </c>
      <c r="J709" s="160"/>
    </row>
    <row r="710" spans="1:10" ht="105" x14ac:dyDescent="0.2">
      <c r="A710" s="349"/>
      <c r="B710" s="188"/>
      <c r="C710" s="188"/>
      <c r="D710" s="188"/>
      <c r="E710" s="188"/>
      <c r="F710" s="76" t="s">
        <v>213</v>
      </c>
      <c r="G710" s="3">
        <v>1</v>
      </c>
      <c r="H710" s="27" t="e">
        <f>#REF!</f>
        <v>#REF!</v>
      </c>
      <c r="I710" s="26" t="e">
        <f t="shared" ref="I710" si="45">H710*G710</f>
        <v>#REF!</v>
      </c>
      <c r="J710" s="161"/>
    </row>
    <row r="711" spans="1:10" ht="22.25" customHeight="1" x14ac:dyDescent="0.2">
      <c r="A711" s="151" t="s">
        <v>146</v>
      </c>
      <c r="B711" s="204"/>
      <c r="C711" s="204"/>
      <c r="D711" s="204"/>
      <c r="E711" s="204"/>
      <c r="F711" s="204"/>
      <c r="G711" s="204"/>
      <c r="H711" s="204"/>
      <c r="I711" s="204"/>
      <c r="J711" s="205"/>
    </row>
    <row r="712" spans="1:10" s="22" customFormat="1" ht="45" x14ac:dyDescent="0.2">
      <c r="A712" s="21" t="s">
        <v>71</v>
      </c>
      <c r="B712" s="21" t="s">
        <v>110</v>
      </c>
      <c r="C712" s="21" t="s">
        <v>111</v>
      </c>
      <c r="D712" s="21" t="s">
        <v>112</v>
      </c>
      <c r="E712" s="21" t="s">
        <v>113</v>
      </c>
      <c r="F712" s="21" t="s">
        <v>114</v>
      </c>
      <c r="G712" s="21" t="s">
        <v>174</v>
      </c>
      <c r="H712" s="21" t="s">
        <v>92</v>
      </c>
      <c r="I712" s="21" t="s">
        <v>93</v>
      </c>
      <c r="J712" s="21" t="s">
        <v>94</v>
      </c>
    </row>
    <row r="713" spans="1:10" ht="120" x14ac:dyDescent="0.2">
      <c r="A713" s="52" t="s">
        <v>356</v>
      </c>
      <c r="B713" s="45" t="s">
        <v>59</v>
      </c>
      <c r="C713" s="45" t="s">
        <v>239</v>
      </c>
      <c r="D713" s="45">
        <v>40</v>
      </c>
      <c r="E713" s="45">
        <v>20</v>
      </c>
      <c r="F713" s="45" t="s">
        <v>214</v>
      </c>
      <c r="G713" s="45">
        <f>E713*D713</f>
        <v>800</v>
      </c>
      <c r="H713" s="83" t="e">
        <f>#REF!</f>
        <v>#REF!</v>
      </c>
      <c r="I713" s="83" t="e">
        <f>H713*G713</f>
        <v>#REF!</v>
      </c>
      <c r="J713" s="28" t="e">
        <f>SUM(I713)</f>
        <v>#REF!</v>
      </c>
    </row>
    <row r="714" spans="1:10" ht="22.25" customHeight="1" x14ac:dyDescent="0.2">
      <c r="A714" s="151" t="s">
        <v>148</v>
      </c>
      <c r="B714" s="204"/>
      <c r="C714" s="204"/>
      <c r="D714" s="204"/>
      <c r="E714" s="204"/>
      <c r="F714" s="204"/>
      <c r="G714" s="204"/>
      <c r="H714" s="204"/>
      <c r="I714" s="204"/>
      <c r="J714" s="205"/>
    </row>
    <row r="715" spans="1:10" s="22" customFormat="1" ht="45" x14ac:dyDescent="0.2">
      <c r="A715" s="21" t="s">
        <v>71</v>
      </c>
      <c r="B715" s="21" t="s">
        <v>110</v>
      </c>
      <c r="C715" s="21" t="s">
        <v>111</v>
      </c>
      <c r="D715" s="21" t="s">
        <v>112</v>
      </c>
      <c r="E715" s="21" t="s">
        <v>113</v>
      </c>
      <c r="F715" s="21" t="s">
        <v>114</v>
      </c>
      <c r="G715" s="21" t="s">
        <v>174</v>
      </c>
      <c r="H715" s="21" t="s">
        <v>92</v>
      </c>
      <c r="I715" s="21" t="s">
        <v>93</v>
      </c>
      <c r="J715" s="21" t="s">
        <v>94</v>
      </c>
    </row>
    <row r="716" spans="1:10" ht="97.25" customHeight="1" x14ac:dyDescent="0.2">
      <c r="A716" s="52" t="s">
        <v>23</v>
      </c>
      <c r="B716" s="45" t="s">
        <v>117</v>
      </c>
      <c r="C716" s="45" t="s">
        <v>357</v>
      </c>
      <c r="D716" s="45">
        <v>5</v>
      </c>
      <c r="E716" s="45">
        <v>20</v>
      </c>
      <c r="F716" s="3" t="s">
        <v>300</v>
      </c>
      <c r="G716" s="3">
        <f>E716*D716</f>
        <v>100</v>
      </c>
      <c r="H716" s="26" t="e">
        <f>#REF!</f>
        <v>#REF!</v>
      </c>
      <c r="I716" s="26" t="e">
        <f>H716*G716</f>
        <v>#REF!</v>
      </c>
      <c r="J716" s="28" t="e">
        <f>SUM(I716)</f>
        <v>#REF!</v>
      </c>
    </row>
    <row r="717" spans="1:10" s="22" customFormat="1" ht="45" x14ac:dyDescent="0.2">
      <c r="A717" s="21" t="s">
        <v>71</v>
      </c>
      <c r="B717" s="21" t="s">
        <v>110</v>
      </c>
      <c r="C717" s="21" t="s">
        <v>111</v>
      </c>
      <c r="D717" s="21" t="s">
        <v>112</v>
      </c>
      <c r="E717" s="21" t="s">
        <v>113</v>
      </c>
      <c r="F717" s="21" t="s">
        <v>114</v>
      </c>
      <c r="G717" s="21" t="s">
        <v>174</v>
      </c>
      <c r="H717" s="21" t="s">
        <v>92</v>
      </c>
      <c r="I717" s="21" t="s">
        <v>93</v>
      </c>
      <c r="J717" s="21" t="s">
        <v>94</v>
      </c>
    </row>
    <row r="718" spans="1:10" ht="101.5" customHeight="1" x14ac:dyDescent="0.2">
      <c r="A718" s="1" t="s">
        <v>23</v>
      </c>
      <c r="B718" s="3" t="s">
        <v>59</v>
      </c>
      <c r="C718" s="3" t="s">
        <v>357</v>
      </c>
      <c r="D718" s="3">
        <v>5</v>
      </c>
      <c r="E718" s="3">
        <v>20</v>
      </c>
      <c r="F718" s="3" t="s">
        <v>301</v>
      </c>
      <c r="G718" s="3">
        <f>E718*D718</f>
        <v>100</v>
      </c>
      <c r="H718" s="26" t="e">
        <f>#REF!</f>
        <v>#REF!</v>
      </c>
      <c r="I718" s="26" t="e">
        <f>H718*G718</f>
        <v>#REF!</v>
      </c>
      <c r="J718" s="28" t="e">
        <f>SUM(I718)</f>
        <v>#REF!</v>
      </c>
    </row>
    <row r="719" spans="1:10" s="22" customFormat="1" ht="45" x14ac:dyDescent="0.2">
      <c r="A719" s="21" t="s">
        <v>71</v>
      </c>
      <c r="B719" s="21" t="s">
        <v>110</v>
      </c>
      <c r="C719" s="21" t="s">
        <v>111</v>
      </c>
      <c r="D719" s="21" t="s">
        <v>112</v>
      </c>
      <c r="E719" s="21" t="s">
        <v>113</v>
      </c>
      <c r="F719" s="21" t="s">
        <v>114</v>
      </c>
      <c r="G719" s="21" t="s">
        <v>174</v>
      </c>
      <c r="H719" s="21" t="s">
        <v>92</v>
      </c>
      <c r="I719" s="21" t="s">
        <v>93</v>
      </c>
      <c r="J719" s="21" t="s">
        <v>94</v>
      </c>
    </row>
    <row r="720" spans="1:10" ht="138.5" customHeight="1" x14ac:dyDescent="0.2">
      <c r="A720" s="50" t="s">
        <v>151</v>
      </c>
      <c r="B720" s="45" t="s">
        <v>117</v>
      </c>
      <c r="C720" s="45" t="s">
        <v>357</v>
      </c>
      <c r="D720" s="45">
        <v>5</v>
      </c>
      <c r="E720" s="45">
        <v>20</v>
      </c>
      <c r="F720" s="3" t="s">
        <v>300</v>
      </c>
      <c r="G720" s="3">
        <f>E720*D720</f>
        <v>100</v>
      </c>
      <c r="H720" s="26" t="e">
        <f>#REF!</f>
        <v>#REF!</v>
      </c>
      <c r="I720" s="26" t="e">
        <f>H720*G720</f>
        <v>#REF!</v>
      </c>
      <c r="J720" s="28" t="e">
        <f>SUM(I720)</f>
        <v>#REF!</v>
      </c>
    </row>
    <row r="721" spans="1:10" s="22" customFormat="1" ht="45" x14ac:dyDescent="0.2">
      <c r="A721" s="21" t="s">
        <v>71</v>
      </c>
      <c r="B721" s="21" t="s">
        <v>110</v>
      </c>
      <c r="C721" s="21" t="s">
        <v>111</v>
      </c>
      <c r="D721" s="21" t="s">
        <v>112</v>
      </c>
      <c r="E721" s="21" t="s">
        <v>113</v>
      </c>
      <c r="F721" s="21" t="s">
        <v>114</v>
      </c>
      <c r="G721" s="21" t="s">
        <v>174</v>
      </c>
      <c r="H721" s="21" t="s">
        <v>92</v>
      </c>
      <c r="I721" s="21" t="s">
        <v>93</v>
      </c>
      <c r="J721" s="21" t="s">
        <v>94</v>
      </c>
    </row>
    <row r="722" spans="1:10" ht="135" customHeight="1" x14ac:dyDescent="0.2">
      <c r="A722" s="57" t="s">
        <v>151</v>
      </c>
      <c r="B722" s="3" t="s">
        <v>59</v>
      </c>
      <c r="C722" s="3" t="s">
        <v>357</v>
      </c>
      <c r="D722" s="3">
        <v>5</v>
      </c>
      <c r="E722" s="3">
        <v>20</v>
      </c>
      <c r="F722" s="77" t="s">
        <v>300</v>
      </c>
      <c r="G722" s="3">
        <f>E722*D722</f>
        <v>100</v>
      </c>
      <c r="H722" s="26" t="e">
        <f>#REF!</f>
        <v>#REF!</v>
      </c>
      <c r="I722" s="26" t="e">
        <f>H722*G722</f>
        <v>#REF!</v>
      </c>
      <c r="J722" s="28" t="e">
        <f>SUM(I722)</f>
        <v>#REF!</v>
      </c>
    </row>
    <row r="723" spans="1:10" s="22" customFormat="1" ht="23" customHeight="1" x14ac:dyDescent="0.2">
      <c r="A723" s="170" t="s">
        <v>152</v>
      </c>
      <c r="B723" s="201"/>
      <c r="C723" s="201"/>
      <c r="D723" s="201"/>
      <c r="E723" s="201"/>
      <c r="F723" s="201"/>
      <c r="G723" s="201"/>
      <c r="H723" s="201"/>
      <c r="I723" s="201"/>
      <c r="J723" s="202"/>
    </row>
    <row r="724" spans="1:10" s="22" customFormat="1" ht="45" x14ac:dyDescent="0.2">
      <c r="A724" s="21" t="s">
        <v>71</v>
      </c>
      <c r="B724" s="21" t="s">
        <v>110</v>
      </c>
      <c r="C724" s="21" t="s">
        <v>111</v>
      </c>
      <c r="D724" s="21" t="s">
        <v>112</v>
      </c>
      <c r="E724" s="21" t="s">
        <v>113</v>
      </c>
      <c r="F724" s="21" t="s">
        <v>114</v>
      </c>
      <c r="G724" s="21" t="s">
        <v>174</v>
      </c>
      <c r="H724" s="21" t="s">
        <v>92</v>
      </c>
      <c r="I724" s="21" t="s">
        <v>93</v>
      </c>
      <c r="J724" s="21" t="s">
        <v>94</v>
      </c>
    </row>
    <row r="725" spans="1:10" ht="44.5" customHeight="1" x14ac:dyDescent="0.2">
      <c r="A725" s="180" t="s">
        <v>343</v>
      </c>
      <c r="B725" s="176" t="s">
        <v>59</v>
      </c>
      <c r="C725" s="156" t="s">
        <v>51</v>
      </c>
      <c r="D725" s="176">
        <v>10</v>
      </c>
      <c r="E725" s="176">
        <v>20</v>
      </c>
      <c r="F725" s="58" t="s">
        <v>52</v>
      </c>
      <c r="G725" s="3">
        <f>E725*D725</f>
        <v>200</v>
      </c>
      <c r="H725" s="26" t="e">
        <f>#REF!</f>
        <v>#REF!</v>
      </c>
      <c r="I725" s="26" t="e">
        <f>H725*G725</f>
        <v>#REF!</v>
      </c>
      <c r="J725" s="159" t="e">
        <f>SUM(I725:I726)</f>
        <v>#REF!</v>
      </c>
    </row>
    <row r="726" spans="1:10" ht="39" customHeight="1" x14ac:dyDescent="0.2">
      <c r="A726" s="231"/>
      <c r="B726" s="228"/>
      <c r="C726" s="224"/>
      <c r="D726" s="228"/>
      <c r="E726" s="228"/>
      <c r="F726" s="51" t="s">
        <v>275</v>
      </c>
      <c r="G726" s="3">
        <v>40</v>
      </c>
      <c r="H726" s="27">
        <v>1500</v>
      </c>
      <c r="I726" s="26">
        <f>H726*G726</f>
        <v>60000</v>
      </c>
      <c r="J726" s="161"/>
    </row>
    <row r="727" spans="1:10" s="22" customFormat="1" ht="45" x14ac:dyDescent="0.2">
      <c r="A727" s="21" t="s">
        <v>71</v>
      </c>
      <c r="B727" s="21" t="s">
        <v>110</v>
      </c>
      <c r="C727" s="21" t="s">
        <v>111</v>
      </c>
      <c r="D727" s="21" t="s">
        <v>112</v>
      </c>
      <c r="E727" s="21" t="s">
        <v>113</v>
      </c>
      <c r="F727" s="21" t="s">
        <v>114</v>
      </c>
      <c r="G727" s="21" t="s">
        <v>174</v>
      </c>
      <c r="H727" s="21" t="s">
        <v>92</v>
      </c>
      <c r="I727" s="21" t="s">
        <v>93</v>
      </c>
      <c r="J727" s="21" t="s">
        <v>94</v>
      </c>
    </row>
    <row r="728" spans="1:10" ht="48.5" customHeight="1" x14ac:dyDescent="0.2">
      <c r="A728" s="175" t="s">
        <v>344</v>
      </c>
      <c r="B728" s="176" t="s">
        <v>117</v>
      </c>
      <c r="C728" s="156" t="s">
        <v>51</v>
      </c>
      <c r="D728" s="176">
        <v>6</v>
      </c>
      <c r="E728" s="176">
        <v>15</v>
      </c>
      <c r="F728" s="58" t="s">
        <v>52</v>
      </c>
      <c r="G728" s="3">
        <f>E728*D728</f>
        <v>90</v>
      </c>
      <c r="H728" s="26" t="e">
        <f>#REF!</f>
        <v>#REF!</v>
      </c>
      <c r="I728" s="26" t="e">
        <f>H728*G728</f>
        <v>#REF!</v>
      </c>
      <c r="J728" s="159" t="e">
        <f>SUM(I728:I729)</f>
        <v>#REF!</v>
      </c>
    </row>
    <row r="729" spans="1:10" ht="53" customHeight="1" x14ac:dyDescent="0.2">
      <c r="A729" s="346"/>
      <c r="B729" s="228"/>
      <c r="C729" s="224"/>
      <c r="D729" s="228"/>
      <c r="E729" s="228"/>
      <c r="F729" s="51" t="s">
        <v>275</v>
      </c>
      <c r="G729" s="3">
        <v>24</v>
      </c>
      <c r="H729" s="27">
        <v>1500</v>
      </c>
      <c r="I729" s="26">
        <f>H729*G729</f>
        <v>36000</v>
      </c>
      <c r="J729" s="161"/>
    </row>
    <row r="730" spans="1:10" s="22" customFormat="1" ht="45" x14ac:dyDescent="0.2">
      <c r="A730" s="21" t="s">
        <v>71</v>
      </c>
      <c r="B730" s="21" t="s">
        <v>110</v>
      </c>
      <c r="C730" s="21" t="s">
        <v>111</v>
      </c>
      <c r="D730" s="21" t="s">
        <v>112</v>
      </c>
      <c r="E730" s="21" t="s">
        <v>113</v>
      </c>
      <c r="F730" s="21" t="s">
        <v>114</v>
      </c>
      <c r="G730" s="21" t="s">
        <v>174</v>
      </c>
      <c r="H730" s="21" t="s">
        <v>92</v>
      </c>
      <c r="I730" s="21" t="s">
        <v>93</v>
      </c>
      <c r="J730" s="21" t="s">
        <v>94</v>
      </c>
    </row>
    <row r="731" spans="1:10" s="38" customFormat="1" ht="38" customHeight="1" x14ac:dyDescent="0.2">
      <c r="A731" s="171" t="s">
        <v>345</v>
      </c>
      <c r="B731" s="176" t="s">
        <v>117</v>
      </c>
      <c r="C731" s="156" t="s">
        <v>51</v>
      </c>
      <c r="D731" s="176">
        <v>6</v>
      </c>
      <c r="E731" s="176">
        <v>15</v>
      </c>
      <c r="F731" s="58" t="s">
        <v>52</v>
      </c>
      <c r="G731" s="3">
        <f>E731*D731</f>
        <v>90</v>
      </c>
      <c r="H731" s="26" t="e">
        <f>#REF!</f>
        <v>#REF!</v>
      </c>
      <c r="I731" s="26" t="e">
        <f>H731*G731</f>
        <v>#REF!</v>
      </c>
      <c r="J731" s="159" t="e">
        <f>SUM(I731:I732)</f>
        <v>#REF!</v>
      </c>
    </row>
    <row r="732" spans="1:10" s="38" customFormat="1" ht="53" customHeight="1" x14ac:dyDescent="0.2">
      <c r="A732" s="339"/>
      <c r="B732" s="228"/>
      <c r="C732" s="224"/>
      <c r="D732" s="228"/>
      <c r="E732" s="228"/>
      <c r="F732" s="51" t="s">
        <v>275</v>
      </c>
      <c r="G732" s="3">
        <v>24</v>
      </c>
      <c r="H732" s="27">
        <v>1500</v>
      </c>
      <c r="I732" s="26">
        <f>H732*G732</f>
        <v>36000</v>
      </c>
      <c r="J732" s="161"/>
    </row>
    <row r="733" spans="1:10" s="22" customFormat="1" ht="45" x14ac:dyDescent="0.2">
      <c r="A733" s="21" t="s">
        <v>71</v>
      </c>
      <c r="B733" s="21" t="s">
        <v>110</v>
      </c>
      <c r="C733" s="21" t="s">
        <v>111</v>
      </c>
      <c r="D733" s="21" t="s">
        <v>112</v>
      </c>
      <c r="E733" s="21" t="s">
        <v>113</v>
      </c>
      <c r="F733" s="21" t="s">
        <v>114</v>
      </c>
      <c r="G733" s="21" t="s">
        <v>174</v>
      </c>
      <c r="H733" s="21" t="s">
        <v>92</v>
      </c>
      <c r="I733" s="21" t="s">
        <v>93</v>
      </c>
      <c r="J733" s="21" t="s">
        <v>94</v>
      </c>
    </row>
    <row r="734" spans="1:10" s="38" customFormat="1" ht="15" x14ac:dyDescent="0.2">
      <c r="A734" s="192" t="s">
        <v>55</v>
      </c>
      <c r="B734" s="193" t="s">
        <v>117</v>
      </c>
      <c r="C734" s="193" t="s">
        <v>51</v>
      </c>
      <c r="D734" s="193">
        <v>1</v>
      </c>
      <c r="E734" s="193">
        <v>30</v>
      </c>
      <c r="F734" s="51" t="s">
        <v>188</v>
      </c>
      <c r="G734" s="30">
        <v>2</v>
      </c>
      <c r="H734" s="70">
        <v>29052</v>
      </c>
      <c r="I734" s="26">
        <f>H734*G734</f>
        <v>58104</v>
      </c>
      <c r="J734" s="167" t="e">
        <f>SUM(I734:I739)</f>
        <v>#REF!</v>
      </c>
    </row>
    <row r="735" spans="1:10" s="38" customFormat="1" ht="15" x14ac:dyDescent="0.2">
      <c r="A735" s="192"/>
      <c r="B735" s="341"/>
      <c r="C735" s="341"/>
      <c r="D735" s="341"/>
      <c r="E735" s="341"/>
      <c r="F735" s="53" t="s">
        <v>181</v>
      </c>
      <c r="G735" s="30">
        <f>E734*D734</f>
        <v>30</v>
      </c>
      <c r="H735" s="26">
        <v>4287</v>
      </c>
      <c r="I735" s="26">
        <f t="shared" ref="I735:I739" si="46">H735*G735</f>
        <v>128610</v>
      </c>
      <c r="J735" s="168"/>
    </row>
    <row r="736" spans="1:10" s="38" customFormat="1" ht="15" x14ac:dyDescent="0.2">
      <c r="A736" s="192"/>
      <c r="B736" s="341"/>
      <c r="C736" s="341"/>
      <c r="D736" s="341"/>
      <c r="E736" s="341"/>
      <c r="F736" s="53" t="s">
        <v>199</v>
      </c>
      <c r="G736" s="30">
        <v>5</v>
      </c>
      <c r="H736" s="82" t="e">
        <f>#REF!</f>
        <v>#REF!</v>
      </c>
      <c r="I736" s="26" t="e">
        <f>H736*G736</f>
        <v>#REF!</v>
      </c>
      <c r="J736" s="168"/>
    </row>
    <row r="737" spans="1:10" s="38" customFormat="1" ht="26" customHeight="1" x14ac:dyDescent="0.2">
      <c r="A737" s="192"/>
      <c r="B737" s="341"/>
      <c r="C737" s="341"/>
      <c r="D737" s="341"/>
      <c r="E737" s="341"/>
      <c r="F737" s="51" t="s">
        <v>153</v>
      </c>
      <c r="G737" s="30">
        <f>E734*D734</f>
        <v>30</v>
      </c>
      <c r="H737" s="70" t="e">
        <f>#REF!</f>
        <v>#REF!</v>
      </c>
      <c r="I737" s="26" t="e">
        <f t="shared" si="46"/>
        <v>#REF!</v>
      </c>
      <c r="J737" s="168"/>
    </row>
    <row r="738" spans="1:10" s="38" customFormat="1" ht="36.5" customHeight="1" x14ac:dyDescent="0.2">
      <c r="A738" s="192"/>
      <c r="B738" s="341"/>
      <c r="C738" s="341"/>
      <c r="D738" s="341"/>
      <c r="E738" s="341"/>
      <c r="F738" s="53" t="s">
        <v>200</v>
      </c>
      <c r="G738" s="30">
        <v>1</v>
      </c>
      <c r="H738" s="82" t="e">
        <f>#REF!</f>
        <v>#REF!</v>
      </c>
      <c r="I738" s="26" t="e">
        <f t="shared" si="46"/>
        <v>#REF!</v>
      </c>
      <c r="J738" s="168"/>
    </row>
    <row r="739" spans="1:10" s="38" customFormat="1" ht="57" customHeight="1" x14ac:dyDescent="0.2">
      <c r="A739" s="192"/>
      <c r="B739" s="342"/>
      <c r="C739" s="342"/>
      <c r="D739" s="342"/>
      <c r="E739" s="342"/>
      <c r="F739" s="51" t="s">
        <v>279</v>
      </c>
      <c r="G739" s="30">
        <f>E734*D734</f>
        <v>30</v>
      </c>
      <c r="H739" s="70" t="e">
        <f>#REF!</f>
        <v>#REF!</v>
      </c>
      <c r="I739" s="26" t="e">
        <f t="shared" si="46"/>
        <v>#REF!</v>
      </c>
      <c r="J739" s="169"/>
    </row>
    <row r="740" spans="1:10" s="22" customFormat="1" ht="45" x14ac:dyDescent="0.2">
      <c r="A740" s="21" t="s">
        <v>71</v>
      </c>
      <c r="B740" s="21" t="s">
        <v>110</v>
      </c>
      <c r="C740" s="21" t="s">
        <v>111</v>
      </c>
      <c r="D740" s="21" t="s">
        <v>112</v>
      </c>
      <c r="E740" s="21" t="s">
        <v>113</v>
      </c>
      <c r="F740" s="21" t="s">
        <v>114</v>
      </c>
      <c r="G740" s="21" t="s">
        <v>174</v>
      </c>
      <c r="H740" s="21" t="s">
        <v>92</v>
      </c>
      <c r="I740" s="21" t="s">
        <v>93</v>
      </c>
      <c r="J740" s="21" t="s">
        <v>94</v>
      </c>
    </row>
    <row r="741" spans="1:10" s="38" customFormat="1" ht="28.25" customHeight="1" x14ac:dyDescent="0.2">
      <c r="A741" s="171" t="s">
        <v>56</v>
      </c>
      <c r="B741" s="173" t="s">
        <v>59</v>
      </c>
      <c r="C741" s="173" t="s">
        <v>51</v>
      </c>
      <c r="D741" s="173">
        <v>1</v>
      </c>
      <c r="E741" s="173">
        <v>30</v>
      </c>
      <c r="F741" s="51" t="s">
        <v>198</v>
      </c>
      <c r="G741" s="30">
        <v>2</v>
      </c>
      <c r="H741" s="70">
        <v>29052</v>
      </c>
      <c r="I741" s="26">
        <f>H741*G741</f>
        <v>58104</v>
      </c>
      <c r="J741" s="167" t="e">
        <f>SUM(I741:I746)</f>
        <v>#REF!</v>
      </c>
    </row>
    <row r="742" spans="1:10" s="38" customFormat="1" ht="26.5" customHeight="1" x14ac:dyDescent="0.2">
      <c r="A742" s="339"/>
      <c r="B742" s="173"/>
      <c r="C742" s="173"/>
      <c r="D742" s="173"/>
      <c r="E742" s="173"/>
      <c r="F742" s="53" t="s">
        <v>181</v>
      </c>
      <c r="G742" s="30">
        <f>E741*D741</f>
        <v>30</v>
      </c>
      <c r="H742" s="26">
        <v>4287</v>
      </c>
      <c r="I742" s="26">
        <f t="shared" ref="I742:I746" si="47">H742*G742</f>
        <v>128610</v>
      </c>
      <c r="J742" s="168"/>
    </row>
    <row r="743" spans="1:10" s="38" customFormat="1" ht="27" customHeight="1" x14ac:dyDescent="0.2">
      <c r="A743" s="339"/>
      <c r="B743" s="173"/>
      <c r="C743" s="173"/>
      <c r="D743" s="173"/>
      <c r="E743" s="173"/>
      <c r="F743" s="51" t="s">
        <v>199</v>
      </c>
      <c r="G743" s="30">
        <v>5</v>
      </c>
      <c r="H743" s="82" t="e">
        <f>#REF!</f>
        <v>#REF!</v>
      </c>
      <c r="I743" s="26" t="e">
        <f>H743*G743</f>
        <v>#REF!</v>
      </c>
      <c r="J743" s="168"/>
    </row>
    <row r="744" spans="1:10" s="38" customFormat="1" ht="29" customHeight="1" x14ac:dyDescent="0.2">
      <c r="A744" s="339"/>
      <c r="B744" s="173"/>
      <c r="C744" s="173"/>
      <c r="D744" s="173"/>
      <c r="E744" s="173"/>
      <c r="F744" s="51" t="s">
        <v>153</v>
      </c>
      <c r="G744" s="30">
        <f>E741*D741</f>
        <v>30</v>
      </c>
      <c r="H744" s="70" t="e">
        <f>#REF!</f>
        <v>#REF!</v>
      </c>
      <c r="I744" s="26" t="e">
        <f t="shared" si="47"/>
        <v>#REF!</v>
      </c>
      <c r="J744" s="168"/>
    </row>
    <row r="745" spans="1:10" s="38" customFormat="1" ht="27" customHeight="1" x14ac:dyDescent="0.2">
      <c r="A745" s="339"/>
      <c r="B745" s="173"/>
      <c r="C745" s="173"/>
      <c r="D745" s="173"/>
      <c r="E745" s="173"/>
      <c r="F745" s="51" t="s">
        <v>200</v>
      </c>
      <c r="G745" s="30">
        <v>1</v>
      </c>
      <c r="H745" s="82" t="e">
        <f>#REF!</f>
        <v>#REF!</v>
      </c>
      <c r="I745" s="26" t="e">
        <f t="shared" si="47"/>
        <v>#REF!</v>
      </c>
      <c r="J745" s="168"/>
    </row>
    <row r="746" spans="1:10" s="38" customFormat="1" ht="32.5" customHeight="1" x14ac:dyDescent="0.2">
      <c r="A746" s="340"/>
      <c r="B746" s="173"/>
      <c r="C746" s="173"/>
      <c r="D746" s="173"/>
      <c r="E746" s="173"/>
      <c r="F746" s="51" t="s">
        <v>279</v>
      </c>
      <c r="G746" s="30">
        <f>E741*D741</f>
        <v>30</v>
      </c>
      <c r="H746" s="70" t="e">
        <f>#REF!</f>
        <v>#REF!</v>
      </c>
      <c r="I746" s="26" t="e">
        <f t="shared" si="47"/>
        <v>#REF!</v>
      </c>
      <c r="J746" s="169"/>
    </row>
    <row r="747" spans="1:10" s="22" customFormat="1" ht="45" x14ac:dyDescent="0.2">
      <c r="A747" s="21" t="s">
        <v>71</v>
      </c>
      <c r="B747" s="21" t="s">
        <v>110</v>
      </c>
      <c r="C747" s="21" t="s">
        <v>111</v>
      </c>
      <c r="D747" s="21" t="s">
        <v>112</v>
      </c>
      <c r="E747" s="21" t="s">
        <v>113</v>
      </c>
      <c r="F747" s="21" t="s">
        <v>114</v>
      </c>
      <c r="G747" s="21" t="s">
        <v>174</v>
      </c>
      <c r="H747" s="21" t="s">
        <v>92</v>
      </c>
      <c r="I747" s="21" t="s">
        <v>93</v>
      </c>
      <c r="J747" s="21" t="s">
        <v>94</v>
      </c>
    </row>
    <row r="748" spans="1:10" s="38" customFormat="1" ht="51.5" customHeight="1" x14ac:dyDescent="0.2">
      <c r="A748" s="174" t="s">
        <v>346</v>
      </c>
      <c r="B748" s="157" t="s">
        <v>117</v>
      </c>
      <c r="C748" s="157" t="s">
        <v>51</v>
      </c>
      <c r="D748" s="157">
        <v>6</v>
      </c>
      <c r="E748" s="157">
        <v>15</v>
      </c>
      <c r="F748" s="51" t="s">
        <v>282</v>
      </c>
      <c r="G748" s="30">
        <v>15</v>
      </c>
      <c r="H748" s="82" t="e">
        <f>#REF!</f>
        <v>#REF!</v>
      </c>
      <c r="I748" s="26" t="e">
        <f t="shared" ref="I748" si="48">H748*G748</f>
        <v>#REF!</v>
      </c>
      <c r="J748" s="164" t="e">
        <f>SUM(I748:I750)</f>
        <v>#REF!</v>
      </c>
    </row>
    <row r="749" spans="1:10" s="38" customFormat="1" ht="47.5" customHeight="1" x14ac:dyDescent="0.2">
      <c r="A749" s="225"/>
      <c r="B749" s="219"/>
      <c r="C749" s="219"/>
      <c r="D749" s="219"/>
      <c r="E749" s="219"/>
      <c r="F749" s="76" t="s">
        <v>203</v>
      </c>
      <c r="G749" s="30">
        <f>E748*D748</f>
        <v>90</v>
      </c>
      <c r="H749" s="27" t="e">
        <f>#REF!</f>
        <v>#REF!</v>
      </c>
      <c r="I749" s="26" t="e">
        <f>H749*G749</f>
        <v>#REF!</v>
      </c>
      <c r="J749" s="165"/>
    </row>
    <row r="750" spans="1:10" s="38" customFormat="1" ht="48" customHeight="1" x14ac:dyDescent="0.2">
      <c r="A750" s="226"/>
      <c r="B750" s="220"/>
      <c r="C750" s="220"/>
      <c r="D750" s="220"/>
      <c r="E750" s="220"/>
      <c r="F750" s="51" t="s">
        <v>303</v>
      </c>
      <c r="G750" s="30">
        <v>1</v>
      </c>
      <c r="H750" s="70" t="e">
        <f>#REF!</f>
        <v>#REF!</v>
      </c>
      <c r="I750" s="70" t="e">
        <f>H750*G750</f>
        <v>#REF!</v>
      </c>
      <c r="J750" s="166"/>
    </row>
    <row r="751" spans="1:10" s="22" customFormat="1" ht="45" x14ac:dyDescent="0.2">
      <c r="A751" s="21" t="s">
        <v>71</v>
      </c>
      <c r="B751" s="21" t="s">
        <v>110</v>
      </c>
      <c r="C751" s="21" t="s">
        <v>111</v>
      </c>
      <c r="D751" s="21" t="s">
        <v>112</v>
      </c>
      <c r="E751" s="21" t="s">
        <v>113</v>
      </c>
      <c r="F751" s="21" t="s">
        <v>114</v>
      </c>
      <c r="G751" s="21" t="s">
        <v>174</v>
      </c>
      <c r="H751" s="21" t="s">
        <v>92</v>
      </c>
      <c r="I751" s="21" t="s">
        <v>93</v>
      </c>
      <c r="J751" s="21" t="s">
        <v>94</v>
      </c>
    </row>
    <row r="752" spans="1:10" s="38" customFormat="1" ht="54.5" customHeight="1" x14ac:dyDescent="0.2">
      <c r="A752" s="171" t="s">
        <v>347</v>
      </c>
      <c r="B752" s="157" t="s">
        <v>59</v>
      </c>
      <c r="C752" s="173" t="s">
        <v>51</v>
      </c>
      <c r="D752" s="173">
        <v>6</v>
      </c>
      <c r="E752" s="173">
        <v>15</v>
      </c>
      <c r="F752" s="51" t="s">
        <v>282</v>
      </c>
      <c r="G752" s="30">
        <v>15</v>
      </c>
      <c r="H752" s="82" t="e">
        <f>#REF!</f>
        <v>#REF!</v>
      </c>
      <c r="I752" s="26" t="e">
        <f t="shared" ref="I752" si="49">H752*G752</f>
        <v>#REF!</v>
      </c>
      <c r="J752" s="164" t="e">
        <f>SUM(I752:I754)</f>
        <v>#REF!</v>
      </c>
    </row>
    <row r="753" spans="1:10" s="38" customFormat="1" ht="41.5" customHeight="1" x14ac:dyDescent="0.2">
      <c r="A753" s="339"/>
      <c r="B753" s="219"/>
      <c r="C753" s="173"/>
      <c r="D753" s="173"/>
      <c r="E753" s="173"/>
      <c r="F753" s="76" t="s">
        <v>203</v>
      </c>
      <c r="G753" s="30">
        <f>E752*D752</f>
        <v>90</v>
      </c>
      <c r="H753" s="27" t="e">
        <f>#REF!</f>
        <v>#REF!</v>
      </c>
      <c r="I753" s="26" t="e">
        <f>H753*G753</f>
        <v>#REF!</v>
      </c>
      <c r="J753" s="165"/>
    </row>
    <row r="754" spans="1:10" s="38" customFormat="1" ht="44.5" customHeight="1" x14ac:dyDescent="0.2">
      <c r="A754" s="340"/>
      <c r="B754" s="220"/>
      <c r="C754" s="173"/>
      <c r="D754" s="173"/>
      <c r="E754" s="173"/>
      <c r="F754" s="51" t="s">
        <v>303</v>
      </c>
      <c r="G754" s="30">
        <v>1</v>
      </c>
      <c r="H754" s="70" t="e">
        <f>#REF!</f>
        <v>#REF!</v>
      </c>
      <c r="I754" s="70" t="e">
        <f>H754*G754</f>
        <v>#REF!</v>
      </c>
      <c r="J754" s="166"/>
    </row>
    <row r="755" spans="1:10" s="22" customFormat="1" ht="45" x14ac:dyDescent="0.2">
      <c r="A755" s="21" t="s">
        <v>71</v>
      </c>
      <c r="B755" s="21" t="s">
        <v>110</v>
      </c>
      <c r="C755" s="21" t="s">
        <v>111</v>
      </c>
      <c r="D755" s="21" t="s">
        <v>112</v>
      </c>
      <c r="E755" s="21" t="s">
        <v>113</v>
      </c>
      <c r="F755" s="21" t="s">
        <v>114</v>
      </c>
      <c r="G755" s="21" t="s">
        <v>174</v>
      </c>
      <c r="H755" s="21" t="s">
        <v>92</v>
      </c>
      <c r="I755" s="21" t="s">
        <v>93</v>
      </c>
      <c r="J755" s="21" t="s">
        <v>94</v>
      </c>
    </row>
    <row r="756" spans="1:10" s="38" customFormat="1" ht="60" x14ac:dyDescent="0.2">
      <c r="A756" s="171" t="s">
        <v>348</v>
      </c>
      <c r="B756" s="173" t="s">
        <v>117</v>
      </c>
      <c r="C756" s="173" t="s">
        <v>244</v>
      </c>
      <c r="D756" s="173">
        <v>4</v>
      </c>
      <c r="E756" s="173">
        <v>25</v>
      </c>
      <c r="F756" s="51" t="s">
        <v>305</v>
      </c>
      <c r="G756" s="30">
        <f>E756*D756</f>
        <v>100</v>
      </c>
      <c r="H756" s="26" t="e">
        <f>#REF!</f>
        <v>#REF!</v>
      </c>
      <c r="I756" s="83" t="e">
        <f>H756*G756</f>
        <v>#REF!</v>
      </c>
      <c r="J756" s="262" t="e">
        <f>SUM(I756:I760)</f>
        <v>#REF!</v>
      </c>
    </row>
    <row r="757" spans="1:10" s="38" customFormat="1" ht="30" x14ac:dyDescent="0.2">
      <c r="A757" s="339"/>
      <c r="B757" s="173"/>
      <c r="C757" s="173"/>
      <c r="D757" s="173"/>
      <c r="E757" s="173"/>
      <c r="F757" s="2" t="s">
        <v>306</v>
      </c>
      <c r="G757" s="30">
        <f>D756</f>
        <v>4</v>
      </c>
      <c r="H757" s="26">
        <v>116655</v>
      </c>
      <c r="I757" s="26">
        <f>+H757*G757</f>
        <v>466620</v>
      </c>
      <c r="J757" s="165"/>
    </row>
    <row r="758" spans="1:10" s="38" customFormat="1" ht="15" x14ac:dyDescent="0.2">
      <c r="A758" s="339"/>
      <c r="B758" s="173"/>
      <c r="C758" s="173"/>
      <c r="D758" s="173"/>
      <c r="E758" s="173"/>
      <c r="F758" s="51" t="s">
        <v>26</v>
      </c>
      <c r="G758" s="30">
        <v>5</v>
      </c>
      <c r="H758" s="70">
        <v>817</v>
      </c>
      <c r="I758" s="26">
        <f t="shared" ref="I758:I759" si="50">+H758*G758</f>
        <v>4085</v>
      </c>
      <c r="J758" s="165"/>
    </row>
    <row r="759" spans="1:10" s="38" customFormat="1" ht="15" x14ac:dyDescent="0.2">
      <c r="A759" s="339"/>
      <c r="B759" s="173"/>
      <c r="C759" s="173"/>
      <c r="D759" s="173"/>
      <c r="E759" s="173"/>
      <c r="F759" s="51" t="s">
        <v>27</v>
      </c>
      <c r="G759" s="30">
        <v>5</v>
      </c>
      <c r="H759" s="26">
        <f>3480*(1+5.2%)</f>
        <v>3660.96</v>
      </c>
      <c r="I759" s="26">
        <f t="shared" si="50"/>
        <v>18304.8</v>
      </c>
      <c r="J759" s="165"/>
    </row>
    <row r="760" spans="1:10" s="38" customFormat="1" ht="30" x14ac:dyDescent="0.2">
      <c r="A760" s="339"/>
      <c r="B760" s="173"/>
      <c r="C760" s="173"/>
      <c r="D760" s="173"/>
      <c r="E760" s="173"/>
      <c r="F760" s="51" t="s">
        <v>204</v>
      </c>
      <c r="G760" s="30">
        <v>1</v>
      </c>
      <c r="H760" s="70">
        <v>81333</v>
      </c>
      <c r="I760" s="70">
        <f>H760*G760</f>
        <v>81333</v>
      </c>
      <c r="J760" s="166"/>
    </row>
    <row r="761" spans="1:10" s="22" customFormat="1" ht="45" x14ac:dyDescent="0.2">
      <c r="A761" s="21" t="s">
        <v>71</v>
      </c>
      <c r="B761" s="21" t="s">
        <v>110</v>
      </c>
      <c r="C761" s="21" t="s">
        <v>111</v>
      </c>
      <c r="D761" s="21" t="s">
        <v>112</v>
      </c>
      <c r="E761" s="21" t="s">
        <v>113</v>
      </c>
      <c r="F761" s="21" t="s">
        <v>114</v>
      </c>
      <c r="G761" s="21" t="s">
        <v>174</v>
      </c>
      <c r="H761" s="21" t="s">
        <v>92</v>
      </c>
      <c r="I761" s="21" t="s">
        <v>93</v>
      </c>
      <c r="J761" s="21" t="s">
        <v>94</v>
      </c>
    </row>
    <row r="762" spans="1:10" s="38" customFormat="1" ht="57.5" customHeight="1" x14ac:dyDescent="0.2">
      <c r="A762" s="171" t="s">
        <v>349</v>
      </c>
      <c r="B762" s="173" t="s">
        <v>59</v>
      </c>
      <c r="C762" s="173" t="s">
        <v>244</v>
      </c>
      <c r="D762" s="173">
        <v>4</v>
      </c>
      <c r="E762" s="173">
        <v>25</v>
      </c>
      <c r="F762" s="51" t="s">
        <v>305</v>
      </c>
      <c r="G762" s="30">
        <f>D762*E762</f>
        <v>100</v>
      </c>
      <c r="H762" s="26" t="e">
        <f>#REF!</f>
        <v>#REF!</v>
      </c>
      <c r="I762" s="83" t="e">
        <f>H762*G762</f>
        <v>#REF!</v>
      </c>
      <c r="J762" s="262" t="e">
        <f>SUM(I762:I766)</f>
        <v>#REF!</v>
      </c>
    </row>
    <row r="763" spans="1:10" s="38" customFormat="1" ht="30" x14ac:dyDescent="0.2">
      <c r="A763" s="339"/>
      <c r="B763" s="173"/>
      <c r="C763" s="173"/>
      <c r="D763" s="173"/>
      <c r="E763" s="173"/>
      <c r="F763" s="2" t="s">
        <v>306</v>
      </c>
      <c r="G763" s="30">
        <f>D762</f>
        <v>4</v>
      </c>
      <c r="H763" s="26">
        <v>116655</v>
      </c>
      <c r="I763" s="26">
        <f>+H763*G763</f>
        <v>466620</v>
      </c>
      <c r="J763" s="359"/>
    </row>
    <row r="764" spans="1:10" s="38" customFormat="1" ht="15" x14ac:dyDescent="0.2">
      <c r="A764" s="339"/>
      <c r="B764" s="173"/>
      <c r="C764" s="173"/>
      <c r="D764" s="173"/>
      <c r="E764" s="173"/>
      <c r="F764" s="51" t="s">
        <v>26</v>
      </c>
      <c r="G764" s="30">
        <v>5</v>
      </c>
      <c r="H764" s="70">
        <v>817</v>
      </c>
      <c r="I764" s="83">
        <f t="shared" ref="I764:I765" si="51">H764*G764</f>
        <v>4085</v>
      </c>
      <c r="J764" s="359"/>
    </row>
    <row r="765" spans="1:10" s="38" customFormat="1" ht="15" x14ac:dyDescent="0.2">
      <c r="A765" s="339"/>
      <c r="B765" s="173"/>
      <c r="C765" s="173"/>
      <c r="D765" s="173"/>
      <c r="E765" s="173"/>
      <c r="F765" s="51" t="s">
        <v>27</v>
      </c>
      <c r="G765" s="30">
        <v>5</v>
      </c>
      <c r="H765" s="26">
        <f>3480*(1+5.2%)</f>
        <v>3660.96</v>
      </c>
      <c r="I765" s="83">
        <f t="shared" si="51"/>
        <v>18304.8</v>
      </c>
      <c r="J765" s="359"/>
    </row>
    <row r="766" spans="1:10" s="38" customFormat="1" ht="30" x14ac:dyDescent="0.2">
      <c r="A766" s="339"/>
      <c r="B766" s="173"/>
      <c r="C766" s="173"/>
      <c r="D766" s="173"/>
      <c r="E766" s="173"/>
      <c r="F766" s="51" t="s">
        <v>204</v>
      </c>
      <c r="G766" s="30">
        <v>1</v>
      </c>
      <c r="H766" s="70">
        <v>81333</v>
      </c>
      <c r="I766" s="70">
        <f>H766*G766</f>
        <v>81333</v>
      </c>
      <c r="J766" s="360"/>
    </row>
    <row r="767" spans="1:10" s="22" customFormat="1" ht="45" x14ac:dyDescent="0.2">
      <c r="A767" s="21" t="s">
        <v>71</v>
      </c>
      <c r="B767" s="21" t="s">
        <v>110</v>
      </c>
      <c r="C767" s="21" t="s">
        <v>111</v>
      </c>
      <c r="D767" s="21" t="s">
        <v>112</v>
      </c>
      <c r="E767" s="21" t="s">
        <v>113</v>
      </c>
      <c r="F767" s="21" t="s">
        <v>114</v>
      </c>
      <c r="G767" s="21" t="s">
        <v>174</v>
      </c>
      <c r="H767" s="21" t="s">
        <v>92</v>
      </c>
      <c r="I767" s="21" t="s">
        <v>93</v>
      </c>
      <c r="J767" s="21" t="s">
        <v>94</v>
      </c>
    </row>
    <row r="768" spans="1:10" ht="52.5" customHeight="1" x14ac:dyDescent="0.2">
      <c r="A768" s="343" t="s">
        <v>159</v>
      </c>
      <c r="B768" s="345" t="s">
        <v>117</v>
      </c>
      <c r="C768" s="345" t="s">
        <v>196</v>
      </c>
      <c r="D768" s="345">
        <v>2</v>
      </c>
      <c r="E768" s="345">
        <v>20</v>
      </c>
      <c r="F768" s="63" t="s">
        <v>161</v>
      </c>
      <c r="G768" s="63">
        <f>D768*E768</f>
        <v>40</v>
      </c>
      <c r="H768" s="84" t="e">
        <f>#REF!</f>
        <v>#REF!</v>
      </c>
      <c r="I768" s="70" t="e">
        <f>H768*G768</f>
        <v>#REF!</v>
      </c>
      <c r="J768" s="263" t="e">
        <f>SUM(I768:I769)</f>
        <v>#REF!</v>
      </c>
    </row>
    <row r="769" spans="1:12" ht="54.75" customHeight="1" x14ac:dyDescent="0.2">
      <c r="A769" s="344"/>
      <c r="B769" s="163"/>
      <c r="C769" s="163"/>
      <c r="D769" s="163"/>
      <c r="E769" s="163"/>
      <c r="F769" s="2" t="s">
        <v>306</v>
      </c>
      <c r="G769" s="63">
        <f>D768</f>
        <v>2</v>
      </c>
      <c r="H769" s="26">
        <v>116655</v>
      </c>
      <c r="I769" s="26">
        <f>+H769*G769</f>
        <v>233310</v>
      </c>
      <c r="J769" s="361"/>
    </row>
    <row r="770" spans="1:12" ht="19.25" customHeight="1" x14ac:dyDescent="0.2">
      <c r="A770" s="195" t="s">
        <v>162</v>
      </c>
      <c r="B770" s="260"/>
      <c r="C770" s="260"/>
      <c r="D770" s="260"/>
      <c r="E770" s="260"/>
      <c r="F770" s="260"/>
      <c r="G770" s="260"/>
      <c r="H770" s="260"/>
      <c r="I770" s="261"/>
      <c r="J770" s="46" t="e">
        <f>SUM(J522:J769)</f>
        <v>#REF!</v>
      </c>
      <c r="K770" s="29" t="e">
        <f>B3-J770</f>
        <v>#REF!</v>
      </c>
      <c r="L770" s="74" t="e">
        <f>K770/J770</f>
        <v>#REF!</v>
      </c>
    </row>
    <row r="771" spans="1:12" ht="94.5" customHeight="1" x14ac:dyDescent="0.2">
      <c r="A771" s="196" t="s">
        <v>236</v>
      </c>
      <c r="B771" s="258"/>
      <c r="C771" s="258"/>
      <c r="D771" s="258"/>
      <c r="E771" s="258"/>
      <c r="F771" s="258"/>
      <c r="G771" s="258"/>
      <c r="H771" s="258"/>
      <c r="I771" s="259"/>
      <c r="J771" s="119" t="e">
        <f>J770*L770</f>
        <v>#REF!</v>
      </c>
    </row>
    <row r="772" spans="1:12" ht="32.25" customHeight="1" x14ac:dyDescent="0.2">
      <c r="A772" s="195" t="s">
        <v>163</v>
      </c>
      <c r="B772" s="260"/>
      <c r="C772" s="260"/>
      <c r="D772" s="260"/>
      <c r="E772" s="260"/>
      <c r="F772" s="260"/>
      <c r="G772" s="260"/>
      <c r="H772" s="260"/>
      <c r="I772" s="261"/>
      <c r="J772" s="64" t="e">
        <f>SUM(J770+J771)</f>
        <v>#REF!</v>
      </c>
      <c r="K772" s="29" t="e">
        <f>B3-J772</f>
        <v>#REF!</v>
      </c>
    </row>
    <row r="773" spans="1:12" ht="14" x14ac:dyDescent="0.2">
      <c r="A773" s="4"/>
      <c r="B773" s="4"/>
      <c r="C773" s="4"/>
      <c r="D773" s="4"/>
      <c r="E773" s="4"/>
      <c r="F773" s="4"/>
      <c r="G773" s="4"/>
      <c r="H773" s="4"/>
      <c r="I773" s="4"/>
      <c r="J773" s="4"/>
    </row>
    <row r="774" spans="1:12" ht="14" x14ac:dyDescent="0.2">
      <c r="A774" s="4"/>
      <c r="B774" s="4"/>
      <c r="C774" s="4"/>
      <c r="D774" s="4"/>
      <c r="E774" s="4"/>
      <c r="F774" s="4"/>
      <c r="G774" s="4"/>
      <c r="H774" s="4"/>
      <c r="I774" s="4"/>
      <c r="J774" s="4"/>
    </row>
    <row r="775" spans="1:12" ht="14" x14ac:dyDescent="0.2">
      <c r="A775" s="4"/>
      <c r="B775" s="4"/>
      <c r="C775" s="4"/>
      <c r="D775" s="4"/>
      <c r="E775" s="4"/>
      <c r="F775" s="4"/>
      <c r="G775" s="4"/>
      <c r="H775" s="4"/>
      <c r="I775" s="4"/>
      <c r="J775" s="4"/>
    </row>
    <row r="776" spans="1:12" ht="14" x14ac:dyDescent="0.2">
      <c r="A776" s="4"/>
      <c r="B776" s="4"/>
      <c r="C776" s="4"/>
      <c r="D776" s="4"/>
      <c r="E776" s="4"/>
      <c r="F776" s="4"/>
      <c r="G776" s="4"/>
      <c r="H776" s="4"/>
      <c r="I776" s="4"/>
      <c r="J776" s="4"/>
    </row>
    <row r="777" spans="1:12" ht="14" x14ac:dyDescent="0.2">
      <c r="A777" s="4"/>
      <c r="B777" s="4"/>
      <c r="C777" s="4"/>
      <c r="D777" s="4"/>
      <c r="E777" s="4"/>
      <c r="F777" s="4"/>
      <c r="G777" s="4"/>
      <c r="H777" s="4"/>
      <c r="I777" s="4"/>
      <c r="J777" s="4"/>
    </row>
    <row r="778" spans="1:12" ht="14" x14ac:dyDescent="0.2">
      <c r="A778" s="4"/>
      <c r="B778" s="4"/>
      <c r="C778" s="4"/>
      <c r="D778" s="4"/>
      <c r="E778" s="4"/>
      <c r="F778" s="4"/>
      <c r="G778" s="4"/>
      <c r="H778" s="4"/>
      <c r="I778" s="4"/>
      <c r="J778" s="4"/>
    </row>
    <row r="779" spans="1:12" s="22" customFormat="1" x14ac:dyDescent="0.2">
      <c r="A779" s="149" t="s">
        <v>358</v>
      </c>
      <c r="B779" s="149"/>
      <c r="C779" s="149"/>
      <c r="D779" s="149"/>
      <c r="E779" s="149"/>
      <c r="F779" s="149"/>
      <c r="G779" s="149"/>
      <c r="H779" s="149"/>
      <c r="I779" s="149"/>
      <c r="J779" s="149"/>
    </row>
    <row r="780" spans="1:12" s="22" customFormat="1" x14ac:dyDescent="0.2">
      <c r="A780" s="149"/>
      <c r="B780" s="149"/>
      <c r="C780" s="149"/>
      <c r="D780" s="149"/>
      <c r="E780" s="149"/>
      <c r="F780" s="149"/>
      <c r="G780" s="149"/>
      <c r="H780" s="149"/>
      <c r="I780" s="149"/>
      <c r="J780" s="149"/>
    </row>
    <row r="781" spans="1:12" s="22" customFormat="1" ht="14" x14ac:dyDescent="0.2">
      <c r="A781" s="150" t="s">
        <v>90</v>
      </c>
      <c r="B781" s="203"/>
      <c r="C781" s="203"/>
      <c r="D781" s="203"/>
      <c r="E781" s="203"/>
      <c r="F781" s="203"/>
      <c r="G781" s="203"/>
      <c r="H781" s="203"/>
      <c r="I781" s="203"/>
      <c r="J781" s="352"/>
    </row>
    <row r="782" spans="1:12" s="22" customFormat="1" ht="45" x14ac:dyDescent="0.2">
      <c r="A782" s="151" t="s">
        <v>71</v>
      </c>
      <c r="B782" s="204"/>
      <c r="C782" s="204"/>
      <c r="D782" s="205"/>
      <c r="E782" s="21" t="s">
        <v>194</v>
      </c>
      <c r="F782" s="23"/>
      <c r="G782" s="21" t="s">
        <v>82</v>
      </c>
      <c r="H782" s="21" t="s">
        <v>92</v>
      </c>
      <c r="I782" s="21" t="s">
        <v>93</v>
      </c>
      <c r="J782" s="21" t="s">
        <v>94</v>
      </c>
    </row>
    <row r="783" spans="1:12" ht="30" x14ac:dyDescent="0.2">
      <c r="A783" s="152" t="s">
        <v>95</v>
      </c>
      <c r="B783" s="206"/>
      <c r="C783" s="206"/>
      <c r="D783" s="207"/>
      <c r="E783" s="24">
        <v>3</v>
      </c>
      <c r="F783" s="25" t="s">
        <v>96</v>
      </c>
      <c r="G783" s="3">
        <v>1</v>
      </c>
      <c r="H783" s="26">
        <v>4510000</v>
      </c>
      <c r="I783" s="27">
        <f>E783*G783*H783</f>
        <v>13530000</v>
      </c>
      <c r="J783" s="153">
        <f>SUM(I783:I786)</f>
        <v>66222000</v>
      </c>
    </row>
    <row r="784" spans="1:12" ht="30" x14ac:dyDescent="0.2">
      <c r="A784" s="208"/>
      <c r="B784" s="209"/>
      <c r="C784" s="209"/>
      <c r="D784" s="210"/>
      <c r="E784" s="24">
        <v>3</v>
      </c>
      <c r="F784" s="25" t="s">
        <v>97</v>
      </c>
      <c r="G784" s="3">
        <v>1</v>
      </c>
      <c r="H784" s="26">
        <v>4510000</v>
      </c>
      <c r="I784" s="27">
        <f t="shared" ref="I784:I794" si="52">E784*G784*H784</f>
        <v>13530000</v>
      </c>
      <c r="J784" s="153"/>
    </row>
    <row r="785" spans="1:13" ht="30" x14ac:dyDescent="0.2">
      <c r="A785" s="208"/>
      <c r="B785" s="209"/>
      <c r="C785" s="209"/>
      <c r="D785" s="210"/>
      <c r="E785" s="24">
        <v>3</v>
      </c>
      <c r="F785" s="25" t="s">
        <v>98</v>
      </c>
      <c r="G785" s="3">
        <v>1</v>
      </c>
      <c r="H785" s="26">
        <v>4510000</v>
      </c>
      <c r="I785" s="27">
        <f t="shared" si="52"/>
        <v>13530000</v>
      </c>
      <c r="J785" s="153"/>
    </row>
    <row r="786" spans="1:13" ht="30" x14ac:dyDescent="0.2">
      <c r="A786" s="211"/>
      <c r="B786" s="212"/>
      <c r="C786" s="212"/>
      <c r="D786" s="213"/>
      <c r="E786" s="24">
        <v>3</v>
      </c>
      <c r="F786" s="25" t="s">
        <v>195</v>
      </c>
      <c r="G786" s="3">
        <v>4</v>
      </c>
      <c r="H786" s="26">
        <v>2136000</v>
      </c>
      <c r="I786" s="27">
        <f t="shared" si="52"/>
        <v>25632000</v>
      </c>
      <c r="J786" s="153"/>
    </row>
    <row r="787" spans="1:13" ht="30" x14ac:dyDescent="0.2">
      <c r="A787" s="152" t="s">
        <v>100</v>
      </c>
      <c r="B787" s="206"/>
      <c r="C787" s="206"/>
      <c r="D787" s="207"/>
      <c r="E787" s="24">
        <v>3</v>
      </c>
      <c r="F787" s="25" t="s">
        <v>96</v>
      </c>
      <c r="G787" s="3">
        <v>1</v>
      </c>
      <c r="H787" s="26">
        <v>4510000</v>
      </c>
      <c r="I787" s="27">
        <f t="shared" si="52"/>
        <v>13530000</v>
      </c>
      <c r="J787" s="153">
        <f>SUM(I787:I790)</f>
        <v>66222000</v>
      </c>
    </row>
    <row r="788" spans="1:13" ht="30" x14ac:dyDescent="0.2">
      <c r="A788" s="208"/>
      <c r="B788" s="209"/>
      <c r="C788" s="209"/>
      <c r="D788" s="210"/>
      <c r="E788" s="24">
        <v>3</v>
      </c>
      <c r="F788" s="25" t="s">
        <v>97</v>
      </c>
      <c r="G788" s="3">
        <v>1</v>
      </c>
      <c r="H788" s="26">
        <v>4510000</v>
      </c>
      <c r="I788" s="27">
        <f t="shared" si="52"/>
        <v>13530000</v>
      </c>
      <c r="J788" s="153"/>
    </row>
    <row r="789" spans="1:13" ht="30" x14ac:dyDescent="0.2">
      <c r="A789" s="208"/>
      <c r="B789" s="209"/>
      <c r="C789" s="209"/>
      <c r="D789" s="210"/>
      <c r="E789" s="24">
        <v>3</v>
      </c>
      <c r="F789" s="25" t="s">
        <v>98</v>
      </c>
      <c r="G789" s="3">
        <v>1</v>
      </c>
      <c r="H789" s="26">
        <v>4510000</v>
      </c>
      <c r="I789" s="27">
        <f t="shared" si="52"/>
        <v>13530000</v>
      </c>
      <c r="J789" s="153"/>
    </row>
    <row r="790" spans="1:13" ht="30" x14ac:dyDescent="0.2">
      <c r="A790" s="211"/>
      <c r="B790" s="212"/>
      <c r="C790" s="212"/>
      <c r="D790" s="213"/>
      <c r="E790" s="24">
        <v>3</v>
      </c>
      <c r="F790" s="25" t="s">
        <v>195</v>
      </c>
      <c r="G790" s="3">
        <v>4</v>
      </c>
      <c r="H790" s="26">
        <v>2136000</v>
      </c>
      <c r="I790" s="27">
        <f t="shared" si="52"/>
        <v>25632000</v>
      </c>
      <c r="J790" s="153"/>
    </row>
    <row r="791" spans="1:13" ht="30" x14ac:dyDescent="0.2">
      <c r="A791" s="152" t="s">
        <v>101</v>
      </c>
      <c r="B791" s="206"/>
      <c r="C791" s="206"/>
      <c r="D791" s="207"/>
      <c r="E791" s="24">
        <v>2</v>
      </c>
      <c r="F791" s="25" t="s">
        <v>102</v>
      </c>
      <c r="G791" s="3">
        <v>1</v>
      </c>
      <c r="H791" s="26">
        <v>4510000</v>
      </c>
      <c r="I791" s="27">
        <f t="shared" si="52"/>
        <v>9020000</v>
      </c>
      <c r="J791" s="159">
        <f>SUM(I791:I794)</f>
        <v>31570000</v>
      </c>
    </row>
    <row r="792" spans="1:13" ht="30" x14ac:dyDescent="0.2">
      <c r="A792" s="208"/>
      <c r="B792" s="209"/>
      <c r="C792" s="209"/>
      <c r="D792" s="210"/>
      <c r="E792" s="24">
        <v>1.5</v>
      </c>
      <c r="F792" s="25" t="s">
        <v>103</v>
      </c>
      <c r="G792" s="3">
        <v>1</v>
      </c>
      <c r="H792" s="26">
        <v>4510000</v>
      </c>
      <c r="I792" s="27">
        <f t="shared" si="52"/>
        <v>6765000</v>
      </c>
      <c r="J792" s="160"/>
      <c r="M792" s="29"/>
    </row>
    <row r="793" spans="1:13" ht="30" x14ac:dyDescent="0.2">
      <c r="A793" s="208"/>
      <c r="B793" s="209"/>
      <c r="C793" s="209"/>
      <c r="D793" s="210"/>
      <c r="E793" s="24">
        <v>2</v>
      </c>
      <c r="F793" s="25" t="s">
        <v>247</v>
      </c>
      <c r="G793" s="3">
        <v>1</v>
      </c>
      <c r="H793" s="26">
        <v>4510000</v>
      </c>
      <c r="I793" s="27">
        <f t="shared" si="52"/>
        <v>9020000</v>
      </c>
      <c r="J793" s="160"/>
      <c r="M793" s="29"/>
    </row>
    <row r="794" spans="1:13" ht="30" x14ac:dyDescent="0.2">
      <c r="A794" s="211"/>
      <c r="B794" s="212"/>
      <c r="C794" s="212"/>
      <c r="D794" s="213"/>
      <c r="E794" s="24">
        <v>1.5</v>
      </c>
      <c r="F794" s="25" t="s">
        <v>105</v>
      </c>
      <c r="G794" s="3">
        <v>1</v>
      </c>
      <c r="H794" s="26">
        <v>4510000</v>
      </c>
      <c r="I794" s="27">
        <f t="shared" si="52"/>
        <v>6765000</v>
      </c>
      <c r="J794" s="161"/>
    </row>
    <row r="795" spans="1:13" s="22" customFormat="1" ht="15" x14ac:dyDescent="0.2">
      <c r="A795" s="149"/>
      <c r="B795" s="149"/>
      <c r="C795" s="149"/>
      <c r="D795" s="149"/>
      <c r="E795" s="149"/>
      <c r="F795" s="149"/>
      <c r="G795" s="21" t="s">
        <v>82</v>
      </c>
      <c r="H795" s="21" t="s">
        <v>92</v>
      </c>
      <c r="I795" s="21" t="s">
        <v>93</v>
      </c>
      <c r="J795" s="21" t="s">
        <v>94</v>
      </c>
    </row>
    <row r="796" spans="1:13" ht="105" x14ac:dyDescent="0.2">
      <c r="A796" s="177" t="s">
        <v>106</v>
      </c>
      <c r="B796" s="214"/>
      <c r="C796" s="214"/>
      <c r="D796" s="215"/>
      <c r="E796" s="30">
        <f>E783</f>
        <v>3</v>
      </c>
      <c r="F796" s="31" t="s">
        <v>107</v>
      </c>
      <c r="G796" s="3">
        <v>1</v>
      </c>
      <c r="H796" s="26" t="e">
        <f>#REF!</f>
        <v>#REF!</v>
      </c>
      <c r="I796" s="26" t="e">
        <f>E796*G796*H796</f>
        <v>#REF!</v>
      </c>
      <c r="J796" s="26" t="e">
        <f>E796*G796*H796</f>
        <v>#REF!</v>
      </c>
      <c r="L796" s="32"/>
      <c r="M796" s="33">
        <f>L796*0.86%</f>
        <v>0</v>
      </c>
    </row>
    <row r="797" spans="1:13" ht="14" x14ac:dyDescent="0.2">
      <c r="A797" s="178" t="s">
        <v>108</v>
      </c>
      <c r="B797" s="216"/>
      <c r="C797" s="216"/>
      <c r="D797" s="216"/>
      <c r="E797" s="216"/>
      <c r="F797" s="216"/>
      <c r="G797" s="216"/>
      <c r="H797" s="216"/>
      <c r="I797" s="216"/>
      <c r="J797" s="324"/>
    </row>
    <row r="798" spans="1:13" s="22" customFormat="1" ht="14" x14ac:dyDescent="0.2">
      <c r="A798" s="151" t="s">
        <v>109</v>
      </c>
      <c r="B798" s="204"/>
      <c r="C798" s="204"/>
      <c r="D798" s="204"/>
      <c r="E798" s="204"/>
      <c r="F798" s="204"/>
      <c r="G798" s="204"/>
      <c r="H798" s="204"/>
      <c r="I798" s="204"/>
      <c r="J798" s="205"/>
    </row>
    <row r="799" spans="1:13" s="22" customFormat="1" ht="37.75" customHeight="1" x14ac:dyDescent="0.2">
      <c r="A799" s="34" t="s">
        <v>71</v>
      </c>
      <c r="B799" s="34" t="s">
        <v>110</v>
      </c>
      <c r="C799" s="34" t="s">
        <v>111</v>
      </c>
      <c r="D799" s="21" t="s">
        <v>112</v>
      </c>
      <c r="E799" s="21" t="s">
        <v>113</v>
      </c>
      <c r="F799" s="21" t="s">
        <v>114</v>
      </c>
      <c r="G799" s="21" t="s">
        <v>174</v>
      </c>
      <c r="H799" s="21" t="s">
        <v>92</v>
      </c>
      <c r="I799" s="21" t="s">
        <v>93</v>
      </c>
      <c r="J799" s="21" t="s">
        <v>94</v>
      </c>
    </row>
    <row r="800" spans="1:13" s="22" customFormat="1" ht="37.75" customHeight="1" x14ac:dyDescent="0.2">
      <c r="A800" s="75" t="s">
        <v>115</v>
      </c>
      <c r="B800" s="86" t="s">
        <v>217</v>
      </c>
      <c r="C800" s="86" t="s">
        <v>218</v>
      </c>
      <c r="D800" s="323"/>
      <c r="E800" s="216"/>
      <c r="F800" s="216"/>
      <c r="G800" s="216"/>
      <c r="H800" s="216"/>
      <c r="I800" s="216"/>
      <c r="J800" s="324"/>
    </row>
    <row r="801" spans="1:10" s="22" customFormat="1" ht="45" x14ac:dyDescent="0.2">
      <c r="A801" s="21" t="s">
        <v>71</v>
      </c>
      <c r="B801" s="21" t="s">
        <v>110</v>
      </c>
      <c r="C801" s="21" t="s">
        <v>111</v>
      </c>
      <c r="D801" s="21" t="s">
        <v>112</v>
      </c>
      <c r="E801" s="21" t="s">
        <v>113</v>
      </c>
      <c r="F801" s="21" t="s">
        <v>114</v>
      </c>
      <c r="G801" s="21" t="s">
        <v>174</v>
      </c>
      <c r="H801" s="21" t="s">
        <v>92</v>
      </c>
      <c r="I801" s="21" t="s">
        <v>93</v>
      </c>
      <c r="J801" s="21" t="s">
        <v>94</v>
      </c>
    </row>
    <row r="802" spans="1:10" ht="29" customHeight="1" x14ac:dyDescent="0.2">
      <c r="A802" s="158" t="s">
        <v>116</v>
      </c>
      <c r="B802" s="157" t="s">
        <v>117</v>
      </c>
      <c r="C802" s="157" t="s">
        <v>118</v>
      </c>
      <c r="D802" s="157">
        <v>3</v>
      </c>
      <c r="E802" s="157">
        <v>20</v>
      </c>
      <c r="F802" s="2" t="s">
        <v>165</v>
      </c>
      <c r="G802" s="3">
        <f>ROUNDUP((D802*E802)/50,0)</f>
        <v>2</v>
      </c>
      <c r="H802" s="42" t="e">
        <f>#REF!</f>
        <v>#REF!</v>
      </c>
      <c r="I802" s="26" t="e">
        <f>+H802*G802</f>
        <v>#REF!</v>
      </c>
      <c r="J802" s="159" t="e">
        <f>SUM(I802:I805)</f>
        <v>#REF!</v>
      </c>
    </row>
    <row r="803" spans="1:10" ht="33" customHeight="1" x14ac:dyDescent="0.2">
      <c r="A803" s="217"/>
      <c r="B803" s="219"/>
      <c r="C803" s="219"/>
      <c r="D803" s="219"/>
      <c r="E803" s="219"/>
      <c r="F803" s="2" t="s">
        <v>80</v>
      </c>
      <c r="G803" s="3">
        <f>ROUNDUP((D802*E802)/20,0)</f>
        <v>3</v>
      </c>
      <c r="H803" s="42" t="e">
        <f>#REF!</f>
        <v>#REF!</v>
      </c>
      <c r="I803" s="26" t="e">
        <f>+H803*G803</f>
        <v>#REF!</v>
      </c>
      <c r="J803" s="160"/>
    </row>
    <row r="804" spans="1:10" ht="31.25" customHeight="1" x14ac:dyDescent="0.2">
      <c r="A804" s="217"/>
      <c r="B804" s="219"/>
      <c r="C804" s="219"/>
      <c r="D804" s="219"/>
      <c r="E804" s="219"/>
      <c r="F804" s="2" t="s">
        <v>78</v>
      </c>
      <c r="G804" s="3">
        <v>1</v>
      </c>
      <c r="H804" s="42" t="e">
        <f>#REF!</f>
        <v>#REF!</v>
      </c>
      <c r="I804" s="26" t="e">
        <f>+H804*G804</f>
        <v>#REF!</v>
      </c>
      <c r="J804" s="160"/>
    </row>
    <row r="805" spans="1:10" ht="36.5" customHeight="1" x14ac:dyDescent="0.2">
      <c r="A805" s="218"/>
      <c r="B805" s="220"/>
      <c r="C805" s="220"/>
      <c r="D805" s="220"/>
      <c r="E805" s="220"/>
      <c r="F805" s="2" t="s">
        <v>79</v>
      </c>
      <c r="G805" s="3">
        <v>3</v>
      </c>
      <c r="H805" s="42" t="e">
        <f>#REF!</f>
        <v>#REF!</v>
      </c>
      <c r="I805" s="26" t="e">
        <f>+H805*G805</f>
        <v>#REF!</v>
      </c>
      <c r="J805" s="161"/>
    </row>
    <row r="806" spans="1:10" s="22" customFormat="1" ht="45" x14ac:dyDescent="0.2">
      <c r="A806" s="21" t="s">
        <v>71</v>
      </c>
      <c r="B806" s="21" t="s">
        <v>110</v>
      </c>
      <c r="C806" s="21" t="s">
        <v>111</v>
      </c>
      <c r="D806" s="21" t="s">
        <v>112</v>
      </c>
      <c r="E806" s="21" t="s">
        <v>113</v>
      </c>
      <c r="F806" s="21" t="s">
        <v>114</v>
      </c>
      <c r="G806" s="21" t="s">
        <v>174</v>
      </c>
      <c r="H806" s="21" t="s">
        <v>92</v>
      </c>
      <c r="I806" s="21" t="s">
        <v>93</v>
      </c>
      <c r="J806" s="21" t="s">
        <v>94</v>
      </c>
    </row>
    <row r="807" spans="1:10" ht="33" customHeight="1" x14ac:dyDescent="0.2">
      <c r="A807" s="155" t="s">
        <v>119</v>
      </c>
      <c r="B807" s="156" t="s">
        <v>59</v>
      </c>
      <c r="C807" s="157" t="s">
        <v>118</v>
      </c>
      <c r="D807" s="157">
        <v>3</v>
      </c>
      <c r="E807" s="157">
        <v>15</v>
      </c>
      <c r="F807" s="2" t="s">
        <v>165</v>
      </c>
      <c r="G807" s="3">
        <f>ROUNDUP((D807*E807)/50,0)</f>
        <v>1</v>
      </c>
      <c r="H807" s="42" t="e">
        <f>#REF!</f>
        <v>#REF!</v>
      </c>
      <c r="I807" s="26" t="e">
        <f>+H807*G807</f>
        <v>#REF!</v>
      </c>
      <c r="J807" s="153" t="e">
        <f>+I810+I807+I808+I809</f>
        <v>#REF!</v>
      </c>
    </row>
    <row r="808" spans="1:10" ht="42.5" customHeight="1" x14ac:dyDescent="0.2">
      <c r="A808" s="221"/>
      <c r="B808" s="219"/>
      <c r="C808" s="219"/>
      <c r="D808" s="219"/>
      <c r="E808" s="219"/>
      <c r="F808" s="2" t="s">
        <v>80</v>
      </c>
      <c r="G808" s="81">
        <f>ROUNDUP((D807*E807)/20,0)</f>
        <v>3</v>
      </c>
      <c r="H808" s="42" t="e">
        <f>#REF!</f>
        <v>#REF!</v>
      </c>
      <c r="I808" s="26" t="e">
        <f>+H808*G808</f>
        <v>#REF!</v>
      </c>
      <c r="J808" s="153"/>
    </row>
    <row r="809" spans="1:10" ht="37.25" customHeight="1" x14ac:dyDescent="0.2">
      <c r="A809" s="221"/>
      <c r="B809" s="219"/>
      <c r="C809" s="219"/>
      <c r="D809" s="219"/>
      <c r="E809" s="219"/>
      <c r="F809" s="2" t="s">
        <v>78</v>
      </c>
      <c r="G809" s="3">
        <v>1</v>
      </c>
      <c r="H809" s="42" t="e">
        <f>#REF!</f>
        <v>#REF!</v>
      </c>
      <c r="I809" s="26" t="e">
        <f>+H809*G809</f>
        <v>#REF!</v>
      </c>
      <c r="J809" s="153"/>
    </row>
    <row r="810" spans="1:10" ht="39.5" customHeight="1" x14ac:dyDescent="0.2">
      <c r="A810" s="222"/>
      <c r="B810" s="220"/>
      <c r="C810" s="220"/>
      <c r="D810" s="220"/>
      <c r="E810" s="220"/>
      <c r="F810" s="2" t="s">
        <v>79</v>
      </c>
      <c r="G810" s="3">
        <v>3</v>
      </c>
      <c r="H810" s="42" t="e">
        <f>#REF!</f>
        <v>#REF!</v>
      </c>
      <c r="I810" s="26" t="e">
        <f>+H810*G810</f>
        <v>#REF!</v>
      </c>
      <c r="J810" s="153"/>
    </row>
    <row r="811" spans="1:10" ht="45" x14ac:dyDescent="0.2">
      <c r="A811" s="21" t="s">
        <v>71</v>
      </c>
      <c r="B811" s="21" t="s">
        <v>110</v>
      </c>
      <c r="C811" s="21" t="s">
        <v>111</v>
      </c>
      <c r="D811" s="21" t="s">
        <v>112</v>
      </c>
      <c r="E811" s="21" t="s">
        <v>113</v>
      </c>
      <c r="F811" s="21" t="s">
        <v>114</v>
      </c>
      <c r="G811" s="21" t="s">
        <v>120</v>
      </c>
      <c r="H811" s="21" t="s">
        <v>92</v>
      </c>
      <c r="I811" s="21" t="s">
        <v>93</v>
      </c>
      <c r="J811" s="21" t="s">
        <v>94</v>
      </c>
    </row>
    <row r="812" spans="1:10" ht="25.25" customHeight="1" x14ac:dyDescent="0.2">
      <c r="A812" s="155" t="s">
        <v>337</v>
      </c>
      <c r="B812" s="156" t="s">
        <v>117</v>
      </c>
      <c r="C812" s="156" t="s">
        <v>121</v>
      </c>
      <c r="D812" s="156">
        <v>3</v>
      </c>
      <c r="E812" s="156">
        <v>15</v>
      </c>
      <c r="F812" s="2" t="s">
        <v>165</v>
      </c>
      <c r="G812" s="3">
        <f>ROUNDUP((D812*E812)/50,0)</f>
        <v>1</v>
      </c>
      <c r="H812" s="26" t="e">
        <f>#REF!</f>
        <v>#REF!</v>
      </c>
      <c r="I812" s="26" t="e">
        <f>+H812*G812</f>
        <v>#REF!</v>
      </c>
      <c r="J812" s="159" t="e">
        <f>SUM(I812:I827)</f>
        <v>#REF!</v>
      </c>
    </row>
    <row r="813" spans="1:10" ht="30" customHeight="1" x14ac:dyDescent="0.2">
      <c r="A813" s="221"/>
      <c r="B813" s="219"/>
      <c r="C813" s="219"/>
      <c r="D813" s="219"/>
      <c r="E813" s="219"/>
      <c r="F813" s="2" t="s">
        <v>80</v>
      </c>
      <c r="G813" s="3">
        <f>ROUNDUP((D812*E812)/20,0)</f>
        <v>3</v>
      </c>
      <c r="H813" s="26" t="e">
        <f>#REF!</f>
        <v>#REF!</v>
      </c>
      <c r="I813" s="26" t="e">
        <f>+H813*G813</f>
        <v>#REF!</v>
      </c>
      <c r="J813" s="160"/>
    </row>
    <row r="814" spans="1:10" ht="33" customHeight="1" x14ac:dyDescent="0.2">
      <c r="A814" s="221"/>
      <c r="B814" s="219"/>
      <c r="C814" s="219"/>
      <c r="D814" s="219"/>
      <c r="E814" s="219"/>
      <c r="F814" s="2" t="s">
        <v>78</v>
      </c>
      <c r="G814" s="3">
        <v>1</v>
      </c>
      <c r="H814" s="26" t="e">
        <f>#REF!</f>
        <v>#REF!</v>
      </c>
      <c r="I814" s="26" t="e">
        <f>+H814*G814</f>
        <v>#REF!</v>
      </c>
      <c r="J814" s="160"/>
    </row>
    <row r="815" spans="1:10" ht="31.25" customHeight="1" x14ac:dyDescent="0.2">
      <c r="A815" s="221"/>
      <c r="B815" s="219"/>
      <c r="C815" s="219"/>
      <c r="D815" s="219"/>
      <c r="E815" s="219"/>
      <c r="F815" s="2" t="s">
        <v>77</v>
      </c>
      <c r="G815" s="3">
        <v>1</v>
      </c>
      <c r="H815" s="26" t="e">
        <f>#REF!</f>
        <v>#REF!</v>
      </c>
      <c r="I815" s="26" t="e">
        <f>+H815*G815</f>
        <v>#REF!</v>
      </c>
      <c r="J815" s="160"/>
    </row>
    <row r="816" spans="1:10" ht="26.5" customHeight="1" x14ac:dyDescent="0.2">
      <c r="A816" s="222"/>
      <c r="B816" s="220"/>
      <c r="C816" s="220"/>
      <c r="D816" s="220"/>
      <c r="E816" s="220"/>
      <c r="F816" s="2" t="s">
        <v>79</v>
      </c>
      <c r="G816" s="30">
        <v>1</v>
      </c>
      <c r="H816" s="27" t="e">
        <f>#REF!</f>
        <v>#REF!</v>
      </c>
      <c r="I816" s="26" t="e">
        <f>+H816*G816</f>
        <v>#REF!</v>
      </c>
      <c r="J816" s="161"/>
    </row>
    <row r="817" spans="1:12" ht="45" x14ac:dyDescent="0.2">
      <c r="A817" s="21" t="s">
        <v>71</v>
      </c>
      <c r="B817" s="21" t="s">
        <v>110</v>
      </c>
      <c r="C817" s="21" t="s">
        <v>111</v>
      </c>
      <c r="D817" s="21" t="s">
        <v>112</v>
      </c>
      <c r="E817" s="21" t="s">
        <v>113</v>
      </c>
      <c r="F817" s="21" t="s">
        <v>114</v>
      </c>
      <c r="G817" s="21" t="s">
        <v>174</v>
      </c>
      <c r="H817" s="21" t="s">
        <v>92</v>
      </c>
      <c r="I817" s="21" t="s">
        <v>93</v>
      </c>
      <c r="J817" s="21" t="s">
        <v>94</v>
      </c>
    </row>
    <row r="818" spans="1:12" ht="26.5" customHeight="1" x14ac:dyDescent="0.2">
      <c r="A818" s="155" t="s">
        <v>337</v>
      </c>
      <c r="B818" s="157" t="s">
        <v>59</v>
      </c>
      <c r="C818" s="156" t="s">
        <v>121</v>
      </c>
      <c r="D818" s="156">
        <v>3</v>
      </c>
      <c r="E818" s="156">
        <v>10</v>
      </c>
      <c r="F818" s="2" t="s">
        <v>165</v>
      </c>
      <c r="G818" s="3">
        <f>ROUNDUP((D818*E818)/50,0)</f>
        <v>1</v>
      </c>
      <c r="H818" s="26" t="e">
        <f>#REF!</f>
        <v>#REF!</v>
      </c>
      <c r="I818" s="26" t="e">
        <f>+H818*G818</f>
        <v>#REF!</v>
      </c>
      <c r="J818" s="159" t="e">
        <f>SUM(I818:I830)</f>
        <v>#REF!</v>
      </c>
    </row>
    <row r="819" spans="1:12" ht="30" customHeight="1" x14ac:dyDescent="0.2">
      <c r="A819" s="221"/>
      <c r="B819" s="219"/>
      <c r="C819" s="219"/>
      <c r="D819" s="219"/>
      <c r="E819" s="219"/>
      <c r="F819" s="2" t="s">
        <v>80</v>
      </c>
      <c r="G819" s="3">
        <f>ROUNDUP((D818*E818)/20,0)</f>
        <v>2</v>
      </c>
      <c r="H819" s="26" t="e">
        <f>#REF!</f>
        <v>#REF!</v>
      </c>
      <c r="I819" s="26" t="e">
        <f>+H819*G819</f>
        <v>#REF!</v>
      </c>
      <c r="J819" s="159"/>
    </row>
    <row r="820" spans="1:12" ht="28.25" customHeight="1" x14ac:dyDescent="0.2">
      <c r="A820" s="221"/>
      <c r="B820" s="219"/>
      <c r="C820" s="219"/>
      <c r="D820" s="219"/>
      <c r="E820" s="219"/>
      <c r="F820" s="2" t="s">
        <v>78</v>
      </c>
      <c r="G820" s="3">
        <v>1</v>
      </c>
      <c r="H820" s="26" t="e">
        <f>#REF!</f>
        <v>#REF!</v>
      </c>
      <c r="I820" s="26" t="e">
        <f>+H820*G820</f>
        <v>#REF!</v>
      </c>
      <c r="J820" s="159"/>
    </row>
    <row r="821" spans="1:12" ht="28.25" customHeight="1" x14ac:dyDescent="0.2">
      <c r="A821" s="221"/>
      <c r="B821" s="219"/>
      <c r="C821" s="219"/>
      <c r="D821" s="219"/>
      <c r="E821" s="219"/>
      <c r="F821" s="2" t="s">
        <v>77</v>
      </c>
      <c r="G821" s="3">
        <v>1</v>
      </c>
      <c r="H821" s="26" t="e">
        <f>#REF!</f>
        <v>#REF!</v>
      </c>
      <c r="I821" s="26" t="e">
        <f>+H821*G821</f>
        <v>#REF!</v>
      </c>
      <c r="J821" s="159"/>
    </row>
    <row r="822" spans="1:12" ht="34.25" customHeight="1" x14ac:dyDescent="0.2">
      <c r="A822" s="222"/>
      <c r="B822" s="220"/>
      <c r="C822" s="220"/>
      <c r="D822" s="220"/>
      <c r="E822" s="220"/>
      <c r="F822" s="2" t="s">
        <v>79</v>
      </c>
      <c r="G822" s="30">
        <v>1</v>
      </c>
      <c r="H822" s="27" t="e">
        <f>#REF!</f>
        <v>#REF!</v>
      </c>
      <c r="I822" s="26" t="e">
        <f>+H822*G822</f>
        <v>#REF!</v>
      </c>
      <c r="J822" s="159"/>
    </row>
    <row r="823" spans="1:12" s="22" customFormat="1" ht="45" x14ac:dyDescent="0.2">
      <c r="A823" s="21" t="s">
        <v>71</v>
      </c>
      <c r="B823" s="21" t="s">
        <v>110</v>
      </c>
      <c r="C823" s="21" t="s">
        <v>111</v>
      </c>
      <c r="D823" s="21" t="s">
        <v>112</v>
      </c>
      <c r="E823" s="21" t="s">
        <v>113</v>
      </c>
      <c r="F823" s="21" t="s">
        <v>114</v>
      </c>
      <c r="G823" s="21" t="s">
        <v>174</v>
      </c>
      <c r="H823" s="21" t="s">
        <v>92</v>
      </c>
      <c r="I823" s="21" t="s">
        <v>93</v>
      </c>
      <c r="J823" s="21" t="s">
        <v>94</v>
      </c>
    </row>
    <row r="824" spans="1:12" ht="76.25" customHeight="1" x14ac:dyDescent="0.2">
      <c r="A824" s="158" t="s">
        <v>338</v>
      </c>
      <c r="B824" s="158" t="s">
        <v>117</v>
      </c>
      <c r="C824" s="156" t="s">
        <v>5</v>
      </c>
      <c r="D824" s="157">
        <v>1</v>
      </c>
      <c r="E824" s="157">
        <v>20</v>
      </c>
      <c r="F824" s="2" t="s">
        <v>77</v>
      </c>
      <c r="G824" s="3">
        <v>1</v>
      </c>
      <c r="H824" s="26" t="e">
        <f>#REF!</f>
        <v>#REF!</v>
      </c>
      <c r="I824" s="26" t="e">
        <f>+H824*G824</f>
        <v>#REF!</v>
      </c>
      <c r="J824" s="159" t="e">
        <f>SUM(I824:I826)</f>
        <v>#REF!</v>
      </c>
      <c r="L824" s="44"/>
    </row>
    <row r="825" spans="1:12" ht="79.25" customHeight="1" x14ac:dyDescent="0.2">
      <c r="A825" s="217"/>
      <c r="B825" s="183"/>
      <c r="C825" s="223"/>
      <c r="D825" s="227"/>
      <c r="E825" s="227"/>
      <c r="F825" s="2" t="s">
        <v>306</v>
      </c>
      <c r="G825" s="3">
        <f>D824</f>
        <v>1</v>
      </c>
      <c r="H825" s="26">
        <v>116655</v>
      </c>
      <c r="I825" s="26">
        <f>+H825*G825</f>
        <v>116655</v>
      </c>
      <c r="J825" s="160"/>
      <c r="L825" s="44"/>
    </row>
    <row r="826" spans="1:12" ht="65" customHeight="1" x14ac:dyDescent="0.2">
      <c r="A826" s="218"/>
      <c r="B826" s="231"/>
      <c r="C826" s="224"/>
      <c r="D826" s="228"/>
      <c r="E826" s="228"/>
      <c r="F826" s="2" t="s">
        <v>76</v>
      </c>
      <c r="G826" s="3">
        <v>20</v>
      </c>
      <c r="H826" s="26" t="e">
        <f>#REF!</f>
        <v>#REF!</v>
      </c>
      <c r="I826" s="26" t="e">
        <f>+H826*G826</f>
        <v>#REF!</v>
      </c>
      <c r="J826" s="161"/>
      <c r="L826" s="44"/>
    </row>
    <row r="827" spans="1:12" s="22" customFormat="1" ht="45" x14ac:dyDescent="0.2">
      <c r="A827" s="21" t="s">
        <v>71</v>
      </c>
      <c r="B827" s="21" t="s">
        <v>110</v>
      </c>
      <c r="C827" s="21" t="s">
        <v>111</v>
      </c>
      <c r="D827" s="21" t="s">
        <v>112</v>
      </c>
      <c r="E827" s="21" t="s">
        <v>113</v>
      </c>
      <c r="F827" s="21" t="s">
        <v>114</v>
      </c>
      <c r="G827" s="21" t="s">
        <v>174</v>
      </c>
      <c r="H827" s="21" t="s">
        <v>92</v>
      </c>
      <c r="I827" s="21" t="s">
        <v>93</v>
      </c>
      <c r="J827" s="21" t="s">
        <v>94</v>
      </c>
    </row>
    <row r="828" spans="1:12" ht="75" x14ac:dyDescent="0.2">
      <c r="A828" s="35" t="s">
        <v>6</v>
      </c>
      <c r="B828" s="40" t="s">
        <v>117</v>
      </c>
      <c r="C828" s="43" t="s">
        <v>5</v>
      </c>
      <c r="D828" s="41">
        <v>3</v>
      </c>
      <c r="E828" s="41">
        <v>15</v>
      </c>
      <c r="F828" s="45" t="s">
        <v>77</v>
      </c>
      <c r="G828" s="45">
        <v>1</v>
      </c>
      <c r="H828" s="28" t="e">
        <f>#REF!</f>
        <v>#REF!</v>
      </c>
      <c r="I828" s="26" t="e">
        <f>+H828*G828</f>
        <v>#REF!</v>
      </c>
      <c r="J828" s="26" t="e">
        <f>SUM(I828)</f>
        <v>#REF!</v>
      </c>
    </row>
    <row r="829" spans="1:12" s="22" customFormat="1" ht="30" x14ac:dyDescent="0.2">
      <c r="A829" s="21" t="s">
        <v>71</v>
      </c>
      <c r="B829" s="21" t="s">
        <v>110</v>
      </c>
      <c r="C829" s="21" t="s">
        <v>111</v>
      </c>
      <c r="D829" s="21" t="s">
        <v>112</v>
      </c>
      <c r="E829" s="21" t="s">
        <v>124</v>
      </c>
      <c r="F829" s="21" t="s">
        <v>114</v>
      </c>
      <c r="G829" s="21" t="s">
        <v>174</v>
      </c>
      <c r="H829" s="21" t="s">
        <v>92</v>
      </c>
      <c r="I829" s="21" t="s">
        <v>93</v>
      </c>
      <c r="J829" s="21" t="s">
        <v>94</v>
      </c>
    </row>
    <row r="830" spans="1:12" s="47" customFormat="1" ht="75" x14ac:dyDescent="0.2">
      <c r="A830" s="35" t="s">
        <v>6</v>
      </c>
      <c r="B830" s="35" t="s">
        <v>59</v>
      </c>
      <c r="C830" s="43" t="s">
        <v>5</v>
      </c>
      <c r="D830" s="30">
        <v>1</v>
      </c>
      <c r="E830" s="30">
        <v>8</v>
      </c>
      <c r="F830" s="45" t="s">
        <v>77</v>
      </c>
      <c r="G830" s="45">
        <v>1</v>
      </c>
      <c r="H830" s="28" t="e">
        <f>#REF!</f>
        <v>#REF!</v>
      </c>
      <c r="I830" s="26" t="e">
        <f>+H830*G830</f>
        <v>#REF!</v>
      </c>
      <c r="J830" s="26" t="e">
        <f>SUM(I830)</f>
        <v>#REF!</v>
      </c>
    </row>
    <row r="831" spans="1:12" s="22" customFormat="1" ht="45" x14ac:dyDescent="0.2">
      <c r="A831" s="21" t="s">
        <v>71</v>
      </c>
      <c r="B831" s="21" t="s">
        <v>110</v>
      </c>
      <c r="C831" s="21" t="s">
        <v>111</v>
      </c>
      <c r="D831" s="21" t="s">
        <v>112</v>
      </c>
      <c r="E831" s="21" t="s">
        <v>113</v>
      </c>
      <c r="F831" s="21" t="s">
        <v>114</v>
      </c>
      <c r="G831" s="21" t="s">
        <v>174</v>
      </c>
      <c r="H831" s="21" t="s">
        <v>92</v>
      </c>
      <c r="I831" s="21" t="s">
        <v>93</v>
      </c>
      <c r="J831" s="21" t="s">
        <v>94</v>
      </c>
    </row>
    <row r="832" spans="1:12" ht="45" x14ac:dyDescent="0.2">
      <c r="A832" s="48" t="s">
        <v>7</v>
      </c>
      <c r="B832" s="41" t="s">
        <v>117</v>
      </c>
      <c r="C832" s="43" t="s">
        <v>5</v>
      </c>
      <c r="D832" s="41">
        <v>2</v>
      </c>
      <c r="E832" s="41">
        <v>20</v>
      </c>
      <c r="F832" s="45" t="s">
        <v>77</v>
      </c>
      <c r="G832" s="45">
        <v>1</v>
      </c>
      <c r="H832" s="28" t="e">
        <f>#REF!</f>
        <v>#REF!</v>
      </c>
      <c r="I832" s="26" t="e">
        <f>+H832*G832</f>
        <v>#REF!</v>
      </c>
      <c r="J832" s="26" t="e">
        <f>SUM(I832)</f>
        <v>#REF!</v>
      </c>
    </row>
    <row r="833" spans="1:10" s="22" customFormat="1" ht="45" x14ac:dyDescent="0.2">
      <c r="A833" s="21" t="s">
        <v>71</v>
      </c>
      <c r="B833" s="21" t="s">
        <v>110</v>
      </c>
      <c r="C833" s="21" t="s">
        <v>111</v>
      </c>
      <c r="D833" s="21" t="s">
        <v>112</v>
      </c>
      <c r="E833" s="21" t="s">
        <v>113</v>
      </c>
      <c r="F833" s="21" t="s">
        <v>114</v>
      </c>
      <c r="G833" s="21" t="s">
        <v>174</v>
      </c>
      <c r="H833" s="21" t="s">
        <v>92</v>
      </c>
      <c r="I833" s="21" t="s">
        <v>93</v>
      </c>
      <c r="J833" s="21" t="s">
        <v>94</v>
      </c>
    </row>
    <row r="834" spans="1:10" ht="45" x14ac:dyDescent="0.2">
      <c r="A834" s="49" t="s">
        <v>8</v>
      </c>
      <c r="B834" s="30" t="s">
        <v>59</v>
      </c>
      <c r="C834" s="43" t="s">
        <v>5</v>
      </c>
      <c r="D834" s="30">
        <v>1</v>
      </c>
      <c r="E834" s="30">
        <v>15</v>
      </c>
      <c r="F834" s="45" t="s">
        <v>77</v>
      </c>
      <c r="G834" s="45">
        <v>1</v>
      </c>
      <c r="H834" s="28" t="e">
        <f>#REF!</f>
        <v>#REF!</v>
      </c>
      <c r="I834" s="26" t="e">
        <f>+H834*G834</f>
        <v>#REF!</v>
      </c>
      <c r="J834" s="26" t="e">
        <f>SUM(I834)</f>
        <v>#REF!</v>
      </c>
    </row>
    <row r="835" spans="1:10" s="22" customFormat="1" ht="45" x14ac:dyDescent="0.2">
      <c r="A835" s="21" t="s">
        <v>71</v>
      </c>
      <c r="B835" s="21" t="s">
        <v>110</v>
      </c>
      <c r="C835" s="21" t="s">
        <v>111</v>
      </c>
      <c r="D835" s="21" t="s">
        <v>112</v>
      </c>
      <c r="E835" s="21" t="s">
        <v>113</v>
      </c>
      <c r="F835" s="21" t="s">
        <v>114</v>
      </c>
      <c r="G835" s="21" t="s">
        <v>174</v>
      </c>
      <c r="H835" s="21" t="s">
        <v>92</v>
      </c>
      <c r="I835" s="21" t="s">
        <v>93</v>
      </c>
      <c r="J835" s="21" t="s">
        <v>94</v>
      </c>
    </row>
    <row r="836" spans="1:10" ht="22.25" customHeight="1" x14ac:dyDescent="0.2">
      <c r="A836" s="171" t="s">
        <v>9</v>
      </c>
      <c r="B836" s="157" t="s">
        <v>117</v>
      </c>
      <c r="C836" s="157" t="s">
        <v>10</v>
      </c>
      <c r="D836" s="157">
        <v>2</v>
      </c>
      <c r="E836" s="157">
        <v>30</v>
      </c>
      <c r="F836" s="2" t="s">
        <v>310</v>
      </c>
      <c r="G836" s="3">
        <v>2</v>
      </c>
      <c r="H836" s="26" t="e">
        <f>#REF!</f>
        <v>#REF!</v>
      </c>
      <c r="I836" s="26" t="e">
        <f t="shared" ref="I836:I843" si="53">+H836*G836</f>
        <v>#REF!</v>
      </c>
      <c r="J836" s="159" t="e">
        <f>SUM(I836:I847)</f>
        <v>#REF!</v>
      </c>
    </row>
    <row r="837" spans="1:10" ht="24" customHeight="1" x14ac:dyDescent="0.2">
      <c r="A837" s="339"/>
      <c r="B837" s="219"/>
      <c r="C837" s="219"/>
      <c r="D837" s="219"/>
      <c r="E837" s="219"/>
      <c r="F837" s="2" t="s">
        <v>311</v>
      </c>
      <c r="G837" s="3">
        <v>2</v>
      </c>
      <c r="H837" s="66" t="e">
        <f>#REF!</f>
        <v>#REF!</v>
      </c>
      <c r="I837" s="26" t="e">
        <f t="shared" si="53"/>
        <v>#REF!</v>
      </c>
      <c r="J837" s="159"/>
    </row>
    <row r="838" spans="1:10" ht="23.5" customHeight="1" x14ac:dyDescent="0.2">
      <c r="A838" s="339"/>
      <c r="B838" s="219"/>
      <c r="C838" s="219"/>
      <c r="D838" s="219"/>
      <c r="E838" s="219"/>
      <c r="F838" s="2" t="s">
        <v>171</v>
      </c>
      <c r="G838" s="3">
        <v>2</v>
      </c>
      <c r="H838" s="26" t="e">
        <f>#REF!</f>
        <v>#REF!</v>
      </c>
      <c r="I838" s="26" t="e">
        <f t="shared" si="53"/>
        <v>#REF!</v>
      </c>
      <c r="J838" s="159"/>
    </row>
    <row r="839" spans="1:10" ht="24" customHeight="1" x14ac:dyDescent="0.2">
      <c r="A839" s="339"/>
      <c r="B839" s="219"/>
      <c r="C839" s="219"/>
      <c r="D839" s="219"/>
      <c r="E839" s="219"/>
      <c r="F839" s="2" t="s">
        <v>165</v>
      </c>
      <c r="G839" s="3">
        <v>1</v>
      </c>
      <c r="H839" s="26" t="e">
        <f>#REF!</f>
        <v>#REF!</v>
      </c>
      <c r="I839" s="26" t="e">
        <f t="shared" si="53"/>
        <v>#REF!</v>
      </c>
      <c r="J839" s="159"/>
    </row>
    <row r="840" spans="1:10" ht="24.5" customHeight="1" x14ac:dyDescent="0.2">
      <c r="A840" s="339"/>
      <c r="B840" s="219"/>
      <c r="C840" s="219"/>
      <c r="D840" s="219"/>
      <c r="E840" s="219"/>
      <c r="F840" s="2" t="s">
        <v>312</v>
      </c>
      <c r="G840" s="3">
        <v>1</v>
      </c>
      <c r="H840" s="26" t="e">
        <f>#REF!</f>
        <v>#REF!</v>
      </c>
      <c r="I840" s="26" t="e">
        <f t="shared" si="53"/>
        <v>#REF!</v>
      </c>
      <c r="J840" s="159"/>
    </row>
    <row r="841" spans="1:10" ht="24.5" customHeight="1" x14ac:dyDescent="0.2">
      <c r="A841" s="339"/>
      <c r="B841" s="219"/>
      <c r="C841" s="219"/>
      <c r="D841" s="219"/>
      <c r="E841" s="219"/>
      <c r="F841" s="2" t="s">
        <v>313</v>
      </c>
      <c r="G841" s="3">
        <v>1</v>
      </c>
      <c r="H841" s="26" t="e">
        <f>#REF!</f>
        <v>#REF!</v>
      </c>
      <c r="I841" s="26" t="e">
        <f t="shared" si="53"/>
        <v>#REF!</v>
      </c>
      <c r="J841" s="159"/>
    </row>
    <row r="842" spans="1:10" ht="25.25" customHeight="1" x14ac:dyDescent="0.2">
      <c r="A842" s="339"/>
      <c r="B842" s="219"/>
      <c r="C842" s="219"/>
      <c r="D842" s="219"/>
      <c r="E842" s="219"/>
      <c r="F842" s="2" t="s">
        <v>179</v>
      </c>
      <c r="G842" s="3">
        <v>1</v>
      </c>
      <c r="H842" s="26" t="e">
        <f>#REF!</f>
        <v>#REF!</v>
      </c>
      <c r="I842" s="26" t="e">
        <f t="shared" si="53"/>
        <v>#REF!</v>
      </c>
      <c r="J842" s="159"/>
    </row>
    <row r="843" spans="1:10" ht="23.5" customHeight="1" x14ac:dyDescent="0.2">
      <c r="A843" s="339"/>
      <c r="B843" s="219"/>
      <c r="C843" s="219"/>
      <c r="D843" s="219"/>
      <c r="E843" s="219"/>
      <c r="F843" s="2" t="s">
        <v>178</v>
      </c>
      <c r="G843" s="3">
        <v>1</v>
      </c>
      <c r="H843" s="26" t="e">
        <f>#REF!</f>
        <v>#REF!</v>
      </c>
      <c r="I843" s="26" t="e">
        <f t="shared" si="53"/>
        <v>#REF!</v>
      </c>
      <c r="J843" s="159"/>
    </row>
    <row r="844" spans="1:10" ht="23.5" customHeight="1" x14ac:dyDescent="0.2">
      <c r="A844" s="339"/>
      <c r="B844" s="219"/>
      <c r="C844" s="219"/>
      <c r="D844" s="219"/>
      <c r="E844" s="219"/>
      <c r="F844" s="2" t="s">
        <v>176</v>
      </c>
      <c r="G844" s="3">
        <v>60</v>
      </c>
      <c r="H844" s="26" t="e">
        <f>#REF!</f>
        <v>#REF!</v>
      </c>
      <c r="I844" s="26" t="e">
        <f>+H844*G844</f>
        <v>#REF!</v>
      </c>
      <c r="J844" s="159"/>
    </row>
    <row r="845" spans="1:10" ht="23.5" customHeight="1" x14ac:dyDescent="0.2">
      <c r="A845" s="339"/>
      <c r="B845" s="219"/>
      <c r="C845" s="219"/>
      <c r="D845" s="219"/>
      <c r="E845" s="219"/>
      <c r="F845" s="2" t="s">
        <v>177</v>
      </c>
      <c r="G845" s="3">
        <v>60</v>
      </c>
      <c r="H845" s="26" t="e">
        <f>#REF!</f>
        <v>#REF!</v>
      </c>
      <c r="I845" s="26" t="e">
        <f>+H845*G845</f>
        <v>#REF!</v>
      </c>
      <c r="J845" s="159"/>
    </row>
    <row r="846" spans="1:10" ht="23.5" customHeight="1" x14ac:dyDescent="0.2">
      <c r="A846" s="339"/>
      <c r="B846" s="219"/>
      <c r="C846" s="219"/>
      <c r="D846" s="219"/>
      <c r="E846" s="219"/>
      <c r="F846" s="2" t="s">
        <v>180</v>
      </c>
      <c r="G846" s="3">
        <f>D836</f>
        <v>2</v>
      </c>
      <c r="H846" s="26" t="e">
        <f>#REF!</f>
        <v>#REF!</v>
      </c>
      <c r="I846" s="26" t="e">
        <f>H846*G846</f>
        <v>#REF!</v>
      </c>
      <c r="J846" s="159"/>
    </row>
    <row r="847" spans="1:10" ht="24.5" customHeight="1" x14ac:dyDescent="0.2">
      <c r="A847" s="339"/>
      <c r="B847" s="220"/>
      <c r="C847" s="220"/>
      <c r="D847" s="220"/>
      <c r="E847" s="220"/>
      <c r="F847" s="2" t="s">
        <v>11</v>
      </c>
      <c r="G847" s="3">
        <v>150</v>
      </c>
      <c r="H847" s="26" t="e">
        <f>#REF!</f>
        <v>#REF!</v>
      </c>
      <c r="I847" s="26" t="e">
        <f>H847*G847</f>
        <v>#REF!</v>
      </c>
      <c r="J847" s="159"/>
    </row>
    <row r="848" spans="1:10" s="22" customFormat="1" ht="45" x14ac:dyDescent="0.2">
      <c r="A848" s="21" t="s">
        <v>71</v>
      </c>
      <c r="B848" s="21" t="s">
        <v>110</v>
      </c>
      <c r="C848" s="21" t="s">
        <v>111</v>
      </c>
      <c r="D848" s="21" t="s">
        <v>112</v>
      </c>
      <c r="E848" s="21" t="s">
        <v>113</v>
      </c>
      <c r="F848" s="21" t="s">
        <v>114</v>
      </c>
      <c r="G848" s="21" t="s">
        <v>174</v>
      </c>
      <c r="H848" s="21" t="s">
        <v>92</v>
      </c>
      <c r="I848" s="21" t="s">
        <v>93</v>
      </c>
      <c r="J848" s="21" t="s">
        <v>94</v>
      </c>
    </row>
    <row r="849" spans="1:10" ht="15" x14ac:dyDescent="0.2">
      <c r="A849" s="171" t="s">
        <v>12</v>
      </c>
      <c r="B849" s="157" t="s">
        <v>59</v>
      </c>
      <c r="C849" s="157" t="s">
        <v>10</v>
      </c>
      <c r="D849" s="157">
        <v>1</v>
      </c>
      <c r="E849" s="157">
        <v>20</v>
      </c>
      <c r="F849" s="2" t="s">
        <v>310</v>
      </c>
      <c r="G849" s="3">
        <v>1</v>
      </c>
      <c r="H849" s="26" t="e">
        <f>#REF!</f>
        <v>#REF!</v>
      </c>
      <c r="I849" s="26" t="e">
        <f t="shared" ref="I849:I856" si="54">+H849*G849</f>
        <v>#REF!</v>
      </c>
      <c r="J849" s="159" t="e">
        <f>SUM(I849:I860)</f>
        <v>#REF!</v>
      </c>
    </row>
    <row r="850" spans="1:10" ht="15" x14ac:dyDescent="0.2">
      <c r="A850" s="339"/>
      <c r="B850" s="219"/>
      <c r="C850" s="219"/>
      <c r="D850" s="219"/>
      <c r="E850" s="219"/>
      <c r="F850" s="2" t="s">
        <v>311</v>
      </c>
      <c r="G850" s="3">
        <v>1</v>
      </c>
      <c r="H850" s="66" t="e">
        <f>#REF!</f>
        <v>#REF!</v>
      </c>
      <c r="I850" s="26" t="e">
        <f t="shared" si="54"/>
        <v>#REF!</v>
      </c>
      <c r="J850" s="159"/>
    </row>
    <row r="851" spans="1:10" ht="15" x14ac:dyDescent="0.2">
      <c r="A851" s="339"/>
      <c r="B851" s="219"/>
      <c r="C851" s="219"/>
      <c r="D851" s="219"/>
      <c r="E851" s="219"/>
      <c r="F851" s="2" t="s">
        <v>171</v>
      </c>
      <c r="G851" s="3">
        <v>1</v>
      </c>
      <c r="H851" s="26" t="e">
        <f>#REF!</f>
        <v>#REF!</v>
      </c>
      <c r="I851" s="26" t="e">
        <f t="shared" si="54"/>
        <v>#REF!</v>
      </c>
      <c r="J851" s="159"/>
    </row>
    <row r="852" spans="1:10" ht="15" x14ac:dyDescent="0.2">
      <c r="A852" s="339"/>
      <c r="B852" s="219"/>
      <c r="C852" s="219"/>
      <c r="D852" s="219"/>
      <c r="E852" s="219"/>
      <c r="F852" s="2" t="s">
        <v>165</v>
      </c>
      <c r="G852" s="3">
        <v>1</v>
      </c>
      <c r="H852" s="26" t="e">
        <f>#REF!</f>
        <v>#REF!</v>
      </c>
      <c r="I852" s="26" t="e">
        <f t="shared" si="54"/>
        <v>#REF!</v>
      </c>
      <c r="J852" s="159"/>
    </row>
    <row r="853" spans="1:10" ht="15" x14ac:dyDescent="0.2">
      <c r="A853" s="339"/>
      <c r="B853" s="219"/>
      <c r="C853" s="219"/>
      <c r="D853" s="219"/>
      <c r="E853" s="219"/>
      <c r="F853" s="2" t="s">
        <v>312</v>
      </c>
      <c r="G853" s="3">
        <v>1</v>
      </c>
      <c r="H853" s="26" t="e">
        <f>#REF!</f>
        <v>#REF!</v>
      </c>
      <c r="I853" s="26" t="e">
        <f t="shared" si="54"/>
        <v>#REF!</v>
      </c>
      <c r="J853" s="159"/>
    </row>
    <row r="854" spans="1:10" ht="15" x14ac:dyDescent="0.2">
      <c r="A854" s="339"/>
      <c r="B854" s="219"/>
      <c r="C854" s="219"/>
      <c r="D854" s="219"/>
      <c r="E854" s="219"/>
      <c r="F854" s="2" t="s">
        <v>313</v>
      </c>
      <c r="G854" s="3">
        <v>1</v>
      </c>
      <c r="H854" s="26" t="e">
        <f>#REF!</f>
        <v>#REF!</v>
      </c>
      <c r="I854" s="26" t="e">
        <f t="shared" si="54"/>
        <v>#REF!</v>
      </c>
      <c r="J854" s="159"/>
    </row>
    <row r="855" spans="1:10" ht="15" x14ac:dyDescent="0.2">
      <c r="A855" s="339"/>
      <c r="B855" s="219"/>
      <c r="C855" s="219"/>
      <c r="D855" s="219"/>
      <c r="E855" s="219"/>
      <c r="F855" s="2" t="s">
        <v>179</v>
      </c>
      <c r="G855" s="3">
        <v>1</v>
      </c>
      <c r="H855" s="26" t="e">
        <f>#REF!</f>
        <v>#REF!</v>
      </c>
      <c r="I855" s="26" t="e">
        <f t="shared" si="54"/>
        <v>#REF!</v>
      </c>
      <c r="J855" s="159"/>
    </row>
    <row r="856" spans="1:10" ht="15" x14ac:dyDescent="0.2">
      <c r="A856" s="339"/>
      <c r="B856" s="219"/>
      <c r="C856" s="219"/>
      <c r="D856" s="219"/>
      <c r="E856" s="219"/>
      <c r="F856" s="2" t="s">
        <v>178</v>
      </c>
      <c r="G856" s="3">
        <v>1</v>
      </c>
      <c r="H856" s="26" t="e">
        <f>#REF!</f>
        <v>#REF!</v>
      </c>
      <c r="I856" s="26" t="e">
        <f t="shared" si="54"/>
        <v>#REF!</v>
      </c>
      <c r="J856" s="159"/>
    </row>
    <row r="857" spans="1:10" ht="45" x14ac:dyDescent="0.2">
      <c r="A857" s="339"/>
      <c r="B857" s="219"/>
      <c r="C857" s="219"/>
      <c r="D857" s="219"/>
      <c r="E857" s="219"/>
      <c r="F857" s="2" t="s">
        <v>176</v>
      </c>
      <c r="G857" s="3">
        <v>20</v>
      </c>
      <c r="H857" s="26" t="e">
        <f>#REF!</f>
        <v>#REF!</v>
      </c>
      <c r="I857" s="26" t="e">
        <f>+H857*G857</f>
        <v>#REF!</v>
      </c>
      <c r="J857" s="159"/>
    </row>
    <row r="858" spans="1:10" ht="45" x14ac:dyDescent="0.2">
      <c r="A858" s="339"/>
      <c r="B858" s="219"/>
      <c r="C858" s="219"/>
      <c r="D858" s="219"/>
      <c r="E858" s="219"/>
      <c r="F858" s="2" t="s">
        <v>177</v>
      </c>
      <c r="G858" s="3">
        <v>20</v>
      </c>
      <c r="H858" s="26" t="e">
        <f>#REF!</f>
        <v>#REF!</v>
      </c>
      <c r="I858" s="26" t="e">
        <f>+H858*G858</f>
        <v>#REF!</v>
      </c>
      <c r="J858" s="159"/>
    </row>
    <row r="859" spans="1:10" ht="15" x14ac:dyDescent="0.2">
      <c r="A859" s="339"/>
      <c r="B859" s="219"/>
      <c r="C859" s="219"/>
      <c r="D859" s="219"/>
      <c r="E859" s="219"/>
      <c r="F859" s="2" t="s">
        <v>180</v>
      </c>
      <c r="G859" s="3">
        <f>D849</f>
        <v>1</v>
      </c>
      <c r="H859" s="26" t="e">
        <f>#REF!</f>
        <v>#REF!</v>
      </c>
      <c r="I859" s="26" t="e">
        <f>H859*G859</f>
        <v>#REF!</v>
      </c>
      <c r="J859" s="159"/>
    </row>
    <row r="860" spans="1:10" ht="15" x14ac:dyDescent="0.2">
      <c r="A860" s="339"/>
      <c r="B860" s="220"/>
      <c r="C860" s="220"/>
      <c r="D860" s="220"/>
      <c r="E860" s="220"/>
      <c r="F860" s="2" t="s">
        <v>11</v>
      </c>
      <c r="G860" s="3">
        <v>100</v>
      </c>
      <c r="H860" s="26" t="e">
        <f>#REF!</f>
        <v>#REF!</v>
      </c>
      <c r="I860" s="26" t="e">
        <f>H860*G860</f>
        <v>#REF!</v>
      </c>
      <c r="J860" s="159"/>
    </row>
    <row r="861" spans="1:10" s="22" customFormat="1" ht="45" x14ac:dyDescent="0.2">
      <c r="A861" s="21" t="s">
        <v>71</v>
      </c>
      <c r="B861" s="21" t="s">
        <v>110</v>
      </c>
      <c r="C861" s="21" t="s">
        <v>111</v>
      </c>
      <c r="D861" s="21" t="s">
        <v>112</v>
      </c>
      <c r="E861" s="21" t="s">
        <v>113</v>
      </c>
      <c r="F861" s="21" t="s">
        <v>114</v>
      </c>
      <c r="G861" s="21" t="s">
        <v>174</v>
      </c>
      <c r="H861" s="21" t="s">
        <v>92</v>
      </c>
      <c r="I861" s="21" t="s">
        <v>93</v>
      </c>
      <c r="J861" s="21" t="s">
        <v>94</v>
      </c>
    </row>
    <row r="862" spans="1:10" ht="26" customHeight="1" x14ac:dyDescent="0.2">
      <c r="A862" s="180" t="s">
        <v>15</v>
      </c>
      <c r="B862" s="176" t="s">
        <v>117</v>
      </c>
      <c r="C862" s="176" t="s">
        <v>126</v>
      </c>
      <c r="D862" s="176">
        <v>2</v>
      </c>
      <c r="E862" s="176">
        <v>20</v>
      </c>
      <c r="F862" s="2" t="s">
        <v>172</v>
      </c>
      <c r="G862" s="3">
        <v>1</v>
      </c>
      <c r="H862" s="26" t="e">
        <f>#REF!</f>
        <v>#REF!</v>
      </c>
      <c r="I862" s="26" t="e">
        <f>H862*G862</f>
        <v>#REF!</v>
      </c>
      <c r="J862" s="153" t="e">
        <f>SUM(I862:I866)</f>
        <v>#REF!</v>
      </c>
    </row>
    <row r="863" spans="1:10" ht="26" customHeight="1" x14ac:dyDescent="0.2">
      <c r="A863" s="183"/>
      <c r="B863" s="227"/>
      <c r="C863" s="227"/>
      <c r="D863" s="227"/>
      <c r="E863" s="227"/>
      <c r="F863" s="51" t="s">
        <v>16</v>
      </c>
      <c r="G863" s="3">
        <v>2</v>
      </c>
      <c r="H863" s="26" t="e">
        <f>#REF!</f>
        <v>#REF!</v>
      </c>
      <c r="I863" s="26" t="e">
        <f>H863*G863</f>
        <v>#REF!</v>
      </c>
      <c r="J863" s="153"/>
    </row>
    <row r="864" spans="1:10" ht="30" customHeight="1" x14ac:dyDescent="0.2">
      <c r="A864" s="183"/>
      <c r="B864" s="227"/>
      <c r="C864" s="227"/>
      <c r="D864" s="227"/>
      <c r="E864" s="227"/>
      <c r="F864" s="51" t="s">
        <v>17</v>
      </c>
      <c r="G864" s="3">
        <v>18</v>
      </c>
      <c r="H864" s="26">
        <v>567</v>
      </c>
      <c r="I864" s="26">
        <f>H864*G864</f>
        <v>10206</v>
      </c>
      <c r="J864" s="153"/>
    </row>
    <row r="865" spans="1:10" ht="27.5" customHeight="1" x14ac:dyDescent="0.2">
      <c r="A865" s="183"/>
      <c r="B865" s="227"/>
      <c r="C865" s="227"/>
      <c r="D865" s="227"/>
      <c r="E865" s="227"/>
      <c r="F865" s="51" t="s">
        <v>18</v>
      </c>
      <c r="G865" s="3">
        <v>4</v>
      </c>
      <c r="H865" s="26">
        <f>3480*(1+5.2%)</f>
        <v>3660.96</v>
      </c>
      <c r="I865" s="26">
        <f>H865*G865</f>
        <v>14643.84</v>
      </c>
      <c r="J865" s="153"/>
    </row>
    <row r="866" spans="1:10" ht="75" x14ac:dyDescent="0.2">
      <c r="A866" s="231"/>
      <c r="B866" s="228"/>
      <c r="C866" s="228"/>
      <c r="D866" s="228"/>
      <c r="E866" s="228"/>
      <c r="F866" s="51" t="s">
        <v>166</v>
      </c>
      <c r="G866" s="3">
        <v>40</v>
      </c>
      <c r="H866" s="26" t="e">
        <f>#REF!</f>
        <v>#REF!</v>
      </c>
      <c r="I866" s="26" t="e">
        <f>H866*G866</f>
        <v>#REF!</v>
      </c>
      <c r="J866" s="153"/>
    </row>
    <row r="867" spans="1:10" s="22" customFormat="1" ht="45" x14ac:dyDescent="0.2">
      <c r="A867" s="21" t="s">
        <v>71</v>
      </c>
      <c r="B867" s="21" t="s">
        <v>110</v>
      </c>
      <c r="C867" s="21" t="s">
        <v>111</v>
      </c>
      <c r="D867" s="21" t="s">
        <v>112</v>
      </c>
      <c r="E867" s="21" t="s">
        <v>113</v>
      </c>
      <c r="F867" s="21" t="s">
        <v>114</v>
      </c>
      <c r="G867" s="21" t="s">
        <v>174</v>
      </c>
      <c r="H867" s="21" t="s">
        <v>92</v>
      </c>
      <c r="I867" s="21" t="s">
        <v>93</v>
      </c>
      <c r="J867" s="21" t="s">
        <v>94</v>
      </c>
    </row>
    <row r="868" spans="1:10" ht="42.5" customHeight="1" x14ac:dyDescent="0.2">
      <c r="A868" s="179" t="s">
        <v>15</v>
      </c>
      <c r="B868" s="176" t="s">
        <v>59</v>
      </c>
      <c r="C868" s="176" t="s">
        <v>126</v>
      </c>
      <c r="D868" s="176">
        <v>1</v>
      </c>
      <c r="E868" s="176">
        <v>20</v>
      </c>
      <c r="F868" s="2" t="s">
        <v>172</v>
      </c>
      <c r="G868" s="3">
        <v>1</v>
      </c>
      <c r="H868" s="26" t="e">
        <f>#REF!</f>
        <v>#REF!</v>
      </c>
      <c r="I868" s="26" t="e">
        <f>H868*G868</f>
        <v>#REF!</v>
      </c>
      <c r="J868" s="153" t="e">
        <f>SUM(I868:I872)</f>
        <v>#REF!</v>
      </c>
    </row>
    <row r="869" spans="1:10" ht="25.25" customHeight="1" x14ac:dyDescent="0.2">
      <c r="A869" s="229"/>
      <c r="B869" s="227"/>
      <c r="C869" s="227"/>
      <c r="D869" s="227"/>
      <c r="E869" s="227"/>
      <c r="F869" s="51" t="s">
        <v>16</v>
      </c>
      <c r="G869" s="3">
        <v>1</v>
      </c>
      <c r="H869" s="26" t="e">
        <f>#REF!</f>
        <v>#REF!</v>
      </c>
      <c r="I869" s="26" t="e">
        <f>H869*G869</f>
        <v>#REF!</v>
      </c>
      <c r="J869" s="153"/>
    </row>
    <row r="870" spans="1:10" ht="25.25" customHeight="1" x14ac:dyDescent="0.2">
      <c r="A870" s="229"/>
      <c r="B870" s="227"/>
      <c r="C870" s="227"/>
      <c r="D870" s="227"/>
      <c r="E870" s="227"/>
      <c r="F870" s="51" t="s">
        <v>17</v>
      </c>
      <c r="G870" s="3">
        <v>18</v>
      </c>
      <c r="H870" s="26">
        <v>567</v>
      </c>
      <c r="I870" s="26">
        <f>H870*G870</f>
        <v>10206</v>
      </c>
      <c r="J870" s="153"/>
    </row>
    <row r="871" spans="1:10" ht="25.25" customHeight="1" x14ac:dyDescent="0.2">
      <c r="A871" s="229"/>
      <c r="B871" s="227"/>
      <c r="C871" s="227"/>
      <c r="D871" s="227"/>
      <c r="E871" s="227"/>
      <c r="F871" s="51" t="s">
        <v>18</v>
      </c>
      <c r="G871" s="3">
        <v>4</v>
      </c>
      <c r="H871" s="26">
        <f>3480*(1+5.2%)</f>
        <v>3660.96</v>
      </c>
      <c r="I871" s="26">
        <f>H871*G871</f>
        <v>14643.84</v>
      </c>
      <c r="J871" s="153"/>
    </row>
    <row r="872" spans="1:10" ht="75" x14ac:dyDescent="0.2">
      <c r="A872" s="230"/>
      <c r="B872" s="228"/>
      <c r="C872" s="228"/>
      <c r="D872" s="228"/>
      <c r="E872" s="228"/>
      <c r="F872" s="51" t="s">
        <v>166</v>
      </c>
      <c r="G872" s="3">
        <v>20</v>
      </c>
      <c r="H872" s="26" t="e">
        <f>#REF!</f>
        <v>#REF!</v>
      </c>
      <c r="I872" s="26" t="e">
        <f>H872*G872</f>
        <v>#REF!</v>
      </c>
      <c r="J872" s="153"/>
    </row>
    <row r="873" spans="1:10" s="22" customFormat="1" ht="45" x14ac:dyDescent="0.2">
      <c r="A873" s="21" t="s">
        <v>71</v>
      </c>
      <c r="B873" s="21" t="s">
        <v>110</v>
      </c>
      <c r="C873" s="21" t="s">
        <v>111</v>
      </c>
      <c r="D873" s="21" t="s">
        <v>112</v>
      </c>
      <c r="E873" s="21" t="s">
        <v>113</v>
      </c>
      <c r="F873" s="21" t="s">
        <v>114</v>
      </c>
      <c r="G873" s="21" t="s">
        <v>174</v>
      </c>
      <c r="H873" s="21" t="s">
        <v>92</v>
      </c>
      <c r="I873" s="21" t="s">
        <v>93</v>
      </c>
      <c r="J873" s="21" t="s">
        <v>94</v>
      </c>
    </row>
    <row r="874" spans="1:10" s="38" customFormat="1" ht="49.25" customHeight="1" x14ac:dyDescent="0.2">
      <c r="A874" s="158" t="s">
        <v>19</v>
      </c>
      <c r="B874" s="157" t="s">
        <v>117</v>
      </c>
      <c r="C874" s="157" t="s">
        <v>47</v>
      </c>
      <c r="D874" s="157">
        <v>2</v>
      </c>
      <c r="E874" s="157">
        <v>20</v>
      </c>
      <c r="F874" s="79" t="s">
        <v>201</v>
      </c>
      <c r="G874" s="30">
        <f>D874*E874</f>
        <v>40</v>
      </c>
      <c r="H874" s="70" t="e">
        <f>#REF!</f>
        <v>#REF!</v>
      </c>
      <c r="I874" s="26" t="e">
        <f>+H874*G874</f>
        <v>#REF!</v>
      </c>
      <c r="J874" s="167" t="e">
        <f>SUM(I874:I877)</f>
        <v>#REF!</v>
      </c>
    </row>
    <row r="875" spans="1:10" s="38" customFormat="1" ht="56" customHeight="1" x14ac:dyDescent="0.2">
      <c r="A875" s="217"/>
      <c r="B875" s="219"/>
      <c r="C875" s="219"/>
      <c r="D875" s="219"/>
      <c r="E875" s="219"/>
      <c r="F875" s="2" t="s">
        <v>306</v>
      </c>
      <c r="G875" s="3">
        <f>D874</f>
        <v>2</v>
      </c>
      <c r="H875" s="26">
        <v>116655</v>
      </c>
      <c r="I875" s="26">
        <f>+H875*G875</f>
        <v>233310</v>
      </c>
      <c r="J875" s="168"/>
    </row>
    <row r="876" spans="1:10" s="38" customFormat="1" ht="52.25" customHeight="1" x14ac:dyDescent="0.2">
      <c r="A876" s="217"/>
      <c r="B876" s="219"/>
      <c r="C876" s="219"/>
      <c r="D876" s="219"/>
      <c r="E876" s="219"/>
      <c r="F876" s="51" t="s">
        <v>75</v>
      </c>
      <c r="G876" s="30">
        <f>D874*E874</f>
        <v>40</v>
      </c>
      <c r="H876" s="70" t="e">
        <f>#REF!</f>
        <v>#REF!</v>
      </c>
      <c r="I876" s="26" t="e">
        <f>H876*G876</f>
        <v>#REF!</v>
      </c>
      <c r="J876" s="168"/>
    </row>
    <row r="877" spans="1:10" s="38" customFormat="1" ht="48.5" customHeight="1" x14ac:dyDescent="0.2">
      <c r="A877" s="218"/>
      <c r="B877" s="220"/>
      <c r="C877" s="220"/>
      <c r="D877" s="220"/>
      <c r="E877" s="220"/>
      <c r="F877" s="51" t="s">
        <v>22</v>
      </c>
      <c r="G877" s="30">
        <f>D874</f>
        <v>2</v>
      </c>
      <c r="H877" s="70">
        <v>50000</v>
      </c>
      <c r="I877" s="26">
        <f>H877*G877</f>
        <v>100000</v>
      </c>
      <c r="J877" s="169"/>
    </row>
    <row r="878" spans="1:10" s="22" customFormat="1" ht="45" x14ac:dyDescent="0.2">
      <c r="A878" s="21" t="s">
        <v>71</v>
      </c>
      <c r="B878" s="21" t="s">
        <v>110</v>
      </c>
      <c r="C878" s="21" t="s">
        <v>111</v>
      </c>
      <c r="D878" s="21" t="s">
        <v>112</v>
      </c>
      <c r="E878" s="21" t="s">
        <v>113</v>
      </c>
      <c r="F878" s="21" t="s">
        <v>114</v>
      </c>
      <c r="G878" s="21" t="s">
        <v>174</v>
      </c>
      <c r="H878" s="21" t="s">
        <v>92</v>
      </c>
      <c r="I878" s="21" t="s">
        <v>93</v>
      </c>
      <c r="J878" s="21" t="s">
        <v>94</v>
      </c>
    </row>
    <row r="879" spans="1:10" ht="30" x14ac:dyDescent="0.2">
      <c r="A879" s="180" t="s">
        <v>30</v>
      </c>
      <c r="B879" s="176" t="s">
        <v>59</v>
      </c>
      <c r="C879" s="176" t="s">
        <v>31</v>
      </c>
      <c r="D879" s="176">
        <v>1</v>
      </c>
      <c r="E879" s="176">
        <v>30</v>
      </c>
      <c r="F879" s="51" t="s">
        <v>32</v>
      </c>
      <c r="G879" s="3">
        <f>D879*E879</f>
        <v>30</v>
      </c>
      <c r="H879" s="27">
        <v>1225</v>
      </c>
      <c r="I879" s="26">
        <f>H879*G879</f>
        <v>36750</v>
      </c>
      <c r="J879" s="153">
        <f>SUM(I879:I882)</f>
        <v>179502</v>
      </c>
    </row>
    <row r="880" spans="1:10" ht="15" x14ac:dyDescent="0.2">
      <c r="A880" s="183"/>
      <c r="B880" s="227"/>
      <c r="C880" s="227"/>
      <c r="D880" s="227"/>
      <c r="E880" s="227"/>
      <c r="F880" s="51" t="s">
        <v>33</v>
      </c>
      <c r="G880" s="3">
        <f>D879*E879</f>
        <v>30</v>
      </c>
      <c r="H880" s="27">
        <f>'[1]EST MERC LITOGRAFIA'!$G$25</f>
        <v>508</v>
      </c>
      <c r="I880" s="26">
        <f>H880*G880</f>
        <v>15240</v>
      </c>
      <c r="J880" s="153"/>
    </row>
    <row r="881" spans="1:10" ht="15" x14ac:dyDescent="0.2">
      <c r="A881" s="183"/>
      <c r="B881" s="227"/>
      <c r="C881" s="227"/>
      <c r="D881" s="227"/>
      <c r="E881" s="227"/>
      <c r="F881" s="51" t="s">
        <v>34</v>
      </c>
      <c r="G881" s="3">
        <v>1</v>
      </c>
      <c r="H881" s="27">
        <v>111512</v>
      </c>
      <c r="I881" s="26">
        <f>H881*G881</f>
        <v>111512</v>
      </c>
      <c r="J881" s="153"/>
    </row>
    <row r="882" spans="1:10" ht="15" x14ac:dyDescent="0.2">
      <c r="A882" s="183"/>
      <c r="B882" s="227"/>
      <c r="C882" s="227"/>
      <c r="D882" s="227"/>
      <c r="E882" s="227"/>
      <c r="F882" s="51" t="s">
        <v>35</v>
      </c>
      <c r="G882" s="3">
        <v>4</v>
      </c>
      <c r="H882" s="27">
        <v>4000</v>
      </c>
      <c r="I882" s="26">
        <f>H882*G882</f>
        <v>16000</v>
      </c>
      <c r="J882" s="153"/>
    </row>
    <row r="883" spans="1:10" s="22" customFormat="1" ht="45" x14ac:dyDescent="0.2">
      <c r="A883" s="21" t="s">
        <v>71</v>
      </c>
      <c r="B883" s="21" t="s">
        <v>110</v>
      </c>
      <c r="C883" s="21" t="s">
        <v>111</v>
      </c>
      <c r="D883" s="21" t="s">
        <v>112</v>
      </c>
      <c r="E883" s="21" t="s">
        <v>113</v>
      </c>
      <c r="F883" s="21" t="s">
        <v>114</v>
      </c>
      <c r="G883" s="21" t="s">
        <v>174</v>
      </c>
      <c r="H883" s="21" t="s">
        <v>92</v>
      </c>
      <c r="I883" s="21" t="s">
        <v>93</v>
      </c>
      <c r="J883" s="21" t="s">
        <v>94</v>
      </c>
    </row>
    <row r="884" spans="1:10" ht="47.5" customHeight="1" x14ac:dyDescent="0.2">
      <c r="A884" s="181" t="s">
        <v>127</v>
      </c>
      <c r="B884" s="182" t="s">
        <v>117</v>
      </c>
      <c r="C884" s="182" t="s">
        <v>128</v>
      </c>
      <c r="D884" s="182">
        <v>3</v>
      </c>
      <c r="E884" s="182">
        <v>20</v>
      </c>
      <c r="F884" s="2" t="s">
        <v>211</v>
      </c>
      <c r="G884" s="3">
        <v>1</v>
      </c>
      <c r="H884" s="27" t="e">
        <f>#REF!</f>
        <v>#REF!</v>
      </c>
      <c r="I884" s="26" t="e">
        <f>H884*G884</f>
        <v>#REF!</v>
      </c>
      <c r="J884" s="154" t="e">
        <f>SUM(I884:I885)</f>
        <v>#REF!</v>
      </c>
    </row>
    <row r="885" spans="1:10" ht="54" customHeight="1" x14ac:dyDescent="0.2">
      <c r="A885" s="351"/>
      <c r="B885" s="182"/>
      <c r="C885" s="182"/>
      <c r="D885" s="182"/>
      <c r="E885" s="182"/>
      <c r="F885" s="53" t="s">
        <v>181</v>
      </c>
      <c r="G885" s="3">
        <f>D884*E884</f>
        <v>60</v>
      </c>
      <c r="H885" s="26">
        <v>4287</v>
      </c>
      <c r="I885" s="26">
        <f>H885*G885</f>
        <v>257220</v>
      </c>
      <c r="J885" s="154"/>
    </row>
    <row r="886" spans="1:10" s="22" customFormat="1" ht="45" x14ac:dyDescent="0.2">
      <c r="A886" s="21" t="s">
        <v>71</v>
      </c>
      <c r="B886" s="21" t="s">
        <v>110</v>
      </c>
      <c r="C886" s="21" t="s">
        <v>111</v>
      </c>
      <c r="D886" s="21" t="s">
        <v>112</v>
      </c>
      <c r="E886" s="21" t="s">
        <v>113</v>
      </c>
      <c r="F886" s="21" t="s">
        <v>114</v>
      </c>
      <c r="G886" s="21" t="s">
        <v>174</v>
      </c>
      <c r="H886" s="21" t="s">
        <v>92</v>
      </c>
      <c r="I886" s="21" t="s">
        <v>93</v>
      </c>
      <c r="J886" s="21" t="s">
        <v>94</v>
      </c>
    </row>
    <row r="887" spans="1:10" ht="47.5" customHeight="1" x14ac:dyDescent="0.2">
      <c r="A887" s="185" t="s">
        <v>129</v>
      </c>
      <c r="B887" s="182" t="s">
        <v>117</v>
      </c>
      <c r="C887" s="182" t="s">
        <v>128</v>
      </c>
      <c r="D887" s="182">
        <v>3</v>
      </c>
      <c r="E887" s="182">
        <v>20</v>
      </c>
      <c r="F887" s="2" t="s">
        <v>211</v>
      </c>
      <c r="G887" s="3">
        <v>1</v>
      </c>
      <c r="H887" s="27" t="e">
        <f>#REF!</f>
        <v>#REF!</v>
      </c>
      <c r="I887" s="26" t="e">
        <f>H887*G887</f>
        <v>#REF!</v>
      </c>
      <c r="J887" s="154" t="e">
        <f>SUM(I887:I888)</f>
        <v>#REF!</v>
      </c>
    </row>
    <row r="888" spans="1:10" ht="54" customHeight="1" x14ac:dyDescent="0.2">
      <c r="A888" s="350"/>
      <c r="B888" s="182"/>
      <c r="C888" s="182"/>
      <c r="D888" s="182"/>
      <c r="E888" s="182"/>
      <c r="F888" s="53" t="s">
        <v>181</v>
      </c>
      <c r="G888" s="3">
        <f>D887*E887</f>
        <v>60</v>
      </c>
      <c r="H888" s="26">
        <v>4287</v>
      </c>
      <c r="I888" s="26">
        <f>H888*G888</f>
        <v>257220</v>
      </c>
      <c r="J888" s="154"/>
    </row>
    <row r="889" spans="1:10" s="22" customFormat="1" ht="45" x14ac:dyDescent="0.2">
      <c r="A889" s="21" t="s">
        <v>71</v>
      </c>
      <c r="B889" s="21" t="s">
        <v>110</v>
      </c>
      <c r="C889" s="21" t="s">
        <v>111</v>
      </c>
      <c r="D889" s="21" t="s">
        <v>112</v>
      </c>
      <c r="E889" s="21" t="s">
        <v>113</v>
      </c>
      <c r="F889" s="21" t="s">
        <v>114</v>
      </c>
      <c r="G889" s="21" t="s">
        <v>174</v>
      </c>
      <c r="H889" s="21" t="s">
        <v>92</v>
      </c>
      <c r="I889" s="21" t="s">
        <v>93</v>
      </c>
      <c r="J889" s="21" t="s">
        <v>94</v>
      </c>
    </row>
    <row r="890" spans="1:10" ht="36" customHeight="1" x14ac:dyDescent="0.2">
      <c r="A890" s="184" t="s">
        <v>362</v>
      </c>
      <c r="B890" s="176" t="s">
        <v>59</v>
      </c>
      <c r="C890" s="176" t="s">
        <v>128</v>
      </c>
      <c r="D890" s="176">
        <v>3</v>
      </c>
      <c r="E890" s="176">
        <v>20</v>
      </c>
      <c r="F890" s="53" t="s">
        <v>181</v>
      </c>
      <c r="G890" s="3">
        <f>D890*E890</f>
        <v>60</v>
      </c>
      <c r="H890" s="26">
        <v>4287</v>
      </c>
      <c r="I890" s="26">
        <f>H890*G890</f>
        <v>257220</v>
      </c>
      <c r="J890" s="154">
        <f>SUM(I890:I892)</f>
        <v>719220</v>
      </c>
    </row>
    <row r="891" spans="1:10" ht="37.25" customHeight="1" x14ac:dyDescent="0.2">
      <c r="A891" s="234"/>
      <c r="B891" s="227"/>
      <c r="C891" s="227"/>
      <c r="D891" s="227"/>
      <c r="E891" s="227"/>
      <c r="F891" s="53" t="s">
        <v>37</v>
      </c>
      <c r="G891" s="3">
        <f>E890</f>
        <v>20</v>
      </c>
      <c r="H891" s="26">
        <v>7150</v>
      </c>
      <c r="I891" s="26">
        <f>H891*G891</f>
        <v>143000</v>
      </c>
      <c r="J891" s="154"/>
    </row>
    <row r="892" spans="1:10" ht="26.5" customHeight="1" x14ac:dyDescent="0.2">
      <c r="A892" s="232"/>
      <c r="B892" s="228"/>
      <c r="C892" s="228"/>
      <c r="D892" s="228"/>
      <c r="E892" s="228"/>
      <c r="F892" s="53" t="s">
        <v>38</v>
      </c>
      <c r="G892" s="3">
        <f>E890</f>
        <v>20</v>
      </c>
      <c r="H892" s="27">
        <v>15950</v>
      </c>
      <c r="I892" s="26">
        <f>H892*G892</f>
        <v>319000</v>
      </c>
      <c r="J892" s="154"/>
    </row>
    <row r="893" spans="1:10" s="22" customFormat="1" ht="45" x14ac:dyDescent="0.2">
      <c r="A893" s="21" t="s">
        <v>71</v>
      </c>
      <c r="B893" s="21" t="s">
        <v>110</v>
      </c>
      <c r="C893" s="21" t="s">
        <v>111</v>
      </c>
      <c r="D893" s="21" t="s">
        <v>112</v>
      </c>
      <c r="E893" s="21" t="s">
        <v>113</v>
      </c>
      <c r="F893" s="21" t="s">
        <v>114</v>
      </c>
      <c r="G893" s="21" t="s">
        <v>174</v>
      </c>
      <c r="H893" s="21" t="s">
        <v>92</v>
      </c>
      <c r="I893" s="21" t="s">
        <v>93</v>
      </c>
      <c r="J893" s="21" t="s">
        <v>94</v>
      </c>
    </row>
    <row r="894" spans="1:10" ht="54.5" customHeight="1" x14ac:dyDescent="0.2">
      <c r="A894" s="183" t="s">
        <v>363</v>
      </c>
      <c r="B894" s="176" t="s">
        <v>117</v>
      </c>
      <c r="C894" s="176" t="s">
        <v>128</v>
      </c>
      <c r="D894" s="176">
        <v>3</v>
      </c>
      <c r="E894" s="176">
        <v>20</v>
      </c>
      <c r="F894" s="53" t="s">
        <v>181</v>
      </c>
      <c r="G894" s="3">
        <f>D894*E894</f>
        <v>60</v>
      </c>
      <c r="H894" s="26">
        <v>4287</v>
      </c>
      <c r="I894" s="26">
        <f>H894*G894</f>
        <v>257220</v>
      </c>
      <c r="J894" s="154">
        <f>SUM(I894:I896)</f>
        <v>719220</v>
      </c>
    </row>
    <row r="895" spans="1:10" ht="51" customHeight="1" x14ac:dyDescent="0.2">
      <c r="A895" s="183"/>
      <c r="B895" s="227"/>
      <c r="C895" s="227"/>
      <c r="D895" s="227"/>
      <c r="E895" s="227"/>
      <c r="F895" s="53" t="s">
        <v>37</v>
      </c>
      <c r="G895" s="3">
        <f>E894</f>
        <v>20</v>
      </c>
      <c r="H895" s="26">
        <v>7150</v>
      </c>
      <c r="I895" s="26">
        <f>H895*G895</f>
        <v>143000</v>
      </c>
      <c r="J895" s="154"/>
    </row>
    <row r="896" spans="1:10" ht="44" customHeight="1" x14ac:dyDescent="0.2">
      <c r="A896" s="183"/>
      <c r="B896" s="228"/>
      <c r="C896" s="228"/>
      <c r="D896" s="228"/>
      <c r="E896" s="228"/>
      <c r="F896" s="53" t="s">
        <v>38</v>
      </c>
      <c r="G896" s="3">
        <f>E894</f>
        <v>20</v>
      </c>
      <c r="H896" s="27">
        <v>15950</v>
      </c>
      <c r="I896" s="26">
        <f>H896*G896</f>
        <v>319000</v>
      </c>
      <c r="J896" s="154"/>
    </row>
    <row r="897" spans="1:10" s="22" customFormat="1" ht="45" x14ac:dyDescent="0.2">
      <c r="A897" s="21" t="s">
        <v>71</v>
      </c>
      <c r="B897" s="21" t="s">
        <v>110</v>
      </c>
      <c r="C897" s="21" t="s">
        <v>111</v>
      </c>
      <c r="D897" s="21" t="s">
        <v>112</v>
      </c>
      <c r="E897" s="21" t="s">
        <v>113</v>
      </c>
      <c r="F897" s="21" t="s">
        <v>114</v>
      </c>
      <c r="G897" s="21" t="s">
        <v>174</v>
      </c>
      <c r="H897" s="21" t="s">
        <v>92</v>
      </c>
      <c r="I897" s="21" t="s">
        <v>93</v>
      </c>
      <c r="J897" s="21" t="s">
        <v>94</v>
      </c>
    </row>
    <row r="898" spans="1:10" ht="15" x14ac:dyDescent="0.2">
      <c r="A898" s="183" t="s">
        <v>339</v>
      </c>
      <c r="B898" s="176" t="s">
        <v>117</v>
      </c>
      <c r="C898" s="176" t="s">
        <v>131</v>
      </c>
      <c r="D898" s="176">
        <v>3</v>
      </c>
      <c r="E898" s="176">
        <v>20</v>
      </c>
      <c r="F898" s="2" t="s">
        <v>261</v>
      </c>
      <c r="G898" s="3">
        <v>1</v>
      </c>
      <c r="H898" s="27">
        <f>135767.5*(1+5.2%)</f>
        <v>142827.41</v>
      </c>
      <c r="I898" s="26">
        <f>H898*G898</f>
        <v>142827.41</v>
      </c>
      <c r="J898" s="235" t="e">
        <f>SUM(I898:I909)</f>
        <v>#REF!</v>
      </c>
    </row>
    <row r="899" spans="1:10" ht="15" x14ac:dyDescent="0.2">
      <c r="A899" s="183"/>
      <c r="B899" s="227"/>
      <c r="C899" s="227"/>
      <c r="D899" s="227"/>
      <c r="E899" s="227"/>
      <c r="F899" s="2" t="s">
        <v>40</v>
      </c>
      <c r="G899" s="3">
        <v>1</v>
      </c>
      <c r="H899" s="27">
        <f>77150*(1+5.2%)</f>
        <v>81161.8</v>
      </c>
      <c r="I899" s="26">
        <f t="shared" ref="I899:I908" si="55">H899*G899</f>
        <v>81161.8</v>
      </c>
      <c r="J899" s="186"/>
    </row>
    <row r="900" spans="1:10" ht="15" x14ac:dyDescent="0.2">
      <c r="A900" s="183"/>
      <c r="B900" s="227"/>
      <c r="C900" s="227"/>
      <c r="D900" s="227"/>
      <c r="E900" s="227"/>
      <c r="F900" s="2" t="s">
        <v>132</v>
      </c>
      <c r="G900" s="3">
        <v>1</v>
      </c>
      <c r="H900" s="27">
        <f>62540*(1+5.2%)</f>
        <v>65792.08</v>
      </c>
      <c r="I900" s="26">
        <f t="shared" si="55"/>
        <v>65792.08</v>
      </c>
      <c r="J900" s="186"/>
    </row>
    <row r="901" spans="1:10" ht="15" x14ac:dyDescent="0.2">
      <c r="A901" s="183"/>
      <c r="B901" s="227"/>
      <c r="C901" s="227"/>
      <c r="D901" s="227"/>
      <c r="E901" s="227"/>
      <c r="F901" s="2" t="s">
        <v>262</v>
      </c>
      <c r="G901" s="3">
        <v>1</v>
      </c>
      <c r="H901" s="27">
        <v>76262</v>
      </c>
      <c r="I901" s="26">
        <f t="shared" si="55"/>
        <v>76262</v>
      </c>
      <c r="J901" s="186"/>
    </row>
    <row r="902" spans="1:10" ht="15" x14ac:dyDescent="0.2">
      <c r="A902" s="183"/>
      <c r="B902" s="227"/>
      <c r="C902" s="227"/>
      <c r="D902" s="227"/>
      <c r="E902" s="227"/>
      <c r="F902" s="2" t="s">
        <v>171</v>
      </c>
      <c r="G902" s="3">
        <f>D898</f>
        <v>3</v>
      </c>
      <c r="H902" s="27" t="e">
        <f>#REF!</f>
        <v>#REF!</v>
      </c>
      <c r="I902" s="26" t="e">
        <f t="shared" si="55"/>
        <v>#REF!</v>
      </c>
      <c r="J902" s="186"/>
    </row>
    <row r="903" spans="1:10" ht="15" x14ac:dyDescent="0.2">
      <c r="A903" s="183"/>
      <c r="B903" s="227"/>
      <c r="C903" s="227"/>
      <c r="D903" s="227"/>
      <c r="E903" s="227"/>
      <c r="F903" s="2" t="s">
        <v>180</v>
      </c>
      <c r="G903" s="30">
        <f>D898</f>
        <v>3</v>
      </c>
      <c r="H903" s="27" t="e">
        <f>#REF!</f>
        <v>#REF!</v>
      </c>
      <c r="I903" s="26" t="e">
        <f t="shared" si="55"/>
        <v>#REF!</v>
      </c>
      <c r="J903" s="186"/>
    </row>
    <row r="904" spans="1:10" ht="15" x14ac:dyDescent="0.2">
      <c r="A904" s="183"/>
      <c r="B904" s="227"/>
      <c r="C904" s="227"/>
      <c r="D904" s="227"/>
      <c r="E904" s="227"/>
      <c r="F904" s="2" t="s">
        <v>43</v>
      </c>
      <c r="G904" s="30">
        <v>1</v>
      </c>
      <c r="H904" s="27">
        <v>24563</v>
      </c>
      <c r="I904" s="26">
        <f t="shared" si="55"/>
        <v>24563</v>
      </c>
      <c r="J904" s="186"/>
    </row>
    <row r="905" spans="1:10" ht="60" x14ac:dyDescent="0.2">
      <c r="A905" s="183"/>
      <c r="B905" s="227"/>
      <c r="C905" s="227"/>
      <c r="D905" s="227"/>
      <c r="E905" s="227"/>
      <c r="F905" s="2" t="s">
        <v>202</v>
      </c>
      <c r="G905" s="30">
        <v>1</v>
      </c>
      <c r="H905" s="27" t="e">
        <f>#REF!</f>
        <v>#REF!</v>
      </c>
      <c r="I905" s="26" t="e">
        <f t="shared" si="55"/>
        <v>#REF!</v>
      </c>
      <c r="J905" s="186"/>
    </row>
    <row r="906" spans="1:10" ht="15" x14ac:dyDescent="0.2">
      <c r="A906" s="183"/>
      <c r="B906" s="227"/>
      <c r="C906" s="227"/>
      <c r="D906" s="227"/>
      <c r="E906" s="227"/>
      <c r="F906" s="2" t="s">
        <v>317</v>
      </c>
      <c r="G906" s="80">
        <f>(D898*E898)/50</f>
        <v>1.2</v>
      </c>
      <c r="H906" s="27" t="e">
        <f>#REF!</f>
        <v>#REF!</v>
      </c>
      <c r="I906" s="26" t="e">
        <f t="shared" si="55"/>
        <v>#REF!</v>
      </c>
      <c r="J906" s="186"/>
    </row>
    <row r="907" spans="1:10" ht="15" x14ac:dyDescent="0.2">
      <c r="A907" s="183"/>
      <c r="B907" s="227"/>
      <c r="C907" s="227"/>
      <c r="D907" s="227"/>
      <c r="E907" s="227"/>
      <c r="F907" s="2" t="s">
        <v>318</v>
      </c>
      <c r="G907" s="80">
        <f>(D898*E898)/50</f>
        <v>1.2</v>
      </c>
      <c r="H907" s="27">
        <v>34467</v>
      </c>
      <c r="I907" s="26">
        <f t="shared" si="55"/>
        <v>41360.400000000001</v>
      </c>
      <c r="J907" s="186"/>
    </row>
    <row r="908" spans="1:10" ht="15" x14ac:dyDescent="0.2">
      <c r="A908" s="183"/>
      <c r="B908" s="227"/>
      <c r="C908" s="227"/>
      <c r="D908" s="227"/>
      <c r="E908" s="227"/>
      <c r="F908" s="2" t="s">
        <v>312</v>
      </c>
      <c r="G908" s="30">
        <v>1</v>
      </c>
      <c r="H908" s="27" t="e">
        <f>#REF!</f>
        <v>#REF!</v>
      </c>
      <c r="I908" s="26" t="e">
        <f t="shared" si="55"/>
        <v>#REF!</v>
      </c>
      <c r="J908" s="186"/>
    </row>
    <row r="909" spans="1:10" ht="60" x14ac:dyDescent="0.2">
      <c r="A909" s="231"/>
      <c r="B909" s="228"/>
      <c r="C909" s="228"/>
      <c r="D909" s="228"/>
      <c r="E909" s="228"/>
      <c r="F909" s="2" t="s">
        <v>211</v>
      </c>
      <c r="G909" s="3">
        <v>1</v>
      </c>
      <c r="H909" s="27" t="e">
        <f>#REF!</f>
        <v>#REF!</v>
      </c>
      <c r="I909" s="26" t="e">
        <f>H909*G909</f>
        <v>#REF!</v>
      </c>
      <c r="J909" s="236"/>
    </row>
    <row r="910" spans="1:10" s="22" customFormat="1" ht="45" x14ac:dyDescent="0.2">
      <c r="A910" s="21" t="s">
        <v>71</v>
      </c>
      <c r="B910" s="21" t="s">
        <v>110</v>
      </c>
      <c r="C910" s="21" t="s">
        <v>111</v>
      </c>
      <c r="D910" s="21" t="s">
        <v>112</v>
      </c>
      <c r="E910" s="21" t="s">
        <v>113</v>
      </c>
      <c r="F910" s="21" t="s">
        <v>114</v>
      </c>
      <c r="G910" s="21" t="s">
        <v>174</v>
      </c>
      <c r="H910" s="21" t="s">
        <v>92</v>
      </c>
      <c r="I910" s="21" t="s">
        <v>93</v>
      </c>
      <c r="J910" s="21" t="s">
        <v>94</v>
      </c>
    </row>
    <row r="911" spans="1:10" ht="14" customHeight="1" x14ac:dyDescent="0.2">
      <c r="A911" s="183" t="s">
        <v>339</v>
      </c>
      <c r="B911" s="176" t="s">
        <v>59</v>
      </c>
      <c r="C911" s="176" t="s">
        <v>131</v>
      </c>
      <c r="D911" s="176">
        <v>3</v>
      </c>
      <c r="E911" s="176">
        <v>15</v>
      </c>
      <c r="F911" s="2" t="s">
        <v>261</v>
      </c>
      <c r="G911" s="3">
        <v>1</v>
      </c>
      <c r="H911" s="27">
        <f>135767.5*(1+5.2%)</f>
        <v>142827.41</v>
      </c>
      <c r="I911" s="26">
        <f>H911*G911</f>
        <v>142827.41</v>
      </c>
      <c r="J911" s="186" t="e">
        <f>SUM(I911:I922)</f>
        <v>#REF!</v>
      </c>
    </row>
    <row r="912" spans="1:10" ht="15" x14ac:dyDescent="0.2">
      <c r="A912" s="183"/>
      <c r="B912" s="227"/>
      <c r="C912" s="227"/>
      <c r="D912" s="227"/>
      <c r="E912" s="227"/>
      <c r="F912" s="2" t="s">
        <v>40</v>
      </c>
      <c r="G912" s="3">
        <v>1</v>
      </c>
      <c r="H912" s="27">
        <f>77150*(1+5.2%)</f>
        <v>81161.8</v>
      </c>
      <c r="I912" s="26">
        <f t="shared" ref="I912:I922" si="56">H912*G912</f>
        <v>81161.8</v>
      </c>
      <c r="J912" s="186"/>
    </row>
    <row r="913" spans="1:10" ht="15" x14ac:dyDescent="0.2">
      <c r="A913" s="183"/>
      <c r="B913" s="227"/>
      <c r="C913" s="227"/>
      <c r="D913" s="227"/>
      <c r="E913" s="227"/>
      <c r="F913" s="2" t="s">
        <v>132</v>
      </c>
      <c r="G913" s="3">
        <v>1</v>
      </c>
      <c r="H913" s="27">
        <f>62540*(1+5.2%)</f>
        <v>65792.08</v>
      </c>
      <c r="I913" s="26">
        <f t="shared" si="56"/>
        <v>65792.08</v>
      </c>
      <c r="J913" s="186"/>
    </row>
    <row r="914" spans="1:10" ht="15" x14ac:dyDescent="0.2">
      <c r="A914" s="183"/>
      <c r="B914" s="227"/>
      <c r="C914" s="227"/>
      <c r="D914" s="227"/>
      <c r="E914" s="227"/>
      <c r="F914" s="2" t="s">
        <v>262</v>
      </c>
      <c r="G914" s="3">
        <v>1</v>
      </c>
      <c r="H914" s="27">
        <v>76262</v>
      </c>
      <c r="I914" s="26">
        <f t="shared" si="56"/>
        <v>76262</v>
      </c>
      <c r="J914" s="186"/>
    </row>
    <row r="915" spans="1:10" ht="15" x14ac:dyDescent="0.2">
      <c r="A915" s="183"/>
      <c r="B915" s="227"/>
      <c r="C915" s="227"/>
      <c r="D915" s="227"/>
      <c r="E915" s="227"/>
      <c r="F915" s="2" t="s">
        <v>171</v>
      </c>
      <c r="G915" s="3">
        <f>D911</f>
        <v>3</v>
      </c>
      <c r="H915" s="27" t="e">
        <f>#REF!</f>
        <v>#REF!</v>
      </c>
      <c r="I915" s="26" t="e">
        <f t="shared" si="56"/>
        <v>#REF!</v>
      </c>
      <c r="J915" s="186"/>
    </row>
    <row r="916" spans="1:10" ht="15" x14ac:dyDescent="0.2">
      <c r="A916" s="183"/>
      <c r="B916" s="227"/>
      <c r="C916" s="227"/>
      <c r="D916" s="227"/>
      <c r="E916" s="227"/>
      <c r="F916" s="2" t="s">
        <v>180</v>
      </c>
      <c r="G916" s="30">
        <f>D911</f>
        <v>3</v>
      </c>
      <c r="H916" s="27" t="e">
        <f>#REF!</f>
        <v>#REF!</v>
      </c>
      <c r="I916" s="26" t="e">
        <f t="shared" si="56"/>
        <v>#REF!</v>
      </c>
      <c r="J916" s="186"/>
    </row>
    <row r="917" spans="1:10" ht="15" x14ac:dyDescent="0.2">
      <c r="A917" s="183"/>
      <c r="B917" s="227"/>
      <c r="C917" s="227"/>
      <c r="D917" s="227"/>
      <c r="E917" s="227"/>
      <c r="F917" s="2" t="s">
        <v>43</v>
      </c>
      <c r="G917" s="30">
        <v>1</v>
      </c>
      <c r="H917" s="27">
        <v>24563</v>
      </c>
      <c r="I917" s="26">
        <f t="shared" si="56"/>
        <v>24563</v>
      </c>
      <c r="J917" s="186"/>
    </row>
    <row r="918" spans="1:10" ht="60" x14ac:dyDescent="0.2">
      <c r="A918" s="183"/>
      <c r="B918" s="227"/>
      <c r="C918" s="227"/>
      <c r="D918" s="227"/>
      <c r="E918" s="227"/>
      <c r="F918" s="2" t="s">
        <v>202</v>
      </c>
      <c r="G918" s="30">
        <f>D911*E911</f>
        <v>45</v>
      </c>
      <c r="H918" s="27" t="e">
        <f>#REF!</f>
        <v>#REF!</v>
      </c>
      <c r="I918" s="26" t="e">
        <f t="shared" si="56"/>
        <v>#REF!</v>
      </c>
      <c r="J918" s="186"/>
    </row>
    <row r="919" spans="1:10" ht="15" x14ac:dyDescent="0.2">
      <c r="A919" s="183"/>
      <c r="B919" s="227"/>
      <c r="C919" s="227"/>
      <c r="D919" s="227"/>
      <c r="E919" s="227"/>
      <c r="F919" s="2" t="s">
        <v>317</v>
      </c>
      <c r="G919" s="80">
        <f>(D911*E911)/50</f>
        <v>0.9</v>
      </c>
      <c r="H919" s="27" t="e">
        <f>#REF!</f>
        <v>#REF!</v>
      </c>
      <c r="I919" s="26" t="e">
        <f t="shared" si="56"/>
        <v>#REF!</v>
      </c>
      <c r="J919" s="186"/>
    </row>
    <row r="920" spans="1:10" ht="15" x14ac:dyDescent="0.2">
      <c r="A920" s="183"/>
      <c r="B920" s="227"/>
      <c r="C920" s="227"/>
      <c r="D920" s="227"/>
      <c r="E920" s="227"/>
      <c r="F920" s="2" t="s">
        <v>318</v>
      </c>
      <c r="G920" s="80">
        <f>(D911*E911)/50</f>
        <v>0.9</v>
      </c>
      <c r="H920" s="27">
        <v>34467</v>
      </c>
      <c r="I920" s="26">
        <f t="shared" si="56"/>
        <v>31020.3</v>
      </c>
      <c r="J920" s="186"/>
    </row>
    <row r="921" spans="1:10" ht="15" x14ac:dyDescent="0.2">
      <c r="A921" s="183"/>
      <c r="B921" s="227"/>
      <c r="C921" s="227"/>
      <c r="D921" s="227"/>
      <c r="E921" s="227"/>
      <c r="F921" s="2" t="s">
        <v>312</v>
      </c>
      <c r="G921" s="30">
        <v>1</v>
      </c>
      <c r="H921" s="27" t="e">
        <f>#REF!</f>
        <v>#REF!</v>
      </c>
      <c r="I921" s="26" t="e">
        <f t="shared" si="56"/>
        <v>#REF!</v>
      </c>
      <c r="J921" s="186"/>
    </row>
    <row r="922" spans="1:10" ht="60" x14ac:dyDescent="0.2">
      <c r="A922" s="231"/>
      <c r="B922" s="228"/>
      <c r="C922" s="228"/>
      <c r="D922" s="228"/>
      <c r="E922" s="228"/>
      <c r="F922" s="2" t="s">
        <v>211</v>
      </c>
      <c r="G922" s="3">
        <v>1</v>
      </c>
      <c r="H922" s="27" t="e">
        <f>#REF!</f>
        <v>#REF!</v>
      </c>
      <c r="I922" s="26" t="e">
        <f t="shared" si="56"/>
        <v>#REF!</v>
      </c>
      <c r="J922" s="186"/>
    </row>
    <row r="923" spans="1:10" s="22" customFormat="1" ht="45" x14ac:dyDescent="0.2">
      <c r="A923" s="21" t="s">
        <v>71</v>
      </c>
      <c r="B923" s="21" t="s">
        <v>110</v>
      </c>
      <c r="C923" s="21" t="s">
        <v>111</v>
      </c>
      <c r="D923" s="21" t="s">
        <v>112</v>
      </c>
      <c r="E923" s="21" t="s">
        <v>113</v>
      </c>
      <c r="F923" s="21" t="s">
        <v>114</v>
      </c>
      <c r="G923" s="21" t="s">
        <v>174</v>
      </c>
      <c r="H923" s="21" t="s">
        <v>92</v>
      </c>
      <c r="I923" s="21" t="s">
        <v>93</v>
      </c>
      <c r="J923" s="21" t="s">
        <v>94</v>
      </c>
    </row>
    <row r="924" spans="1:10" ht="33" customHeight="1" x14ac:dyDescent="0.2">
      <c r="A924" s="180" t="s">
        <v>340</v>
      </c>
      <c r="B924" s="182" t="s">
        <v>117</v>
      </c>
      <c r="C924" s="182" t="s">
        <v>47</v>
      </c>
      <c r="D924" s="182">
        <v>3</v>
      </c>
      <c r="E924" s="182" t="s">
        <v>135</v>
      </c>
      <c r="F924" s="2" t="s">
        <v>211</v>
      </c>
      <c r="G924" s="3">
        <v>1</v>
      </c>
      <c r="H924" s="27" t="e">
        <f>#REF!</f>
        <v>#REF!</v>
      </c>
      <c r="I924" s="26" t="e">
        <f t="shared" ref="I924:I925" si="57">H924*G924</f>
        <v>#REF!</v>
      </c>
      <c r="J924" s="235" t="e">
        <f>SUM(I924:I925)</f>
        <v>#REF!</v>
      </c>
    </row>
    <row r="925" spans="1:10" ht="39" customHeight="1" x14ac:dyDescent="0.2">
      <c r="A925" s="231"/>
      <c r="B925" s="182"/>
      <c r="C925" s="182"/>
      <c r="D925" s="182"/>
      <c r="E925" s="182"/>
      <c r="F925" s="55" t="s">
        <v>264</v>
      </c>
      <c r="G925" s="3">
        <v>1</v>
      </c>
      <c r="H925" s="26">
        <v>50000</v>
      </c>
      <c r="I925" s="26">
        <f t="shared" si="57"/>
        <v>50000</v>
      </c>
      <c r="J925" s="235"/>
    </row>
    <row r="926" spans="1:10" s="22" customFormat="1" ht="45" x14ac:dyDescent="0.2">
      <c r="A926" s="21" t="s">
        <v>71</v>
      </c>
      <c r="B926" s="21" t="s">
        <v>110</v>
      </c>
      <c r="C926" s="21" t="s">
        <v>111</v>
      </c>
      <c r="D926" s="21" t="s">
        <v>112</v>
      </c>
      <c r="E926" s="21" t="s">
        <v>113</v>
      </c>
      <c r="F926" s="21" t="s">
        <v>114</v>
      </c>
      <c r="G926" s="21" t="s">
        <v>174</v>
      </c>
      <c r="H926" s="21" t="s">
        <v>92</v>
      </c>
      <c r="I926" s="21" t="s">
        <v>93</v>
      </c>
      <c r="J926" s="21" t="s">
        <v>94</v>
      </c>
    </row>
    <row r="927" spans="1:10" ht="32.5" customHeight="1" x14ac:dyDescent="0.2">
      <c r="A927" s="180" t="s">
        <v>340</v>
      </c>
      <c r="B927" s="182" t="s">
        <v>59</v>
      </c>
      <c r="C927" s="182" t="s">
        <v>47</v>
      </c>
      <c r="D927" s="182">
        <v>3</v>
      </c>
      <c r="E927" s="182" t="s">
        <v>136</v>
      </c>
      <c r="F927" s="2" t="s">
        <v>211</v>
      </c>
      <c r="G927" s="3">
        <v>1</v>
      </c>
      <c r="H927" s="27" t="e">
        <f>#REF!</f>
        <v>#REF!</v>
      </c>
      <c r="I927" s="26" t="e">
        <f t="shared" ref="I927:I928" si="58">H927*G927</f>
        <v>#REF!</v>
      </c>
      <c r="J927" s="235" t="e">
        <f>SUM(I927:I928)</f>
        <v>#REF!</v>
      </c>
    </row>
    <row r="928" spans="1:10" ht="41.5" customHeight="1" x14ac:dyDescent="0.2">
      <c r="A928" s="231"/>
      <c r="B928" s="182"/>
      <c r="C928" s="182"/>
      <c r="D928" s="182"/>
      <c r="E928" s="182"/>
      <c r="F928" s="55" t="s">
        <v>264</v>
      </c>
      <c r="G928" s="3">
        <v>1</v>
      </c>
      <c r="H928" s="26">
        <v>50000</v>
      </c>
      <c r="I928" s="26">
        <f t="shared" si="58"/>
        <v>50000</v>
      </c>
      <c r="J928" s="235"/>
    </row>
    <row r="929" spans="1:10" s="22" customFormat="1" ht="45" x14ac:dyDescent="0.2">
      <c r="A929" s="21" t="s">
        <v>71</v>
      </c>
      <c r="B929" s="21" t="s">
        <v>110</v>
      </c>
      <c r="C929" s="21" t="s">
        <v>111</v>
      </c>
      <c r="D929" s="21" t="s">
        <v>112</v>
      </c>
      <c r="E929" s="21" t="s">
        <v>113</v>
      </c>
      <c r="F929" s="21" t="s">
        <v>114</v>
      </c>
      <c r="G929" s="21" t="s">
        <v>174</v>
      </c>
      <c r="H929" s="21" t="s">
        <v>92</v>
      </c>
      <c r="I929" s="21" t="s">
        <v>93</v>
      </c>
      <c r="J929" s="21" t="s">
        <v>94</v>
      </c>
    </row>
    <row r="930" spans="1:10" ht="37.25" customHeight="1" x14ac:dyDescent="0.2">
      <c r="A930" s="50" t="s">
        <v>265</v>
      </c>
      <c r="B930" s="3" t="s">
        <v>117</v>
      </c>
      <c r="C930" s="3" t="s">
        <v>47</v>
      </c>
      <c r="D930" s="3">
        <v>2</v>
      </c>
      <c r="E930" s="3" t="s">
        <v>137</v>
      </c>
      <c r="F930" s="2" t="s">
        <v>306</v>
      </c>
      <c r="G930" s="41">
        <f>D930</f>
        <v>2</v>
      </c>
      <c r="H930" s="26">
        <v>116655</v>
      </c>
      <c r="I930" s="26">
        <f>+H930*G930</f>
        <v>233310</v>
      </c>
      <c r="J930" s="78">
        <f>SUM(I930:I930)</f>
        <v>233310</v>
      </c>
    </row>
    <row r="931" spans="1:10" s="22" customFormat="1" ht="45" x14ac:dyDescent="0.2">
      <c r="A931" s="21" t="s">
        <v>71</v>
      </c>
      <c r="B931" s="21" t="s">
        <v>110</v>
      </c>
      <c r="C931" s="21" t="s">
        <v>111</v>
      </c>
      <c r="D931" s="21" t="s">
        <v>112</v>
      </c>
      <c r="E931" s="21" t="s">
        <v>113</v>
      </c>
      <c r="F931" s="21" t="s">
        <v>114</v>
      </c>
      <c r="G931" s="21" t="s">
        <v>174</v>
      </c>
      <c r="H931" s="21" t="s">
        <v>92</v>
      </c>
      <c r="I931" s="21" t="s">
        <v>93</v>
      </c>
      <c r="J931" s="21" t="s">
        <v>94</v>
      </c>
    </row>
    <row r="932" spans="1:10" ht="33" customHeight="1" x14ac:dyDescent="0.2">
      <c r="A932" s="50" t="s">
        <v>265</v>
      </c>
      <c r="B932" s="3" t="s">
        <v>59</v>
      </c>
      <c r="C932" s="3" t="s">
        <v>47</v>
      </c>
      <c r="D932" s="3">
        <v>2</v>
      </c>
      <c r="E932" s="3" t="s">
        <v>138</v>
      </c>
      <c r="F932" s="2" t="s">
        <v>306</v>
      </c>
      <c r="G932" s="41">
        <f>D932</f>
        <v>2</v>
      </c>
      <c r="H932" s="26">
        <v>116655</v>
      </c>
      <c r="I932" s="26">
        <f>+H932*G932</f>
        <v>233310</v>
      </c>
      <c r="J932" s="78">
        <f>SUM(I932:I932)</f>
        <v>233310</v>
      </c>
    </row>
    <row r="933" spans="1:10" ht="45" x14ac:dyDescent="0.2">
      <c r="A933" s="21" t="s">
        <v>71</v>
      </c>
      <c r="B933" s="21" t="s">
        <v>110</v>
      </c>
      <c r="C933" s="21" t="s">
        <v>111</v>
      </c>
      <c r="D933" s="21" t="s">
        <v>112</v>
      </c>
      <c r="E933" s="21" t="s">
        <v>113</v>
      </c>
      <c r="F933" s="21" t="s">
        <v>114</v>
      </c>
      <c r="G933" s="21" t="s">
        <v>174</v>
      </c>
      <c r="H933" s="21" t="s">
        <v>92</v>
      </c>
      <c r="I933" s="21" t="s">
        <v>93</v>
      </c>
      <c r="J933" s="21" t="s">
        <v>94</v>
      </c>
    </row>
    <row r="934" spans="1:10" ht="26.75" customHeight="1" x14ac:dyDescent="0.2">
      <c r="A934" s="180" t="s">
        <v>0</v>
      </c>
      <c r="B934" s="176" t="s">
        <v>117</v>
      </c>
      <c r="C934" s="176" t="s">
        <v>139</v>
      </c>
      <c r="D934" s="176">
        <v>3</v>
      </c>
      <c r="E934" s="176">
        <v>15</v>
      </c>
      <c r="F934" s="43" t="s">
        <v>83</v>
      </c>
      <c r="G934" s="3">
        <f>E934*D934</f>
        <v>45</v>
      </c>
      <c r="H934" s="26" t="e">
        <f>#REF!</f>
        <v>#REF!</v>
      </c>
      <c r="I934" s="26" t="e">
        <f>H934*G934</f>
        <v>#REF!</v>
      </c>
      <c r="J934" s="235" t="e">
        <f>SUM(I934:I935)</f>
        <v>#REF!</v>
      </c>
    </row>
    <row r="935" spans="1:10" ht="120" customHeight="1" x14ac:dyDescent="0.2">
      <c r="A935" s="231"/>
      <c r="B935" s="228"/>
      <c r="C935" s="228"/>
      <c r="D935" s="228"/>
      <c r="E935" s="228"/>
      <c r="F935" s="2" t="s">
        <v>306</v>
      </c>
      <c r="G935" s="3">
        <f>D934</f>
        <v>3</v>
      </c>
      <c r="H935" s="26">
        <v>116655</v>
      </c>
      <c r="I935" s="26">
        <f>+H935*G935</f>
        <v>349965</v>
      </c>
      <c r="J935" s="235"/>
    </row>
    <row r="936" spans="1:10" s="22" customFormat="1" ht="45" x14ac:dyDescent="0.2">
      <c r="A936" s="21" t="s">
        <v>71</v>
      </c>
      <c r="B936" s="21" t="s">
        <v>110</v>
      </c>
      <c r="C936" s="21" t="s">
        <v>111</v>
      </c>
      <c r="D936" s="21" t="s">
        <v>112</v>
      </c>
      <c r="E936" s="21" t="s">
        <v>113</v>
      </c>
      <c r="F936" s="21" t="s">
        <v>114</v>
      </c>
      <c r="G936" s="21" t="s">
        <v>174</v>
      </c>
      <c r="H936" s="21" t="s">
        <v>92</v>
      </c>
      <c r="I936" s="21" t="s">
        <v>93</v>
      </c>
      <c r="J936" s="21" t="s">
        <v>94</v>
      </c>
    </row>
    <row r="937" spans="1:10" ht="72" customHeight="1" x14ac:dyDescent="0.2">
      <c r="A937" s="180" t="s">
        <v>2</v>
      </c>
      <c r="B937" s="176" t="s">
        <v>59</v>
      </c>
      <c r="C937" s="176" t="s">
        <v>139</v>
      </c>
      <c r="D937" s="176">
        <v>3</v>
      </c>
      <c r="E937" s="176">
        <v>15</v>
      </c>
      <c r="F937" s="43" t="s">
        <v>83</v>
      </c>
      <c r="G937" s="3">
        <f>E937*D937</f>
        <v>45</v>
      </c>
      <c r="H937" s="26" t="e">
        <f>#REF!</f>
        <v>#REF!</v>
      </c>
      <c r="I937" s="26" t="e">
        <f>H937*G937</f>
        <v>#REF!</v>
      </c>
      <c r="J937" s="235" t="e">
        <f>SUM(I937:I938)</f>
        <v>#REF!</v>
      </c>
    </row>
    <row r="938" spans="1:10" ht="81.5" customHeight="1" x14ac:dyDescent="0.2">
      <c r="A938" s="183"/>
      <c r="B938" s="228"/>
      <c r="C938" s="228"/>
      <c r="D938" s="228"/>
      <c r="E938" s="228"/>
      <c r="F938" s="2" t="s">
        <v>306</v>
      </c>
      <c r="G938" s="3">
        <f>D937</f>
        <v>3</v>
      </c>
      <c r="H938" s="26">
        <v>116655</v>
      </c>
      <c r="I938" s="26">
        <f>+H938*G938</f>
        <v>349965</v>
      </c>
      <c r="J938" s="235"/>
    </row>
    <row r="939" spans="1:10" s="22" customFormat="1" ht="45" x14ac:dyDescent="0.2">
      <c r="A939" s="21" t="s">
        <v>71</v>
      </c>
      <c r="B939" s="21" t="s">
        <v>110</v>
      </c>
      <c r="C939" s="21" t="s">
        <v>111</v>
      </c>
      <c r="D939" s="21" t="s">
        <v>112</v>
      </c>
      <c r="E939" s="21" t="s">
        <v>113</v>
      </c>
      <c r="F939" s="21" t="s">
        <v>114</v>
      </c>
      <c r="G939" s="21" t="s">
        <v>174</v>
      </c>
      <c r="H939" s="21" t="s">
        <v>92</v>
      </c>
      <c r="I939" s="21" t="s">
        <v>93</v>
      </c>
      <c r="J939" s="21" t="s">
        <v>94</v>
      </c>
    </row>
    <row r="940" spans="1:10" s="38" customFormat="1" ht="52.25" customHeight="1" x14ac:dyDescent="0.2">
      <c r="A940" s="180" t="s">
        <v>215</v>
      </c>
      <c r="B940" s="176" t="s">
        <v>117</v>
      </c>
      <c r="C940" s="176" t="s">
        <v>139</v>
      </c>
      <c r="D940" s="176">
        <v>5</v>
      </c>
      <c r="E940" s="176">
        <v>30</v>
      </c>
      <c r="F940" s="43" t="s">
        <v>83</v>
      </c>
      <c r="G940" s="3">
        <f>E940*D940</f>
        <v>150</v>
      </c>
      <c r="H940" s="82" t="e">
        <f>#REF!</f>
        <v>#REF!</v>
      </c>
      <c r="I940" s="26" t="e">
        <f>H940*G940</f>
        <v>#REF!</v>
      </c>
      <c r="J940" s="235" t="e">
        <f>SUM(I940:I941)</f>
        <v>#REF!</v>
      </c>
    </row>
    <row r="941" spans="1:10" ht="62" customHeight="1" x14ac:dyDescent="0.2">
      <c r="A941" s="231"/>
      <c r="B941" s="228"/>
      <c r="C941" s="228"/>
      <c r="D941" s="228"/>
      <c r="E941" s="228"/>
      <c r="F941" s="2" t="s">
        <v>306</v>
      </c>
      <c r="G941" s="3">
        <f>D940</f>
        <v>5</v>
      </c>
      <c r="H941" s="26">
        <v>116655</v>
      </c>
      <c r="I941" s="26">
        <f>+H941*G941</f>
        <v>583275</v>
      </c>
      <c r="J941" s="235"/>
    </row>
    <row r="942" spans="1:10" s="22" customFormat="1" ht="45" x14ac:dyDescent="0.2">
      <c r="A942" s="21" t="s">
        <v>71</v>
      </c>
      <c r="B942" s="21" t="s">
        <v>110</v>
      </c>
      <c r="C942" s="21" t="s">
        <v>111</v>
      </c>
      <c r="D942" s="21" t="s">
        <v>112</v>
      </c>
      <c r="E942" s="21" t="s">
        <v>113</v>
      </c>
      <c r="F942" s="21" t="s">
        <v>114</v>
      </c>
      <c r="G942" s="21" t="s">
        <v>174</v>
      </c>
      <c r="H942" s="21" t="s">
        <v>92</v>
      </c>
      <c r="I942" s="21" t="s">
        <v>93</v>
      </c>
      <c r="J942" s="21" t="s">
        <v>94</v>
      </c>
    </row>
    <row r="943" spans="1:10" s="38" customFormat="1" ht="63.5" customHeight="1" x14ac:dyDescent="0.2">
      <c r="A943" s="176" t="s">
        <v>216</v>
      </c>
      <c r="B943" s="176" t="s">
        <v>59</v>
      </c>
      <c r="C943" s="176" t="s">
        <v>139</v>
      </c>
      <c r="D943" s="176">
        <v>5</v>
      </c>
      <c r="E943" s="176">
        <v>20</v>
      </c>
      <c r="F943" s="43" t="s">
        <v>83</v>
      </c>
      <c r="G943" s="3">
        <f>E943*D943</f>
        <v>100</v>
      </c>
      <c r="H943" s="82" t="e">
        <f>#REF!</f>
        <v>#REF!</v>
      </c>
      <c r="I943" s="26" t="e">
        <f>H943*G943</f>
        <v>#REF!</v>
      </c>
      <c r="J943" s="235" t="e">
        <f>SUM(I943:I944)</f>
        <v>#REF!</v>
      </c>
    </row>
    <row r="944" spans="1:10" ht="59.5" customHeight="1" x14ac:dyDescent="0.2">
      <c r="A944" s="228"/>
      <c r="B944" s="228"/>
      <c r="C944" s="228"/>
      <c r="D944" s="228"/>
      <c r="E944" s="228"/>
      <c r="F944" s="2" t="s">
        <v>306</v>
      </c>
      <c r="G944" s="3">
        <f>D943</f>
        <v>5</v>
      </c>
      <c r="H944" s="26">
        <v>116655</v>
      </c>
      <c r="I944" s="26">
        <f>+H944*G944</f>
        <v>583275</v>
      </c>
      <c r="J944" s="235"/>
    </row>
    <row r="945" spans="1:10" ht="22.25" customHeight="1" x14ac:dyDescent="0.2">
      <c r="A945" s="151" t="s">
        <v>140</v>
      </c>
      <c r="B945" s="204"/>
      <c r="C945" s="204"/>
      <c r="D945" s="204"/>
      <c r="E945" s="204"/>
      <c r="F945" s="204"/>
      <c r="G945" s="204"/>
      <c r="H945" s="204"/>
      <c r="I945" s="204"/>
      <c r="J945" s="205"/>
    </row>
    <row r="946" spans="1:10" s="22" customFormat="1" ht="45" x14ac:dyDescent="0.2">
      <c r="A946" s="21" t="s">
        <v>71</v>
      </c>
      <c r="B946" s="21" t="s">
        <v>110</v>
      </c>
      <c r="C946" s="21" t="s">
        <v>111</v>
      </c>
      <c r="D946" s="21" t="s">
        <v>112</v>
      </c>
      <c r="E946" s="21" t="s">
        <v>113</v>
      </c>
      <c r="F946" s="21" t="s">
        <v>114</v>
      </c>
      <c r="G946" s="21" t="s">
        <v>174</v>
      </c>
      <c r="H946" s="21" t="s">
        <v>92</v>
      </c>
      <c r="I946" s="21" t="s">
        <v>93</v>
      </c>
      <c r="J946" s="21" t="s">
        <v>94</v>
      </c>
    </row>
    <row r="947" spans="1:10" ht="60" x14ac:dyDescent="0.2">
      <c r="A947" s="50" t="s">
        <v>14</v>
      </c>
      <c r="B947" s="45" t="s">
        <v>59</v>
      </c>
      <c r="C947" s="45" t="s">
        <v>141</v>
      </c>
      <c r="D947" s="45">
        <v>4</v>
      </c>
      <c r="E947" s="45">
        <v>15</v>
      </c>
      <c r="F947" s="43" t="s">
        <v>210</v>
      </c>
      <c r="G947" s="45">
        <v>1</v>
      </c>
      <c r="H947" s="27" t="e">
        <f>#REF!</f>
        <v>#REF!</v>
      </c>
      <c r="I947" s="83" t="e">
        <f>H947*G947</f>
        <v>#REF!</v>
      </c>
      <c r="J947" s="28">
        <v>233310</v>
      </c>
    </row>
    <row r="948" spans="1:10" s="22" customFormat="1" ht="45" x14ac:dyDescent="0.2">
      <c r="A948" s="21" t="s">
        <v>71</v>
      </c>
      <c r="B948" s="21" t="s">
        <v>110</v>
      </c>
      <c r="C948" s="21" t="s">
        <v>111</v>
      </c>
      <c r="D948" s="21" t="s">
        <v>112</v>
      </c>
      <c r="E948" s="21" t="s">
        <v>113</v>
      </c>
      <c r="F948" s="21" t="s">
        <v>114</v>
      </c>
      <c r="G948" s="21" t="s">
        <v>174</v>
      </c>
      <c r="H948" s="21" t="s">
        <v>92</v>
      </c>
      <c r="I948" s="21" t="s">
        <v>93</v>
      </c>
      <c r="J948" s="21" t="s">
        <v>94</v>
      </c>
    </row>
    <row r="949" spans="1:10" ht="42" customHeight="1" x14ac:dyDescent="0.2">
      <c r="A949" s="189" t="s">
        <v>267</v>
      </c>
      <c r="B949" s="188" t="s">
        <v>117</v>
      </c>
      <c r="C949" s="188" t="s">
        <v>355</v>
      </c>
      <c r="D949" s="188">
        <v>1</v>
      </c>
      <c r="E949" s="188">
        <v>20</v>
      </c>
      <c r="F949" s="2" t="s">
        <v>209</v>
      </c>
      <c r="G949" s="3">
        <v>1</v>
      </c>
      <c r="H949" s="27">
        <f>'[1]EST MERC LITOGRAFIA'!$G$35</f>
        <v>45750</v>
      </c>
      <c r="I949" s="83">
        <f>H949*G949</f>
        <v>45750</v>
      </c>
      <c r="J949" s="159">
        <f>SUM(I949:I953)</f>
        <v>333485.2</v>
      </c>
    </row>
    <row r="950" spans="1:10" ht="42.5" customHeight="1" x14ac:dyDescent="0.2">
      <c r="A950" s="347"/>
      <c r="B950" s="188"/>
      <c r="C950" s="188"/>
      <c r="D950" s="188"/>
      <c r="E950" s="188"/>
      <c r="F950" s="56" t="s">
        <v>208</v>
      </c>
      <c r="G950" s="3">
        <v>1</v>
      </c>
      <c r="H950" s="27">
        <f>'[1]EST MERC LITOGRAFIA'!$G$35</f>
        <v>45750</v>
      </c>
      <c r="I950" s="83">
        <f>H950*G950</f>
        <v>45750</v>
      </c>
      <c r="J950" s="160"/>
    </row>
    <row r="951" spans="1:10" ht="29.5" customHeight="1" x14ac:dyDescent="0.2">
      <c r="A951" s="347"/>
      <c r="B951" s="188"/>
      <c r="C951" s="188"/>
      <c r="D951" s="188"/>
      <c r="E951" s="188"/>
      <c r="F951" s="56" t="s">
        <v>298</v>
      </c>
      <c r="G951" s="3">
        <v>2</v>
      </c>
      <c r="H951" s="26">
        <f>'[1]EST MERC LITOGRAFIA'!$G$50</f>
        <v>81333</v>
      </c>
      <c r="I951" s="83">
        <f>H951*G951</f>
        <v>162666</v>
      </c>
      <c r="J951" s="160"/>
    </row>
    <row r="952" spans="1:10" ht="45" x14ac:dyDescent="0.2">
      <c r="A952" s="347"/>
      <c r="B952" s="188"/>
      <c r="C952" s="188"/>
      <c r="D952" s="188"/>
      <c r="E952" s="188"/>
      <c r="F952" s="56" t="s">
        <v>205</v>
      </c>
      <c r="G952" s="3">
        <f>D949*E949</f>
        <v>20</v>
      </c>
      <c r="H952" s="27">
        <f>'[1]EST MERC LITOGRAFIA'!$G$40</f>
        <v>305</v>
      </c>
      <c r="I952" s="26">
        <f>H952*G952</f>
        <v>6100</v>
      </c>
      <c r="J952" s="160"/>
    </row>
    <row r="953" spans="1:10" ht="31.25" customHeight="1" x14ac:dyDescent="0.2">
      <c r="A953" s="347"/>
      <c r="B953" s="188"/>
      <c r="C953" s="188"/>
      <c r="D953" s="188"/>
      <c r="E953" s="188"/>
      <c r="F953" s="56" t="s">
        <v>64</v>
      </c>
      <c r="G953" s="3">
        <v>20</v>
      </c>
      <c r="H953" s="26">
        <f>3480*(1+5.2%)</f>
        <v>3660.96</v>
      </c>
      <c r="I953" s="26">
        <f>H953*G953</f>
        <v>73219.199999999997</v>
      </c>
      <c r="J953" s="161"/>
    </row>
    <row r="954" spans="1:10" s="22" customFormat="1" ht="45" x14ac:dyDescent="0.2">
      <c r="A954" s="21" t="s">
        <v>71</v>
      </c>
      <c r="B954" s="21" t="s">
        <v>110</v>
      </c>
      <c r="C954" s="21" t="s">
        <v>111</v>
      </c>
      <c r="D954" s="21" t="s">
        <v>112</v>
      </c>
      <c r="E954" s="21" t="s">
        <v>113</v>
      </c>
      <c r="F954" s="21" t="s">
        <v>114</v>
      </c>
      <c r="G954" s="21" t="s">
        <v>174</v>
      </c>
      <c r="H954" s="21" t="s">
        <v>92</v>
      </c>
      <c r="I954" s="21" t="s">
        <v>93</v>
      </c>
      <c r="J954" s="21" t="s">
        <v>94</v>
      </c>
    </row>
    <row r="955" spans="1:10" ht="42" customHeight="1" x14ac:dyDescent="0.2">
      <c r="A955" s="189" t="s">
        <v>267</v>
      </c>
      <c r="B955" s="188" t="s">
        <v>59</v>
      </c>
      <c r="C955" s="188" t="s">
        <v>355</v>
      </c>
      <c r="D955" s="188">
        <v>1</v>
      </c>
      <c r="E955" s="188">
        <v>20</v>
      </c>
      <c r="F955" s="2" t="s">
        <v>206</v>
      </c>
      <c r="G955" s="3">
        <v>1</v>
      </c>
      <c r="H955" s="27">
        <f>'[1]EST MERC LITOGRAFIA'!$G$35</f>
        <v>45750</v>
      </c>
      <c r="I955" s="26">
        <f>H955*G955</f>
        <v>45750</v>
      </c>
      <c r="J955" s="159">
        <f>SUM(I955:I959)</f>
        <v>333485.2</v>
      </c>
    </row>
    <row r="956" spans="1:10" ht="42.5" customHeight="1" x14ac:dyDescent="0.2">
      <c r="A956" s="347"/>
      <c r="B956" s="188"/>
      <c r="C956" s="188"/>
      <c r="D956" s="188"/>
      <c r="E956" s="188"/>
      <c r="F956" s="56" t="s">
        <v>207</v>
      </c>
      <c r="G956" s="3">
        <v>1</v>
      </c>
      <c r="H956" s="27">
        <f>'[1]EST MERC LITOGRAFIA'!$G$35</f>
        <v>45750</v>
      </c>
      <c r="I956" s="26">
        <f t="shared" ref="I956:I959" si="59">H956*G956</f>
        <v>45750</v>
      </c>
      <c r="J956" s="160"/>
    </row>
    <row r="957" spans="1:10" ht="29.5" customHeight="1" x14ac:dyDescent="0.2">
      <c r="A957" s="347"/>
      <c r="B957" s="188"/>
      <c r="C957" s="188"/>
      <c r="D957" s="188"/>
      <c r="E957" s="188"/>
      <c r="F957" s="56" t="s">
        <v>298</v>
      </c>
      <c r="G957" s="3">
        <v>2</v>
      </c>
      <c r="H957" s="26">
        <f>'[1]EST MERC LITOGRAFIA'!$G$50</f>
        <v>81333</v>
      </c>
      <c r="I957" s="26">
        <f t="shared" si="59"/>
        <v>162666</v>
      </c>
      <c r="J957" s="160"/>
    </row>
    <row r="958" spans="1:10" ht="45" x14ac:dyDescent="0.2">
      <c r="A958" s="347"/>
      <c r="B958" s="188"/>
      <c r="C958" s="188"/>
      <c r="D958" s="188"/>
      <c r="E958" s="188"/>
      <c r="F958" s="56" t="s">
        <v>205</v>
      </c>
      <c r="G958" s="3">
        <f>D955*E955</f>
        <v>20</v>
      </c>
      <c r="H958" s="27">
        <f>'[1]EST MERC LITOGRAFIA'!$G$40</f>
        <v>305</v>
      </c>
      <c r="I958" s="26">
        <f>H958*G958</f>
        <v>6100</v>
      </c>
      <c r="J958" s="160"/>
    </row>
    <row r="959" spans="1:10" ht="31.25" customHeight="1" x14ac:dyDescent="0.2">
      <c r="A959" s="347"/>
      <c r="B959" s="188"/>
      <c r="C959" s="188"/>
      <c r="D959" s="188"/>
      <c r="E959" s="188"/>
      <c r="F959" s="56" t="s">
        <v>64</v>
      </c>
      <c r="G959" s="3">
        <v>20</v>
      </c>
      <c r="H959" s="26">
        <f>3480*(1+5.2%)</f>
        <v>3660.96</v>
      </c>
      <c r="I959" s="26">
        <f t="shared" si="59"/>
        <v>73219.199999999997</v>
      </c>
      <c r="J959" s="161"/>
    </row>
    <row r="960" spans="1:10" s="22" customFormat="1" ht="45" x14ac:dyDescent="0.2">
      <c r="A960" s="21" t="s">
        <v>71</v>
      </c>
      <c r="B960" s="21" t="s">
        <v>110</v>
      </c>
      <c r="C960" s="21" t="s">
        <v>111</v>
      </c>
      <c r="D960" s="21" t="s">
        <v>112</v>
      </c>
      <c r="E960" s="21" t="s">
        <v>113</v>
      </c>
      <c r="F960" s="21" t="s">
        <v>114</v>
      </c>
      <c r="G960" s="21" t="s">
        <v>174</v>
      </c>
      <c r="H960" s="21" t="s">
        <v>92</v>
      </c>
      <c r="I960" s="21" t="s">
        <v>93</v>
      </c>
      <c r="J960" s="21" t="s">
        <v>94</v>
      </c>
    </row>
    <row r="961" spans="1:10" ht="15" x14ac:dyDescent="0.2">
      <c r="A961" s="187" t="s">
        <v>268</v>
      </c>
      <c r="B961" s="188" t="s">
        <v>117</v>
      </c>
      <c r="C961" s="188" t="s">
        <v>355</v>
      </c>
      <c r="D961" s="188">
        <v>1</v>
      </c>
      <c r="E961" s="188">
        <v>20</v>
      </c>
      <c r="F961" s="76" t="s">
        <v>65</v>
      </c>
      <c r="G961" s="3">
        <f>E961*D961</f>
        <v>20</v>
      </c>
      <c r="H961" s="70" t="e">
        <f>#REF!</f>
        <v>#REF!</v>
      </c>
      <c r="I961" s="26" t="e">
        <f>H961*G961</f>
        <v>#REF!</v>
      </c>
      <c r="J961" s="159" t="e">
        <f>SUM(I961:I965)</f>
        <v>#REF!</v>
      </c>
    </row>
    <row r="962" spans="1:10" ht="15" x14ac:dyDescent="0.2">
      <c r="A962" s="348"/>
      <c r="B962" s="188"/>
      <c r="C962" s="188"/>
      <c r="D962" s="188"/>
      <c r="E962" s="188"/>
      <c r="F962" s="76" t="s">
        <v>66</v>
      </c>
      <c r="G962" s="3">
        <f>E961*D961</f>
        <v>20</v>
      </c>
      <c r="H962" s="27">
        <v>1108</v>
      </c>
      <c r="I962" s="26">
        <f>H962*G962</f>
        <v>22160</v>
      </c>
      <c r="J962" s="160"/>
    </row>
    <row r="963" spans="1:10" ht="15" x14ac:dyDescent="0.2">
      <c r="A963" s="348"/>
      <c r="B963" s="188"/>
      <c r="C963" s="188"/>
      <c r="D963" s="188"/>
      <c r="E963" s="188"/>
      <c r="F963" s="76" t="s">
        <v>67</v>
      </c>
      <c r="G963" s="3">
        <f>E961*D961</f>
        <v>20</v>
      </c>
      <c r="H963" s="70">
        <v>28028</v>
      </c>
      <c r="I963" s="26">
        <f>H963*G963</f>
        <v>560560</v>
      </c>
      <c r="J963" s="160"/>
    </row>
    <row r="964" spans="1:10" ht="120" x14ac:dyDescent="0.2">
      <c r="A964" s="348"/>
      <c r="B964" s="188"/>
      <c r="C964" s="188"/>
      <c r="D964" s="188"/>
      <c r="E964" s="188"/>
      <c r="F964" s="76" t="s">
        <v>203</v>
      </c>
      <c r="G964" s="3">
        <f>E961*D961</f>
        <v>20</v>
      </c>
      <c r="H964" s="27" t="e">
        <f>#REF!</f>
        <v>#REF!</v>
      </c>
      <c r="I964" s="26" t="e">
        <f>H964*G964</f>
        <v>#REF!</v>
      </c>
      <c r="J964" s="160"/>
    </row>
    <row r="965" spans="1:10" ht="105" x14ac:dyDescent="0.2">
      <c r="A965" s="349"/>
      <c r="B965" s="188"/>
      <c r="C965" s="188"/>
      <c r="D965" s="188"/>
      <c r="E965" s="188"/>
      <c r="F965" s="76" t="s">
        <v>212</v>
      </c>
      <c r="G965" s="3">
        <v>1</v>
      </c>
      <c r="H965" s="27" t="e">
        <f>#REF!</f>
        <v>#REF!</v>
      </c>
      <c r="I965" s="26" t="e">
        <f t="shared" ref="I965" si="60">H965*G965</f>
        <v>#REF!</v>
      </c>
      <c r="J965" s="161"/>
    </row>
    <row r="966" spans="1:10" s="22" customFormat="1" ht="45" x14ac:dyDescent="0.2">
      <c r="A966" s="21" t="s">
        <v>71</v>
      </c>
      <c r="B966" s="21" t="s">
        <v>110</v>
      </c>
      <c r="C966" s="21" t="s">
        <v>111</v>
      </c>
      <c r="D966" s="21" t="s">
        <v>112</v>
      </c>
      <c r="E966" s="21" t="s">
        <v>113</v>
      </c>
      <c r="F966" s="21" t="s">
        <v>114</v>
      </c>
      <c r="G966" s="21" t="s">
        <v>174</v>
      </c>
      <c r="H966" s="21" t="s">
        <v>92</v>
      </c>
      <c r="I966" s="21" t="s">
        <v>93</v>
      </c>
      <c r="J966" s="21" t="s">
        <v>94</v>
      </c>
    </row>
    <row r="967" spans="1:10" s="38" customFormat="1" ht="15" x14ac:dyDescent="0.2">
      <c r="A967" s="187" t="s">
        <v>268</v>
      </c>
      <c r="B967" s="188" t="s">
        <v>59</v>
      </c>
      <c r="C967" s="188" t="s">
        <v>355</v>
      </c>
      <c r="D967" s="188">
        <v>1</v>
      </c>
      <c r="E967" s="188">
        <v>20</v>
      </c>
      <c r="F967" s="76" t="s">
        <v>65</v>
      </c>
      <c r="G967" s="3">
        <v>20</v>
      </c>
      <c r="H967" s="70" t="e">
        <f>#REF!</f>
        <v>#REF!</v>
      </c>
      <c r="I967" s="26" t="e">
        <f>H967*G967</f>
        <v>#REF!</v>
      </c>
      <c r="J967" s="159" t="e">
        <f>SUM(I967:I971)</f>
        <v>#REF!</v>
      </c>
    </row>
    <row r="968" spans="1:10" s="38" customFormat="1" ht="15" x14ac:dyDescent="0.2">
      <c r="A968" s="348"/>
      <c r="B968" s="188"/>
      <c r="C968" s="188"/>
      <c r="D968" s="188"/>
      <c r="E968" s="188"/>
      <c r="F968" s="76" t="s">
        <v>66</v>
      </c>
      <c r="G968" s="3">
        <v>20</v>
      </c>
      <c r="H968" s="27">
        <v>1108</v>
      </c>
      <c r="I968" s="26">
        <f>H968*G968</f>
        <v>22160</v>
      </c>
      <c r="J968" s="160"/>
    </row>
    <row r="969" spans="1:10" s="38" customFormat="1" ht="15" x14ac:dyDescent="0.2">
      <c r="A969" s="348"/>
      <c r="B969" s="188"/>
      <c r="C969" s="188"/>
      <c r="D969" s="188"/>
      <c r="E969" s="188"/>
      <c r="F969" s="76" t="s">
        <v>67</v>
      </c>
      <c r="G969" s="3">
        <v>20</v>
      </c>
      <c r="H969" s="70">
        <v>28028</v>
      </c>
      <c r="I969" s="26">
        <f>H969*G969</f>
        <v>560560</v>
      </c>
      <c r="J969" s="160"/>
    </row>
    <row r="970" spans="1:10" ht="120" x14ac:dyDescent="0.2">
      <c r="A970" s="348"/>
      <c r="B970" s="188"/>
      <c r="C970" s="188"/>
      <c r="D970" s="188"/>
      <c r="E970" s="188"/>
      <c r="F970" s="76" t="s">
        <v>203</v>
      </c>
      <c r="G970" s="3">
        <f>E967*D967</f>
        <v>20</v>
      </c>
      <c r="H970" s="27" t="e">
        <f>#REF!</f>
        <v>#REF!</v>
      </c>
      <c r="I970" s="26" t="e">
        <f>H970*G970</f>
        <v>#REF!</v>
      </c>
      <c r="J970" s="160"/>
    </row>
    <row r="971" spans="1:10" ht="105" x14ac:dyDescent="0.2">
      <c r="A971" s="349"/>
      <c r="B971" s="188"/>
      <c r="C971" s="188"/>
      <c r="D971" s="188"/>
      <c r="E971" s="188"/>
      <c r="F971" s="76" t="s">
        <v>213</v>
      </c>
      <c r="G971" s="3">
        <v>1</v>
      </c>
      <c r="H971" s="27" t="e">
        <f>#REF!</f>
        <v>#REF!</v>
      </c>
      <c r="I971" s="26" t="e">
        <f t="shared" ref="I971" si="61">H971*G971</f>
        <v>#REF!</v>
      </c>
      <c r="J971" s="161"/>
    </row>
    <row r="972" spans="1:10" ht="22.25" customHeight="1" x14ac:dyDescent="0.2">
      <c r="A972" s="151" t="s">
        <v>146</v>
      </c>
      <c r="B972" s="204"/>
      <c r="C972" s="204"/>
      <c r="D972" s="204"/>
      <c r="E972" s="204"/>
      <c r="F972" s="204"/>
      <c r="G972" s="204"/>
      <c r="H972" s="204"/>
      <c r="I972" s="204"/>
      <c r="J972" s="205"/>
    </row>
    <row r="973" spans="1:10" s="22" customFormat="1" ht="45" x14ac:dyDescent="0.2">
      <c r="A973" s="21" t="s">
        <v>71</v>
      </c>
      <c r="B973" s="21" t="s">
        <v>110</v>
      </c>
      <c r="C973" s="21" t="s">
        <v>111</v>
      </c>
      <c r="D973" s="21" t="s">
        <v>112</v>
      </c>
      <c r="E973" s="21" t="s">
        <v>113</v>
      </c>
      <c r="F973" s="21" t="s">
        <v>114</v>
      </c>
      <c r="G973" s="21" t="s">
        <v>174</v>
      </c>
      <c r="H973" s="21" t="s">
        <v>92</v>
      </c>
      <c r="I973" s="21" t="s">
        <v>93</v>
      </c>
      <c r="J973" s="21" t="s">
        <v>94</v>
      </c>
    </row>
    <row r="974" spans="1:10" ht="120" x14ac:dyDescent="0.2">
      <c r="A974" s="52" t="s">
        <v>359</v>
      </c>
      <c r="B974" s="45" t="s">
        <v>59</v>
      </c>
      <c r="C974" s="45" t="s">
        <v>197</v>
      </c>
      <c r="D974" s="45">
        <v>40</v>
      </c>
      <c r="E974" s="45">
        <v>20</v>
      </c>
      <c r="F974" s="45" t="s">
        <v>214</v>
      </c>
      <c r="G974" s="45">
        <f>E974*D974</f>
        <v>800</v>
      </c>
      <c r="H974" s="83" t="e">
        <f>#REF!</f>
        <v>#REF!</v>
      </c>
      <c r="I974" s="83" t="e">
        <f>H974*G974</f>
        <v>#REF!</v>
      </c>
      <c r="J974" s="28" t="e">
        <f>SUM(I974)</f>
        <v>#REF!</v>
      </c>
    </row>
    <row r="975" spans="1:10" ht="22.25" customHeight="1" x14ac:dyDescent="0.2">
      <c r="A975" s="151" t="s">
        <v>148</v>
      </c>
      <c r="B975" s="204"/>
      <c r="C975" s="204"/>
      <c r="D975" s="204"/>
      <c r="E975" s="204"/>
      <c r="F975" s="204"/>
      <c r="G975" s="204"/>
      <c r="H975" s="204"/>
      <c r="I975" s="204"/>
      <c r="J975" s="205"/>
    </row>
    <row r="976" spans="1:10" s="22" customFormat="1" ht="45" x14ac:dyDescent="0.2">
      <c r="A976" s="21" t="s">
        <v>71</v>
      </c>
      <c r="B976" s="21" t="s">
        <v>110</v>
      </c>
      <c r="C976" s="21" t="s">
        <v>111</v>
      </c>
      <c r="D976" s="21" t="s">
        <v>112</v>
      </c>
      <c r="E976" s="21" t="s">
        <v>113</v>
      </c>
      <c r="F976" s="21" t="s">
        <v>114</v>
      </c>
      <c r="G976" s="21" t="s">
        <v>174</v>
      </c>
      <c r="H976" s="21" t="s">
        <v>92</v>
      </c>
      <c r="I976" s="21" t="s">
        <v>93</v>
      </c>
      <c r="J976" s="21" t="s">
        <v>94</v>
      </c>
    </row>
    <row r="977" spans="1:10" ht="97.25" customHeight="1" x14ac:dyDescent="0.2">
      <c r="A977" s="52" t="s">
        <v>23</v>
      </c>
      <c r="B977" s="45" t="s">
        <v>117</v>
      </c>
      <c r="C977" s="45" t="s">
        <v>357</v>
      </c>
      <c r="D977" s="45">
        <v>4</v>
      </c>
      <c r="E977" s="45">
        <v>20</v>
      </c>
      <c r="F977" s="3" t="s">
        <v>300</v>
      </c>
      <c r="G977" s="3">
        <f>E977*D977</f>
        <v>80</v>
      </c>
      <c r="H977" s="26" t="e">
        <f>#REF!</f>
        <v>#REF!</v>
      </c>
      <c r="I977" s="26" t="e">
        <f>H977*G977</f>
        <v>#REF!</v>
      </c>
      <c r="J977" s="28" t="e">
        <f>SUM(I977)</f>
        <v>#REF!</v>
      </c>
    </row>
    <row r="978" spans="1:10" s="22" customFormat="1" ht="45" x14ac:dyDescent="0.2">
      <c r="A978" s="21" t="s">
        <v>71</v>
      </c>
      <c r="B978" s="21" t="s">
        <v>110</v>
      </c>
      <c r="C978" s="21" t="s">
        <v>111</v>
      </c>
      <c r="D978" s="21" t="s">
        <v>112</v>
      </c>
      <c r="E978" s="21" t="s">
        <v>113</v>
      </c>
      <c r="F978" s="21" t="s">
        <v>114</v>
      </c>
      <c r="G978" s="21" t="s">
        <v>174</v>
      </c>
      <c r="H978" s="21" t="s">
        <v>92</v>
      </c>
      <c r="I978" s="21" t="s">
        <v>93</v>
      </c>
      <c r="J978" s="21" t="s">
        <v>94</v>
      </c>
    </row>
    <row r="979" spans="1:10" ht="101.5" customHeight="1" x14ac:dyDescent="0.2">
      <c r="A979" s="1" t="s">
        <v>23</v>
      </c>
      <c r="B979" s="3" t="s">
        <v>59</v>
      </c>
      <c r="C979" s="3" t="s">
        <v>357</v>
      </c>
      <c r="D979" s="3">
        <v>4</v>
      </c>
      <c r="E979" s="3">
        <v>20</v>
      </c>
      <c r="F979" s="3" t="s">
        <v>301</v>
      </c>
      <c r="G979" s="3">
        <f>E979*D979</f>
        <v>80</v>
      </c>
      <c r="H979" s="26" t="e">
        <f>#REF!</f>
        <v>#REF!</v>
      </c>
      <c r="I979" s="26" t="e">
        <f>H979*G979</f>
        <v>#REF!</v>
      </c>
      <c r="J979" s="28" t="e">
        <f>SUM(I979)</f>
        <v>#REF!</v>
      </c>
    </row>
    <row r="980" spans="1:10" s="22" customFormat="1" ht="45" x14ac:dyDescent="0.2">
      <c r="A980" s="21" t="s">
        <v>71</v>
      </c>
      <c r="B980" s="21" t="s">
        <v>110</v>
      </c>
      <c r="C980" s="21" t="s">
        <v>111</v>
      </c>
      <c r="D980" s="21" t="s">
        <v>112</v>
      </c>
      <c r="E980" s="21" t="s">
        <v>113</v>
      </c>
      <c r="F980" s="21" t="s">
        <v>114</v>
      </c>
      <c r="G980" s="21" t="s">
        <v>174</v>
      </c>
      <c r="H980" s="21" t="s">
        <v>92</v>
      </c>
      <c r="I980" s="21" t="s">
        <v>93</v>
      </c>
      <c r="J980" s="21" t="s">
        <v>94</v>
      </c>
    </row>
    <row r="981" spans="1:10" ht="138.5" customHeight="1" x14ac:dyDescent="0.2">
      <c r="A981" s="50" t="s">
        <v>151</v>
      </c>
      <c r="B981" s="45" t="s">
        <v>117</v>
      </c>
      <c r="C981" s="45" t="s">
        <v>357</v>
      </c>
      <c r="D981" s="45">
        <v>4</v>
      </c>
      <c r="E981" s="45">
        <v>20</v>
      </c>
      <c r="F981" s="3" t="s">
        <v>300</v>
      </c>
      <c r="G981" s="3">
        <f>E981*D981</f>
        <v>80</v>
      </c>
      <c r="H981" s="26" t="e">
        <f>#REF!</f>
        <v>#REF!</v>
      </c>
      <c r="I981" s="26" t="e">
        <f>H981*G981</f>
        <v>#REF!</v>
      </c>
      <c r="J981" s="28" t="e">
        <f>SUM(I981)</f>
        <v>#REF!</v>
      </c>
    </row>
    <row r="982" spans="1:10" s="22" customFormat="1" ht="45" x14ac:dyDescent="0.2">
      <c r="A982" s="21" t="s">
        <v>71</v>
      </c>
      <c r="B982" s="21" t="s">
        <v>110</v>
      </c>
      <c r="C982" s="21" t="s">
        <v>111</v>
      </c>
      <c r="D982" s="21" t="s">
        <v>112</v>
      </c>
      <c r="E982" s="21" t="s">
        <v>113</v>
      </c>
      <c r="F982" s="21" t="s">
        <v>114</v>
      </c>
      <c r="G982" s="21" t="s">
        <v>174</v>
      </c>
      <c r="H982" s="21" t="s">
        <v>92</v>
      </c>
      <c r="I982" s="21" t="s">
        <v>93</v>
      </c>
      <c r="J982" s="21" t="s">
        <v>94</v>
      </c>
    </row>
    <row r="983" spans="1:10" ht="135" customHeight="1" x14ac:dyDescent="0.2">
      <c r="A983" s="57" t="s">
        <v>151</v>
      </c>
      <c r="B983" s="3" t="s">
        <v>59</v>
      </c>
      <c r="C983" s="3" t="s">
        <v>357</v>
      </c>
      <c r="D983" s="3">
        <v>4</v>
      </c>
      <c r="E983" s="3">
        <v>20</v>
      </c>
      <c r="F983" s="77" t="s">
        <v>300</v>
      </c>
      <c r="G983" s="3">
        <f>E983*D983</f>
        <v>80</v>
      </c>
      <c r="H983" s="26" t="e">
        <f>#REF!</f>
        <v>#REF!</v>
      </c>
      <c r="I983" s="26" t="e">
        <f>H983*G983</f>
        <v>#REF!</v>
      </c>
      <c r="J983" s="28" t="e">
        <f>SUM(I983)</f>
        <v>#REF!</v>
      </c>
    </row>
    <row r="984" spans="1:10" s="22" customFormat="1" ht="23" customHeight="1" x14ac:dyDescent="0.2">
      <c r="A984" s="170" t="s">
        <v>152</v>
      </c>
      <c r="B984" s="201"/>
      <c r="C984" s="201"/>
      <c r="D984" s="201"/>
      <c r="E984" s="201"/>
      <c r="F984" s="201"/>
      <c r="G984" s="201"/>
      <c r="H984" s="201"/>
      <c r="I984" s="201"/>
      <c r="J984" s="202"/>
    </row>
    <row r="985" spans="1:10" s="22" customFormat="1" ht="45" x14ac:dyDescent="0.2">
      <c r="A985" s="21" t="s">
        <v>71</v>
      </c>
      <c r="B985" s="21" t="s">
        <v>110</v>
      </c>
      <c r="C985" s="21" t="s">
        <v>111</v>
      </c>
      <c r="D985" s="21" t="s">
        <v>112</v>
      </c>
      <c r="E985" s="21" t="s">
        <v>113</v>
      </c>
      <c r="F985" s="21" t="s">
        <v>114</v>
      </c>
      <c r="G985" s="21" t="s">
        <v>174</v>
      </c>
      <c r="H985" s="21" t="s">
        <v>92</v>
      </c>
      <c r="I985" s="21" t="s">
        <v>93</v>
      </c>
      <c r="J985" s="21" t="s">
        <v>94</v>
      </c>
    </row>
    <row r="986" spans="1:10" ht="44.5" customHeight="1" x14ac:dyDescent="0.2">
      <c r="A986" s="180" t="s">
        <v>343</v>
      </c>
      <c r="B986" s="176" t="s">
        <v>59</v>
      </c>
      <c r="C986" s="156" t="s">
        <v>51</v>
      </c>
      <c r="D986" s="176">
        <v>8</v>
      </c>
      <c r="E986" s="176">
        <v>20</v>
      </c>
      <c r="F986" s="58" t="s">
        <v>52</v>
      </c>
      <c r="G986" s="3">
        <f>E986*D986</f>
        <v>160</v>
      </c>
      <c r="H986" s="26" t="e">
        <f>#REF!</f>
        <v>#REF!</v>
      </c>
      <c r="I986" s="26" t="e">
        <f>H986*G986</f>
        <v>#REF!</v>
      </c>
      <c r="J986" s="159" t="e">
        <f>SUM(I986:I987)</f>
        <v>#REF!</v>
      </c>
    </row>
    <row r="987" spans="1:10" ht="39" customHeight="1" x14ac:dyDescent="0.2">
      <c r="A987" s="231"/>
      <c r="B987" s="228"/>
      <c r="C987" s="224"/>
      <c r="D987" s="228"/>
      <c r="E987" s="228"/>
      <c r="F987" s="51" t="s">
        <v>275</v>
      </c>
      <c r="G987" s="3">
        <v>40</v>
      </c>
      <c r="H987" s="27">
        <v>1500</v>
      </c>
      <c r="I987" s="26">
        <f>H987*G987</f>
        <v>60000</v>
      </c>
      <c r="J987" s="161"/>
    </row>
    <row r="988" spans="1:10" s="22" customFormat="1" ht="45" x14ac:dyDescent="0.2">
      <c r="A988" s="21" t="s">
        <v>71</v>
      </c>
      <c r="B988" s="21" t="s">
        <v>110</v>
      </c>
      <c r="C988" s="21" t="s">
        <v>111</v>
      </c>
      <c r="D988" s="21" t="s">
        <v>112</v>
      </c>
      <c r="E988" s="21" t="s">
        <v>113</v>
      </c>
      <c r="F988" s="21" t="s">
        <v>114</v>
      </c>
      <c r="G988" s="21" t="s">
        <v>174</v>
      </c>
      <c r="H988" s="21" t="s">
        <v>92</v>
      </c>
      <c r="I988" s="21" t="s">
        <v>93</v>
      </c>
      <c r="J988" s="21" t="s">
        <v>94</v>
      </c>
    </row>
    <row r="989" spans="1:10" ht="48.5" customHeight="1" x14ac:dyDescent="0.2">
      <c r="A989" s="175" t="s">
        <v>344</v>
      </c>
      <c r="B989" s="176" t="s">
        <v>117</v>
      </c>
      <c r="C989" s="156" t="s">
        <v>51</v>
      </c>
      <c r="D989" s="176">
        <v>5</v>
      </c>
      <c r="E989" s="176">
        <v>15</v>
      </c>
      <c r="F989" s="58" t="s">
        <v>52</v>
      </c>
      <c r="G989" s="3">
        <f>E989*D989</f>
        <v>75</v>
      </c>
      <c r="H989" s="26" t="e">
        <f>#REF!</f>
        <v>#REF!</v>
      </c>
      <c r="I989" s="26" t="e">
        <f>H989*G989</f>
        <v>#REF!</v>
      </c>
      <c r="J989" s="159" t="e">
        <f>SUM(I989:I990)</f>
        <v>#REF!</v>
      </c>
    </row>
    <row r="990" spans="1:10" ht="53" customHeight="1" x14ac:dyDescent="0.2">
      <c r="A990" s="346"/>
      <c r="B990" s="228"/>
      <c r="C990" s="224"/>
      <c r="D990" s="228"/>
      <c r="E990" s="228"/>
      <c r="F990" s="51" t="s">
        <v>275</v>
      </c>
      <c r="G990" s="3">
        <v>24</v>
      </c>
      <c r="H990" s="27">
        <v>1500</v>
      </c>
      <c r="I990" s="26">
        <f>H990*G990</f>
        <v>36000</v>
      </c>
      <c r="J990" s="161"/>
    </row>
    <row r="991" spans="1:10" s="22" customFormat="1" ht="45" x14ac:dyDescent="0.2">
      <c r="A991" s="21" t="s">
        <v>71</v>
      </c>
      <c r="B991" s="21" t="s">
        <v>110</v>
      </c>
      <c r="C991" s="21" t="s">
        <v>111</v>
      </c>
      <c r="D991" s="21" t="s">
        <v>112</v>
      </c>
      <c r="E991" s="21" t="s">
        <v>113</v>
      </c>
      <c r="F991" s="21" t="s">
        <v>114</v>
      </c>
      <c r="G991" s="21" t="s">
        <v>174</v>
      </c>
      <c r="H991" s="21" t="s">
        <v>92</v>
      </c>
      <c r="I991" s="21" t="s">
        <v>93</v>
      </c>
      <c r="J991" s="21" t="s">
        <v>94</v>
      </c>
    </row>
    <row r="992" spans="1:10" s="38" customFormat="1" ht="38" customHeight="1" x14ac:dyDescent="0.2">
      <c r="A992" s="171" t="s">
        <v>345</v>
      </c>
      <c r="B992" s="176" t="s">
        <v>117</v>
      </c>
      <c r="C992" s="156" t="s">
        <v>51</v>
      </c>
      <c r="D992" s="176">
        <v>5</v>
      </c>
      <c r="E992" s="176">
        <v>15</v>
      </c>
      <c r="F992" s="58" t="s">
        <v>52</v>
      </c>
      <c r="G992" s="3">
        <f>E992*D992</f>
        <v>75</v>
      </c>
      <c r="H992" s="26" t="e">
        <f>#REF!</f>
        <v>#REF!</v>
      </c>
      <c r="I992" s="26" t="e">
        <f>H992*G992</f>
        <v>#REF!</v>
      </c>
      <c r="J992" s="159" t="e">
        <f>SUM(I992:I993)</f>
        <v>#REF!</v>
      </c>
    </row>
    <row r="993" spans="1:10" s="38" customFormat="1" ht="53" customHeight="1" x14ac:dyDescent="0.2">
      <c r="A993" s="339"/>
      <c r="B993" s="228"/>
      <c r="C993" s="224"/>
      <c r="D993" s="228"/>
      <c r="E993" s="228"/>
      <c r="F993" s="51" t="s">
        <v>275</v>
      </c>
      <c r="G993" s="3">
        <v>24</v>
      </c>
      <c r="H993" s="27">
        <v>1500</v>
      </c>
      <c r="I993" s="26">
        <f>H993*G993</f>
        <v>36000</v>
      </c>
      <c r="J993" s="161"/>
    </row>
    <row r="994" spans="1:10" s="22" customFormat="1" ht="45" x14ac:dyDescent="0.2">
      <c r="A994" s="21" t="s">
        <v>71</v>
      </c>
      <c r="B994" s="21" t="s">
        <v>110</v>
      </c>
      <c r="C994" s="21" t="s">
        <v>111</v>
      </c>
      <c r="D994" s="21" t="s">
        <v>112</v>
      </c>
      <c r="E994" s="21" t="s">
        <v>113</v>
      </c>
      <c r="F994" s="21" t="s">
        <v>114</v>
      </c>
      <c r="G994" s="21" t="s">
        <v>174</v>
      </c>
      <c r="H994" s="21" t="s">
        <v>92</v>
      </c>
      <c r="I994" s="21" t="s">
        <v>93</v>
      </c>
      <c r="J994" s="21" t="s">
        <v>94</v>
      </c>
    </row>
    <row r="995" spans="1:10" s="38" customFormat="1" ht="15" x14ac:dyDescent="0.2">
      <c r="A995" s="192" t="s">
        <v>55</v>
      </c>
      <c r="B995" s="193" t="s">
        <v>117</v>
      </c>
      <c r="C995" s="193" t="s">
        <v>51</v>
      </c>
      <c r="D995" s="193">
        <v>1</v>
      </c>
      <c r="E995" s="193">
        <v>30</v>
      </c>
      <c r="F995" s="51" t="s">
        <v>188</v>
      </c>
      <c r="G995" s="30">
        <v>2</v>
      </c>
      <c r="H995" s="70">
        <v>29052</v>
      </c>
      <c r="I995" s="26">
        <f>H995*G995</f>
        <v>58104</v>
      </c>
      <c r="J995" s="167" t="e">
        <f>SUM(I995:I1000)</f>
        <v>#REF!</v>
      </c>
    </row>
    <row r="996" spans="1:10" s="38" customFormat="1" ht="15" x14ac:dyDescent="0.2">
      <c r="A996" s="192"/>
      <c r="B996" s="341"/>
      <c r="C996" s="341"/>
      <c r="D996" s="341"/>
      <c r="E996" s="341"/>
      <c r="F996" s="53" t="s">
        <v>181</v>
      </c>
      <c r="G996" s="30">
        <f>E995*D995</f>
        <v>30</v>
      </c>
      <c r="H996" s="26">
        <v>4287</v>
      </c>
      <c r="I996" s="26">
        <f t="shared" ref="I996:I1000" si="62">H996*G996</f>
        <v>128610</v>
      </c>
      <c r="J996" s="168"/>
    </row>
    <row r="997" spans="1:10" s="38" customFormat="1" ht="15" x14ac:dyDescent="0.2">
      <c r="A997" s="192"/>
      <c r="B997" s="341"/>
      <c r="C997" s="341"/>
      <c r="D997" s="341"/>
      <c r="E997" s="341"/>
      <c r="F997" s="53" t="s">
        <v>199</v>
      </c>
      <c r="G997" s="30">
        <v>5</v>
      </c>
      <c r="H997" s="82" t="e">
        <f>#REF!</f>
        <v>#REF!</v>
      </c>
      <c r="I997" s="26" t="e">
        <f>H997*G997</f>
        <v>#REF!</v>
      </c>
      <c r="J997" s="168"/>
    </row>
    <row r="998" spans="1:10" s="38" customFormat="1" ht="26" customHeight="1" x14ac:dyDescent="0.2">
      <c r="A998" s="192"/>
      <c r="B998" s="341"/>
      <c r="C998" s="341"/>
      <c r="D998" s="341"/>
      <c r="E998" s="341"/>
      <c r="F998" s="51" t="s">
        <v>153</v>
      </c>
      <c r="G998" s="30">
        <f>E995*D995</f>
        <v>30</v>
      </c>
      <c r="H998" s="70" t="e">
        <f>#REF!</f>
        <v>#REF!</v>
      </c>
      <c r="I998" s="26" t="e">
        <f t="shared" si="62"/>
        <v>#REF!</v>
      </c>
      <c r="J998" s="168"/>
    </row>
    <row r="999" spans="1:10" s="38" customFormat="1" ht="36.5" customHeight="1" x14ac:dyDescent="0.2">
      <c r="A999" s="192"/>
      <c r="B999" s="341"/>
      <c r="C999" s="341"/>
      <c r="D999" s="341"/>
      <c r="E999" s="341"/>
      <c r="F999" s="53" t="s">
        <v>200</v>
      </c>
      <c r="G999" s="30">
        <v>1</v>
      </c>
      <c r="H999" s="82" t="e">
        <f>#REF!</f>
        <v>#REF!</v>
      </c>
      <c r="I999" s="26" t="e">
        <f t="shared" si="62"/>
        <v>#REF!</v>
      </c>
      <c r="J999" s="168"/>
    </row>
    <row r="1000" spans="1:10" s="38" customFormat="1" ht="57" customHeight="1" x14ac:dyDescent="0.2">
      <c r="A1000" s="192"/>
      <c r="B1000" s="342"/>
      <c r="C1000" s="342"/>
      <c r="D1000" s="342"/>
      <c r="E1000" s="342"/>
      <c r="F1000" s="51" t="s">
        <v>279</v>
      </c>
      <c r="G1000" s="30">
        <f>E995*D995</f>
        <v>30</v>
      </c>
      <c r="H1000" s="70" t="e">
        <f>#REF!</f>
        <v>#REF!</v>
      </c>
      <c r="I1000" s="26" t="e">
        <f t="shared" si="62"/>
        <v>#REF!</v>
      </c>
      <c r="J1000" s="169"/>
    </row>
    <row r="1001" spans="1:10" s="22" customFormat="1" ht="45" x14ac:dyDescent="0.2">
      <c r="A1001" s="21" t="s">
        <v>71</v>
      </c>
      <c r="B1001" s="21" t="s">
        <v>110</v>
      </c>
      <c r="C1001" s="21" t="s">
        <v>111</v>
      </c>
      <c r="D1001" s="21" t="s">
        <v>112</v>
      </c>
      <c r="E1001" s="21" t="s">
        <v>113</v>
      </c>
      <c r="F1001" s="21" t="s">
        <v>114</v>
      </c>
      <c r="G1001" s="21" t="s">
        <v>174</v>
      </c>
      <c r="H1001" s="21" t="s">
        <v>92</v>
      </c>
      <c r="I1001" s="21" t="s">
        <v>93</v>
      </c>
      <c r="J1001" s="21" t="s">
        <v>94</v>
      </c>
    </row>
    <row r="1002" spans="1:10" s="38" customFormat="1" ht="28.25" customHeight="1" x14ac:dyDescent="0.2">
      <c r="A1002" s="171" t="s">
        <v>56</v>
      </c>
      <c r="B1002" s="173" t="s">
        <v>59</v>
      </c>
      <c r="C1002" s="173" t="s">
        <v>51</v>
      </c>
      <c r="D1002" s="173">
        <v>1</v>
      </c>
      <c r="E1002" s="173">
        <v>30</v>
      </c>
      <c r="F1002" s="51" t="s">
        <v>198</v>
      </c>
      <c r="G1002" s="30">
        <v>2</v>
      </c>
      <c r="H1002" s="70">
        <v>29052</v>
      </c>
      <c r="I1002" s="26">
        <f>H1002*G1002</f>
        <v>58104</v>
      </c>
      <c r="J1002" s="167" t="e">
        <f>SUM(I1002:I1007)</f>
        <v>#REF!</v>
      </c>
    </row>
    <row r="1003" spans="1:10" s="38" customFormat="1" ht="26.5" customHeight="1" x14ac:dyDescent="0.2">
      <c r="A1003" s="339"/>
      <c r="B1003" s="173"/>
      <c r="C1003" s="173"/>
      <c r="D1003" s="173"/>
      <c r="E1003" s="173"/>
      <c r="F1003" s="53" t="s">
        <v>181</v>
      </c>
      <c r="G1003" s="30">
        <f>E1002*D1002</f>
        <v>30</v>
      </c>
      <c r="H1003" s="26">
        <v>4287</v>
      </c>
      <c r="I1003" s="26">
        <f t="shared" ref="I1003:I1007" si="63">H1003*G1003</f>
        <v>128610</v>
      </c>
      <c r="J1003" s="168"/>
    </row>
    <row r="1004" spans="1:10" s="38" customFormat="1" ht="27" customHeight="1" x14ac:dyDescent="0.2">
      <c r="A1004" s="339"/>
      <c r="B1004" s="173"/>
      <c r="C1004" s="173"/>
      <c r="D1004" s="173"/>
      <c r="E1004" s="173"/>
      <c r="F1004" s="51" t="s">
        <v>199</v>
      </c>
      <c r="G1004" s="30">
        <v>5</v>
      </c>
      <c r="H1004" s="82" t="e">
        <f>#REF!</f>
        <v>#REF!</v>
      </c>
      <c r="I1004" s="26" t="e">
        <f>H1004*G1004</f>
        <v>#REF!</v>
      </c>
      <c r="J1004" s="168"/>
    </row>
    <row r="1005" spans="1:10" s="38" customFormat="1" ht="29" customHeight="1" x14ac:dyDescent="0.2">
      <c r="A1005" s="339"/>
      <c r="B1005" s="173"/>
      <c r="C1005" s="173"/>
      <c r="D1005" s="173"/>
      <c r="E1005" s="173"/>
      <c r="F1005" s="51" t="s">
        <v>153</v>
      </c>
      <c r="G1005" s="30">
        <f>E1002*D1002</f>
        <v>30</v>
      </c>
      <c r="H1005" s="70" t="e">
        <f>#REF!</f>
        <v>#REF!</v>
      </c>
      <c r="I1005" s="26" t="e">
        <f t="shared" si="63"/>
        <v>#REF!</v>
      </c>
      <c r="J1005" s="168"/>
    </row>
    <row r="1006" spans="1:10" s="38" customFormat="1" ht="27" customHeight="1" x14ac:dyDescent="0.2">
      <c r="A1006" s="339"/>
      <c r="B1006" s="173"/>
      <c r="C1006" s="173"/>
      <c r="D1006" s="173"/>
      <c r="E1006" s="173"/>
      <c r="F1006" s="51" t="s">
        <v>200</v>
      </c>
      <c r="G1006" s="30">
        <v>1</v>
      </c>
      <c r="H1006" s="82" t="e">
        <f>#REF!</f>
        <v>#REF!</v>
      </c>
      <c r="I1006" s="26" t="e">
        <f t="shared" si="63"/>
        <v>#REF!</v>
      </c>
      <c r="J1006" s="168"/>
    </row>
    <row r="1007" spans="1:10" s="38" customFormat="1" ht="32.5" customHeight="1" x14ac:dyDescent="0.2">
      <c r="A1007" s="340"/>
      <c r="B1007" s="173"/>
      <c r="C1007" s="173"/>
      <c r="D1007" s="173"/>
      <c r="E1007" s="173"/>
      <c r="F1007" s="51" t="s">
        <v>279</v>
      </c>
      <c r="G1007" s="30">
        <f>E1002*D1002</f>
        <v>30</v>
      </c>
      <c r="H1007" s="70" t="e">
        <f>#REF!</f>
        <v>#REF!</v>
      </c>
      <c r="I1007" s="26" t="e">
        <f t="shared" si="63"/>
        <v>#REF!</v>
      </c>
      <c r="J1007" s="169"/>
    </row>
    <row r="1008" spans="1:10" s="22" customFormat="1" ht="45" x14ac:dyDescent="0.2">
      <c r="A1008" s="21" t="s">
        <v>71</v>
      </c>
      <c r="B1008" s="21" t="s">
        <v>110</v>
      </c>
      <c r="C1008" s="21" t="s">
        <v>111</v>
      </c>
      <c r="D1008" s="21" t="s">
        <v>112</v>
      </c>
      <c r="E1008" s="21" t="s">
        <v>113</v>
      </c>
      <c r="F1008" s="21" t="s">
        <v>114</v>
      </c>
      <c r="G1008" s="21" t="s">
        <v>174</v>
      </c>
      <c r="H1008" s="21" t="s">
        <v>92</v>
      </c>
      <c r="I1008" s="21" t="s">
        <v>93</v>
      </c>
      <c r="J1008" s="21" t="s">
        <v>94</v>
      </c>
    </row>
    <row r="1009" spans="1:10" s="38" customFormat="1" ht="51.5" customHeight="1" x14ac:dyDescent="0.2">
      <c r="A1009" s="174" t="s">
        <v>346</v>
      </c>
      <c r="B1009" s="157" t="s">
        <v>117</v>
      </c>
      <c r="C1009" s="157" t="s">
        <v>51</v>
      </c>
      <c r="D1009" s="157">
        <v>6</v>
      </c>
      <c r="E1009" s="157">
        <v>15</v>
      </c>
      <c r="F1009" s="51" t="s">
        <v>282</v>
      </c>
      <c r="G1009" s="30">
        <v>15</v>
      </c>
      <c r="H1009" s="82" t="e">
        <f>#REF!</f>
        <v>#REF!</v>
      </c>
      <c r="I1009" s="26" t="e">
        <f t="shared" ref="I1009" si="64">H1009*G1009</f>
        <v>#REF!</v>
      </c>
      <c r="J1009" s="164" t="e">
        <f>SUM(I1009:I1011)</f>
        <v>#REF!</v>
      </c>
    </row>
    <row r="1010" spans="1:10" s="38" customFormat="1" ht="47.5" customHeight="1" x14ac:dyDescent="0.2">
      <c r="A1010" s="225"/>
      <c r="B1010" s="219"/>
      <c r="C1010" s="219"/>
      <c r="D1010" s="219"/>
      <c r="E1010" s="219"/>
      <c r="F1010" s="76" t="s">
        <v>203</v>
      </c>
      <c r="G1010" s="30">
        <f>E1009*D1009</f>
        <v>90</v>
      </c>
      <c r="H1010" s="27" t="e">
        <f>#REF!</f>
        <v>#REF!</v>
      </c>
      <c r="I1010" s="26" t="e">
        <f>H1010*G1010</f>
        <v>#REF!</v>
      </c>
      <c r="J1010" s="165"/>
    </row>
    <row r="1011" spans="1:10" s="38" customFormat="1" ht="48" customHeight="1" x14ac:dyDescent="0.2">
      <c r="A1011" s="226"/>
      <c r="B1011" s="220"/>
      <c r="C1011" s="220"/>
      <c r="D1011" s="220"/>
      <c r="E1011" s="220"/>
      <c r="F1011" s="51" t="s">
        <v>303</v>
      </c>
      <c r="G1011" s="30">
        <v>1</v>
      </c>
      <c r="H1011" s="70" t="e">
        <f>#REF!</f>
        <v>#REF!</v>
      </c>
      <c r="I1011" s="70" t="e">
        <f>H1011*G1011</f>
        <v>#REF!</v>
      </c>
      <c r="J1011" s="166"/>
    </row>
    <row r="1012" spans="1:10" s="22" customFormat="1" ht="45" x14ac:dyDescent="0.2">
      <c r="A1012" s="21" t="s">
        <v>71</v>
      </c>
      <c r="B1012" s="21" t="s">
        <v>110</v>
      </c>
      <c r="C1012" s="21" t="s">
        <v>111</v>
      </c>
      <c r="D1012" s="21" t="s">
        <v>112</v>
      </c>
      <c r="E1012" s="21" t="s">
        <v>113</v>
      </c>
      <c r="F1012" s="21" t="s">
        <v>114</v>
      </c>
      <c r="G1012" s="21" t="s">
        <v>174</v>
      </c>
      <c r="H1012" s="21" t="s">
        <v>92</v>
      </c>
      <c r="I1012" s="21" t="s">
        <v>93</v>
      </c>
      <c r="J1012" s="21" t="s">
        <v>94</v>
      </c>
    </row>
    <row r="1013" spans="1:10" s="38" customFormat="1" ht="54.5" customHeight="1" x14ac:dyDescent="0.2">
      <c r="A1013" s="171" t="s">
        <v>347</v>
      </c>
      <c r="B1013" s="157" t="s">
        <v>59</v>
      </c>
      <c r="C1013" s="173" t="s">
        <v>51</v>
      </c>
      <c r="D1013" s="173">
        <v>6</v>
      </c>
      <c r="E1013" s="173">
        <v>15</v>
      </c>
      <c r="F1013" s="51" t="s">
        <v>282</v>
      </c>
      <c r="G1013" s="30">
        <v>15</v>
      </c>
      <c r="H1013" s="82" t="e">
        <f>#REF!</f>
        <v>#REF!</v>
      </c>
      <c r="I1013" s="26" t="e">
        <f t="shared" ref="I1013" si="65">H1013*G1013</f>
        <v>#REF!</v>
      </c>
      <c r="J1013" s="164" t="e">
        <f>SUM(I1013:I1015)</f>
        <v>#REF!</v>
      </c>
    </row>
    <row r="1014" spans="1:10" s="38" customFormat="1" ht="41.5" customHeight="1" x14ac:dyDescent="0.2">
      <c r="A1014" s="339"/>
      <c r="B1014" s="219"/>
      <c r="C1014" s="173"/>
      <c r="D1014" s="173"/>
      <c r="E1014" s="173"/>
      <c r="F1014" s="76" t="s">
        <v>203</v>
      </c>
      <c r="G1014" s="30">
        <f>E1013*D1013</f>
        <v>90</v>
      </c>
      <c r="H1014" s="27" t="e">
        <f>#REF!</f>
        <v>#REF!</v>
      </c>
      <c r="I1014" s="26" t="e">
        <f>H1014*G1014</f>
        <v>#REF!</v>
      </c>
      <c r="J1014" s="165"/>
    </row>
    <row r="1015" spans="1:10" s="38" customFormat="1" ht="44.5" customHeight="1" x14ac:dyDescent="0.2">
      <c r="A1015" s="340"/>
      <c r="B1015" s="220"/>
      <c r="C1015" s="173"/>
      <c r="D1015" s="173"/>
      <c r="E1015" s="173"/>
      <c r="F1015" s="51" t="s">
        <v>303</v>
      </c>
      <c r="G1015" s="30">
        <v>1</v>
      </c>
      <c r="H1015" s="70" t="e">
        <f>#REF!</f>
        <v>#REF!</v>
      </c>
      <c r="I1015" s="70" t="e">
        <f>H1015*G1015</f>
        <v>#REF!</v>
      </c>
      <c r="J1015" s="166"/>
    </row>
    <row r="1016" spans="1:10" s="22" customFormat="1" ht="45" x14ac:dyDescent="0.2">
      <c r="A1016" s="21" t="s">
        <v>71</v>
      </c>
      <c r="B1016" s="21" t="s">
        <v>110</v>
      </c>
      <c r="C1016" s="21" t="s">
        <v>111</v>
      </c>
      <c r="D1016" s="21" t="s">
        <v>112</v>
      </c>
      <c r="E1016" s="21" t="s">
        <v>113</v>
      </c>
      <c r="F1016" s="21" t="s">
        <v>114</v>
      </c>
      <c r="G1016" s="21" t="s">
        <v>174</v>
      </c>
      <c r="H1016" s="21" t="s">
        <v>92</v>
      </c>
      <c r="I1016" s="21" t="s">
        <v>93</v>
      </c>
      <c r="J1016" s="21" t="s">
        <v>94</v>
      </c>
    </row>
    <row r="1017" spans="1:10" s="38" customFormat="1" ht="75" x14ac:dyDescent="0.2">
      <c r="A1017" s="171" t="s">
        <v>348</v>
      </c>
      <c r="B1017" s="173" t="s">
        <v>117</v>
      </c>
      <c r="C1017" s="173" t="s">
        <v>244</v>
      </c>
      <c r="D1017" s="173">
        <v>3</v>
      </c>
      <c r="E1017" s="173">
        <v>25</v>
      </c>
      <c r="F1017" s="51" t="s">
        <v>305</v>
      </c>
      <c r="G1017" s="30">
        <f>E1017*D1017</f>
        <v>75</v>
      </c>
      <c r="H1017" s="26" t="e">
        <f>#REF!</f>
        <v>#REF!</v>
      </c>
      <c r="I1017" s="83" t="e">
        <f>H1017*G1017</f>
        <v>#REF!</v>
      </c>
      <c r="J1017" s="262" t="e">
        <f>SUM(I1017:I1021)</f>
        <v>#REF!</v>
      </c>
    </row>
    <row r="1018" spans="1:10" s="38" customFormat="1" ht="30" x14ac:dyDescent="0.2">
      <c r="A1018" s="339"/>
      <c r="B1018" s="173"/>
      <c r="C1018" s="173"/>
      <c r="D1018" s="173"/>
      <c r="E1018" s="173"/>
      <c r="F1018" s="2" t="s">
        <v>306</v>
      </c>
      <c r="G1018" s="30">
        <f>D1017</f>
        <v>3</v>
      </c>
      <c r="H1018" s="26">
        <v>116655</v>
      </c>
      <c r="I1018" s="26">
        <f>+H1018*G1018</f>
        <v>349965</v>
      </c>
      <c r="J1018" s="165"/>
    </row>
    <row r="1019" spans="1:10" s="38" customFormat="1" ht="15" x14ac:dyDescent="0.2">
      <c r="A1019" s="339"/>
      <c r="B1019" s="173"/>
      <c r="C1019" s="173"/>
      <c r="D1019" s="173"/>
      <c r="E1019" s="173"/>
      <c r="F1019" s="51" t="s">
        <v>26</v>
      </c>
      <c r="G1019" s="30">
        <v>5</v>
      </c>
      <c r="H1019" s="70">
        <v>817</v>
      </c>
      <c r="I1019" s="26">
        <f t="shared" ref="I1019:I1020" si="66">+H1019*G1019</f>
        <v>4085</v>
      </c>
      <c r="J1019" s="165"/>
    </row>
    <row r="1020" spans="1:10" s="38" customFormat="1" ht="15" x14ac:dyDescent="0.2">
      <c r="A1020" s="339"/>
      <c r="B1020" s="173"/>
      <c r="C1020" s="173"/>
      <c r="D1020" s="173"/>
      <c r="E1020" s="173"/>
      <c r="F1020" s="51" t="s">
        <v>27</v>
      </c>
      <c r="G1020" s="30">
        <v>5</v>
      </c>
      <c r="H1020" s="26">
        <f>3480*(1+5.2%)</f>
        <v>3660.96</v>
      </c>
      <c r="I1020" s="26">
        <f t="shared" si="66"/>
        <v>18304.8</v>
      </c>
      <c r="J1020" s="165"/>
    </row>
    <row r="1021" spans="1:10" s="38" customFormat="1" ht="30" x14ac:dyDescent="0.2">
      <c r="A1021" s="339"/>
      <c r="B1021" s="173"/>
      <c r="C1021" s="173"/>
      <c r="D1021" s="173"/>
      <c r="E1021" s="173"/>
      <c r="F1021" s="51" t="s">
        <v>204</v>
      </c>
      <c r="G1021" s="30">
        <v>1</v>
      </c>
      <c r="H1021" s="70">
        <v>81333</v>
      </c>
      <c r="I1021" s="70">
        <f>H1021*G1021</f>
        <v>81333</v>
      </c>
      <c r="J1021" s="166"/>
    </row>
    <row r="1022" spans="1:10" s="22" customFormat="1" ht="45" x14ac:dyDescent="0.2">
      <c r="A1022" s="21" t="s">
        <v>71</v>
      </c>
      <c r="B1022" s="21" t="s">
        <v>110</v>
      </c>
      <c r="C1022" s="21" t="s">
        <v>111</v>
      </c>
      <c r="D1022" s="21" t="s">
        <v>112</v>
      </c>
      <c r="E1022" s="21" t="s">
        <v>113</v>
      </c>
      <c r="F1022" s="21" t="s">
        <v>114</v>
      </c>
      <c r="G1022" s="21" t="s">
        <v>174</v>
      </c>
      <c r="H1022" s="21" t="s">
        <v>92</v>
      </c>
      <c r="I1022" s="21" t="s">
        <v>93</v>
      </c>
      <c r="J1022" s="21" t="s">
        <v>94</v>
      </c>
    </row>
    <row r="1023" spans="1:10" s="38" customFormat="1" ht="57.5" customHeight="1" x14ac:dyDescent="0.2">
      <c r="A1023" s="171" t="s">
        <v>349</v>
      </c>
      <c r="B1023" s="173" t="s">
        <v>59</v>
      </c>
      <c r="C1023" s="173" t="s">
        <v>244</v>
      </c>
      <c r="D1023" s="173">
        <v>3</v>
      </c>
      <c r="E1023" s="173">
        <v>25</v>
      </c>
      <c r="F1023" s="51" t="s">
        <v>305</v>
      </c>
      <c r="G1023" s="30">
        <f>D1023*E1023</f>
        <v>75</v>
      </c>
      <c r="H1023" s="26" t="e">
        <f>#REF!</f>
        <v>#REF!</v>
      </c>
      <c r="I1023" s="83" t="e">
        <f>H1023*G1023</f>
        <v>#REF!</v>
      </c>
      <c r="J1023" s="262" t="e">
        <f>SUM(I1023:I1027)</f>
        <v>#REF!</v>
      </c>
    </row>
    <row r="1024" spans="1:10" s="38" customFormat="1" ht="30" x14ac:dyDescent="0.2">
      <c r="A1024" s="339"/>
      <c r="B1024" s="173"/>
      <c r="C1024" s="173"/>
      <c r="D1024" s="173"/>
      <c r="E1024" s="173"/>
      <c r="F1024" s="2" t="s">
        <v>306</v>
      </c>
      <c r="G1024" s="30">
        <f>D1023</f>
        <v>3</v>
      </c>
      <c r="H1024" s="26">
        <v>116655</v>
      </c>
      <c r="I1024" s="26">
        <f>+H1024*G1024</f>
        <v>349965</v>
      </c>
      <c r="J1024" s="165"/>
    </row>
    <row r="1025" spans="1:12" s="38" customFormat="1" ht="15" x14ac:dyDescent="0.2">
      <c r="A1025" s="339"/>
      <c r="B1025" s="173"/>
      <c r="C1025" s="173"/>
      <c r="D1025" s="173"/>
      <c r="E1025" s="173"/>
      <c r="F1025" s="51" t="s">
        <v>26</v>
      </c>
      <c r="G1025" s="30">
        <v>5</v>
      </c>
      <c r="H1025" s="70">
        <v>817</v>
      </c>
      <c r="I1025" s="83">
        <f t="shared" ref="I1025:I1026" si="67">H1025*G1025</f>
        <v>4085</v>
      </c>
      <c r="J1025" s="165"/>
    </row>
    <row r="1026" spans="1:12" s="38" customFormat="1" ht="15" x14ac:dyDescent="0.2">
      <c r="A1026" s="339"/>
      <c r="B1026" s="173"/>
      <c r="C1026" s="173"/>
      <c r="D1026" s="173"/>
      <c r="E1026" s="173"/>
      <c r="F1026" s="51" t="s">
        <v>27</v>
      </c>
      <c r="G1026" s="30">
        <v>5</v>
      </c>
      <c r="H1026" s="26">
        <f>3480*(1+5.2%)</f>
        <v>3660.96</v>
      </c>
      <c r="I1026" s="83">
        <f t="shared" si="67"/>
        <v>18304.8</v>
      </c>
      <c r="J1026" s="165"/>
    </row>
    <row r="1027" spans="1:12" s="38" customFormat="1" ht="30" x14ac:dyDescent="0.2">
      <c r="A1027" s="339"/>
      <c r="B1027" s="173"/>
      <c r="C1027" s="173"/>
      <c r="D1027" s="173"/>
      <c r="E1027" s="173"/>
      <c r="F1027" s="51" t="s">
        <v>204</v>
      </c>
      <c r="G1027" s="30">
        <v>1</v>
      </c>
      <c r="H1027" s="70">
        <v>81333</v>
      </c>
      <c r="I1027" s="70">
        <f>H1027*G1027</f>
        <v>81333</v>
      </c>
      <c r="J1027" s="166"/>
    </row>
    <row r="1028" spans="1:12" s="22" customFormat="1" ht="45" x14ac:dyDescent="0.2">
      <c r="A1028" s="21" t="s">
        <v>71</v>
      </c>
      <c r="B1028" s="21" t="s">
        <v>110</v>
      </c>
      <c r="C1028" s="21" t="s">
        <v>111</v>
      </c>
      <c r="D1028" s="21" t="s">
        <v>112</v>
      </c>
      <c r="E1028" s="21" t="s">
        <v>113</v>
      </c>
      <c r="F1028" s="21" t="s">
        <v>114</v>
      </c>
      <c r="G1028" s="21" t="s">
        <v>174</v>
      </c>
      <c r="H1028" s="21" t="s">
        <v>92</v>
      </c>
      <c r="I1028" s="21" t="s">
        <v>93</v>
      </c>
      <c r="J1028" s="21" t="s">
        <v>94</v>
      </c>
    </row>
    <row r="1029" spans="1:12" ht="52.5" customHeight="1" x14ac:dyDescent="0.2">
      <c r="A1029" s="343" t="s">
        <v>159</v>
      </c>
      <c r="B1029" s="345" t="s">
        <v>117</v>
      </c>
      <c r="C1029" s="345" t="s">
        <v>196</v>
      </c>
      <c r="D1029" s="345">
        <v>2</v>
      </c>
      <c r="E1029" s="345">
        <v>20</v>
      </c>
      <c r="F1029" s="63" t="s">
        <v>161</v>
      </c>
      <c r="G1029" s="63">
        <f>D1029*E1029</f>
        <v>40</v>
      </c>
      <c r="H1029" s="84" t="e">
        <f>#REF!</f>
        <v>#REF!</v>
      </c>
      <c r="I1029" s="70" t="e">
        <f>H1029*G1029</f>
        <v>#REF!</v>
      </c>
      <c r="J1029" s="263" t="e">
        <f>SUM(I1029:I1030)</f>
        <v>#REF!</v>
      </c>
    </row>
    <row r="1030" spans="1:12" ht="54.75" customHeight="1" x14ac:dyDescent="0.2">
      <c r="A1030" s="344"/>
      <c r="B1030" s="163"/>
      <c r="C1030" s="163"/>
      <c r="D1030" s="163"/>
      <c r="E1030" s="163"/>
      <c r="F1030" s="2" t="s">
        <v>306</v>
      </c>
      <c r="G1030" s="63">
        <f>D1029</f>
        <v>2</v>
      </c>
      <c r="H1030" s="26">
        <v>116655</v>
      </c>
      <c r="I1030" s="26">
        <f>+H1030*G1030</f>
        <v>233310</v>
      </c>
      <c r="J1030" s="264"/>
    </row>
    <row r="1031" spans="1:12" ht="19.25" customHeight="1" x14ac:dyDescent="0.2">
      <c r="A1031" s="195" t="s">
        <v>162</v>
      </c>
      <c r="B1031" s="260"/>
      <c r="C1031" s="260"/>
      <c r="D1031" s="260"/>
      <c r="E1031" s="260"/>
      <c r="F1031" s="260"/>
      <c r="G1031" s="260"/>
      <c r="H1031" s="260"/>
      <c r="I1031" s="261"/>
      <c r="J1031" s="46" t="e">
        <f>SUM(J783:J1030)</f>
        <v>#REF!</v>
      </c>
      <c r="K1031" s="9" t="e">
        <f>B4-J1031</f>
        <v>#REF!</v>
      </c>
      <c r="L1031" s="74" t="e">
        <f>K1031/J1031</f>
        <v>#REF!</v>
      </c>
    </row>
    <row r="1032" spans="1:12" ht="94.5" customHeight="1" x14ac:dyDescent="0.2">
      <c r="A1032" s="196" t="s">
        <v>236</v>
      </c>
      <c r="B1032" s="258"/>
      <c r="C1032" s="258"/>
      <c r="D1032" s="258"/>
      <c r="E1032" s="258"/>
      <c r="F1032" s="258"/>
      <c r="G1032" s="258"/>
      <c r="H1032" s="258"/>
      <c r="I1032" s="259"/>
      <c r="J1032" s="119" t="e">
        <f>J1031*L1031</f>
        <v>#REF!</v>
      </c>
    </row>
    <row r="1033" spans="1:12" ht="32.25" customHeight="1" x14ac:dyDescent="0.2">
      <c r="A1033" s="195" t="s">
        <v>163</v>
      </c>
      <c r="B1033" s="260"/>
      <c r="C1033" s="260"/>
      <c r="D1033" s="260"/>
      <c r="E1033" s="260"/>
      <c r="F1033" s="260"/>
      <c r="G1033" s="260"/>
      <c r="H1033" s="260"/>
      <c r="I1033" s="261"/>
      <c r="J1033" s="64" t="e">
        <f>SUM(J1031+J1032)</f>
        <v>#REF!</v>
      </c>
      <c r="K1033" s="9" t="e">
        <f>B4-J1033</f>
        <v>#REF!</v>
      </c>
    </row>
  </sheetData>
  <mergeCells count="970">
    <mergeCell ref="A17:D20"/>
    <mergeCell ref="J17:J20"/>
    <mergeCell ref="A21:F21"/>
    <mergeCell ref="A23:J23"/>
    <mergeCell ref="A24:J24"/>
    <mergeCell ref="D26:J26"/>
    <mergeCell ref="A5:J6"/>
    <mergeCell ref="A7:J7"/>
    <mergeCell ref="A8:D8"/>
    <mergeCell ref="A9:D12"/>
    <mergeCell ref="J9:J12"/>
    <mergeCell ref="A13:D16"/>
    <mergeCell ref="J13:J16"/>
    <mergeCell ref="A33:A36"/>
    <mergeCell ref="B33:B36"/>
    <mergeCell ref="C33:C36"/>
    <mergeCell ref="D33:D36"/>
    <mergeCell ref="E33:E36"/>
    <mergeCell ref="J33:J36"/>
    <mergeCell ref="A28:A31"/>
    <mergeCell ref="B28:B31"/>
    <mergeCell ref="C28:C31"/>
    <mergeCell ref="D28:D31"/>
    <mergeCell ref="E28:E31"/>
    <mergeCell ref="J28:J31"/>
    <mergeCell ref="A44:A48"/>
    <mergeCell ref="B44:B48"/>
    <mergeCell ref="C44:C48"/>
    <mergeCell ref="D44:D48"/>
    <mergeCell ref="E44:E48"/>
    <mergeCell ref="J44:J48"/>
    <mergeCell ref="A38:A42"/>
    <mergeCell ref="B38:B42"/>
    <mergeCell ref="C38:C42"/>
    <mergeCell ref="D38:D42"/>
    <mergeCell ref="E38:E42"/>
    <mergeCell ref="J38:J42"/>
    <mergeCell ref="J62:J73"/>
    <mergeCell ref="A75:A86"/>
    <mergeCell ref="B75:B86"/>
    <mergeCell ref="C75:C86"/>
    <mergeCell ref="D75:D86"/>
    <mergeCell ref="E75:E86"/>
    <mergeCell ref="J75:J86"/>
    <mergeCell ref="A50:A52"/>
    <mergeCell ref="B50:B52"/>
    <mergeCell ref="C50:C52"/>
    <mergeCell ref="D50:D52"/>
    <mergeCell ref="E50:E52"/>
    <mergeCell ref="A62:A73"/>
    <mergeCell ref="B62:B73"/>
    <mergeCell ref="C62:C73"/>
    <mergeCell ref="D62:D73"/>
    <mergeCell ref="E62:E73"/>
    <mergeCell ref="J50:J52"/>
    <mergeCell ref="A94:A98"/>
    <mergeCell ref="B94:B98"/>
    <mergeCell ref="C94:C98"/>
    <mergeCell ref="D94:D98"/>
    <mergeCell ref="E94:E98"/>
    <mergeCell ref="J94:J98"/>
    <mergeCell ref="A88:A92"/>
    <mergeCell ref="B88:B92"/>
    <mergeCell ref="C88:C92"/>
    <mergeCell ref="D88:D92"/>
    <mergeCell ref="E88:E92"/>
    <mergeCell ref="J88:J92"/>
    <mergeCell ref="A100:A103"/>
    <mergeCell ref="B100:B103"/>
    <mergeCell ref="C100:C103"/>
    <mergeCell ref="D100:D103"/>
    <mergeCell ref="E100:E103"/>
    <mergeCell ref="A105:A108"/>
    <mergeCell ref="B105:B108"/>
    <mergeCell ref="C105:C108"/>
    <mergeCell ref="D105:D108"/>
    <mergeCell ref="E105:E108"/>
    <mergeCell ref="A113:A114"/>
    <mergeCell ref="B113:B114"/>
    <mergeCell ref="C113:C114"/>
    <mergeCell ref="D113:D114"/>
    <mergeCell ref="E113:E114"/>
    <mergeCell ref="J113:J114"/>
    <mergeCell ref="J105:J108"/>
    <mergeCell ref="A110:A111"/>
    <mergeCell ref="B110:B111"/>
    <mergeCell ref="C110:C111"/>
    <mergeCell ref="D110:D111"/>
    <mergeCell ref="E110:E111"/>
    <mergeCell ref="J110:J111"/>
    <mergeCell ref="A120:A122"/>
    <mergeCell ref="B120:B122"/>
    <mergeCell ref="C120:C122"/>
    <mergeCell ref="D120:D122"/>
    <mergeCell ref="E120:E122"/>
    <mergeCell ref="J120:J122"/>
    <mergeCell ref="A116:A118"/>
    <mergeCell ref="B116:B118"/>
    <mergeCell ref="C116:C118"/>
    <mergeCell ref="D116:D118"/>
    <mergeCell ref="E116:E118"/>
    <mergeCell ref="J116:J118"/>
    <mergeCell ref="A137:A148"/>
    <mergeCell ref="B137:B148"/>
    <mergeCell ref="C137:C148"/>
    <mergeCell ref="D137:D148"/>
    <mergeCell ref="E137:E148"/>
    <mergeCell ref="J137:J148"/>
    <mergeCell ref="A124:A135"/>
    <mergeCell ref="B124:B135"/>
    <mergeCell ref="C124:C135"/>
    <mergeCell ref="D124:D135"/>
    <mergeCell ref="E124:E135"/>
    <mergeCell ref="J124:J135"/>
    <mergeCell ref="A153:A154"/>
    <mergeCell ref="B153:B154"/>
    <mergeCell ref="C153:C154"/>
    <mergeCell ref="D153:D154"/>
    <mergeCell ref="E153:E154"/>
    <mergeCell ref="J153:J154"/>
    <mergeCell ref="A150:A151"/>
    <mergeCell ref="B150:B151"/>
    <mergeCell ref="C150:C151"/>
    <mergeCell ref="D150:D151"/>
    <mergeCell ref="E150:E151"/>
    <mergeCell ref="J150:J151"/>
    <mergeCell ref="A163:A164"/>
    <mergeCell ref="B163:B164"/>
    <mergeCell ref="C163:C164"/>
    <mergeCell ref="D163:D164"/>
    <mergeCell ref="E163:E164"/>
    <mergeCell ref="J163:J164"/>
    <mergeCell ref="A160:A161"/>
    <mergeCell ref="B160:B161"/>
    <mergeCell ref="C160:C161"/>
    <mergeCell ref="D160:D161"/>
    <mergeCell ref="E160:E161"/>
    <mergeCell ref="J160:J161"/>
    <mergeCell ref="A175:A179"/>
    <mergeCell ref="B175:B179"/>
    <mergeCell ref="C175:C179"/>
    <mergeCell ref="D175:D179"/>
    <mergeCell ref="E175:E179"/>
    <mergeCell ref="A171:J171"/>
    <mergeCell ref="A166:A167"/>
    <mergeCell ref="B166:B167"/>
    <mergeCell ref="C166:C167"/>
    <mergeCell ref="D166:D167"/>
    <mergeCell ref="E166:E167"/>
    <mergeCell ref="A169:A170"/>
    <mergeCell ref="B169:B170"/>
    <mergeCell ref="C169:C170"/>
    <mergeCell ref="D169:D170"/>
    <mergeCell ref="E169:E170"/>
    <mergeCell ref="A181:A185"/>
    <mergeCell ref="B181:B185"/>
    <mergeCell ref="C181:C185"/>
    <mergeCell ref="D181:D185"/>
    <mergeCell ref="E181:E185"/>
    <mergeCell ref="A187:A191"/>
    <mergeCell ref="B187:B191"/>
    <mergeCell ref="C187:C191"/>
    <mergeCell ref="D187:D191"/>
    <mergeCell ref="E187:E191"/>
    <mergeCell ref="A201:J201"/>
    <mergeCell ref="A210:J210"/>
    <mergeCell ref="A193:A197"/>
    <mergeCell ref="B193:B197"/>
    <mergeCell ref="C193:C197"/>
    <mergeCell ref="D193:D197"/>
    <mergeCell ref="E193:E197"/>
    <mergeCell ref="A198:J198"/>
    <mergeCell ref="J193:J197"/>
    <mergeCell ref="A215:A216"/>
    <mergeCell ref="B215:B216"/>
    <mergeCell ref="C215:C216"/>
    <mergeCell ref="D215:D216"/>
    <mergeCell ref="E215:E216"/>
    <mergeCell ref="J215:J216"/>
    <mergeCell ref="A212:A213"/>
    <mergeCell ref="B212:B213"/>
    <mergeCell ref="C212:C213"/>
    <mergeCell ref="D212:D213"/>
    <mergeCell ref="E212:E213"/>
    <mergeCell ref="J212:J213"/>
    <mergeCell ref="A218:A219"/>
    <mergeCell ref="B218:B219"/>
    <mergeCell ref="C218:C219"/>
    <mergeCell ref="D218:D219"/>
    <mergeCell ref="E218:E219"/>
    <mergeCell ref="A221:A226"/>
    <mergeCell ref="B221:B226"/>
    <mergeCell ref="C221:C226"/>
    <mergeCell ref="D221:D226"/>
    <mergeCell ref="E221:E226"/>
    <mergeCell ref="A228:A233"/>
    <mergeCell ref="B228:B233"/>
    <mergeCell ref="C228:C233"/>
    <mergeCell ref="D228:D233"/>
    <mergeCell ref="E228:E233"/>
    <mergeCell ref="A235:A237"/>
    <mergeCell ref="B235:B237"/>
    <mergeCell ref="C235:C237"/>
    <mergeCell ref="D235:D237"/>
    <mergeCell ref="E235:E237"/>
    <mergeCell ref="A239:A241"/>
    <mergeCell ref="B239:B241"/>
    <mergeCell ref="C239:C241"/>
    <mergeCell ref="D239:D241"/>
    <mergeCell ref="E239:E241"/>
    <mergeCell ref="A243:A247"/>
    <mergeCell ref="B243:B247"/>
    <mergeCell ref="C243:C247"/>
    <mergeCell ref="D243:D247"/>
    <mergeCell ref="E243:E247"/>
    <mergeCell ref="A249:A253"/>
    <mergeCell ref="B249:B253"/>
    <mergeCell ref="C249:C253"/>
    <mergeCell ref="D249:D253"/>
    <mergeCell ref="E249:E253"/>
    <mergeCell ref="A255:A256"/>
    <mergeCell ref="B255:B256"/>
    <mergeCell ref="C255:C256"/>
    <mergeCell ref="D255:D256"/>
    <mergeCell ref="E255:E256"/>
    <mergeCell ref="A266:D269"/>
    <mergeCell ref="J266:J269"/>
    <mergeCell ref="A270:D273"/>
    <mergeCell ref="J270:J273"/>
    <mergeCell ref="A274:D277"/>
    <mergeCell ref="J274:J277"/>
    <mergeCell ref="A257:I257"/>
    <mergeCell ref="A258:I258"/>
    <mergeCell ref="A259:I259"/>
    <mergeCell ref="A262:J263"/>
    <mergeCell ref="A264:J264"/>
    <mergeCell ref="A265:D265"/>
    <mergeCell ref="A290:A293"/>
    <mergeCell ref="B290:B293"/>
    <mergeCell ref="C290:C293"/>
    <mergeCell ref="D290:D293"/>
    <mergeCell ref="E290:E293"/>
    <mergeCell ref="J290:J293"/>
    <mergeCell ref="A278:F278"/>
    <mergeCell ref="A280:J280"/>
    <mergeCell ref="A281:J281"/>
    <mergeCell ref="D283:J283"/>
    <mergeCell ref="A285:A288"/>
    <mergeCell ref="B285:B288"/>
    <mergeCell ref="C285:C288"/>
    <mergeCell ref="D285:D288"/>
    <mergeCell ref="E285:E288"/>
    <mergeCell ref="J285:J288"/>
    <mergeCell ref="A301:A305"/>
    <mergeCell ref="B301:B305"/>
    <mergeCell ref="C301:C305"/>
    <mergeCell ref="D301:D305"/>
    <mergeCell ref="E301:E305"/>
    <mergeCell ref="J301:J305"/>
    <mergeCell ref="A295:A299"/>
    <mergeCell ref="B295:B299"/>
    <mergeCell ref="C295:C299"/>
    <mergeCell ref="D295:D299"/>
    <mergeCell ref="E295:E299"/>
    <mergeCell ref="J295:J299"/>
    <mergeCell ref="J319:J330"/>
    <mergeCell ref="A332:A343"/>
    <mergeCell ref="B332:B343"/>
    <mergeCell ref="C332:C343"/>
    <mergeCell ref="D332:D343"/>
    <mergeCell ref="E332:E343"/>
    <mergeCell ref="J332:J343"/>
    <mergeCell ref="A307:A309"/>
    <mergeCell ref="B307:B309"/>
    <mergeCell ref="C307:C309"/>
    <mergeCell ref="D307:D309"/>
    <mergeCell ref="E307:E309"/>
    <mergeCell ref="A319:A330"/>
    <mergeCell ref="B319:B330"/>
    <mergeCell ref="C319:C330"/>
    <mergeCell ref="D319:D330"/>
    <mergeCell ref="E319:E330"/>
    <mergeCell ref="A351:A355"/>
    <mergeCell ref="B351:B355"/>
    <mergeCell ref="C351:C355"/>
    <mergeCell ref="D351:D355"/>
    <mergeCell ref="E351:E355"/>
    <mergeCell ref="J351:J355"/>
    <mergeCell ref="A345:A349"/>
    <mergeCell ref="B345:B349"/>
    <mergeCell ref="C345:C349"/>
    <mergeCell ref="D345:D349"/>
    <mergeCell ref="E345:E349"/>
    <mergeCell ref="J345:J349"/>
    <mergeCell ref="A357:A360"/>
    <mergeCell ref="B357:B360"/>
    <mergeCell ref="C357:C360"/>
    <mergeCell ref="D357:D360"/>
    <mergeCell ref="E357:E360"/>
    <mergeCell ref="A362:A365"/>
    <mergeCell ref="B362:B365"/>
    <mergeCell ref="C362:C365"/>
    <mergeCell ref="D362:D365"/>
    <mergeCell ref="E362:E365"/>
    <mergeCell ref="A370:A371"/>
    <mergeCell ref="B370:B371"/>
    <mergeCell ref="C370:C371"/>
    <mergeCell ref="D370:D371"/>
    <mergeCell ref="E370:E371"/>
    <mergeCell ref="J370:J371"/>
    <mergeCell ref="J362:J365"/>
    <mergeCell ref="A367:A368"/>
    <mergeCell ref="B367:B368"/>
    <mergeCell ref="C367:C368"/>
    <mergeCell ref="D367:D368"/>
    <mergeCell ref="E367:E368"/>
    <mergeCell ref="J367:J368"/>
    <mergeCell ref="A377:A379"/>
    <mergeCell ref="B377:B379"/>
    <mergeCell ref="C377:C379"/>
    <mergeCell ref="D377:D379"/>
    <mergeCell ref="E377:E379"/>
    <mergeCell ref="J377:J379"/>
    <mergeCell ref="A373:A375"/>
    <mergeCell ref="B373:B375"/>
    <mergeCell ref="C373:C375"/>
    <mergeCell ref="D373:D375"/>
    <mergeCell ref="E373:E375"/>
    <mergeCell ref="J373:J375"/>
    <mergeCell ref="A394:A405"/>
    <mergeCell ref="B394:B405"/>
    <mergeCell ref="C394:C405"/>
    <mergeCell ref="D394:D405"/>
    <mergeCell ref="E394:E405"/>
    <mergeCell ref="J394:J405"/>
    <mergeCell ref="A381:A392"/>
    <mergeCell ref="B381:B392"/>
    <mergeCell ref="C381:C392"/>
    <mergeCell ref="D381:D392"/>
    <mergeCell ref="E381:E392"/>
    <mergeCell ref="J381:J392"/>
    <mergeCell ref="A410:A411"/>
    <mergeCell ref="B410:B411"/>
    <mergeCell ref="C410:C411"/>
    <mergeCell ref="D410:D411"/>
    <mergeCell ref="E410:E411"/>
    <mergeCell ref="J410:J411"/>
    <mergeCell ref="A407:A408"/>
    <mergeCell ref="B407:B408"/>
    <mergeCell ref="C407:C408"/>
    <mergeCell ref="D407:D408"/>
    <mergeCell ref="E407:E408"/>
    <mergeCell ref="J407:J408"/>
    <mergeCell ref="A420:A421"/>
    <mergeCell ref="B420:B421"/>
    <mergeCell ref="C420:C421"/>
    <mergeCell ref="D420:D421"/>
    <mergeCell ref="E420:E421"/>
    <mergeCell ref="J420:J421"/>
    <mergeCell ref="A417:A418"/>
    <mergeCell ref="B417:B418"/>
    <mergeCell ref="C417:C418"/>
    <mergeCell ref="D417:D418"/>
    <mergeCell ref="E417:E418"/>
    <mergeCell ref="J417:J418"/>
    <mergeCell ref="A428:J428"/>
    <mergeCell ref="A423:A424"/>
    <mergeCell ref="B423:B424"/>
    <mergeCell ref="C423:C424"/>
    <mergeCell ref="D423:D424"/>
    <mergeCell ref="E423:E424"/>
    <mergeCell ref="A426:A427"/>
    <mergeCell ref="B426:B427"/>
    <mergeCell ref="C426:C427"/>
    <mergeCell ref="D426:D427"/>
    <mergeCell ref="E426:E427"/>
    <mergeCell ref="E438:E442"/>
    <mergeCell ref="A444:A448"/>
    <mergeCell ref="B444:B448"/>
    <mergeCell ref="C444:C448"/>
    <mergeCell ref="D444:D448"/>
    <mergeCell ref="E444:E448"/>
    <mergeCell ref="A432:A436"/>
    <mergeCell ref="B432:B436"/>
    <mergeCell ref="C432:C436"/>
    <mergeCell ref="D432:D436"/>
    <mergeCell ref="E432:E436"/>
    <mergeCell ref="A472:A473"/>
    <mergeCell ref="B472:B473"/>
    <mergeCell ref="C472:C473"/>
    <mergeCell ref="D472:D473"/>
    <mergeCell ref="E472:E473"/>
    <mergeCell ref="J472:J473"/>
    <mergeCell ref="A469:A470"/>
    <mergeCell ref="B469:B470"/>
    <mergeCell ref="C469:C470"/>
    <mergeCell ref="D469:D470"/>
    <mergeCell ref="E469:E470"/>
    <mergeCell ref="J469:J470"/>
    <mergeCell ref="A475:A476"/>
    <mergeCell ref="B475:B476"/>
    <mergeCell ref="C475:C476"/>
    <mergeCell ref="D475:D476"/>
    <mergeCell ref="E475:E476"/>
    <mergeCell ref="A478:A483"/>
    <mergeCell ref="B478:B483"/>
    <mergeCell ref="C478:C483"/>
    <mergeCell ref="D478:D483"/>
    <mergeCell ref="E478:E483"/>
    <mergeCell ref="A485:A490"/>
    <mergeCell ref="B485:B490"/>
    <mergeCell ref="C485:C490"/>
    <mergeCell ref="D485:D490"/>
    <mergeCell ref="E485:E490"/>
    <mergeCell ref="A492:A494"/>
    <mergeCell ref="B492:B494"/>
    <mergeCell ref="C492:C494"/>
    <mergeCell ref="D492:D494"/>
    <mergeCell ref="E492:E494"/>
    <mergeCell ref="A496:A498"/>
    <mergeCell ref="B496:B498"/>
    <mergeCell ref="C496:C498"/>
    <mergeCell ref="D496:D498"/>
    <mergeCell ref="E496:E498"/>
    <mergeCell ref="A500:A504"/>
    <mergeCell ref="B500:B504"/>
    <mergeCell ref="C500:C504"/>
    <mergeCell ref="D500:D504"/>
    <mergeCell ref="E500:E504"/>
    <mergeCell ref="A506:A510"/>
    <mergeCell ref="B506:B510"/>
    <mergeCell ref="C506:C510"/>
    <mergeCell ref="D506:D510"/>
    <mergeCell ref="E506:E510"/>
    <mergeCell ref="A511:A512"/>
    <mergeCell ref="B511:B512"/>
    <mergeCell ref="C511:C512"/>
    <mergeCell ref="D511:D512"/>
    <mergeCell ref="E511:E512"/>
    <mergeCell ref="A522:D525"/>
    <mergeCell ref="J522:J525"/>
    <mergeCell ref="A526:D529"/>
    <mergeCell ref="J526:J529"/>
    <mergeCell ref="A530:D533"/>
    <mergeCell ref="J530:J533"/>
    <mergeCell ref="A513:I513"/>
    <mergeCell ref="A514:I514"/>
    <mergeCell ref="A515:I515"/>
    <mergeCell ref="A518:J519"/>
    <mergeCell ref="A520:J520"/>
    <mergeCell ref="A521:D521"/>
    <mergeCell ref="A546:A549"/>
    <mergeCell ref="B546:B549"/>
    <mergeCell ref="C546:C549"/>
    <mergeCell ref="D546:D549"/>
    <mergeCell ref="E546:E549"/>
    <mergeCell ref="J546:J549"/>
    <mergeCell ref="A534:F534"/>
    <mergeCell ref="A535:D535"/>
    <mergeCell ref="A536:J536"/>
    <mergeCell ref="A537:J537"/>
    <mergeCell ref="D539:J539"/>
    <mergeCell ref="A541:A544"/>
    <mergeCell ref="B541:B544"/>
    <mergeCell ref="C541:C544"/>
    <mergeCell ref="D541:D544"/>
    <mergeCell ref="E541:E544"/>
    <mergeCell ref="A557:A561"/>
    <mergeCell ref="B557:B561"/>
    <mergeCell ref="C557:C561"/>
    <mergeCell ref="D557:D561"/>
    <mergeCell ref="E557:E561"/>
    <mergeCell ref="J557:J561"/>
    <mergeCell ref="A551:A555"/>
    <mergeCell ref="B551:B555"/>
    <mergeCell ref="C551:C555"/>
    <mergeCell ref="D551:D555"/>
    <mergeCell ref="E551:E555"/>
    <mergeCell ref="J551:J555"/>
    <mergeCell ref="A588:A599"/>
    <mergeCell ref="B588:B599"/>
    <mergeCell ref="C588:C599"/>
    <mergeCell ref="D588:D599"/>
    <mergeCell ref="E588:E599"/>
    <mergeCell ref="J588:J599"/>
    <mergeCell ref="A563:A565"/>
    <mergeCell ref="B563:B565"/>
    <mergeCell ref="C563:C565"/>
    <mergeCell ref="D563:D565"/>
    <mergeCell ref="E563:E565"/>
    <mergeCell ref="A575:A586"/>
    <mergeCell ref="B575:B586"/>
    <mergeCell ref="C575:C586"/>
    <mergeCell ref="D575:D586"/>
    <mergeCell ref="E575:E586"/>
    <mergeCell ref="A607:A611"/>
    <mergeCell ref="B607:B611"/>
    <mergeCell ref="C607:C611"/>
    <mergeCell ref="D607:D611"/>
    <mergeCell ref="E607:E611"/>
    <mergeCell ref="J607:J611"/>
    <mergeCell ref="A601:A605"/>
    <mergeCell ref="B601:B605"/>
    <mergeCell ref="C601:C605"/>
    <mergeCell ref="D601:D605"/>
    <mergeCell ref="E601:E605"/>
    <mergeCell ref="J601:J605"/>
    <mergeCell ref="A613:A616"/>
    <mergeCell ref="B613:B616"/>
    <mergeCell ref="C613:C616"/>
    <mergeCell ref="D613:D616"/>
    <mergeCell ref="E613:E616"/>
    <mergeCell ref="A618:A621"/>
    <mergeCell ref="B618:B621"/>
    <mergeCell ref="C618:C621"/>
    <mergeCell ref="D618:D621"/>
    <mergeCell ref="E618:E621"/>
    <mergeCell ref="A626:A627"/>
    <mergeCell ref="B626:B627"/>
    <mergeCell ref="C626:C627"/>
    <mergeCell ref="D626:D627"/>
    <mergeCell ref="E626:E627"/>
    <mergeCell ref="J626:J627"/>
    <mergeCell ref="J618:J621"/>
    <mergeCell ref="A623:A624"/>
    <mergeCell ref="B623:B624"/>
    <mergeCell ref="C623:C624"/>
    <mergeCell ref="D623:D624"/>
    <mergeCell ref="E623:E624"/>
    <mergeCell ref="J623:J624"/>
    <mergeCell ref="A633:A635"/>
    <mergeCell ref="B633:B635"/>
    <mergeCell ref="C633:C635"/>
    <mergeCell ref="D633:D635"/>
    <mergeCell ref="E633:E635"/>
    <mergeCell ref="J633:J635"/>
    <mergeCell ref="A629:A631"/>
    <mergeCell ref="B629:B631"/>
    <mergeCell ref="C629:C631"/>
    <mergeCell ref="D629:D631"/>
    <mergeCell ref="E629:E631"/>
    <mergeCell ref="J629:J631"/>
    <mergeCell ref="A650:A661"/>
    <mergeCell ref="B650:B661"/>
    <mergeCell ref="C650:C661"/>
    <mergeCell ref="D650:D661"/>
    <mergeCell ref="E650:E661"/>
    <mergeCell ref="J650:J661"/>
    <mergeCell ref="A637:A648"/>
    <mergeCell ref="B637:B648"/>
    <mergeCell ref="C637:C648"/>
    <mergeCell ref="D637:D648"/>
    <mergeCell ref="E637:E648"/>
    <mergeCell ref="J637:J648"/>
    <mergeCell ref="A666:A667"/>
    <mergeCell ref="B666:B667"/>
    <mergeCell ref="C666:C667"/>
    <mergeCell ref="D666:D667"/>
    <mergeCell ref="E666:E667"/>
    <mergeCell ref="J666:J667"/>
    <mergeCell ref="A663:A664"/>
    <mergeCell ref="B663:B664"/>
    <mergeCell ref="C663:C664"/>
    <mergeCell ref="D663:D664"/>
    <mergeCell ref="E663:E664"/>
    <mergeCell ref="J663:J664"/>
    <mergeCell ref="A676:A677"/>
    <mergeCell ref="B676:B677"/>
    <mergeCell ref="C676:C677"/>
    <mergeCell ref="D676:D677"/>
    <mergeCell ref="E676:E677"/>
    <mergeCell ref="J676:J677"/>
    <mergeCell ref="A673:A674"/>
    <mergeCell ref="B673:B674"/>
    <mergeCell ref="C673:C674"/>
    <mergeCell ref="D673:D674"/>
    <mergeCell ref="E673:E674"/>
    <mergeCell ref="J673:J674"/>
    <mergeCell ref="B679:B680"/>
    <mergeCell ref="C679:C680"/>
    <mergeCell ref="D679:D680"/>
    <mergeCell ref="E679:E680"/>
    <mergeCell ref="A682:A683"/>
    <mergeCell ref="B682:B683"/>
    <mergeCell ref="C682:C683"/>
    <mergeCell ref="D682:D683"/>
    <mergeCell ref="E682:E683"/>
    <mergeCell ref="C700:C704"/>
    <mergeCell ref="D700:D704"/>
    <mergeCell ref="E700:E704"/>
    <mergeCell ref="A688:A692"/>
    <mergeCell ref="B688:B692"/>
    <mergeCell ref="C688:C692"/>
    <mergeCell ref="D688:D692"/>
    <mergeCell ref="E688:E692"/>
    <mergeCell ref="J688:J692"/>
    <mergeCell ref="A728:A729"/>
    <mergeCell ref="B728:B729"/>
    <mergeCell ref="C728:C729"/>
    <mergeCell ref="D728:D729"/>
    <mergeCell ref="E728:E729"/>
    <mergeCell ref="J728:J729"/>
    <mergeCell ref="A725:A726"/>
    <mergeCell ref="B725:B726"/>
    <mergeCell ref="C725:C726"/>
    <mergeCell ref="D725:D726"/>
    <mergeCell ref="E725:E726"/>
    <mergeCell ref="J725:J726"/>
    <mergeCell ref="B731:B732"/>
    <mergeCell ref="C731:C732"/>
    <mergeCell ref="D731:D732"/>
    <mergeCell ref="E731:E732"/>
    <mergeCell ref="A734:A739"/>
    <mergeCell ref="B734:B739"/>
    <mergeCell ref="C734:C739"/>
    <mergeCell ref="D734:D739"/>
    <mergeCell ref="E734:E739"/>
    <mergeCell ref="A741:A746"/>
    <mergeCell ref="B741:B746"/>
    <mergeCell ref="C741:C746"/>
    <mergeCell ref="D741:D746"/>
    <mergeCell ref="E741:E746"/>
    <mergeCell ref="A748:A750"/>
    <mergeCell ref="B748:B750"/>
    <mergeCell ref="C748:C750"/>
    <mergeCell ref="D748:D750"/>
    <mergeCell ref="E748:E750"/>
    <mergeCell ref="A752:A754"/>
    <mergeCell ref="B752:B754"/>
    <mergeCell ref="C752:C754"/>
    <mergeCell ref="D752:D754"/>
    <mergeCell ref="E752:E754"/>
    <mergeCell ref="A756:A760"/>
    <mergeCell ref="B756:B760"/>
    <mergeCell ref="C756:C760"/>
    <mergeCell ref="D756:D760"/>
    <mergeCell ref="E756:E760"/>
    <mergeCell ref="A762:A766"/>
    <mergeCell ref="B762:B766"/>
    <mergeCell ref="C762:C766"/>
    <mergeCell ref="D762:D766"/>
    <mergeCell ref="E762:E766"/>
    <mergeCell ref="A768:A769"/>
    <mergeCell ref="B768:B769"/>
    <mergeCell ref="C768:C769"/>
    <mergeCell ref="D768:D769"/>
    <mergeCell ref="E768:E769"/>
    <mergeCell ref="A783:D786"/>
    <mergeCell ref="J783:J786"/>
    <mergeCell ref="A787:D790"/>
    <mergeCell ref="J787:J790"/>
    <mergeCell ref="A791:D794"/>
    <mergeCell ref="J791:J794"/>
    <mergeCell ref="A770:I770"/>
    <mergeCell ref="A771:I771"/>
    <mergeCell ref="A772:I772"/>
    <mergeCell ref="A779:J780"/>
    <mergeCell ref="A781:J781"/>
    <mergeCell ref="A782:D782"/>
    <mergeCell ref="A807:A810"/>
    <mergeCell ref="B807:B810"/>
    <mergeCell ref="C807:C810"/>
    <mergeCell ref="D807:D810"/>
    <mergeCell ref="E807:E810"/>
    <mergeCell ref="J807:J810"/>
    <mergeCell ref="A795:F795"/>
    <mergeCell ref="A796:D796"/>
    <mergeCell ref="A797:J797"/>
    <mergeCell ref="A798:J798"/>
    <mergeCell ref="D800:J800"/>
    <mergeCell ref="A802:A805"/>
    <mergeCell ref="B802:B805"/>
    <mergeCell ref="C802:C805"/>
    <mergeCell ref="D802:D805"/>
    <mergeCell ref="E802:E805"/>
    <mergeCell ref="A818:A822"/>
    <mergeCell ref="B818:B822"/>
    <mergeCell ref="C818:C822"/>
    <mergeCell ref="D818:D822"/>
    <mergeCell ref="E818:E822"/>
    <mergeCell ref="J818:J822"/>
    <mergeCell ref="A812:A816"/>
    <mergeCell ref="B812:B816"/>
    <mergeCell ref="C812:C816"/>
    <mergeCell ref="D812:D816"/>
    <mergeCell ref="E812:E816"/>
    <mergeCell ref="J812:J816"/>
    <mergeCell ref="A849:A860"/>
    <mergeCell ref="B849:B860"/>
    <mergeCell ref="C849:C860"/>
    <mergeCell ref="D849:D860"/>
    <mergeCell ref="E849:E860"/>
    <mergeCell ref="J849:J860"/>
    <mergeCell ref="A824:A826"/>
    <mergeCell ref="B824:B826"/>
    <mergeCell ref="C824:C826"/>
    <mergeCell ref="D824:D826"/>
    <mergeCell ref="E824:E826"/>
    <mergeCell ref="A836:A847"/>
    <mergeCell ref="B836:B847"/>
    <mergeCell ref="C836:C847"/>
    <mergeCell ref="D836:D847"/>
    <mergeCell ref="E836:E847"/>
    <mergeCell ref="A868:A872"/>
    <mergeCell ref="B868:B872"/>
    <mergeCell ref="C868:C872"/>
    <mergeCell ref="D868:D872"/>
    <mergeCell ref="E868:E872"/>
    <mergeCell ref="J868:J872"/>
    <mergeCell ref="A862:A866"/>
    <mergeCell ref="B862:B866"/>
    <mergeCell ref="C862:C866"/>
    <mergeCell ref="D862:D866"/>
    <mergeCell ref="E862:E866"/>
    <mergeCell ref="J862:J866"/>
    <mergeCell ref="A874:A877"/>
    <mergeCell ref="B874:B877"/>
    <mergeCell ref="C874:C877"/>
    <mergeCell ref="D874:D877"/>
    <mergeCell ref="E874:E877"/>
    <mergeCell ref="A879:A882"/>
    <mergeCell ref="B879:B882"/>
    <mergeCell ref="C879:C882"/>
    <mergeCell ref="D879:D882"/>
    <mergeCell ref="E879:E882"/>
    <mergeCell ref="A887:A888"/>
    <mergeCell ref="B887:B888"/>
    <mergeCell ref="C887:C888"/>
    <mergeCell ref="D887:D888"/>
    <mergeCell ref="E887:E888"/>
    <mergeCell ref="J887:J888"/>
    <mergeCell ref="J879:J882"/>
    <mergeCell ref="A884:A885"/>
    <mergeCell ref="B884:B885"/>
    <mergeCell ref="C884:C885"/>
    <mergeCell ref="D884:D885"/>
    <mergeCell ref="E884:E885"/>
    <mergeCell ref="J884:J885"/>
    <mergeCell ref="A894:A896"/>
    <mergeCell ref="B894:B896"/>
    <mergeCell ref="C894:C896"/>
    <mergeCell ref="D894:D896"/>
    <mergeCell ref="E894:E896"/>
    <mergeCell ref="J894:J896"/>
    <mergeCell ref="A890:A892"/>
    <mergeCell ref="B890:B892"/>
    <mergeCell ref="C890:C892"/>
    <mergeCell ref="D890:D892"/>
    <mergeCell ref="E890:E892"/>
    <mergeCell ref="J890:J892"/>
    <mergeCell ref="A911:A922"/>
    <mergeCell ref="B911:B922"/>
    <mergeCell ref="C911:C922"/>
    <mergeCell ref="D911:D922"/>
    <mergeCell ref="E911:E922"/>
    <mergeCell ref="J911:J922"/>
    <mergeCell ref="A898:A909"/>
    <mergeCell ref="B898:B909"/>
    <mergeCell ref="C898:C909"/>
    <mergeCell ref="D898:D909"/>
    <mergeCell ref="E898:E909"/>
    <mergeCell ref="J898:J909"/>
    <mergeCell ref="A927:A928"/>
    <mergeCell ref="B927:B928"/>
    <mergeCell ref="C927:C928"/>
    <mergeCell ref="D927:D928"/>
    <mergeCell ref="E927:E928"/>
    <mergeCell ref="J927:J928"/>
    <mergeCell ref="A924:A925"/>
    <mergeCell ref="B924:B925"/>
    <mergeCell ref="C924:C925"/>
    <mergeCell ref="D924:D925"/>
    <mergeCell ref="E924:E925"/>
    <mergeCell ref="J924:J925"/>
    <mergeCell ref="A937:A938"/>
    <mergeCell ref="B937:B938"/>
    <mergeCell ref="C937:C938"/>
    <mergeCell ref="D937:D938"/>
    <mergeCell ref="E937:E938"/>
    <mergeCell ref="J937:J938"/>
    <mergeCell ref="A934:A935"/>
    <mergeCell ref="B934:B935"/>
    <mergeCell ref="C934:C935"/>
    <mergeCell ref="D934:D935"/>
    <mergeCell ref="E934:E935"/>
    <mergeCell ref="J934:J935"/>
    <mergeCell ref="A949:A953"/>
    <mergeCell ref="B949:B953"/>
    <mergeCell ref="C949:C953"/>
    <mergeCell ref="D949:D953"/>
    <mergeCell ref="E949:E953"/>
    <mergeCell ref="A945:J945"/>
    <mergeCell ref="A940:A941"/>
    <mergeCell ref="B940:B941"/>
    <mergeCell ref="C940:C941"/>
    <mergeCell ref="D940:D941"/>
    <mergeCell ref="E940:E941"/>
    <mergeCell ref="A943:A944"/>
    <mergeCell ref="B943:B944"/>
    <mergeCell ref="C943:C944"/>
    <mergeCell ref="D943:D944"/>
    <mergeCell ref="E943:E944"/>
    <mergeCell ref="A955:A959"/>
    <mergeCell ref="B955:B959"/>
    <mergeCell ref="C955:C959"/>
    <mergeCell ref="D955:D959"/>
    <mergeCell ref="E955:E959"/>
    <mergeCell ref="A961:A965"/>
    <mergeCell ref="B961:B965"/>
    <mergeCell ref="C961:C965"/>
    <mergeCell ref="D961:D965"/>
    <mergeCell ref="E961:E965"/>
    <mergeCell ref="A986:A987"/>
    <mergeCell ref="B986:B987"/>
    <mergeCell ref="C986:C987"/>
    <mergeCell ref="D986:D987"/>
    <mergeCell ref="E986:E987"/>
    <mergeCell ref="J986:J987"/>
    <mergeCell ref="A975:J975"/>
    <mergeCell ref="A984:J984"/>
    <mergeCell ref="A967:A971"/>
    <mergeCell ref="B967:B971"/>
    <mergeCell ref="C967:C971"/>
    <mergeCell ref="D967:D971"/>
    <mergeCell ref="E967:E971"/>
    <mergeCell ref="A972:J972"/>
    <mergeCell ref="C992:C993"/>
    <mergeCell ref="D992:D993"/>
    <mergeCell ref="E992:E993"/>
    <mergeCell ref="A995:A1000"/>
    <mergeCell ref="B995:B1000"/>
    <mergeCell ref="C995:C1000"/>
    <mergeCell ref="D995:D1000"/>
    <mergeCell ref="E995:E1000"/>
    <mergeCell ref="A989:A990"/>
    <mergeCell ref="B989:B990"/>
    <mergeCell ref="C989:C990"/>
    <mergeCell ref="D989:D990"/>
    <mergeCell ref="E989:E990"/>
    <mergeCell ref="J100:J103"/>
    <mergeCell ref="J166:J167"/>
    <mergeCell ref="J169:J170"/>
    <mergeCell ref="J175:J179"/>
    <mergeCell ref="J181:J185"/>
    <mergeCell ref="J187:J191"/>
    <mergeCell ref="A1023:A1027"/>
    <mergeCell ref="B1023:B1027"/>
    <mergeCell ref="C1023:C1027"/>
    <mergeCell ref="D1023:D1027"/>
    <mergeCell ref="E1023:E1027"/>
    <mergeCell ref="A1013:A1015"/>
    <mergeCell ref="B1013:B1015"/>
    <mergeCell ref="C1013:C1015"/>
    <mergeCell ref="D1013:D1015"/>
    <mergeCell ref="E1013:E1015"/>
    <mergeCell ref="A1017:A1021"/>
    <mergeCell ref="B1017:B1021"/>
    <mergeCell ref="C1017:C1021"/>
    <mergeCell ref="D1017:D1021"/>
    <mergeCell ref="E1017:E1021"/>
    <mergeCell ref="A1002:A1007"/>
    <mergeCell ref="B1002:B1007"/>
    <mergeCell ref="J218:J219"/>
    <mergeCell ref="J221:J226"/>
    <mergeCell ref="J228:J233"/>
    <mergeCell ref="J235:J237"/>
    <mergeCell ref="J239:J241"/>
    <mergeCell ref="J243:J247"/>
    <mergeCell ref="A1031:I1031"/>
    <mergeCell ref="A1032:I1032"/>
    <mergeCell ref="A1033:I1033"/>
    <mergeCell ref="A1029:A1030"/>
    <mergeCell ref="B1029:B1030"/>
    <mergeCell ref="C1029:C1030"/>
    <mergeCell ref="D1029:D1030"/>
    <mergeCell ref="E1029:E1030"/>
    <mergeCell ref="C1002:C1007"/>
    <mergeCell ref="D1002:D1007"/>
    <mergeCell ref="E1002:E1007"/>
    <mergeCell ref="A1009:A1011"/>
    <mergeCell ref="B1009:B1011"/>
    <mergeCell ref="C1009:C1011"/>
    <mergeCell ref="D1009:D1011"/>
    <mergeCell ref="E1009:E1011"/>
    <mergeCell ref="A992:A993"/>
    <mergeCell ref="B992:B993"/>
    <mergeCell ref="J249:J253"/>
    <mergeCell ref="J255:J256"/>
    <mergeCell ref="J563:J565"/>
    <mergeCell ref="J613:J616"/>
    <mergeCell ref="J679:J680"/>
    <mergeCell ref="J682:J683"/>
    <mergeCell ref="J438:J442"/>
    <mergeCell ref="J444:J448"/>
    <mergeCell ref="J450:J454"/>
    <mergeCell ref="J475:J476"/>
    <mergeCell ref="J575:J586"/>
    <mergeCell ref="J541:J544"/>
    <mergeCell ref="A458:J458"/>
    <mergeCell ref="A467:J467"/>
    <mergeCell ref="A450:A454"/>
    <mergeCell ref="B450:B454"/>
    <mergeCell ref="C450:C454"/>
    <mergeCell ref="D450:D454"/>
    <mergeCell ref="E450:E454"/>
    <mergeCell ref="A455:J455"/>
    <mergeCell ref="A438:A442"/>
    <mergeCell ref="B438:B442"/>
    <mergeCell ref="C438:C442"/>
    <mergeCell ref="D438:D442"/>
    <mergeCell ref="J307:J309"/>
    <mergeCell ref="J357:J360"/>
    <mergeCell ref="J423:J424"/>
    <mergeCell ref="J426:J427"/>
    <mergeCell ref="J432:J436"/>
    <mergeCell ref="J694:J698"/>
    <mergeCell ref="J700:J704"/>
    <mergeCell ref="J706:J710"/>
    <mergeCell ref="J731:J732"/>
    <mergeCell ref="A714:J714"/>
    <mergeCell ref="A723:J723"/>
    <mergeCell ref="A706:A710"/>
    <mergeCell ref="B706:B710"/>
    <mergeCell ref="C706:C710"/>
    <mergeCell ref="D706:D710"/>
    <mergeCell ref="E706:E710"/>
    <mergeCell ref="A711:J711"/>
    <mergeCell ref="A694:A698"/>
    <mergeCell ref="B694:B698"/>
    <mergeCell ref="C694:C698"/>
    <mergeCell ref="D694:D698"/>
    <mergeCell ref="E694:E698"/>
    <mergeCell ref="A700:A704"/>
    <mergeCell ref="B700:B704"/>
    <mergeCell ref="A731:A732"/>
    <mergeCell ref="J874:J877"/>
    <mergeCell ref="J940:J941"/>
    <mergeCell ref="J943:J944"/>
    <mergeCell ref="J949:J953"/>
    <mergeCell ref="J955:J959"/>
    <mergeCell ref="J511:J512"/>
    <mergeCell ref="J824:J826"/>
    <mergeCell ref="J478:J483"/>
    <mergeCell ref="J485:J490"/>
    <mergeCell ref="J492:J494"/>
    <mergeCell ref="J496:J498"/>
    <mergeCell ref="J500:J504"/>
    <mergeCell ref="J506:J510"/>
    <mergeCell ref="J748:J750"/>
    <mergeCell ref="J752:J754"/>
    <mergeCell ref="J756:J760"/>
    <mergeCell ref="J762:J766"/>
    <mergeCell ref="J768:J769"/>
    <mergeCell ref="J734:J739"/>
    <mergeCell ref="J741:J746"/>
    <mergeCell ref="J836:J847"/>
    <mergeCell ref="J802:J805"/>
    <mergeCell ref="A684:J684"/>
    <mergeCell ref="A679:A680"/>
    <mergeCell ref="J1013:J1015"/>
    <mergeCell ref="J1017:J1021"/>
    <mergeCell ref="J1023:J1027"/>
    <mergeCell ref="J1029:J1030"/>
    <mergeCell ref="J961:J965"/>
    <mergeCell ref="J967:J971"/>
    <mergeCell ref="J992:J993"/>
    <mergeCell ref="J995:J1000"/>
    <mergeCell ref="J1002:J1007"/>
    <mergeCell ref="J1009:J1011"/>
    <mergeCell ref="J989:J990"/>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C0E0994-9247-4BB2-A50A-C998EA69722F}">
  <sheetPr>
    <tabColor rgb="FFFBFB6B"/>
  </sheetPr>
  <dimension ref="A1:M775"/>
  <sheetViews>
    <sheetView topLeftCell="B767" workbookViewId="0">
      <selection activeCell="F771" sqref="F771:J772"/>
    </sheetView>
  </sheetViews>
  <sheetFormatPr baseColWidth="10" defaultColWidth="10.5" defaultRowHeight="13" x14ac:dyDescent="0.2"/>
  <cols>
    <col min="1" max="1" width="80.5" style="9" customWidth="1"/>
    <col min="2" max="2" width="13.33203125" style="9" customWidth="1"/>
    <col min="3" max="5" width="12.5" style="9" customWidth="1"/>
    <col min="6" max="6" width="40.5" style="9" customWidth="1"/>
    <col min="7" max="7" width="14.5" style="9" customWidth="1"/>
    <col min="8" max="8" width="13.83203125" style="9" bestFit="1" customWidth="1"/>
    <col min="9" max="9" width="16" style="9" customWidth="1"/>
    <col min="10" max="10" width="14.83203125" style="9" bestFit="1" customWidth="1"/>
    <col min="11" max="11" width="11.5" style="9" bestFit="1" customWidth="1"/>
    <col min="12" max="12" width="19.6640625" style="9" customWidth="1"/>
    <col min="13" max="13" width="14.5" style="9" bestFit="1" customWidth="1"/>
    <col min="14" max="14" width="10.5" style="9"/>
    <col min="15" max="15" width="14.5" style="9" bestFit="1" customWidth="1"/>
    <col min="16" max="16384" width="10.5" style="9"/>
  </cols>
  <sheetData>
    <row r="1" spans="1:13" ht="15" x14ac:dyDescent="0.2">
      <c r="A1" s="6" t="s">
        <v>364</v>
      </c>
      <c r="B1" s="7">
        <f>SUM(B2:B4)</f>
        <v>1000000000</v>
      </c>
      <c r="C1" s="6"/>
      <c r="D1" s="8"/>
      <c r="E1" s="8"/>
    </row>
    <row r="2" spans="1:13" ht="15" x14ac:dyDescent="0.2">
      <c r="A2" s="10" t="s">
        <v>366</v>
      </c>
      <c r="B2" s="11">
        <v>350000000</v>
      </c>
      <c r="C2" s="12"/>
      <c r="D2" s="13"/>
      <c r="E2" s="13"/>
    </row>
    <row r="3" spans="1:13" ht="15" x14ac:dyDescent="0.2">
      <c r="A3" s="14" t="s">
        <v>365</v>
      </c>
      <c r="B3" s="15">
        <v>350000000</v>
      </c>
      <c r="C3" s="12"/>
      <c r="D3" s="13"/>
      <c r="E3" s="13"/>
    </row>
    <row r="4" spans="1:13" s="20" customFormat="1" ht="15" x14ac:dyDescent="0.2">
      <c r="A4" s="16" t="s">
        <v>367</v>
      </c>
      <c r="B4" s="17">
        <v>300000000</v>
      </c>
      <c r="C4" s="18"/>
      <c r="D4" s="19"/>
      <c r="E4" s="19"/>
    </row>
    <row r="5" spans="1:13" s="22" customFormat="1" x14ac:dyDescent="0.2">
      <c r="A5" s="149" t="s">
        <v>388</v>
      </c>
      <c r="B5" s="149"/>
      <c r="C5" s="149"/>
      <c r="D5" s="149"/>
      <c r="E5" s="149"/>
      <c r="F5" s="149"/>
      <c r="G5" s="149"/>
      <c r="H5" s="149"/>
      <c r="I5" s="149"/>
      <c r="J5" s="149"/>
    </row>
    <row r="6" spans="1:13" s="22" customFormat="1" x14ac:dyDescent="0.2">
      <c r="A6" s="149"/>
      <c r="B6" s="149"/>
      <c r="C6" s="149"/>
      <c r="D6" s="149"/>
      <c r="E6" s="149"/>
      <c r="F6" s="149"/>
      <c r="G6" s="149"/>
      <c r="H6" s="149"/>
      <c r="I6" s="149"/>
      <c r="J6" s="149"/>
    </row>
    <row r="7" spans="1:13" ht="14" x14ac:dyDescent="0.2">
      <c r="A7" s="150" t="s">
        <v>90</v>
      </c>
      <c r="B7" s="203"/>
      <c r="C7" s="203"/>
      <c r="D7" s="203"/>
      <c r="E7" s="203"/>
      <c r="F7" s="203"/>
      <c r="G7" s="203"/>
      <c r="H7" s="203"/>
      <c r="I7" s="203"/>
      <c r="J7" s="352"/>
    </row>
    <row r="8" spans="1:13" ht="45" x14ac:dyDescent="0.2">
      <c r="A8" s="151" t="s">
        <v>71</v>
      </c>
      <c r="B8" s="204"/>
      <c r="C8" s="204"/>
      <c r="D8" s="205"/>
      <c r="E8" s="21" t="s">
        <v>194</v>
      </c>
      <c r="F8" s="23"/>
      <c r="G8" s="21" t="s">
        <v>82</v>
      </c>
      <c r="H8" s="21" t="s">
        <v>92</v>
      </c>
      <c r="I8" s="21" t="s">
        <v>93</v>
      </c>
      <c r="J8" s="21" t="s">
        <v>94</v>
      </c>
    </row>
    <row r="9" spans="1:13" ht="30" x14ac:dyDescent="0.2">
      <c r="A9" s="152" t="s">
        <v>369</v>
      </c>
      <c r="B9" s="206"/>
      <c r="C9" s="206"/>
      <c r="D9" s="207"/>
      <c r="E9" s="24">
        <v>4.5</v>
      </c>
      <c r="F9" s="25" t="s">
        <v>96</v>
      </c>
      <c r="G9" s="3">
        <v>1</v>
      </c>
      <c r="H9" s="26">
        <v>4510000</v>
      </c>
      <c r="I9" s="27">
        <f>E9*G9*H9</f>
        <v>20295000</v>
      </c>
      <c r="J9" s="159">
        <f>SUM(I9:I12)</f>
        <v>99333000</v>
      </c>
    </row>
    <row r="10" spans="1:13" ht="30" x14ac:dyDescent="0.2">
      <c r="A10" s="208"/>
      <c r="B10" s="209"/>
      <c r="C10" s="209"/>
      <c r="D10" s="210"/>
      <c r="E10" s="24">
        <v>4.5</v>
      </c>
      <c r="F10" s="25" t="s">
        <v>97</v>
      </c>
      <c r="G10" s="3">
        <v>1</v>
      </c>
      <c r="H10" s="26">
        <v>4510000</v>
      </c>
      <c r="I10" s="27">
        <f t="shared" ref="I10:I20" si="0">E10*G10*H10</f>
        <v>20295000</v>
      </c>
      <c r="J10" s="160"/>
    </row>
    <row r="11" spans="1:13" ht="30" x14ac:dyDescent="0.2">
      <c r="A11" s="208"/>
      <c r="B11" s="209"/>
      <c r="C11" s="209"/>
      <c r="D11" s="210"/>
      <c r="E11" s="24">
        <v>4.5</v>
      </c>
      <c r="F11" s="25" t="s">
        <v>98</v>
      </c>
      <c r="G11" s="3">
        <v>1</v>
      </c>
      <c r="H11" s="26">
        <v>4510000</v>
      </c>
      <c r="I11" s="27">
        <f t="shared" si="0"/>
        <v>20295000</v>
      </c>
      <c r="J11" s="160"/>
    </row>
    <row r="12" spans="1:13" ht="30" x14ac:dyDescent="0.2">
      <c r="A12" s="211"/>
      <c r="B12" s="212"/>
      <c r="C12" s="212"/>
      <c r="D12" s="213"/>
      <c r="E12" s="24">
        <v>4.5</v>
      </c>
      <c r="F12" s="25" t="s">
        <v>195</v>
      </c>
      <c r="G12" s="3">
        <v>4</v>
      </c>
      <c r="H12" s="26">
        <v>2136000</v>
      </c>
      <c r="I12" s="27">
        <f t="shared" si="0"/>
        <v>38448000</v>
      </c>
      <c r="J12" s="161"/>
    </row>
    <row r="13" spans="1:13" ht="30" x14ac:dyDescent="0.2">
      <c r="A13" s="152" t="s">
        <v>370</v>
      </c>
      <c r="B13" s="206"/>
      <c r="C13" s="206"/>
      <c r="D13" s="207"/>
      <c r="E13" s="24">
        <v>4.5</v>
      </c>
      <c r="F13" s="25" t="s">
        <v>96</v>
      </c>
      <c r="G13" s="3">
        <v>1</v>
      </c>
      <c r="H13" s="26">
        <v>4510000</v>
      </c>
      <c r="I13" s="27">
        <f t="shared" si="0"/>
        <v>20295000</v>
      </c>
      <c r="J13" s="159">
        <f>SUM(I13:I16)</f>
        <v>99333000</v>
      </c>
    </row>
    <row r="14" spans="1:13" ht="30" x14ac:dyDescent="0.2">
      <c r="A14" s="208"/>
      <c r="B14" s="209"/>
      <c r="C14" s="209"/>
      <c r="D14" s="210"/>
      <c r="E14" s="24">
        <v>4.5</v>
      </c>
      <c r="F14" s="25" t="s">
        <v>97</v>
      </c>
      <c r="G14" s="3">
        <v>1</v>
      </c>
      <c r="H14" s="26">
        <v>4510000</v>
      </c>
      <c r="I14" s="27">
        <f t="shared" si="0"/>
        <v>20295000</v>
      </c>
      <c r="J14" s="160"/>
    </row>
    <row r="15" spans="1:13" ht="30" x14ac:dyDescent="0.2">
      <c r="A15" s="208"/>
      <c r="B15" s="209"/>
      <c r="C15" s="209"/>
      <c r="D15" s="210"/>
      <c r="E15" s="24">
        <v>4.5</v>
      </c>
      <c r="F15" s="25" t="s">
        <v>98</v>
      </c>
      <c r="G15" s="3">
        <v>1</v>
      </c>
      <c r="H15" s="26">
        <v>4510000</v>
      </c>
      <c r="I15" s="27">
        <f t="shared" si="0"/>
        <v>20295000</v>
      </c>
      <c r="J15" s="160"/>
    </row>
    <row r="16" spans="1:13" ht="30" x14ac:dyDescent="0.2">
      <c r="A16" s="211"/>
      <c r="B16" s="212"/>
      <c r="C16" s="212"/>
      <c r="D16" s="213"/>
      <c r="E16" s="24">
        <v>4.5</v>
      </c>
      <c r="F16" s="25" t="s">
        <v>195</v>
      </c>
      <c r="G16" s="3">
        <v>4</v>
      </c>
      <c r="H16" s="26">
        <v>2136000</v>
      </c>
      <c r="I16" s="27">
        <f t="shared" si="0"/>
        <v>38448000</v>
      </c>
      <c r="J16" s="161"/>
      <c r="M16" s="29"/>
    </row>
    <row r="17" spans="1:13" ht="30" x14ac:dyDescent="0.2">
      <c r="A17" s="152" t="s">
        <v>371</v>
      </c>
      <c r="B17" s="206"/>
      <c r="C17" s="206"/>
      <c r="D17" s="207"/>
      <c r="E17" s="24">
        <v>1.5</v>
      </c>
      <c r="F17" s="25" t="s">
        <v>102</v>
      </c>
      <c r="G17" s="3">
        <v>1</v>
      </c>
      <c r="H17" s="26">
        <v>4510000</v>
      </c>
      <c r="I17" s="27">
        <f t="shared" si="0"/>
        <v>6765000</v>
      </c>
      <c r="J17" s="159">
        <f>SUM(I17:I20)</f>
        <v>36080000</v>
      </c>
      <c r="M17" s="29"/>
    </row>
    <row r="18" spans="1:13" ht="30" x14ac:dyDescent="0.2">
      <c r="A18" s="208"/>
      <c r="B18" s="209"/>
      <c r="C18" s="209"/>
      <c r="D18" s="210"/>
      <c r="E18" s="24">
        <v>1.5</v>
      </c>
      <c r="F18" s="25" t="s">
        <v>103</v>
      </c>
      <c r="G18" s="3">
        <v>1</v>
      </c>
      <c r="H18" s="26">
        <v>4510000</v>
      </c>
      <c r="I18" s="27">
        <f t="shared" si="0"/>
        <v>6765000</v>
      </c>
      <c r="J18" s="160"/>
      <c r="M18" s="29"/>
    </row>
    <row r="19" spans="1:13" ht="30" x14ac:dyDescent="0.2">
      <c r="A19" s="208"/>
      <c r="B19" s="209"/>
      <c r="C19" s="209"/>
      <c r="D19" s="210"/>
      <c r="E19" s="24">
        <v>3</v>
      </c>
      <c r="F19" s="25" t="s">
        <v>247</v>
      </c>
      <c r="G19" s="3">
        <v>1</v>
      </c>
      <c r="H19" s="26">
        <v>4510000</v>
      </c>
      <c r="I19" s="27">
        <f t="shared" si="0"/>
        <v>13530000</v>
      </c>
      <c r="J19" s="160"/>
    </row>
    <row r="20" spans="1:13" ht="30" x14ac:dyDescent="0.2">
      <c r="A20" s="211"/>
      <c r="B20" s="212"/>
      <c r="C20" s="212"/>
      <c r="D20" s="213"/>
      <c r="E20" s="24">
        <v>2</v>
      </c>
      <c r="F20" s="25" t="s">
        <v>105</v>
      </c>
      <c r="G20" s="3">
        <v>1</v>
      </c>
      <c r="H20" s="26">
        <v>4510000</v>
      </c>
      <c r="I20" s="27">
        <f t="shared" si="0"/>
        <v>9020000</v>
      </c>
      <c r="J20" s="161"/>
      <c r="L20" s="32"/>
      <c r="M20" s="33">
        <f>L20*0.86%</f>
        <v>0</v>
      </c>
    </row>
    <row r="21" spans="1:13" ht="15" x14ac:dyDescent="0.2">
      <c r="A21" s="149"/>
      <c r="B21" s="149"/>
      <c r="C21" s="149"/>
      <c r="D21" s="149"/>
      <c r="E21" s="149"/>
      <c r="F21" s="149"/>
      <c r="G21" s="21" t="s">
        <v>82</v>
      </c>
      <c r="H21" s="21" t="s">
        <v>92</v>
      </c>
      <c r="I21" s="21" t="s">
        <v>93</v>
      </c>
      <c r="J21" s="21" t="s">
        <v>94</v>
      </c>
    </row>
    <row r="22" spans="1:13" s="22" customFormat="1" ht="105" x14ac:dyDescent="0.2">
      <c r="A22" s="177" t="s">
        <v>395</v>
      </c>
      <c r="B22" s="362"/>
      <c r="C22" s="362"/>
      <c r="D22" s="363"/>
      <c r="E22" s="30">
        <f>E9</f>
        <v>4.5</v>
      </c>
      <c r="F22" s="31" t="s">
        <v>107</v>
      </c>
      <c r="G22" s="3">
        <v>1</v>
      </c>
      <c r="H22" s="26" t="e">
        <f>#REF!</f>
        <v>#REF!</v>
      </c>
      <c r="I22" s="26" t="e">
        <f>E22*G22*H22</f>
        <v>#REF!</v>
      </c>
      <c r="J22" s="26" t="e">
        <f>E22*G22*H22</f>
        <v>#REF!</v>
      </c>
    </row>
    <row r="23" spans="1:13" s="22" customFormat="1" ht="14" x14ac:dyDescent="0.2">
      <c r="A23" s="178" t="s">
        <v>108</v>
      </c>
      <c r="B23" s="216"/>
      <c r="C23" s="216"/>
      <c r="D23" s="216"/>
      <c r="E23" s="216"/>
      <c r="F23" s="216"/>
      <c r="G23" s="216"/>
      <c r="H23" s="216"/>
      <c r="I23" s="216"/>
      <c r="J23" s="324"/>
    </row>
    <row r="24" spans="1:13" ht="29" customHeight="1" x14ac:dyDescent="0.2">
      <c r="A24" s="151" t="s">
        <v>109</v>
      </c>
      <c r="B24" s="204"/>
      <c r="C24" s="204"/>
      <c r="D24" s="204"/>
      <c r="E24" s="204"/>
      <c r="F24" s="204"/>
      <c r="G24" s="204"/>
      <c r="H24" s="204"/>
      <c r="I24" s="204"/>
      <c r="J24" s="205"/>
    </row>
    <row r="25" spans="1:13" s="22" customFormat="1" ht="45" x14ac:dyDescent="0.2">
      <c r="A25" s="21" t="s">
        <v>71</v>
      </c>
      <c r="B25" s="21" t="s">
        <v>110</v>
      </c>
      <c r="C25" s="21" t="s">
        <v>111</v>
      </c>
      <c r="D25" s="21" t="s">
        <v>112</v>
      </c>
      <c r="E25" s="21" t="s">
        <v>113</v>
      </c>
      <c r="F25" s="21" t="s">
        <v>114</v>
      </c>
      <c r="G25" s="21" t="s">
        <v>174</v>
      </c>
      <c r="H25" s="21" t="s">
        <v>92</v>
      </c>
      <c r="I25" s="21" t="s">
        <v>93</v>
      </c>
      <c r="J25" s="21" t="s">
        <v>94</v>
      </c>
    </row>
    <row r="26" spans="1:13" ht="29" customHeight="1" x14ac:dyDescent="0.2">
      <c r="A26" s="75" t="s">
        <v>115</v>
      </c>
      <c r="B26" s="86" t="s">
        <v>217</v>
      </c>
      <c r="C26" s="86" t="s">
        <v>218</v>
      </c>
      <c r="D26" s="323"/>
      <c r="E26" s="323"/>
      <c r="F26" s="323"/>
      <c r="G26" s="323"/>
      <c r="H26" s="323"/>
      <c r="I26" s="323"/>
      <c r="J26" s="323"/>
    </row>
    <row r="27" spans="1:13" ht="33" customHeight="1" x14ac:dyDescent="0.2">
      <c r="A27" s="21" t="s">
        <v>71</v>
      </c>
      <c r="B27" s="21" t="s">
        <v>110</v>
      </c>
      <c r="C27" s="21" t="s">
        <v>111</v>
      </c>
      <c r="D27" s="21" t="s">
        <v>112</v>
      </c>
      <c r="E27" s="21" t="s">
        <v>113</v>
      </c>
      <c r="F27" s="21" t="s">
        <v>114</v>
      </c>
      <c r="G27" s="21" t="s">
        <v>174</v>
      </c>
      <c r="H27" s="21" t="s">
        <v>92</v>
      </c>
      <c r="I27" s="21" t="s">
        <v>93</v>
      </c>
      <c r="J27" s="21" t="s">
        <v>94</v>
      </c>
    </row>
    <row r="28" spans="1:13" ht="31.25" customHeight="1" x14ac:dyDescent="0.2">
      <c r="A28" s="158" t="s">
        <v>221</v>
      </c>
      <c r="B28" s="157" t="s">
        <v>117</v>
      </c>
      <c r="C28" s="157" t="s">
        <v>118</v>
      </c>
      <c r="D28" s="157">
        <v>3</v>
      </c>
      <c r="E28" s="157">
        <v>20</v>
      </c>
      <c r="F28" s="2" t="s">
        <v>165</v>
      </c>
      <c r="G28" s="3">
        <f>ROUNDUP((D28*E28)/50,0)</f>
        <v>2</v>
      </c>
      <c r="H28" s="42" t="e">
        <f>#REF!</f>
        <v>#REF!</v>
      </c>
      <c r="I28" s="26" t="e">
        <f>+H28*G28</f>
        <v>#REF!</v>
      </c>
      <c r="J28" s="159" t="e">
        <f>SUM(I28:I31)</f>
        <v>#REF!</v>
      </c>
    </row>
    <row r="29" spans="1:13" ht="36.5" customHeight="1" x14ac:dyDescent="0.2">
      <c r="A29" s="158"/>
      <c r="B29" s="219"/>
      <c r="C29" s="219"/>
      <c r="D29" s="219"/>
      <c r="E29" s="219"/>
      <c r="F29" s="2" t="s">
        <v>80</v>
      </c>
      <c r="G29" s="3">
        <f>ROUNDUP((D28*E28)/20,0)</f>
        <v>3</v>
      </c>
      <c r="H29" s="42" t="e">
        <f>#REF!</f>
        <v>#REF!</v>
      </c>
      <c r="I29" s="26" t="e">
        <f>+H29*G29</f>
        <v>#REF!</v>
      </c>
      <c r="J29" s="160"/>
    </row>
    <row r="30" spans="1:13" s="22" customFormat="1" ht="15" x14ac:dyDescent="0.2">
      <c r="A30" s="158"/>
      <c r="B30" s="219"/>
      <c r="C30" s="219"/>
      <c r="D30" s="219"/>
      <c r="E30" s="219"/>
      <c r="F30" s="2" t="s">
        <v>78</v>
      </c>
      <c r="G30" s="3">
        <v>1</v>
      </c>
      <c r="H30" s="42" t="e">
        <f>#REF!</f>
        <v>#REF!</v>
      </c>
      <c r="I30" s="26" t="e">
        <f>+H30*G30</f>
        <v>#REF!</v>
      </c>
      <c r="J30" s="160"/>
    </row>
    <row r="31" spans="1:13" ht="33" customHeight="1" x14ac:dyDescent="0.2">
      <c r="A31" s="158"/>
      <c r="B31" s="220"/>
      <c r="C31" s="220"/>
      <c r="D31" s="220"/>
      <c r="E31" s="220"/>
      <c r="F31" s="2" t="s">
        <v>79</v>
      </c>
      <c r="G31" s="3">
        <v>3</v>
      </c>
      <c r="H31" s="42" t="e">
        <f>#REF!</f>
        <v>#REF!</v>
      </c>
      <c r="I31" s="26" t="e">
        <f>+H31*G31</f>
        <v>#REF!</v>
      </c>
      <c r="J31" s="161"/>
    </row>
    <row r="32" spans="1:13" ht="42.5" customHeight="1" x14ac:dyDescent="0.2">
      <c r="A32" s="21" t="s">
        <v>71</v>
      </c>
      <c r="B32" s="21" t="s">
        <v>110</v>
      </c>
      <c r="C32" s="21" t="s">
        <v>111</v>
      </c>
      <c r="D32" s="21" t="s">
        <v>112</v>
      </c>
      <c r="E32" s="21" t="s">
        <v>113</v>
      </c>
      <c r="F32" s="21" t="s">
        <v>114</v>
      </c>
      <c r="G32" s="21" t="s">
        <v>174</v>
      </c>
      <c r="H32" s="21" t="s">
        <v>92</v>
      </c>
      <c r="I32" s="21" t="s">
        <v>93</v>
      </c>
      <c r="J32" s="21" t="s">
        <v>94</v>
      </c>
    </row>
    <row r="33" spans="1:12" ht="37.25" customHeight="1" x14ac:dyDescent="0.2">
      <c r="A33" s="158" t="s">
        <v>221</v>
      </c>
      <c r="B33" s="156" t="s">
        <v>59</v>
      </c>
      <c r="C33" s="157" t="s">
        <v>118</v>
      </c>
      <c r="D33" s="157">
        <v>3</v>
      </c>
      <c r="E33" s="157">
        <v>15</v>
      </c>
      <c r="F33" s="2" t="s">
        <v>165</v>
      </c>
      <c r="G33" s="3">
        <f>ROUNDUP((D33*E33)/50,0)</f>
        <v>1</v>
      </c>
      <c r="H33" s="42" t="e">
        <f>#REF!</f>
        <v>#REF!</v>
      </c>
      <c r="I33" s="26" t="e">
        <f>+H33*G33</f>
        <v>#REF!</v>
      </c>
      <c r="J33" s="153" t="e">
        <f>+I36+I33+I34+I35</f>
        <v>#REF!</v>
      </c>
    </row>
    <row r="34" spans="1:12" ht="39.5" customHeight="1" x14ac:dyDescent="0.2">
      <c r="A34" s="158"/>
      <c r="B34" s="219"/>
      <c r="C34" s="219"/>
      <c r="D34" s="219"/>
      <c r="E34" s="219"/>
      <c r="F34" s="2" t="s">
        <v>80</v>
      </c>
      <c r="G34" s="81">
        <f>ROUNDUP((D33*E33)/20,0)</f>
        <v>3</v>
      </c>
      <c r="H34" s="42" t="e">
        <f>#REF!</f>
        <v>#REF!</v>
      </c>
      <c r="I34" s="26" t="e">
        <f>+H34*G34</f>
        <v>#REF!</v>
      </c>
      <c r="J34" s="153"/>
    </row>
    <row r="35" spans="1:12" ht="15" x14ac:dyDescent="0.2">
      <c r="A35" s="158"/>
      <c r="B35" s="219"/>
      <c r="C35" s="219"/>
      <c r="D35" s="219"/>
      <c r="E35" s="219"/>
      <c r="F35" s="2" t="s">
        <v>78</v>
      </c>
      <c r="G35" s="3">
        <v>1</v>
      </c>
      <c r="H35" s="42" t="e">
        <f>#REF!</f>
        <v>#REF!</v>
      </c>
      <c r="I35" s="26" t="e">
        <f>+H35*G35</f>
        <v>#REF!</v>
      </c>
      <c r="J35" s="153"/>
    </row>
    <row r="36" spans="1:12" ht="25.25" customHeight="1" x14ac:dyDescent="0.2">
      <c r="A36" s="158"/>
      <c r="B36" s="220"/>
      <c r="C36" s="220"/>
      <c r="D36" s="220"/>
      <c r="E36" s="220"/>
      <c r="F36" s="2" t="s">
        <v>79</v>
      </c>
      <c r="G36" s="3">
        <v>3</v>
      </c>
      <c r="H36" s="42" t="e">
        <f>#REF!</f>
        <v>#REF!</v>
      </c>
      <c r="I36" s="26" t="e">
        <f>+H36*G36</f>
        <v>#REF!</v>
      </c>
      <c r="J36" s="153"/>
    </row>
    <row r="37" spans="1:12" ht="30" customHeight="1" x14ac:dyDescent="0.2">
      <c r="A37" s="21" t="s">
        <v>71</v>
      </c>
      <c r="B37" s="21" t="s">
        <v>110</v>
      </c>
      <c r="C37" s="21" t="s">
        <v>111</v>
      </c>
      <c r="D37" s="21" t="s">
        <v>112</v>
      </c>
      <c r="E37" s="21" t="s">
        <v>113</v>
      </c>
      <c r="F37" s="21" t="s">
        <v>114</v>
      </c>
      <c r="G37" s="21" t="s">
        <v>120</v>
      </c>
      <c r="H37" s="21" t="s">
        <v>92</v>
      </c>
      <c r="I37" s="21" t="s">
        <v>93</v>
      </c>
      <c r="J37" s="21" t="s">
        <v>94</v>
      </c>
    </row>
    <row r="38" spans="1:12" ht="33" customHeight="1" x14ac:dyDescent="0.2">
      <c r="A38" s="155" t="s">
        <v>337</v>
      </c>
      <c r="B38" s="156" t="s">
        <v>117</v>
      </c>
      <c r="C38" s="156" t="s">
        <v>121</v>
      </c>
      <c r="D38" s="156">
        <v>3</v>
      </c>
      <c r="E38" s="156">
        <v>15</v>
      </c>
      <c r="F38" s="2" t="s">
        <v>165</v>
      </c>
      <c r="G38" s="3">
        <f>ROUNDUP((D38*E38)/50,0)</f>
        <v>1</v>
      </c>
      <c r="H38" s="26" t="e">
        <f>#REF!</f>
        <v>#REF!</v>
      </c>
      <c r="I38" s="26" t="e">
        <f>+H38*G38</f>
        <v>#REF!</v>
      </c>
      <c r="J38" s="159" t="e">
        <f>SUM(I38:I53)</f>
        <v>#REF!</v>
      </c>
    </row>
    <row r="39" spans="1:12" ht="31.25" customHeight="1" x14ac:dyDescent="0.2">
      <c r="A39" s="155"/>
      <c r="B39" s="219"/>
      <c r="C39" s="219"/>
      <c r="D39" s="219"/>
      <c r="E39" s="219"/>
      <c r="F39" s="2" t="s">
        <v>80</v>
      </c>
      <c r="G39" s="3">
        <f>ROUNDUP((D38*E38)/20,0)</f>
        <v>3</v>
      </c>
      <c r="H39" s="26" t="e">
        <f>#REF!</f>
        <v>#REF!</v>
      </c>
      <c r="I39" s="26" t="e">
        <f>+H39*G39</f>
        <v>#REF!</v>
      </c>
      <c r="J39" s="160"/>
    </row>
    <row r="40" spans="1:12" ht="26.5" customHeight="1" x14ac:dyDescent="0.2">
      <c r="A40" s="155"/>
      <c r="B40" s="219"/>
      <c r="C40" s="219"/>
      <c r="D40" s="219"/>
      <c r="E40" s="219"/>
      <c r="F40" s="2" t="s">
        <v>78</v>
      </c>
      <c r="G40" s="3">
        <v>1</v>
      </c>
      <c r="H40" s="26" t="e">
        <f>#REF!</f>
        <v>#REF!</v>
      </c>
      <c r="I40" s="26" t="e">
        <f>+H40*G40</f>
        <v>#REF!</v>
      </c>
      <c r="J40" s="160"/>
    </row>
    <row r="41" spans="1:12" ht="45" x14ac:dyDescent="0.2">
      <c r="A41" s="155"/>
      <c r="B41" s="219"/>
      <c r="C41" s="219"/>
      <c r="D41" s="219"/>
      <c r="E41" s="219"/>
      <c r="F41" s="2" t="s">
        <v>77</v>
      </c>
      <c r="G41" s="3">
        <v>1</v>
      </c>
      <c r="H41" s="26" t="e">
        <f>#REF!</f>
        <v>#REF!</v>
      </c>
      <c r="I41" s="26" t="e">
        <f>+H41*G41</f>
        <v>#REF!</v>
      </c>
      <c r="J41" s="160"/>
    </row>
    <row r="42" spans="1:12" ht="26.5" customHeight="1" x14ac:dyDescent="0.2">
      <c r="A42" s="155"/>
      <c r="B42" s="220"/>
      <c r="C42" s="220"/>
      <c r="D42" s="220"/>
      <c r="E42" s="220"/>
      <c r="F42" s="2" t="s">
        <v>79</v>
      </c>
      <c r="G42" s="30">
        <v>1</v>
      </c>
      <c r="H42" s="27" t="e">
        <f>#REF!</f>
        <v>#REF!</v>
      </c>
      <c r="I42" s="26" t="e">
        <f>+H42*G42</f>
        <v>#REF!</v>
      </c>
      <c r="J42" s="161"/>
    </row>
    <row r="43" spans="1:12" ht="30" customHeight="1" x14ac:dyDescent="0.2">
      <c r="A43" s="21" t="s">
        <v>71</v>
      </c>
      <c r="B43" s="21" t="s">
        <v>110</v>
      </c>
      <c r="C43" s="21" t="s">
        <v>111</v>
      </c>
      <c r="D43" s="21" t="s">
        <v>112</v>
      </c>
      <c r="E43" s="21" t="s">
        <v>113</v>
      </c>
      <c r="F43" s="21" t="s">
        <v>114</v>
      </c>
      <c r="G43" s="21" t="s">
        <v>174</v>
      </c>
      <c r="H43" s="21" t="s">
        <v>92</v>
      </c>
      <c r="I43" s="21" t="s">
        <v>93</v>
      </c>
      <c r="J43" s="21" t="s">
        <v>94</v>
      </c>
    </row>
    <row r="44" spans="1:12" ht="28.25" customHeight="1" x14ac:dyDescent="0.2">
      <c r="A44" s="155" t="s">
        <v>337</v>
      </c>
      <c r="B44" s="157" t="s">
        <v>59</v>
      </c>
      <c r="C44" s="156" t="s">
        <v>121</v>
      </c>
      <c r="D44" s="156">
        <v>3</v>
      </c>
      <c r="E44" s="156">
        <v>10</v>
      </c>
      <c r="F44" s="2" t="s">
        <v>165</v>
      </c>
      <c r="G44" s="3">
        <f>ROUNDUP((D44*E44)/50,0)</f>
        <v>1</v>
      </c>
      <c r="H44" s="26" t="e">
        <f>#REF!</f>
        <v>#REF!</v>
      </c>
      <c r="I44" s="26" t="e">
        <f>+H44*G44</f>
        <v>#REF!</v>
      </c>
      <c r="J44" s="159" t="e">
        <f>SUM(I44:I56)</f>
        <v>#REF!</v>
      </c>
    </row>
    <row r="45" spans="1:12" ht="28.25" customHeight="1" x14ac:dyDescent="0.2">
      <c r="A45" s="155"/>
      <c r="B45" s="219"/>
      <c r="C45" s="219"/>
      <c r="D45" s="219"/>
      <c r="E45" s="219"/>
      <c r="F45" s="2" t="s">
        <v>80</v>
      </c>
      <c r="G45" s="3">
        <f>ROUNDUP((D44*E44)/20,0)</f>
        <v>2</v>
      </c>
      <c r="H45" s="26" t="e">
        <f>#REF!</f>
        <v>#REF!</v>
      </c>
      <c r="I45" s="26" t="e">
        <f>+H45*G45</f>
        <v>#REF!</v>
      </c>
      <c r="J45" s="159"/>
    </row>
    <row r="46" spans="1:12" ht="34.25" customHeight="1" x14ac:dyDescent="0.2">
      <c r="A46" s="155"/>
      <c r="B46" s="219"/>
      <c r="C46" s="219"/>
      <c r="D46" s="219"/>
      <c r="E46" s="219"/>
      <c r="F46" s="2" t="s">
        <v>78</v>
      </c>
      <c r="G46" s="3">
        <v>1</v>
      </c>
      <c r="H46" s="26" t="e">
        <f>#REF!</f>
        <v>#REF!</v>
      </c>
      <c r="I46" s="26" t="e">
        <f>+H46*G46</f>
        <v>#REF!</v>
      </c>
      <c r="J46" s="159"/>
    </row>
    <row r="47" spans="1:12" s="22" customFormat="1" ht="45" x14ac:dyDescent="0.2">
      <c r="A47" s="155"/>
      <c r="B47" s="219"/>
      <c r="C47" s="219"/>
      <c r="D47" s="219"/>
      <c r="E47" s="219"/>
      <c r="F47" s="2" t="s">
        <v>77</v>
      </c>
      <c r="G47" s="3">
        <v>1</v>
      </c>
      <c r="H47" s="26" t="e">
        <f>#REF!</f>
        <v>#REF!</v>
      </c>
      <c r="I47" s="26" t="e">
        <f>+H47*G47</f>
        <v>#REF!</v>
      </c>
      <c r="J47" s="159"/>
    </row>
    <row r="48" spans="1:12" ht="76.25" customHeight="1" x14ac:dyDescent="0.2">
      <c r="A48" s="155"/>
      <c r="B48" s="220"/>
      <c r="C48" s="220"/>
      <c r="D48" s="220"/>
      <c r="E48" s="220"/>
      <c r="F48" s="2" t="s">
        <v>79</v>
      </c>
      <c r="G48" s="30">
        <v>1</v>
      </c>
      <c r="H48" s="27" t="e">
        <f>#REF!</f>
        <v>#REF!</v>
      </c>
      <c r="I48" s="26" t="e">
        <f>+H48*G48</f>
        <v>#REF!</v>
      </c>
      <c r="J48" s="159"/>
      <c r="L48" s="44"/>
    </row>
    <row r="49" spans="1:12" ht="79.25" customHeight="1" x14ac:dyDescent="0.2">
      <c r="A49" s="21" t="s">
        <v>71</v>
      </c>
      <c r="B49" s="21" t="s">
        <v>110</v>
      </c>
      <c r="C49" s="21" t="s">
        <v>111</v>
      </c>
      <c r="D49" s="21" t="s">
        <v>112</v>
      </c>
      <c r="E49" s="21" t="s">
        <v>113</v>
      </c>
      <c r="F49" s="21" t="s">
        <v>114</v>
      </c>
      <c r="G49" s="21" t="s">
        <v>174</v>
      </c>
      <c r="H49" s="21" t="s">
        <v>92</v>
      </c>
      <c r="I49" s="21" t="s">
        <v>93</v>
      </c>
      <c r="J49" s="21" t="s">
        <v>94</v>
      </c>
      <c r="L49" s="44"/>
    </row>
    <row r="50" spans="1:12" ht="65" customHeight="1" x14ac:dyDescent="0.2">
      <c r="A50" s="158" t="s">
        <v>338</v>
      </c>
      <c r="B50" s="158" t="s">
        <v>117</v>
      </c>
      <c r="C50" s="156" t="s">
        <v>5</v>
      </c>
      <c r="D50" s="157">
        <v>1</v>
      </c>
      <c r="E50" s="157">
        <v>20</v>
      </c>
      <c r="F50" s="2" t="s">
        <v>77</v>
      </c>
      <c r="G50" s="3">
        <v>1</v>
      </c>
      <c r="H50" s="26" t="e">
        <f>#REF!</f>
        <v>#REF!</v>
      </c>
      <c r="I50" s="26" t="e">
        <f>+H50*G50</f>
        <v>#REF!</v>
      </c>
      <c r="J50" s="159" t="e">
        <f>SUM(I50:I52)</f>
        <v>#REF!</v>
      </c>
      <c r="L50" s="44"/>
    </row>
    <row r="51" spans="1:12" s="22" customFormat="1" ht="30" x14ac:dyDescent="0.2">
      <c r="A51" s="217"/>
      <c r="B51" s="183"/>
      <c r="C51" s="223"/>
      <c r="D51" s="227"/>
      <c r="E51" s="227"/>
      <c r="F51" s="2" t="s">
        <v>306</v>
      </c>
      <c r="G51" s="3">
        <f>D50</f>
        <v>1</v>
      </c>
      <c r="H51" s="26">
        <v>116655</v>
      </c>
      <c r="I51" s="26">
        <f>+H51*G51</f>
        <v>116655</v>
      </c>
      <c r="J51" s="160"/>
    </row>
    <row r="52" spans="1:12" ht="30" x14ac:dyDescent="0.2">
      <c r="A52" s="218"/>
      <c r="B52" s="231"/>
      <c r="C52" s="224"/>
      <c r="D52" s="228"/>
      <c r="E52" s="228"/>
      <c r="F52" s="2" t="s">
        <v>76</v>
      </c>
      <c r="G52" s="3">
        <v>20</v>
      </c>
      <c r="H52" s="26" t="e">
        <f>#REF!</f>
        <v>#REF!</v>
      </c>
      <c r="I52" s="26" t="e">
        <f>+H52*G52</f>
        <v>#REF!</v>
      </c>
      <c r="J52" s="161"/>
    </row>
    <row r="53" spans="1:12" s="22" customFormat="1" ht="45" x14ac:dyDescent="0.2">
      <c r="A53" s="21" t="s">
        <v>71</v>
      </c>
      <c r="B53" s="21" t="s">
        <v>110</v>
      </c>
      <c r="C53" s="21" t="s">
        <v>111</v>
      </c>
      <c r="D53" s="21" t="s">
        <v>112</v>
      </c>
      <c r="E53" s="21" t="s">
        <v>113</v>
      </c>
      <c r="F53" s="21" t="s">
        <v>114</v>
      </c>
      <c r="G53" s="21" t="s">
        <v>174</v>
      </c>
      <c r="H53" s="21" t="s">
        <v>92</v>
      </c>
      <c r="I53" s="21" t="s">
        <v>93</v>
      </c>
      <c r="J53" s="21" t="s">
        <v>94</v>
      </c>
    </row>
    <row r="54" spans="1:12" s="47" customFormat="1" ht="75" x14ac:dyDescent="0.2">
      <c r="A54" s="35" t="s">
        <v>373</v>
      </c>
      <c r="B54" s="40" t="s">
        <v>117</v>
      </c>
      <c r="C54" s="43" t="s">
        <v>5</v>
      </c>
      <c r="D54" s="41">
        <v>3</v>
      </c>
      <c r="E54" s="41">
        <v>15</v>
      </c>
      <c r="F54" s="45" t="s">
        <v>77</v>
      </c>
      <c r="G54" s="45">
        <v>1</v>
      </c>
      <c r="H54" s="28" t="e">
        <f>#REF!</f>
        <v>#REF!</v>
      </c>
      <c r="I54" s="26" t="e">
        <f>+H54*G54</f>
        <v>#REF!</v>
      </c>
      <c r="J54" s="26" t="e">
        <f>SUM(I54)</f>
        <v>#REF!</v>
      </c>
    </row>
    <row r="55" spans="1:12" s="22" customFormat="1" ht="30" x14ac:dyDescent="0.2">
      <c r="A55" s="21" t="s">
        <v>71</v>
      </c>
      <c r="B55" s="21" t="s">
        <v>110</v>
      </c>
      <c r="C55" s="21" t="s">
        <v>111</v>
      </c>
      <c r="D55" s="21" t="s">
        <v>112</v>
      </c>
      <c r="E55" s="21" t="s">
        <v>124</v>
      </c>
      <c r="F55" s="21" t="s">
        <v>114</v>
      </c>
      <c r="G55" s="21" t="s">
        <v>174</v>
      </c>
      <c r="H55" s="21" t="s">
        <v>92</v>
      </c>
      <c r="I55" s="21" t="s">
        <v>93</v>
      </c>
      <c r="J55" s="21" t="s">
        <v>94</v>
      </c>
    </row>
    <row r="56" spans="1:12" ht="75" x14ac:dyDescent="0.2">
      <c r="A56" s="35" t="s">
        <v>373</v>
      </c>
      <c r="B56" s="35" t="s">
        <v>59</v>
      </c>
      <c r="C56" s="43" t="s">
        <v>5</v>
      </c>
      <c r="D56" s="30">
        <v>1</v>
      </c>
      <c r="E56" s="30">
        <v>8</v>
      </c>
      <c r="F56" s="45" t="s">
        <v>77</v>
      </c>
      <c r="G56" s="45">
        <v>1</v>
      </c>
      <c r="H56" s="28" t="e">
        <f>#REF!</f>
        <v>#REF!</v>
      </c>
      <c r="I56" s="26" t="e">
        <f>+H56*G56</f>
        <v>#REF!</v>
      </c>
      <c r="J56" s="26" t="e">
        <f>SUM(I56)</f>
        <v>#REF!</v>
      </c>
    </row>
    <row r="57" spans="1:12" s="22" customFormat="1" ht="45" x14ac:dyDescent="0.2">
      <c r="A57" s="21" t="s">
        <v>71</v>
      </c>
      <c r="B57" s="21" t="s">
        <v>110</v>
      </c>
      <c r="C57" s="21" t="s">
        <v>111</v>
      </c>
      <c r="D57" s="21" t="s">
        <v>112</v>
      </c>
      <c r="E57" s="21" t="s">
        <v>113</v>
      </c>
      <c r="F57" s="21" t="s">
        <v>114</v>
      </c>
      <c r="G57" s="21" t="s">
        <v>174</v>
      </c>
      <c r="H57" s="21" t="s">
        <v>92</v>
      </c>
      <c r="I57" s="21" t="s">
        <v>93</v>
      </c>
      <c r="J57" s="21" t="s">
        <v>94</v>
      </c>
    </row>
    <row r="58" spans="1:12" ht="45" x14ac:dyDescent="0.2">
      <c r="A58" s="48" t="s">
        <v>7</v>
      </c>
      <c r="B58" s="41" t="s">
        <v>117</v>
      </c>
      <c r="C58" s="43" t="s">
        <v>5</v>
      </c>
      <c r="D58" s="41">
        <v>2</v>
      </c>
      <c r="E58" s="41">
        <v>20</v>
      </c>
      <c r="F58" s="45" t="s">
        <v>77</v>
      </c>
      <c r="G58" s="45">
        <v>1</v>
      </c>
      <c r="H58" s="28" t="e">
        <f>#REF!</f>
        <v>#REF!</v>
      </c>
      <c r="I58" s="26" t="e">
        <f>+H58*G58</f>
        <v>#REF!</v>
      </c>
      <c r="J58" s="26" t="e">
        <f>SUM(I58)</f>
        <v>#REF!</v>
      </c>
    </row>
    <row r="59" spans="1:12" s="22" customFormat="1" ht="45" x14ac:dyDescent="0.2">
      <c r="A59" s="21" t="s">
        <v>71</v>
      </c>
      <c r="B59" s="21" t="s">
        <v>110</v>
      </c>
      <c r="C59" s="21" t="s">
        <v>111</v>
      </c>
      <c r="D59" s="21" t="s">
        <v>112</v>
      </c>
      <c r="E59" s="21" t="s">
        <v>113</v>
      </c>
      <c r="F59" s="21" t="s">
        <v>114</v>
      </c>
      <c r="G59" s="21" t="s">
        <v>174</v>
      </c>
      <c r="H59" s="21" t="s">
        <v>92</v>
      </c>
      <c r="I59" s="21" t="s">
        <v>93</v>
      </c>
      <c r="J59" s="21" t="s">
        <v>94</v>
      </c>
    </row>
    <row r="60" spans="1:12" ht="22.25" customHeight="1" x14ac:dyDescent="0.2">
      <c r="A60" s="49" t="s">
        <v>8</v>
      </c>
      <c r="B60" s="30" t="s">
        <v>59</v>
      </c>
      <c r="C60" s="43" t="s">
        <v>5</v>
      </c>
      <c r="D60" s="30">
        <v>1</v>
      </c>
      <c r="E60" s="30">
        <v>15</v>
      </c>
      <c r="F60" s="45" t="s">
        <v>77</v>
      </c>
      <c r="G60" s="45">
        <v>1</v>
      </c>
      <c r="H60" s="28" t="e">
        <f>#REF!</f>
        <v>#REF!</v>
      </c>
      <c r="I60" s="26" t="e">
        <f>+H60*G60</f>
        <v>#REF!</v>
      </c>
      <c r="J60" s="26" t="e">
        <f>SUM(I60)</f>
        <v>#REF!</v>
      </c>
    </row>
    <row r="61" spans="1:12" ht="24" customHeight="1" x14ac:dyDescent="0.2">
      <c r="A61" s="21" t="s">
        <v>71</v>
      </c>
      <c r="B61" s="21" t="s">
        <v>110</v>
      </c>
      <c r="C61" s="21" t="s">
        <v>111</v>
      </c>
      <c r="D61" s="21" t="s">
        <v>112</v>
      </c>
      <c r="E61" s="21" t="s">
        <v>113</v>
      </c>
      <c r="F61" s="21" t="s">
        <v>114</v>
      </c>
      <c r="G61" s="21" t="s">
        <v>174</v>
      </c>
      <c r="H61" s="21" t="s">
        <v>92</v>
      </c>
      <c r="I61" s="21" t="s">
        <v>93</v>
      </c>
      <c r="J61" s="21" t="s">
        <v>94</v>
      </c>
    </row>
    <row r="62" spans="1:12" ht="23.5" customHeight="1" x14ac:dyDescent="0.2">
      <c r="A62" s="171" t="s">
        <v>9</v>
      </c>
      <c r="B62" s="157" t="s">
        <v>117</v>
      </c>
      <c r="C62" s="157" t="s">
        <v>10</v>
      </c>
      <c r="D62" s="157">
        <v>2</v>
      </c>
      <c r="E62" s="157">
        <v>30</v>
      </c>
      <c r="F62" s="2" t="s">
        <v>310</v>
      </c>
      <c r="G62" s="3">
        <v>2</v>
      </c>
      <c r="H62" s="26" t="e">
        <f>#REF!</f>
        <v>#REF!</v>
      </c>
      <c r="I62" s="26" t="e">
        <f t="shared" ref="I62:I69" si="1">+H62*G62</f>
        <v>#REF!</v>
      </c>
      <c r="J62" s="159" t="e">
        <f>SUM(I62:I73)</f>
        <v>#REF!</v>
      </c>
    </row>
    <row r="63" spans="1:12" ht="24" customHeight="1" x14ac:dyDescent="0.2">
      <c r="A63" s="339"/>
      <c r="B63" s="219"/>
      <c r="C63" s="219"/>
      <c r="D63" s="219"/>
      <c r="E63" s="219"/>
      <c r="F63" s="2" t="s">
        <v>311</v>
      </c>
      <c r="G63" s="3">
        <v>2</v>
      </c>
      <c r="H63" s="66" t="e">
        <f>#REF!</f>
        <v>#REF!</v>
      </c>
      <c r="I63" s="26" t="e">
        <f t="shared" si="1"/>
        <v>#REF!</v>
      </c>
      <c r="J63" s="159"/>
    </row>
    <row r="64" spans="1:12" ht="24.5" customHeight="1" x14ac:dyDescent="0.2">
      <c r="A64" s="339"/>
      <c r="B64" s="219"/>
      <c r="C64" s="219"/>
      <c r="D64" s="219"/>
      <c r="E64" s="219"/>
      <c r="F64" s="2" t="s">
        <v>171</v>
      </c>
      <c r="G64" s="3">
        <v>2</v>
      </c>
      <c r="H64" s="26" t="e">
        <f>#REF!</f>
        <v>#REF!</v>
      </c>
      <c r="I64" s="26" t="e">
        <f t="shared" si="1"/>
        <v>#REF!</v>
      </c>
      <c r="J64" s="159"/>
    </row>
    <row r="65" spans="1:10" ht="24.5" customHeight="1" x14ac:dyDescent="0.2">
      <c r="A65" s="339"/>
      <c r="B65" s="219"/>
      <c r="C65" s="219"/>
      <c r="D65" s="219"/>
      <c r="E65" s="219"/>
      <c r="F65" s="2" t="s">
        <v>165</v>
      </c>
      <c r="G65" s="3">
        <v>1</v>
      </c>
      <c r="H65" s="26" t="e">
        <f>#REF!</f>
        <v>#REF!</v>
      </c>
      <c r="I65" s="26" t="e">
        <f t="shared" si="1"/>
        <v>#REF!</v>
      </c>
      <c r="J65" s="159"/>
    </row>
    <row r="66" spans="1:10" ht="25.25" customHeight="1" x14ac:dyDescent="0.2">
      <c r="A66" s="339"/>
      <c r="B66" s="219"/>
      <c r="C66" s="219"/>
      <c r="D66" s="219"/>
      <c r="E66" s="219"/>
      <c r="F66" s="2" t="s">
        <v>312</v>
      </c>
      <c r="G66" s="3">
        <v>1</v>
      </c>
      <c r="H66" s="26" t="e">
        <f>#REF!</f>
        <v>#REF!</v>
      </c>
      <c r="I66" s="26" t="e">
        <f t="shared" si="1"/>
        <v>#REF!</v>
      </c>
      <c r="J66" s="159"/>
    </row>
    <row r="67" spans="1:10" ht="23.5" customHeight="1" x14ac:dyDescent="0.2">
      <c r="A67" s="339"/>
      <c r="B67" s="219"/>
      <c r="C67" s="219"/>
      <c r="D67" s="219"/>
      <c r="E67" s="219"/>
      <c r="F67" s="2" t="s">
        <v>313</v>
      </c>
      <c r="G67" s="3">
        <v>1</v>
      </c>
      <c r="H67" s="26" t="e">
        <f>#REF!</f>
        <v>#REF!</v>
      </c>
      <c r="I67" s="26" t="e">
        <f t="shared" si="1"/>
        <v>#REF!</v>
      </c>
      <c r="J67" s="159"/>
    </row>
    <row r="68" spans="1:10" ht="23.5" customHeight="1" x14ac:dyDescent="0.2">
      <c r="A68" s="339"/>
      <c r="B68" s="219"/>
      <c r="C68" s="219"/>
      <c r="D68" s="219"/>
      <c r="E68" s="219"/>
      <c r="F68" s="2" t="s">
        <v>179</v>
      </c>
      <c r="G68" s="3">
        <v>1</v>
      </c>
      <c r="H68" s="26" t="e">
        <f>#REF!</f>
        <v>#REF!</v>
      </c>
      <c r="I68" s="26" t="e">
        <f t="shared" si="1"/>
        <v>#REF!</v>
      </c>
      <c r="J68" s="159"/>
    </row>
    <row r="69" spans="1:10" ht="23.5" customHeight="1" x14ac:dyDescent="0.2">
      <c r="A69" s="339"/>
      <c r="B69" s="219"/>
      <c r="C69" s="219"/>
      <c r="D69" s="219"/>
      <c r="E69" s="219"/>
      <c r="F69" s="2" t="s">
        <v>178</v>
      </c>
      <c r="G69" s="3">
        <v>1</v>
      </c>
      <c r="H69" s="26" t="e">
        <f>#REF!</f>
        <v>#REF!</v>
      </c>
      <c r="I69" s="26" t="e">
        <f t="shared" si="1"/>
        <v>#REF!</v>
      </c>
      <c r="J69" s="159"/>
    </row>
    <row r="70" spans="1:10" ht="23.5" customHeight="1" x14ac:dyDescent="0.2">
      <c r="A70" s="339"/>
      <c r="B70" s="219"/>
      <c r="C70" s="219"/>
      <c r="D70" s="219"/>
      <c r="E70" s="219"/>
      <c r="F70" s="2" t="s">
        <v>176</v>
      </c>
      <c r="G70" s="3">
        <v>60</v>
      </c>
      <c r="H70" s="26" t="e">
        <f>#REF!</f>
        <v>#REF!</v>
      </c>
      <c r="I70" s="26" t="e">
        <f>+H70*G70</f>
        <v>#REF!</v>
      </c>
      <c r="J70" s="159"/>
    </row>
    <row r="71" spans="1:10" ht="24.5" customHeight="1" x14ac:dyDescent="0.2">
      <c r="A71" s="339"/>
      <c r="B71" s="219"/>
      <c r="C71" s="219"/>
      <c r="D71" s="219"/>
      <c r="E71" s="219"/>
      <c r="F71" s="2" t="s">
        <v>177</v>
      </c>
      <c r="G71" s="3">
        <v>60</v>
      </c>
      <c r="H71" s="26" t="e">
        <f>#REF!</f>
        <v>#REF!</v>
      </c>
      <c r="I71" s="26" t="e">
        <f>+H71*G71</f>
        <v>#REF!</v>
      </c>
      <c r="J71" s="159"/>
    </row>
    <row r="72" spans="1:10" s="22" customFormat="1" ht="15" x14ac:dyDescent="0.2">
      <c r="A72" s="339"/>
      <c r="B72" s="219"/>
      <c r="C72" s="219"/>
      <c r="D72" s="219"/>
      <c r="E72" s="219"/>
      <c r="F72" s="2" t="s">
        <v>180</v>
      </c>
      <c r="G72" s="3">
        <f>D62</f>
        <v>2</v>
      </c>
      <c r="H72" s="26" t="e">
        <f>#REF!</f>
        <v>#REF!</v>
      </c>
      <c r="I72" s="26" t="e">
        <f>H72*G72</f>
        <v>#REF!</v>
      </c>
      <c r="J72" s="159"/>
    </row>
    <row r="73" spans="1:10" ht="15" x14ac:dyDescent="0.2">
      <c r="A73" s="339"/>
      <c r="B73" s="220"/>
      <c r="C73" s="220"/>
      <c r="D73" s="220"/>
      <c r="E73" s="220"/>
      <c r="F73" s="2" t="s">
        <v>11</v>
      </c>
      <c r="G73" s="3">
        <v>150</v>
      </c>
      <c r="H73" s="26" t="e">
        <f>#REF!</f>
        <v>#REF!</v>
      </c>
      <c r="I73" s="26" t="e">
        <f>H73*G73</f>
        <v>#REF!</v>
      </c>
      <c r="J73" s="159"/>
    </row>
    <row r="74" spans="1:10" ht="45" x14ac:dyDescent="0.2">
      <c r="A74" s="21" t="s">
        <v>71</v>
      </c>
      <c r="B74" s="21" t="s">
        <v>110</v>
      </c>
      <c r="C74" s="21" t="s">
        <v>111</v>
      </c>
      <c r="D74" s="21" t="s">
        <v>112</v>
      </c>
      <c r="E74" s="21" t="s">
        <v>113</v>
      </c>
      <c r="F74" s="21" t="s">
        <v>114</v>
      </c>
      <c r="G74" s="21" t="s">
        <v>174</v>
      </c>
      <c r="H74" s="21" t="s">
        <v>92</v>
      </c>
      <c r="I74" s="21" t="s">
        <v>93</v>
      </c>
      <c r="J74" s="21" t="s">
        <v>94</v>
      </c>
    </row>
    <row r="75" spans="1:10" ht="15" x14ac:dyDescent="0.2">
      <c r="A75" s="171" t="s">
        <v>12</v>
      </c>
      <c r="B75" s="157" t="s">
        <v>59</v>
      </c>
      <c r="C75" s="157" t="s">
        <v>10</v>
      </c>
      <c r="D75" s="157">
        <v>1</v>
      </c>
      <c r="E75" s="157">
        <v>20</v>
      </c>
      <c r="F75" s="2" t="s">
        <v>310</v>
      </c>
      <c r="G75" s="3">
        <v>1</v>
      </c>
      <c r="H75" s="26" t="e">
        <f>#REF!</f>
        <v>#REF!</v>
      </c>
      <c r="I75" s="26" t="e">
        <f t="shared" ref="I75:I82" si="2">+H75*G75</f>
        <v>#REF!</v>
      </c>
      <c r="J75" s="159" t="e">
        <f>SUM(I75:I86)</f>
        <v>#REF!</v>
      </c>
    </row>
    <row r="76" spans="1:10" ht="15" x14ac:dyDescent="0.2">
      <c r="A76" s="339"/>
      <c r="B76" s="219"/>
      <c r="C76" s="219"/>
      <c r="D76" s="219"/>
      <c r="E76" s="219"/>
      <c r="F76" s="2" t="s">
        <v>311</v>
      </c>
      <c r="G76" s="3">
        <v>1</v>
      </c>
      <c r="H76" s="66" t="e">
        <f>#REF!</f>
        <v>#REF!</v>
      </c>
      <c r="I76" s="26" t="e">
        <f t="shared" si="2"/>
        <v>#REF!</v>
      </c>
      <c r="J76" s="159"/>
    </row>
    <row r="77" spans="1:10" ht="15" x14ac:dyDescent="0.2">
      <c r="A77" s="339"/>
      <c r="B77" s="219"/>
      <c r="C77" s="219"/>
      <c r="D77" s="219"/>
      <c r="E77" s="219"/>
      <c r="F77" s="2" t="s">
        <v>171</v>
      </c>
      <c r="G77" s="3">
        <v>1</v>
      </c>
      <c r="H77" s="26" t="e">
        <f>#REF!</f>
        <v>#REF!</v>
      </c>
      <c r="I77" s="26" t="e">
        <f t="shared" si="2"/>
        <v>#REF!</v>
      </c>
      <c r="J77" s="159"/>
    </row>
    <row r="78" spans="1:10" ht="15" x14ac:dyDescent="0.2">
      <c r="A78" s="339"/>
      <c r="B78" s="219"/>
      <c r="C78" s="219"/>
      <c r="D78" s="219"/>
      <c r="E78" s="219"/>
      <c r="F78" s="2" t="s">
        <v>165</v>
      </c>
      <c r="G78" s="3">
        <v>1</v>
      </c>
      <c r="H78" s="26" t="e">
        <f>#REF!</f>
        <v>#REF!</v>
      </c>
      <c r="I78" s="26" t="e">
        <f t="shared" si="2"/>
        <v>#REF!</v>
      </c>
      <c r="J78" s="159"/>
    </row>
    <row r="79" spans="1:10" ht="15" x14ac:dyDescent="0.2">
      <c r="A79" s="339"/>
      <c r="B79" s="219"/>
      <c r="C79" s="219"/>
      <c r="D79" s="219"/>
      <c r="E79" s="219"/>
      <c r="F79" s="2" t="s">
        <v>312</v>
      </c>
      <c r="G79" s="3">
        <v>1</v>
      </c>
      <c r="H79" s="26" t="e">
        <f>#REF!</f>
        <v>#REF!</v>
      </c>
      <c r="I79" s="26" t="e">
        <f t="shared" si="2"/>
        <v>#REF!</v>
      </c>
      <c r="J79" s="159"/>
    </row>
    <row r="80" spans="1:10" ht="15" x14ac:dyDescent="0.2">
      <c r="A80" s="339"/>
      <c r="B80" s="219"/>
      <c r="C80" s="219"/>
      <c r="D80" s="219"/>
      <c r="E80" s="219"/>
      <c r="F80" s="2" t="s">
        <v>313</v>
      </c>
      <c r="G80" s="3">
        <v>1</v>
      </c>
      <c r="H80" s="26" t="e">
        <f>#REF!</f>
        <v>#REF!</v>
      </c>
      <c r="I80" s="26" t="e">
        <f t="shared" si="2"/>
        <v>#REF!</v>
      </c>
      <c r="J80" s="159"/>
    </row>
    <row r="81" spans="1:10" ht="15" x14ac:dyDescent="0.2">
      <c r="A81" s="339"/>
      <c r="B81" s="219"/>
      <c r="C81" s="219"/>
      <c r="D81" s="219"/>
      <c r="E81" s="219"/>
      <c r="F81" s="2" t="s">
        <v>179</v>
      </c>
      <c r="G81" s="3">
        <v>1</v>
      </c>
      <c r="H81" s="26" t="e">
        <f>#REF!</f>
        <v>#REF!</v>
      </c>
      <c r="I81" s="26" t="e">
        <f t="shared" si="2"/>
        <v>#REF!</v>
      </c>
      <c r="J81" s="159"/>
    </row>
    <row r="82" spans="1:10" ht="15" x14ac:dyDescent="0.2">
      <c r="A82" s="339"/>
      <c r="B82" s="219"/>
      <c r="C82" s="219"/>
      <c r="D82" s="219"/>
      <c r="E82" s="219"/>
      <c r="F82" s="2" t="s">
        <v>178</v>
      </c>
      <c r="G82" s="3">
        <v>1</v>
      </c>
      <c r="H82" s="26" t="e">
        <f>#REF!</f>
        <v>#REF!</v>
      </c>
      <c r="I82" s="26" t="e">
        <f t="shared" si="2"/>
        <v>#REF!</v>
      </c>
      <c r="J82" s="159"/>
    </row>
    <row r="83" spans="1:10" ht="45" x14ac:dyDescent="0.2">
      <c r="A83" s="339"/>
      <c r="B83" s="219"/>
      <c r="C83" s="219"/>
      <c r="D83" s="219"/>
      <c r="E83" s="219"/>
      <c r="F83" s="2" t="s">
        <v>176</v>
      </c>
      <c r="G83" s="3">
        <v>20</v>
      </c>
      <c r="H83" s="26" t="e">
        <f>#REF!</f>
        <v>#REF!</v>
      </c>
      <c r="I83" s="26" t="e">
        <f>+H83*G83</f>
        <v>#REF!</v>
      </c>
      <c r="J83" s="159"/>
    </row>
    <row r="84" spans="1:10" ht="45" x14ac:dyDescent="0.2">
      <c r="A84" s="339"/>
      <c r="B84" s="219"/>
      <c r="C84" s="219"/>
      <c r="D84" s="219"/>
      <c r="E84" s="219"/>
      <c r="F84" s="2" t="s">
        <v>177</v>
      </c>
      <c r="G84" s="3">
        <v>20</v>
      </c>
      <c r="H84" s="26" t="e">
        <f>#REF!</f>
        <v>#REF!</v>
      </c>
      <c r="I84" s="26" t="e">
        <f>+H84*G84</f>
        <v>#REF!</v>
      </c>
      <c r="J84" s="159"/>
    </row>
    <row r="85" spans="1:10" s="22" customFormat="1" ht="15" x14ac:dyDescent="0.2">
      <c r="A85" s="339"/>
      <c r="B85" s="219"/>
      <c r="C85" s="219"/>
      <c r="D85" s="219"/>
      <c r="E85" s="219"/>
      <c r="F85" s="2" t="s">
        <v>180</v>
      </c>
      <c r="G85" s="3">
        <f>D75</f>
        <v>1</v>
      </c>
      <c r="H85" s="26" t="e">
        <f>#REF!</f>
        <v>#REF!</v>
      </c>
      <c r="I85" s="26" t="e">
        <f>H85*G85</f>
        <v>#REF!</v>
      </c>
      <c r="J85" s="159"/>
    </row>
    <row r="86" spans="1:10" ht="26" customHeight="1" x14ac:dyDescent="0.2">
      <c r="A86" s="339"/>
      <c r="B86" s="220"/>
      <c r="C86" s="220"/>
      <c r="D86" s="220"/>
      <c r="E86" s="220"/>
      <c r="F86" s="2" t="s">
        <v>11</v>
      </c>
      <c r="G86" s="3">
        <v>100</v>
      </c>
      <c r="H86" s="26" t="e">
        <f>#REF!</f>
        <v>#REF!</v>
      </c>
      <c r="I86" s="26" t="e">
        <f>H86*G86</f>
        <v>#REF!</v>
      </c>
      <c r="J86" s="159"/>
    </row>
    <row r="87" spans="1:10" ht="26" customHeight="1" x14ac:dyDescent="0.2">
      <c r="A87" s="21" t="s">
        <v>71</v>
      </c>
      <c r="B87" s="21" t="s">
        <v>110</v>
      </c>
      <c r="C87" s="21" t="s">
        <v>111</v>
      </c>
      <c r="D87" s="21" t="s">
        <v>112</v>
      </c>
      <c r="E87" s="21" t="s">
        <v>113</v>
      </c>
      <c r="F87" s="21" t="s">
        <v>114</v>
      </c>
      <c r="G87" s="21" t="s">
        <v>174</v>
      </c>
      <c r="H87" s="21" t="s">
        <v>92</v>
      </c>
      <c r="I87" s="21" t="s">
        <v>93</v>
      </c>
      <c r="J87" s="21" t="s">
        <v>94</v>
      </c>
    </row>
    <row r="88" spans="1:10" ht="30" customHeight="1" x14ac:dyDescent="0.2">
      <c r="A88" s="180" t="s">
        <v>15</v>
      </c>
      <c r="B88" s="176" t="s">
        <v>117</v>
      </c>
      <c r="C88" s="176" t="s">
        <v>126</v>
      </c>
      <c r="D88" s="176">
        <v>2</v>
      </c>
      <c r="E88" s="176">
        <v>20</v>
      </c>
      <c r="F88" s="2" t="s">
        <v>172</v>
      </c>
      <c r="G88" s="3">
        <v>1</v>
      </c>
      <c r="H88" s="26" t="e">
        <f>#REF!</f>
        <v>#REF!</v>
      </c>
      <c r="I88" s="26" t="e">
        <f>H88*G88</f>
        <v>#REF!</v>
      </c>
      <c r="J88" s="153" t="e">
        <f>SUM(I88:I92)</f>
        <v>#REF!</v>
      </c>
    </row>
    <row r="89" spans="1:10" ht="27.5" customHeight="1" x14ac:dyDescent="0.2">
      <c r="A89" s="183"/>
      <c r="B89" s="227"/>
      <c r="C89" s="227"/>
      <c r="D89" s="227"/>
      <c r="E89" s="227"/>
      <c r="F89" s="51" t="s">
        <v>16</v>
      </c>
      <c r="G89" s="3">
        <v>2</v>
      </c>
      <c r="H89" s="26" t="e">
        <f>#REF!</f>
        <v>#REF!</v>
      </c>
      <c r="I89" s="26" t="e">
        <f>H89*G89</f>
        <v>#REF!</v>
      </c>
      <c r="J89" s="153"/>
    </row>
    <row r="90" spans="1:10" ht="15" x14ac:dyDescent="0.2">
      <c r="A90" s="183"/>
      <c r="B90" s="227"/>
      <c r="C90" s="227"/>
      <c r="D90" s="227"/>
      <c r="E90" s="227"/>
      <c r="F90" s="51" t="s">
        <v>17</v>
      </c>
      <c r="G90" s="3">
        <v>18</v>
      </c>
      <c r="H90" s="26">
        <v>567</v>
      </c>
      <c r="I90" s="26">
        <f>H90*G90</f>
        <v>10206</v>
      </c>
      <c r="J90" s="153"/>
    </row>
    <row r="91" spans="1:10" s="22" customFormat="1" ht="15" x14ac:dyDescent="0.2">
      <c r="A91" s="183"/>
      <c r="B91" s="227"/>
      <c r="C91" s="227"/>
      <c r="D91" s="227"/>
      <c r="E91" s="227"/>
      <c r="F91" s="51" t="s">
        <v>18</v>
      </c>
      <c r="G91" s="3">
        <v>4</v>
      </c>
      <c r="H91" s="26">
        <f>3480*(1+5.2%)</f>
        <v>3660.96</v>
      </c>
      <c r="I91" s="26">
        <f>H91*G91</f>
        <v>14643.84</v>
      </c>
      <c r="J91" s="153"/>
    </row>
    <row r="92" spans="1:10" ht="42.5" customHeight="1" x14ac:dyDescent="0.2">
      <c r="A92" s="231"/>
      <c r="B92" s="228"/>
      <c r="C92" s="228"/>
      <c r="D92" s="228"/>
      <c r="E92" s="228"/>
      <c r="F92" s="51" t="s">
        <v>166</v>
      </c>
      <c r="G92" s="3">
        <v>40</v>
      </c>
      <c r="H92" s="26" t="e">
        <f>#REF!</f>
        <v>#REF!</v>
      </c>
      <c r="I92" s="26" t="e">
        <f>H92*G92</f>
        <v>#REF!</v>
      </c>
      <c r="J92" s="153"/>
    </row>
    <row r="93" spans="1:10" ht="25.25" customHeight="1" x14ac:dyDescent="0.2">
      <c r="A93" s="21" t="s">
        <v>71</v>
      </c>
      <c r="B93" s="21" t="s">
        <v>110</v>
      </c>
      <c r="C93" s="21" t="s">
        <v>111</v>
      </c>
      <c r="D93" s="21" t="s">
        <v>112</v>
      </c>
      <c r="E93" s="21" t="s">
        <v>113</v>
      </c>
      <c r="F93" s="21" t="s">
        <v>114</v>
      </c>
      <c r="G93" s="21" t="s">
        <v>174</v>
      </c>
      <c r="H93" s="21" t="s">
        <v>92</v>
      </c>
      <c r="I93" s="21" t="s">
        <v>93</v>
      </c>
      <c r="J93" s="21" t="s">
        <v>94</v>
      </c>
    </row>
    <row r="94" spans="1:10" ht="25.25" customHeight="1" x14ac:dyDescent="0.2">
      <c r="A94" s="179" t="s">
        <v>15</v>
      </c>
      <c r="B94" s="176" t="s">
        <v>59</v>
      </c>
      <c r="C94" s="176" t="s">
        <v>126</v>
      </c>
      <c r="D94" s="176">
        <v>1</v>
      </c>
      <c r="E94" s="176">
        <v>20</v>
      </c>
      <c r="F94" s="2" t="s">
        <v>172</v>
      </c>
      <c r="G94" s="3">
        <v>1</v>
      </c>
      <c r="H94" s="26" t="e">
        <f>#REF!</f>
        <v>#REF!</v>
      </c>
      <c r="I94" s="26" t="e">
        <f>H94*G94</f>
        <v>#REF!</v>
      </c>
      <c r="J94" s="153" t="e">
        <f>SUM(I94:I98)</f>
        <v>#REF!</v>
      </c>
    </row>
    <row r="95" spans="1:10" ht="25.25" customHeight="1" x14ac:dyDescent="0.2">
      <c r="A95" s="229"/>
      <c r="B95" s="227"/>
      <c r="C95" s="227"/>
      <c r="D95" s="227"/>
      <c r="E95" s="227"/>
      <c r="F95" s="51" t="s">
        <v>16</v>
      </c>
      <c r="G95" s="3">
        <v>1</v>
      </c>
      <c r="H95" s="26" t="e">
        <f>#REF!</f>
        <v>#REF!</v>
      </c>
      <c r="I95" s="26" t="e">
        <f>H95*G95</f>
        <v>#REF!</v>
      </c>
      <c r="J95" s="153"/>
    </row>
    <row r="96" spans="1:10" ht="15" x14ac:dyDescent="0.2">
      <c r="A96" s="229"/>
      <c r="B96" s="227"/>
      <c r="C96" s="227"/>
      <c r="D96" s="227"/>
      <c r="E96" s="227"/>
      <c r="F96" s="51" t="s">
        <v>17</v>
      </c>
      <c r="G96" s="3">
        <v>18</v>
      </c>
      <c r="H96" s="26">
        <v>567</v>
      </c>
      <c r="I96" s="26">
        <f>H96*G96</f>
        <v>10206</v>
      </c>
      <c r="J96" s="153"/>
    </row>
    <row r="97" spans="1:10" s="22" customFormat="1" ht="15" x14ac:dyDescent="0.2">
      <c r="A97" s="229"/>
      <c r="B97" s="227"/>
      <c r="C97" s="227"/>
      <c r="D97" s="227"/>
      <c r="E97" s="227"/>
      <c r="F97" s="51" t="s">
        <v>18</v>
      </c>
      <c r="G97" s="3">
        <v>4</v>
      </c>
      <c r="H97" s="26">
        <f>3480*(1+5.2%)</f>
        <v>3660.96</v>
      </c>
      <c r="I97" s="26">
        <f>H97*G97</f>
        <v>14643.84</v>
      </c>
      <c r="J97" s="153"/>
    </row>
    <row r="98" spans="1:10" s="38" customFormat="1" ht="49.25" customHeight="1" x14ac:dyDescent="0.2">
      <c r="A98" s="230"/>
      <c r="B98" s="228"/>
      <c r="C98" s="228"/>
      <c r="D98" s="228"/>
      <c r="E98" s="228"/>
      <c r="F98" s="51" t="s">
        <v>166</v>
      </c>
      <c r="G98" s="3">
        <v>20</v>
      </c>
      <c r="H98" s="26" t="e">
        <f>#REF!</f>
        <v>#REF!</v>
      </c>
      <c r="I98" s="26" t="e">
        <f>H98*G98</f>
        <v>#REF!</v>
      </c>
      <c r="J98" s="153"/>
    </row>
    <row r="99" spans="1:10" s="38" customFormat="1" ht="56" customHeight="1" x14ac:dyDescent="0.2">
      <c r="A99" s="21" t="s">
        <v>71</v>
      </c>
      <c r="B99" s="21" t="s">
        <v>110</v>
      </c>
      <c r="C99" s="21" t="s">
        <v>111</v>
      </c>
      <c r="D99" s="21" t="s">
        <v>112</v>
      </c>
      <c r="E99" s="21" t="s">
        <v>113</v>
      </c>
      <c r="F99" s="21" t="s">
        <v>114</v>
      </c>
      <c r="G99" s="21" t="s">
        <v>174</v>
      </c>
      <c r="H99" s="21" t="s">
        <v>92</v>
      </c>
      <c r="I99" s="21" t="s">
        <v>93</v>
      </c>
      <c r="J99" s="21" t="s">
        <v>94</v>
      </c>
    </row>
    <row r="100" spans="1:10" s="38" customFormat="1" ht="52.25" customHeight="1" x14ac:dyDescent="0.2">
      <c r="A100" s="158" t="s">
        <v>19</v>
      </c>
      <c r="B100" s="157" t="s">
        <v>117</v>
      </c>
      <c r="C100" s="157" t="s">
        <v>47</v>
      </c>
      <c r="D100" s="157">
        <v>2</v>
      </c>
      <c r="E100" s="157">
        <v>20</v>
      </c>
      <c r="F100" s="79" t="s">
        <v>201</v>
      </c>
      <c r="G100" s="30">
        <f>D100*E100</f>
        <v>40</v>
      </c>
      <c r="H100" s="70" t="e">
        <f>#REF!</f>
        <v>#REF!</v>
      </c>
      <c r="I100" s="26" t="e">
        <f>+H100*G100</f>
        <v>#REF!</v>
      </c>
      <c r="J100" s="167" t="e">
        <f>SUM(I100:I103)</f>
        <v>#REF!</v>
      </c>
    </row>
    <row r="101" spans="1:10" s="38" customFormat="1" ht="48.5" customHeight="1" x14ac:dyDescent="0.2">
      <c r="A101" s="217"/>
      <c r="B101" s="219"/>
      <c r="C101" s="219"/>
      <c r="D101" s="219"/>
      <c r="E101" s="219"/>
      <c r="F101" s="2" t="s">
        <v>306</v>
      </c>
      <c r="G101" s="3">
        <f>D100</f>
        <v>2</v>
      </c>
      <c r="H101" s="26">
        <v>116655</v>
      </c>
      <c r="I101" s="26">
        <f>+H101*G101</f>
        <v>233310</v>
      </c>
      <c r="J101" s="168"/>
    </row>
    <row r="102" spans="1:10" s="22" customFormat="1" ht="30" x14ac:dyDescent="0.2">
      <c r="A102" s="217"/>
      <c r="B102" s="219"/>
      <c r="C102" s="219"/>
      <c r="D102" s="219"/>
      <c r="E102" s="219"/>
      <c r="F102" s="51" t="s">
        <v>75</v>
      </c>
      <c r="G102" s="30">
        <f>D100*E100</f>
        <v>40</v>
      </c>
      <c r="H102" s="70" t="e">
        <f>#REF!</f>
        <v>#REF!</v>
      </c>
      <c r="I102" s="26" t="e">
        <f>H102*G102</f>
        <v>#REF!</v>
      </c>
      <c r="J102" s="168"/>
    </row>
    <row r="103" spans="1:10" ht="15" x14ac:dyDescent="0.2">
      <c r="A103" s="218"/>
      <c r="B103" s="220"/>
      <c r="C103" s="220"/>
      <c r="D103" s="220"/>
      <c r="E103" s="220"/>
      <c r="F103" s="51" t="s">
        <v>22</v>
      </c>
      <c r="G103" s="30">
        <f>D100</f>
        <v>2</v>
      </c>
      <c r="H103" s="70">
        <v>50000</v>
      </c>
      <c r="I103" s="26">
        <f>H103*G103</f>
        <v>100000</v>
      </c>
      <c r="J103" s="169"/>
    </row>
    <row r="104" spans="1:10" ht="45" x14ac:dyDescent="0.2">
      <c r="A104" s="21" t="s">
        <v>71</v>
      </c>
      <c r="B104" s="21" t="s">
        <v>110</v>
      </c>
      <c r="C104" s="21" t="s">
        <v>111</v>
      </c>
      <c r="D104" s="21" t="s">
        <v>112</v>
      </c>
      <c r="E104" s="21" t="s">
        <v>113</v>
      </c>
      <c r="F104" s="21" t="s">
        <v>114</v>
      </c>
      <c r="G104" s="21" t="s">
        <v>174</v>
      </c>
      <c r="H104" s="21" t="s">
        <v>92</v>
      </c>
      <c r="I104" s="21" t="s">
        <v>93</v>
      </c>
      <c r="J104" s="21" t="s">
        <v>94</v>
      </c>
    </row>
    <row r="105" spans="1:10" ht="30" x14ac:dyDescent="0.2">
      <c r="A105" s="180" t="s">
        <v>30</v>
      </c>
      <c r="B105" s="176" t="s">
        <v>59</v>
      </c>
      <c r="C105" s="176" t="s">
        <v>31</v>
      </c>
      <c r="D105" s="176">
        <v>1</v>
      </c>
      <c r="E105" s="176">
        <v>30</v>
      </c>
      <c r="F105" s="51" t="s">
        <v>32</v>
      </c>
      <c r="G105" s="3">
        <f>D105*E105</f>
        <v>30</v>
      </c>
      <c r="H105" s="27">
        <v>1225</v>
      </c>
      <c r="I105" s="26">
        <f>H105*G105</f>
        <v>36750</v>
      </c>
      <c r="J105" s="153">
        <f>SUM(I105:I108)</f>
        <v>179502</v>
      </c>
    </row>
    <row r="106" spans="1:10" ht="15" x14ac:dyDescent="0.2">
      <c r="A106" s="183"/>
      <c r="B106" s="227"/>
      <c r="C106" s="227"/>
      <c r="D106" s="227"/>
      <c r="E106" s="227"/>
      <c r="F106" s="51" t="s">
        <v>33</v>
      </c>
      <c r="G106" s="3">
        <f>D105*E105</f>
        <v>30</v>
      </c>
      <c r="H106" s="27">
        <f>'[1]EST MERC LITOGRAFIA'!$G$25</f>
        <v>508</v>
      </c>
      <c r="I106" s="26">
        <f>H106*G106</f>
        <v>15240</v>
      </c>
      <c r="J106" s="153"/>
    </row>
    <row r="107" spans="1:10" ht="15" x14ac:dyDescent="0.2">
      <c r="A107" s="183"/>
      <c r="B107" s="227"/>
      <c r="C107" s="227"/>
      <c r="D107" s="227"/>
      <c r="E107" s="227"/>
      <c r="F107" s="51" t="s">
        <v>34</v>
      </c>
      <c r="G107" s="3">
        <v>1</v>
      </c>
      <c r="H107" s="27">
        <v>111512</v>
      </c>
      <c r="I107" s="26">
        <f>H107*G107</f>
        <v>111512</v>
      </c>
      <c r="J107" s="153"/>
    </row>
    <row r="108" spans="1:10" s="22" customFormat="1" ht="15" x14ac:dyDescent="0.2">
      <c r="A108" s="183"/>
      <c r="B108" s="227"/>
      <c r="C108" s="227"/>
      <c r="D108" s="227"/>
      <c r="E108" s="227"/>
      <c r="F108" s="51" t="s">
        <v>35</v>
      </c>
      <c r="G108" s="3">
        <v>4</v>
      </c>
      <c r="H108" s="27">
        <v>4000</v>
      </c>
      <c r="I108" s="26">
        <f>H108*G108</f>
        <v>16000</v>
      </c>
      <c r="J108" s="153"/>
    </row>
    <row r="109" spans="1:10" ht="54" customHeight="1" x14ac:dyDescent="0.2">
      <c r="A109" s="21" t="s">
        <v>71</v>
      </c>
      <c r="B109" s="21" t="s">
        <v>110</v>
      </c>
      <c r="C109" s="21" t="s">
        <v>111</v>
      </c>
      <c r="D109" s="21" t="s">
        <v>112</v>
      </c>
      <c r="E109" s="21" t="s">
        <v>113</v>
      </c>
      <c r="F109" s="21" t="s">
        <v>114</v>
      </c>
      <c r="G109" s="21" t="s">
        <v>174</v>
      </c>
      <c r="H109" s="21" t="s">
        <v>92</v>
      </c>
      <c r="I109" s="21" t="s">
        <v>93</v>
      </c>
      <c r="J109" s="21" t="s">
        <v>94</v>
      </c>
    </row>
    <row r="110" spans="1:10" s="22" customFormat="1" ht="60" x14ac:dyDescent="0.2">
      <c r="A110" s="181" t="s">
        <v>375</v>
      </c>
      <c r="B110" s="182" t="s">
        <v>117</v>
      </c>
      <c r="C110" s="182" t="s">
        <v>128</v>
      </c>
      <c r="D110" s="182">
        <v>5</v>
      </c>
      <c r="E110" s="182">
        <v>20</v>
      </c>
      <c r="F110" s="2" t="s">
        <v>211</v>
      </c>
      <c r="G110" s="3">
        <v>1</v>
      </c>
      <c r="H110" s="27" t="e">
        <f>#REF!</f>
        <v>#REF!</v>
      </c>
      <c r="I110" s="26" t="e">
        <f>H110*G110</f>
        <v>#REF!</v>
      </c>
      <c r="J110" s="154" t="e">
        <f>SUM(I110:I111)</f>
        <v>#REF!</v>
      </c>
    </row>
    <row r="111" spans="1:10" ht="47.5" customHeight="1" x14ac:dyDescent="0.2">
      <c r="A111" s="351"/>
      <c r="B111" s="182"/>
      <c r="C111" s="182"/>
      <c r="D111" s="182"/>
      <c r="E111" s="182"/>
      <c r="F111" s="53" t="s">
        <v>181</v>
      </c>
      <c r="G111" s="3">
        <f>D110*E110</f>
        <v>100</v>
      </c>
      <c r="H111" s="26">
        <v>4287</v>
      </c>
      <c r="I111" s="26">
        <f>H111*G111</f>
        <v>428700</v>
      </c>
      <c r="J111" s="154"/>
    </row>
    <row r="112" spans="1:10" ht="54" customHeight="1" x14ac:dyDescent="0.2">
      <c r="A112" s="21" t="s">
        <v>71</v>
      </c>
      <c r="B112" s="21" t="s">
        <v>110</v>
      </c>
      <c r="C112" s="21" t="s">
        <v>111</v>
      </c>
      <c r="D112" s="21" t="s">
        <v>112</v>
      </c>
      <c r="E112" s="21" t="s">
        <v>113</v>
      </c>
      <c r="F112" s="21" t="s">
        <v>114</v>
      </c>
      <c r="G112" s="21" t="s">
        <v>174</v>
      </c>
      <c r="H112" s="21" t="s">
        <v>92</v>
      </c>
      <c r="I112" s="21" t="s">
        <v>93</v>
      </c>
      <c r="J112" s="21" t="s">
        <v>94</v>
      </c>
    </row>
    <row r="113" spans="1:10" s="22" customFormat="1" ht="60" x14ac:dyDescent="0.2">
      <c r="A113" s="185" t="s">
        <v>376</v>
      </c>
      <c r="B113" s="182" t="s">
        <v>59</v>
      </c>
      <c r="C113" s="182" t="s">
        <v>128</v>
      </c>
      <c r="D113" s="182">
        <v>3</v>
      </c>
      <c r="E113" s="182">
        <v>20</v>
      </c>
      <c r="F113" s="2" t="s">
        <v>211</v>
      </c>
      <c r="G113" s="3">
        <v>1</v>
      </c>
      <c r="H113" s="27" t="e">
        <f>#REF!</f>
        <v>#REF!</v>
      </c>
      <c r="I113" s="26" t="e">
        <f>H113*G113</f>
        <v>#REF!</v>
      </c>
      <c r="J113" s="154" t="e">
        <f>SUM(I113:I114)</f>
        <v>#REF!</v>
      </c>
    </row>
    <row r="114" spans="1:10" ht="36" customHeight="1" x14ac:dyDescent="0.2">
      <c r="A114" s="350"/>
      <c r="B114" s="182"/>
      <c r="C114" s="182"/>
      <c r="D114" s="182"/>
      <c r="E114" s="182"/>
      <c r="F114" s="53" t="s">
        <v>181</v>
      </c>
      <c r="G114" s="3">
        <f>D113*E113</f>
        <v>60</v>
      </c>
      <c r="H114" s="26">
        <v>4287</v>
      </c>
      <c r="I114" s="26">
        <f>H114*G114</f>
        <v>257220</v>
      </c>
      <c r="J114" s="154"/>
    </row>
    <row r="115" spans="1:10" ht="37.25" customHeight="1" x14ac:dyDescent="0.2">
      <c r="A115" s="21" t="s">
        <v>71</v>
      </c>
      <c r="B115" s="21" t="s">
        <v>110</v>
      </c>
      <c r="C115" s="21" t="s">
        <v>111</v>
      </c>
      <c r="D115" s="21" t="s">
        <v>112</v>
      </c>
      <c r="E115" s="21" t="s">
        <v>113</v>
      </c>
      <c r="F115" s="21" t="s">
        <v>114</v>
      </c>
      <c r="G115" s="21" t="s">
        <v>174</v>
      </c>
      <c r="H115" s="21" t="s">
        <v>92</v>
      </c>
      <c r="I115" s="21" t="s">
        <v>93</v>
      </c>
      <c r="J115" s="21" t="s">
        <v>94</v>
      </c>
    </row>
    <row r="116" spans="1:10" ht="73.25" customHeight="1" x14ac:dyDescent="0.2">
      <c r="A116" s="184" t="s">
        <v>396</v>
      </c>
      <c r="B116" s="176" t="s">
        <v>117</v>
      </c>
      <c r="C116" s="176" t="s">
        <v>128</v>
      </c>
      <c r="D116" s="176">
        <v>5</v>
      </c>
      <c r="E116" s="176">
        <v>20</v>
      </c>
      <c r="F116" s="53" t="s">
        <v>181</v>
      </c>
      <c r="G116" s="3">
        <f>D116*E116</f>
        <v>100</v>
      </c>
      <c r="H116" s="26">
        <v>4287</v>
      </c>
      <c r="I116" s="26">
        <f>H116*G116</f>
        <v>428700</v>
      </c>
      <c r="J116" s="154">
        <f>SUM(I116:I118)</f>
        <v>890700</v>
      </c>
    </row>
    <row r="117" spans="1:10" s="22" customFormat="1" ht="15" x14ac:dyDescent="0.2">
      <c r="A117" s="234"/>
      <c r="B117" s="227"/>
      <c r="C117" s="227"/>
      <c r="D117" s="227"/>
      <c r="E117" s="227"/>
      <c r="F117" s="53" t="s">
        <v>37</v>
      </c>
      <c r="G117" s="3">
        <f>E116</f>
        <v>20</v>
      </c>
      <c r="H117" s="26">
        <v>7150</v>
      </c>
      <c r="I117" s="26">
        <f>H117*G117</f>
        <v>143000</v>
      </c>
      <c r="J117" s="154"/>
    </row>
    <row r="118" spans="1:10" ht="54.5" customHeight="1" x14ac:dyDescent="0.2">
      <c r="A118" s="232"/>
      <c r="B118" s="228"/>
      <c r="C118" s="228"/>
      <c r="D118" s="228"/>
      <c r="E118" s="228"/>
      <c r="F118" s="53" t="s">
        <v>38</v>
      </c>
      <c r="G118" s="3">
        <f>E116</f>
        <v>20</v>
      </c>
      <c r="H118" s="27">
        <v>15950</v>
      </c>
      <c r="I118" s="26">
        <f>H118*G118</f>
        <v>319000</v>
      </c>
      <c r="J118" s="154"/>
    </row>
    <row r="119" spans="1:10" ht="51" customHeight="1" x14ac:dyDescent="0.2">
      <c r="A119" s="21" t="s">
        <v>71</v>
      </c>
      <c r="B119" s="21" t="s">
        <v>110</v>
      </c>
      <c r="C119" s="21" t="s">
        <v>111</v>
      </c>
      <c r="D119" s="21" t="s">
        <v>112</v>
      </c>
      <c r="E119" s="21" t="s">
        <v>113</v>
      </c>
      <c r="F119" s="21" t="s">
        <v>114</v>
      </c>
      <c r="G119" s="21" t="s">
        <v>174</v>
      </c>
      <c r="H119" s="21" t="s">
        <v>92</v>
      </c>
      <c r="I119" s="21" t="s">
        <v>93</v>
      </c>
      <c r="J119" s="21" t="s">
        <v>94</v>
      </c>
    </row>
    <row r="120" spans="1:10" ht="44" customHeight="1" x14ac:dyDescent="0.2">
      <c r="A120" s="183" t="s">
        <v>397</v>
      </c>
      <c r="B120" s="176" t="s">
        <v>59</v>
      </c>
      <c r="C120" s="176" t="s">
        <v>128</v>
      </c>
      <c r="D120" s="176">
        <v>5</v>
      </c>
      <c r="E120" s="176">
        <v>20</v>
      </c>
      <c r="F120" s="53" t="s">
        <v>181</v>
      </c>
      <c r="G120" s="3">
        <f>D120*E120</f>
        <v>100</v>
      </c>
      <c r="H120" s="26">
        <v>4287</v>
      </c>
      <c r="I120" s="26">
        <f>H120*G120</f>
        <v>428700</v>
      </c>
      <c r="J120" s="154">
        <f>SUM(I120:I122)</f>
        <v>890700</v>
      </c>
    </row>
    <row r="121" spans="1:10" s="22" customFormat="1" ht="15" x14ac:dyDescent="0.2">
      <c r="A121" s="183"/>
      <c r="B121" s="227"/>
      <c r="C121" s="227"/>
      <c r="D121" s="227"/>
      <c r="E121" s="227"/>
      <c r="F121" s="53" t="s">
        <v>37</v>
      </c>
      <c r="G121" s="3">
        <f>E120</f>
        <v>20</v>
      </c>
      <c r="H121" s="26">
        <v>7150</v>
      </c>
      <c r="I121" s="26">
        <f>H121*G121</f>
        <v>143000</v>
      </c>
      <c r="J121" s="154"/>
    </row>
    <row r="122" spans="1:10" ht="15" x14ac:dyDescent="0.2">
      <c r="A122" s="183"/>
      <c r="B122" s="228"/>
      <c r="C122" s="228"/>
      <c r="D122" s="228"/>
      <c r="E122" s="228"/>
      <c r="F122" s="53" t="s">
        <v>38</v>
      </c>
      <c r="G122" s="3">
        <f>E120</f>
        <v>20</v>
      </c>
      <c r="H122" s="27">
        <v>15950</v>
      </c>
      <c r="I122" s="26">
        <f>H122*G122</f>
        <v>319000</v>
      </c>
      <c r="J122" s="154"/>
    </row>
    <row r="123" spans="1:10" ht="45" x14ac:dyDescent="0.2">
      <c r="A123" s="21" t="s">
        <v>71</v>
      </c>
      <c r="B123" s="21" t="s">
        <v>110</v>
      </c>
      <c r="C123" s="21" t="s">
        <v>111</v>
      </c>
      <c r="D123" s="21" t="s">
        <v>112</v>
      </c>
      <c r="E123" s="21" t="s">
        <v>113</v>
      </c>
      <c r="F123" s="21" t="s">
        <v>114</v>
      </c>
      <c r="G123" s="21" t="s">
        <v>174</v>
      </c>
      <c r="H123" s="21" t="s">
        <v>92</v>
      </c>
      <c r="I123" s="21" t="s">
        <v>93</v>
      </c>
      <c r="J123" s="21" t="s">
        <v>94</v>
      </c>
    </row>
    <row r="124" spans="1:10" ht="15" x14ac:dyDescent="0.2">
      <c r="A124" s="183" t="s">
        <v>389</v>
      </c>
      <c r="B124" s="176" t="s">
        <v>117</v>
      </c>
      <c r="C124" s="176" t="s">
        <v>378</v>
      </c>
      <c r="D124" s="176">
        <v>5</v>
      </c>
      <c r="E124" s="176">
        <v>20</v>
      </c>
      <c r="F124" s="2" t="s">
        <v>261</v>
      </c>
      <c r="G124" s="3">
        <v>1</v>
      </c>
      <c r="H124" s="27">
        <f>135767.5*(1+5.2%)</f>
        <v>142827.41</v>
      </c>
      <c r="I124" s="26">
        <f>H124*G124</f>
        <v>142827.41</v>
      </c>
      <c r="J124" s="235" t="e">
        <f>SUM(I124:I135)</f>
        <v>#REF!</v>
      </c>
    </row>
    <row r="125" spans="1:10" ht="15" x14ac:dyDescent="0.2">
      <c r="A125" s="183"/>
      <c r="B125" s="227"/>
      <c r="C125" s="227"/>
      <c r="D125" s="227"/>
      <c r="E125" s="227"/>
      <c r="F125" s="2" t="s">
        <v>40</v>
      </c>
      <c r="G125" s="3">
        <v>1</v>
      </c>
      <c r="H125" s="27">
        <f>77150*(1+5.2%)</f>
        <v>81161.8</v>
      </c>
      <c r="I125" s="26">
        <f t="shared" ref="I125:I134" si="3">H125*G125</f>
        <v>81161.8</v>
      </c>
      <c r="J125" s="186"/>
    </row>
    <row r="126" spans="1:10" ht="15" x14ac:dyDescent="0.2">
      <c r="A126" s="183"/>
      <c r="B126" s="227"/>
      <c r="C126" s="227"/>
      <c r="D126" s="227"/>
      <c r="E126" s="227"/>
      <c r="F126" s="2" t="s">
        <v>132</v>
      </c>
      <c r="G126" s="3">
        <v>1</v>
      </c>
      <c r="H126" s="27">
        <f>62540*(1+5.2%)</f>
        <v>65792.08</v>
      </c>
      <c r="I126" s="26">
        <f t="shared" si="3"/>
        <v>65792.08</v>
      </c>
      <c r="J126" s="186"/>
    </row>
    <row r="127" spans="1:10" ht="15" x14ac:dyDescent="0.2">
      <c r="A127" s="183"/>
      <c r="B127" s="227"/>
      <c r="C127" s="227"/>
      <c r="D127" s="227"/>
      <c r="E127" s="227"/>
      <c r="F127" s="2" t="s">
        <v>262</v>
      </c>
      <c r="G127" s="3">
        <v>1</v>
      </c>
      <c r="H127" s="27">
        <v>76262</v>
      </c>
      <c r="I127" s="26">
        <f t="shared" si="3"/>
        <v>76262</v>
      </c>
      <c r="J127" s="186"/>
    </row>
    <row r="128" spans="1:10" ht="15" x14ac:dyDescent="0.2">
      <c r="A128" s="183"/>
      <c r="B128" s="227"/>
      <c r="C128" s="227"/>
      <c r="D128" s="227"/>
      <c r="E128" s="227"/>
      <c r="F128" s="2" t="s">
        <v>171</v>
      </c>
      <c r="G128" s="3">
        <f>D124</f>
        <v>5</v>
      </c>
      <c r="H128" s="27" t="e">
        <f>#REF!</f>
        <v>#REF!</v>
      </c>
      <c r="I128" s="26" t="e">
        <f t="shared" si="3"/>
        <v>#REF!</v>
      </c>
      <c r="J128" s="186"/>
    </row>
    <row r="129" spans="1:10" ht="15" x14ac:dyDescent="0.2">
      <c r="A129" s="183"/>
      <c r="B129" s="227"/>
      <c r="C129" s="227"/>
      <c r="D129" s="227"/>
      <c r="E129" s="227"/>
      <c r="F129" s="2" t="s">
        <v>180</v>
      </c>
      <c r="G129" s="30">
        <f>D124</f>
        <v>5</v>
      </c>
      <c r="H129" s="27" t="e">
        <f>#REF!</f>
        <v>#REF!</v>
      </c>
      <c r="I129" s="26" t="e">
        <f t="shared" si="3"/>
        <v>#REF!</v>
      </c>
      <c r="J129" s="186"/>
    </row>
    <row r="130" spans="1:10" ht="15" x14ac:dyDescent="0.2">
      <c r="A130" s="183"/>
      <c r="B130" s="227"/>
      <c r="C130" s="227"/>
      <c r="D130" s="227"/>
      <c r="E130" s="227"/>
      <c r="F130" s="2" t="s">
        <v>43</v>
      </c>
      <c r="G130" s="30">
        <v>1</v>
      </c>
      <c r="H130" s="27">
        <v>24563</v>
      </c>
      <c r="I130" s="26">
        <f t="shared" si="3"/>
        <v>24563</v>
      </c>
      <c r="J130" s="186"/>
    </row>
    <row r="131" spans="1:10" ht="45" x14ac:dyDescent="0.2">
      <c r="A131" s="183"/>
      <c r="B131" s="227"/>
      <c r="C131" s="227"/>
      <c r="D131" s="227"/>
      <c r="E131" s="227"/>
      <c r="F131" s="2" t="s">
        <v>202</v>
      </c>
      <c r="G131" s="30">
        <v>1</v>
      </c>
      <c r="H131" s="27" t="e">
        <f>#REF!</f>
        <v>#REF!</v>
      </c>
      <c r="I131" s="26" t="e">
        <f t="shared" si="3"/>
        <v>#REF!</v>
      </c>
      <c r="J131" s="186"/>
    </row>
    <row r="132" spans="1:10" ht="15" x14ac:dyDescent="0.2">
      <c r="A132" s="183"/>
      <c r="B132" s="227"/>
      <c r="C132" s="227"/>
      <c r="D132" s="227"/>
      <c r="E132" s="227"/>
      <c r="F132" s="2" t="s">
        <v>317</v>
      </c>
      <c r="G132" s="80">
        <f>(D124*E124)/50</f>
        <v>2</v>
      </c>
      <c r="H132" s="27" t="e">
        <f>#REF!</f>
        <v>#REF!</v>
      </c>
      <c r="I132" s="26" t="e">
        <f t="shared" si="3"/>
        <v>#REF!</v>
      </c>
      <c r="J132" s="186"/>
    </row>
    <row r="133" spans="1:10" ht="15" x14ac:dyDescent="0.2">
      <c r="A133" s="183"/>
      <c r="B133" s="227"/>
      <c r="C133" s="227"/>
      <c r="D133" s="227"/>
      <c r="E133" s="227"/>
      <c r="F133" s="2" t="s">
        <v>318</v>
      </c>
      <c r="G133" s="80">
        <f>(D124*E124)/50</f>
        <v>2</v>
      </c>
      <c r="H133" s="27">
        <v>34467</v>
      </c>
      <c r="I133" s="26">
        <f t="shared" si="3"/>
        <v>68934</v>
      </c>
      <c r="J133" s="186"/>
    </row>
    <row r="134" spans="1:10" s="22" customFormat="1" ht="15" x14ac:dyDescent="0.2">
      <c r="A134" s="183"/>
      <c r="B134" s="227"/>
      <c r="C134" s="227"/>
      <c r="D134" s="227"/>
      <c r="E134" s="227"/>
      <c r="F134" s="2" t="s">
        <v>312</v>
      </c>
      <c r="G134" s="30">
        <v>1</v>
      </c>
      <c r="H134" s="27" t="e">
        <f>#REF!</f>
        <v>#REF!</v>
      </c>
      <c r="I134" s="26" t="e">
        <f t="shared" si="3"/>
        <v>#REF!</v>
      </c>
      <c r="J134" s="186"/>
    </row>
    <row r="135" spans="1:10" ht="60" x14ac:dyDescent="0.2">
      <c r="A135" s="231"/>
      <c r="B135" s="228"/>
      <c r="C135" s="228"/>
      <c r="D135" s="228"/>
      <c r="E135" s="228"/>
      <c r="F135" s="2" t="s">
        <v>211</v>
      </c>
      <c r="G135" s="3">
        <v>1</v>
      </c>
      <c r="H135" s="27" t="e">
        <f>#REF!</f>
        <v>#REF!</v>
      </c>
      <c r="I135" s="26" t="e">
        <f>H135*G135</f>
        <v>#REF!</v>
      </c>
      <c r="J135" s="236"/>
    </row>
    <row r="136" spans="1:10" ht="45" x14ac:dyDescent="0.2">
      <c r="A136" s="21" t="s">
        <v>71</v>
      </c>
      <c r="B136" s="21" t="s">
        <v>110</v>
      </c>
      <c r="C136" s="21" t="s">
        <v>111</v>
      </c>
      <c r="D136" s="21" t="s">
        <v>112</v>
      </c>
      <c r="E136" s="21" t="s">
        <v>113</v>
      </c>
      <c r="F136" s="21" t="s">
        <v>114</v>
      </c>
      <c r="G136" s="21" t="s">
        <v>174</v>
      </c>
      <c r="H136" s="21" t="s">
        <v>92</v>
      </c>
      <c r="I136" s="21" t="s">
        <v>93</v>
      </c>
      <c r="J136" s="21" t="s">
        <v>94</v>
      </c>
    </row>
    <row r="137" spans="1:10" ht="15" x14ac:dyDescent="0.2">
      <c r="A137" s="183" t="s">
        <v>377</v>
      </c>
      <c r="B137" s="176" t="s">
        <v>59</v>
      </c>
      <c r="C137" s="176" t="s">
        <v>378</v>
      </c>
      <c r="D137" s="176">
        <v>5</v>
      </c>
      <c r="E137" s="176">
        <v>15</v>
      </c>
      <c r="F137" s="2" t="s">
        <v>261</v>
      </c>
      <c r="G137" s="3">
        <v>1</v>
      </c>
      <c r="H137" s="27">
        <f>135767.5*(1+5.2%)</f>
        <v>142827.41</v>
      </c>
      <c r="I137" s="26">
        <f>H137*G137</f>
        <v>142827.41</v>
      </c>
      <c r="J137" s="186" t="e">
        <f>SUM(I137:I148)</f>
        <v>#REF!</v>
      </c>
    </row>
    <row r="138" spans="1:10" ht="15" x14ac:dyDescent="0.2">
      <c r="A138" s="183"/>
      <c r="B138" s="227"/>
      <c r="C138" s="227"/>
      <c r="D138" s="227"/>
      <c r="E138" s="227"/>
      <c r="F138" s="2" t="s">
        <v>40</v>
      </c>
      <c r="G138" s="3">
        <v>1</v>
      </c>
      <c r="H138" s="27">
        <f>77150*(1+5.2%)</f>
        <v>81161.8</v>
      </c>
      <c r="I138" s="26">
        <f t="shared" ref="I138:I148" si="4">H138*G138</f>
        <v>81161.8</v>
      </c>
      <c r="J138" s="186"/>
    </row>
    <row r="139" spans="1:10" ht="15" x14ac:dyDescent="0.2">
      <c r="A139" s="183"/>
      <c r="B139" s="227"/>
      <c r="C139" s="227"/>
      <c r="D139" s="227"/>
      <c r="E139" s="227"/>
      <c r="F139" s="2" t="s">
        <v>132</v>
      </c>
      <c r="G139" s="3">
        <v>1</v>
      </c>
      <c r="H139" s="27">
        <f>62540*(1+5.2%)</f>
        <v>65792.08</v>
      </c>
      <c r="I139" s="26">
        <f t="shared" si="4"/>
        <v>65792.08</v>
      </c>
      <c r="J139" s="186"/>
    </row>
    <row r="140" spans="1:10" ht="15" x14ac:dyDescent="0.2">
      <c r="A140" s="183"/>
      <c r="B140" s="227"/>
      <c r="C140" s="227"/>
      <c r="D140" s="227"/>
      <c r="E140" s="227"/>
      <c r="F140" s="2" t="s">
        <v>262</v>
      </c>
      <c r="G140" s="3">
        <v>1</v>
      </c>
      <c r="H140" s="27">
        <v>76262</v>
      </c>
      <c r="I140" s="26">
        <f t="shared" si="4"/>
        <v>76262</v>
      </c>
      <c r="J140" s="186"/>
    </row>
    <row r="141" spans="1:10" ht="15" x14ac:dyDescent="0.2">
      <c r="A141" s="183"/>
      <c r="B141" s="227"/>
      <c r="C141" s="227"/>
      <c r="D141" s="227"/>
      <c r="E141" s="227"/>
      <c r="F141" s="2" t="s">
        <v>171</v>
      </c>
      <c r="G141" s="3">
        <f>D137</f>
        <v>5</v>
      </c>
      <c r="H141" s="27" t="e">
        <f>#REF!</f>
        <v>#REF!</v>
      </c>
      <c r="I141" s="26" t="e">
        <f t="shared" si="4"/>
        <v>#REF!</v>
      </c>
      <c r="J141" s="186"/>
    </row>
    <row r="142" spans="1:10" ht="15" x14ac:dyDescent="0.2">
      <c r="A142" s="183"/>
      <c r="B142" s="227"/>
      <c r="C142" s="227"/>
      <c r="D142" s="227"/>
      <c r="E142" s="227"/>
      <c r="F142" s="2" t="s">
        <v>180</v>
      </c>
      <c r="G142" s="30">
        <f>D137</f>
        <v>5</v>
      </c>
      <c r="H142" s="27" t="e">
        <f>#REF!</f>
        <v>#REF!</v>
      </c>
      <c r="I142" s="26" t="e">
        <f t="shared" si="4"/>
        <v>#REF!</v>
      </c>
      <c r="J142" s="186"/>
    </row>
    <row r="143" spans="1:10" ht="15" x14ac:dyDescent="0.2">
      <c r="A143" s="183"/>
      <c r="B143" s="227"/>
      <c r="C143" s="227"/>
      <c r="D143" s="227"/>
      <c r="E143" s="227"/>
      <c r="F143" s="2" t="s">
        <v>43</v>
      </c>
      <c r="G143" s="30">
        <v>1</v>
      </c>
      <c r="H143" s="27">
        <v>24563</v>
      </c>
      <c r="I143" s="26">
        <f t="shared" si="4"/>
        <v>24563</v>
      </c>
      <c r="J143" s="186"/>
    </row>
    <row r="144" spans="1:10" ht="45" x14ac:dyDescent="0.2">
      <c r="A144" s="183"/>
      <c r="B144" s="227"/>
      <c r="C144" s="227"/>
      <c r="D144" s="227"/>
      <c r="E144" s="227"/>
      <c r="F144" s="2" t="s">
        <v>202</v>
      </c>
      <c r="G144" s="30">
        <f>D137*E137</f>
        <v>75</v>
      </c>
      <c r="H144" s="27" t="e">
        <f>#REF!</f>
        <v>#REF!</v>
      </c>
      <c r="I144" s="26" t="e">
        <f t="shared" si="4"/>
        <v>#REF!</v>
      </c>
      <c r="J144" s="186"/>
    </row>
    <row r="145" spans="1:10" ht="15" x14ac:dyDescent="0.2">
      <c r="A145" s="183"/>
      <c r="B145" s="227"/>
      <c r="C145" s="227"/>
      <c r="D145" s="227"/>
      <c r="E145" s="227"/>
      <c r="F145" s="2" t="s">
        <v>317</v>
      </c>
      <c r="G145" s="80">
        <f>(D137*E137)/50</f>
        <v>1.5</v>
      </c>
      <c r="H145" s="27" t="e">
        <f>#REF!</f>
        <v>#REF!</v>
      </c>
      <c r="I145" s="26" t="e">
        <f t="shared" si="4"/>
        <v>#REF!</v>
      </c>
      <c r="J145" s="186"/>
    </row>
    <row r="146" spans="1:10" ht="15" x14ac:dyDescent="0.2">
      <c r="A146" s="183"/>
      <c r="B146" s="227"/>
      <c r="C146" s="227"/>
      <c r="D146" s="227"/>
      <c r="E146" s="227"/>
      <c r="F146" s="2" t="s">
        <v>318</v>
      </c>
      <c r="G146" s="80">
        <f>(D137*E137)/50</f>
        <v>1.5</v>
      </c>
      <c r="H146" s="27">
        <v>34467</v>
      </c>
      <c r="I146" s="26">
        <f t="shared" si="4"/>
        <v>51700.5</v>
      </c>
      <c r="J146" s="186"/>
    </row>
    <row r="147" spans="1:10" s="22" customFormat="1" ht="15" x14ac:dyDescent="0.2">
      <c r="A147" s="183"/>
      <c r="B147" s="227"/>
      <c r="C147" s="227"/>
      <c r="D147" s="227"/>
      <c r="E147" s="227"/>
      <c r="F147" s="2" t="s">
        <v>312</v>
      </c>
      <c r="G147" s="30">
        <v>1</v>
      </c>
      <c r="H147" s="27" t="e">
        <f>#REF!</f>
        <v>#REF!</v>
      </c>
      <c r="I147" s="26" t="e">
        <f t="shared" si="4"/>
        <v>#REF!</v>
      </c>
      <c r="J147" s="186"/>
    </row>
    <row r="148" spans="1:10" ht="33" customHeight="1" x14ac:dyDescent="0.2">
      <c r="A148" s="231"/>
      <c r="B148" s="228"/>
      <c r="C148" s="228"/>
      <c r="D148" s="228"/>
      <c r="E148" s="228"/>
      <c r="F148" s="2" t="s">
        <v>211</v>
      </c>
      <c r="G148" s="3">
        <v>1</v>
      </c>
      <c r="H148" s="27" t="e">
        <f>#REF!</f>
        <v>#REF!</v>
      </c>
      <c r="I148" s="26" t="e">
        <f t="shared" si="4"/>
        <v>#REF!</v>
      </c>
      <c r="J148" s="186"/>
    </row>
    <row r="149" spans="1:10" ht="39" customHeight="1" x14ac:dyDescent="0.2">
      <c r="A149" s="21" t="s">
        <v>71</v>
      </c>
      <c r="B149" s="21" t="s">
        <v>110</v>
      </c>
      <c r="C149" s="21" t="s">
        <v>111</v>
      </c>
      <c r="D149" s="21" t="s">
        <v>112</v>
      </c>
      <c r="E149" s="21" t="s">
        <v>113</v>
      </c>
      <c r="F149" s="21" t="s">
        <v>114</v>
      </c>
      <c r="G149" s="21" t="s">
        <v>174</v>
      </c>
      <c r="H149" s="21" t="s">
        <v>92</v>
      </c>
      <c r="I149" s="21" t="s">
        <v>93</v>
      </c>
      <c r="J149" s="21" t="s">
        <v>94</v>
      </c>
    </row>
    <row r="150" spans="1:10" s="22" customFormat="1" ht="60" x14ac:dyDescent="0.2">
      <c r="A150" s="180" t="s">
        <v>340</v>
      </c>
      <c r="B150" s="182" t="s">
        <v>117</v>
      </c>
      <c r="C150" s="182" t="s">
        <v>47</v>
      </c>
      <c r="D150" s="182">
        <v>5</v>
      </c>
      <c r="E150" s="182" t="s">
        <v>135</v>
      </c>
      <c r="F150" s="2" t="s">
        <v>211</v>
      </c>
      <c r="G150" s="3">
        <v>1</v>
      </c>
      <c r="H150" s="27" t="e">
        <f>#REF!</f>
        <v>#REF!</v>
      </c>
      <c r="I150" s="26" t="e">
        <f t="shared" ref="I150:I151" si="5">H150*G150</f>
        <v>#REF!</v>
      </c>
      <c r="J150" s="235" t="e">
        <f>SUM(I150:I151)</f>
        <v>#REF!</v>
      </c>
    </row>
    <row r="151" spans="1:10" ht="32.5" customHeight="1" x14ac:dyDescent="0.2">
      <c r="A151" s="231"/>
      <c r="B151" s="182"/>
      <c r="C151" s="182"/>
      <c r="D151" s="182"/>
      <c r="E151" s="182"/>
      <c r="F151" s="55" t="s">
        <v>264</v>
      </c>
      <c r="G151" s="3">
        <v>1</v>
      </c>
      <c r="H151" s="26">
        <v>50000</v>
      </c>
      <c r="I151" s="26">
        <f t="shared" si="5"/>
        <v>50000</v>
      </c>
      <c r="J151" s="235"/>
    </row>
    <row r="152" spans="1:10" ht="41.5" customHeight="1" x14ac:dyDescent="0.2">
      <c r="A152" s="21" t="s">
        <v>71</v>
      </c>
      <c r="B152" s="21" t="s">
        <v>110</v>
      </c>
      <c r="C152" s="21" t="s">
        <v>111</v>
      </c>
      <c r="D152" s="21" t="s">
        <v>112</v>
      </c>
      <c r="E152" s="21" t="s">
        <v>113</v>
      </c>
      <c r="F152" s="21" t="s">
        <v>114</v>
      </c>
      <c r="G152" s="21" t="s">
        <v>174</v>
      </c>
      <c r="H152" s="21" t="s">
        <v>92</v>
      </c>
      <c r="I152" s="21" t="s">
        <v>93</v>
      </c>
      <c r="J152" s="21" t="s">
        <v>94</v>
      </c>
    </row>
    <row r="153" spans="1:10" s="22" customFormat="1" ht="60" x14ac:dyDescent="0.2">
      <c r="A153" s="180" t="s">
        <v>340</v>
      </c>
      <c r="B153" s="182" t="s">
        <v>59</v>
      </c>
      <c r="C153" s="182" t="s">
        <v>47</v>
      </c>
      <c r="D153" s="182">
        <v>5</v>
      </c>
      <c r="E153" s="182" t="s">
        <v>136</v>
      </c>
      <c r="F153" s="2" t="s">
        <v>211</v>
      </c>
      <c r="G153" s="3">
        <v>1</v>
      </c>
      <c r="H153" s="27" t="e">
        <f>#REF!</f>
        <v>#REF!</v>
      </c>
      <c r="I153" s="26" t="e">
        <f t="shared" ref="I153:I154" si="6">H153*G153</f>
        <v>#REF!</v>
      </c>
      <c r="J153" s="235" t="e">
        <f>SUM(I153:I154)</f>
        <v>#REF!</v>
      </c>
    </row>
    <row r="154" spans="1:10" ht="37.25" customHeight="1" x14ac:dyDescent="0.2">
      <c r="A154" s="231"/>
      <c r="B154" s="182"/>
      <c r="C154" s="182"/>
      <c r="D154" s="182"/>
      <c r="E154" s="182"/>
      <c r="F154" s="55" t="s">
        <v>264</v>
      </c>
      <c r="G154" s="3">
        <v>1</v>
      </c>
      <c r="H154" s="26">
        <v>50000</v>
      </c>
      <c r="I154" s="26">
        <f t="shared" si="6"/>
        <v>50000</v>
      </c>
      <c r="J154" s="235"/>
    </row>
    <row r="155" spans="1:10" ht="36.5" customHeight="1" x14ac:dyDescent="0.2">
      <c r="A155" s="21" t="s">
        <v>71</v>
      </c>
      <c r="B155" s="21" t="s">
        <v>110</v>
      </c>
      <c r="C155" s="21" t="s">
        <v>111</v>
      </c>
      <c r="D155" s="21" t="s">
        <v>112</v>
      </c>
      <c r="E155" s="21" t="s">
        <v>113</v>
      </c>
      <c r="F155" s="21" t="s">
        <v>114</v>
      </c>
      <c r="G155" s="21" t="s">
        <v>174</v>
      </c>
      <c r="H155" s="21" t="s">
        <v>92</v>
      </c>
      <c r="I155" s="21" t="s">
        <v>93</v>
      </c>
      <c r="J155" s="21" t="s">
        <v>94</v>
      </c>
    </row>
    <row r="156" spans="1:10" s="22" customFormat="1" ht="45" x14ac:dyDescent="0.2">
      <c r="A156" s="50" t="s">
        <v>265</v>
      </c>
      <c r="B156" s="3" t="s">
        <v>117</v>
      </c>
      <c r="C156" s="3" t="s">
        <v>47</v>
      </c>
      <c r="D156" s="3">
        <v>2</v>
      </c>
      <c r="E156" s="3" t="s">
        <v>137</v>
      </c>
      <c r="F156" s="2" t="s">
        <v>306</v>
      </c>
      <c r="G156" s="41">
        <f>D156</f>
        <v>2</v>
      </c>
      <c r="H156" s="26">
        <v>116655</v>
      </c>
      <c r="I156" s="26">
        <f>+H156*G156</f>
        <v>233310</v>
      </c>
      <c r="J156" s="78">
        <f>SUM(I156:I156)</f>
        <v>233310</v>
      </c>
    </row>
    <row r="157" spans="1:10" ht="38.75" customHeight="1" x14ac:dyDescent="0.2">
      <c r="A157" s="21" t="s">
        <v>71</v>
      </c>
      <c r="B157" s="21" t="s">
        <v>110</v>
      </c>
      <c r="C157" s="21" t="s">
        <v>111</v>
      </c>
      <c r="D157" s="21" t="s">
        <v>112</v>
      </c>
      <c r="E157" s="21" t="s">
        <v>113</v>
      </c>
      <c r="F157" s="21" t="s">
        <v>114</v>
      </c>
      <c r="G157" s="21" t="s">
        <v>174</v>
      </c>
      <c r="H157" s="21" t="s">
        <v>92</v>
      </c>
      <c r="I157" s="21" t="s">
        <v>93</v>
      </c>
      <c r="J157" s="21" t="s">
        <v>94</v>
      </c>
    </row>
    <row r="158" spans="1:10" ht="45" x14ac:dyDescent="0.2">
      <c r="A158" s="50" t="s">
        <v>265</v>
      </c>
      <c r="B158" s="3" t="s">
        <v>59</v>
      </c>
      <c r="C158" s="3" t="s">
        <v>47</v>
      </c>
      <c r="D158" s="3">
        <v>2</v>
      </c>
      <c r="E158" s="3" t="s">
        <v>138</v>
      </c>
      <c r="F158" s="2" t="s">
        <v>306</v>
      </c>
      <c r="G158" s="41">
        <f>D158</f>
        <v>2</v>
      </c>
      <c r="H158" s="26">
        <v>116655</v>
      </c>
      <c r="I158" s="26">
        <f>+H158*G158</f>
        <v>233310</v>
      </c>
      <c r="J158" s="78">
        <f>SUM(I158:I158)</f>
        <v>233310</v>
      </c>
    </row>
    <row r="159" spans="1:10" ht="45" x14ac:dyDescent="0.2">
      <c r="A159" s="21" t="s">
        <v>71</v>
      </c>
      <c r="B159" s="21" t="s">
        <v>110</v>
      </c>
      <c r="C159" s="21" t="s">
        <v>111</v>
      </c>
      <c r="D159" s="21" t="s">
        <v>112</v>
      </c>
      <c r="E159" s="21" t="s">
        <v>113</v>
      </c>
      <c r="F159" s="21" t="s">
        <v>114</v>
      </c>
      <c r="G159" s="21" t="s">
        <v>174</v>
      </c>
      <c r="H159" s="21" t="s">
        <v>92</v>
      </c>
      <c r="I159" s="21" t="s">
        <v>93</v>
      </c>
      <c r="J159" s="21" t="s">
        <v>94</v>
      </c>
    </row>
    <row r="160" spans="1:10" s="22" customFormat="1" ht="45" x14ac:dyDescent="0.2">
      <c r="A160" s="180" t="s">
        <v>0</v>
      </c>
      <c r="B160" s="176" t="s">
        <v>117</v>
      </c>
      <c r="C160" s="176" t="s">
        <v>139</v>
      </c>
      <c r="D160" s="176">
        <v>4</v>
      </c>
      <c r="E160" s="176">
        <v>15</v>
      </c>
      <c r="F160" s="43" t="s">
        <v>83</v>
      </c>
      <c r="G160" s="3">
        <f>E160*D160</f>
        <v>60</v>
      </c>
      <c r="H160" s="26" t="e">
        <f>#REF!</f>
        <v>#REF!</v>
      </c>
      <c r="I160" s="26" t="e">
        <f>H160*G160</f>
        <v>#REF!</v>
      </c>
      <c r="J160" s="235" t="e">
        <f>SUM(I160:I161)</f>
        <v>#REF!</v>
      </c>
    </row>
    <row r="161" spans="1:10" ht="72" customHeight="1" x14ac:dyDescent="0.2">
      <c r="A161" s="231"/>
      <c r="B161" s="228"/>
      <c r="C161" s="228"/>
      <c r="D161" s="228"/>
      <c r="E161" s="228"/>
      <c r="F161" s="2" t="s">
        <v>306</v>
      </c>
      <c r="G161" s="3">
        <f>D160</f>
        <v>4</v>
      </c>
      <c r="H161" s="26">
        <v>116655</v>
      </c>
      <c r="I161" s="26">
        <f>+H161*G161</f>
        <v>466620</v>
      </c>
      <c r="J161" s="235"/>
    </row>
    <row r="162" spans="1:10" ht="45" x14ac:dyDescent="0.2">
      <c r="A162" s="21" t="s">
        <v>71</v>
      </c>
      <c r="B162" s="21" t="s">
        <v>110</v>
      </c>
      <c r="C162" s="21" t="s">
        <v>111</v>
      </c>
      <c r="D162" s="21" t="s">
        <v>112</v>
      </c>
      <c r="E162" s="21" t="s">
        <v>113</v>
      </c>
      <c r="F162" s="21" t="s">
        <v>114</v>
      </c>
      <c r="G162" s="21" t="s">
        <v>174</v>
      </c>
      <c r="H162" s="21" t="s">
        <v>92</v>
      </c>
      <c r="I162" s="21" t="s">
        <v>93</v>
      </c>
      <c r="J162" s="21" t="s">
        <v>94</v>
      </c>
    </row>
    <row r="163" spans="1:10" s="22" customFormat="1" ht="45" x14ac:dyDescent="0.2">
      <c r="A163" s="180" t="s">
        <v>2</v>
      </c>
      <c r="B163" s="176" t="s">
        <v>59</v>
      </c>
      <c r="C163" s="176" t="s">
        <v>139</v>
      </c>
      <c r="D163" s="176">
        <v>4</v>
      </c>
      <c r="E163" s="176">
        <v>15</v>
      </c>
      <c r="F163" s="43" t="s">
        <v>83</v>
      </c>
      <c r="G163" s="3">
        <f>E163*D163</f>
        <v>60</v>
      </c>
      <c r="H163" s="26" t="e">
        <f>#REF!</f>
        <v>#REF!</v>
      </c>
      <c r="I163" s="26" t="e">
        <f>H163*G163</f>
        <v>#REF!</v>
      </c>
      <c r="J163" s="235" t="e">
        <f>SUM(I163:I164)</f>
        <v>#REF!</v>
      </c>
    </row>
    <row r="164" spans="1:10" s="38" customFormat="1" ht="52.25" customHeight="1" x14ac:dyDescent="0.2">
      <c r="A164" s="183"/>
      <c r="B164" s="228"/>
      <c r="C164" s="228"/>
      <c r="D164" s="228"/>
      <c r="E164" s="228"/>
      <c r="F164" s="2" t="s">
        <v>306</v>
      </c>
      <c r="G164" s="3">
        <f>D163</f>
        <v>4</v>
      </c>
      <c r="H164" s="26">
        <v>116655</v>
      </c>
      <c r="I164" s="26">
        <f>+H164*G164</f>
        <v>466620</v>
      </c>
      <c r="J164" s="235"/>
    </row>
    <row r="165" spans="1:10" ht="62" customHeight="1" x14ac:dyDescent="0.2">
      <c r="A165" s="21" t="s">
        <v>71</v>
      </c>
      <c r="B165" s="21" t="s">
        <v>110</v>
      </c>
      <c r="C165" s="21" t="s">
        <v>111</v>
      </c>
      <c r="D165" s="21" t="s">
        <v>112</v>
      </c>
      <c r="E165" s="21" t="s">
        <v>113</v>
      </c>
      <c r="F165" s="21" t="s">
        <v>114</v>
      </c>
      <c r="G165" s="21" t="s">
        <v>174</v>
      </c>
      <c r="H165" s="21" t="s">
        <v>92</v>
      </c>
      <c r="I165" s="21" t="s">
        <v>93</v>
      </c>
      <c r="J165" s="21" t="s">
        <v>94</v>
      </c>
    </row>
    <row r="166" spans="1:10" s="22" customFormat="1" ht="45" x14ac:dyDescent="0.2">
      <c r="A166" s="180" t="s">
        <v>215</v>
      </c>
      <c r="B166" s="176" t="s">
        <v>117</v>
      </c>
      <c r="C166" s="176" t="s">
        <v>139</v>
      </c>
      <c r="D166" s="176">
        <v>6</v>
      </c>
      <c r="E166" s="176">
        <v>30</v>
      </c>
      <c r="F166" s="43" t="s">
        <v>83</v>
      </c>
      <c r="G166" s="3">
        <f>E166*D166</f>
        <v>180</v>
      </c>
      <c r="H166" s="82" t="e">
        <f>#REF!</f>
        <v>#REF!</v>
      </c>
      <c r="I166" s="26" t="e">
        <f>H166*G166</f>
        <v>#REF!</v>
      </c>
      <c r="J166" s="235" t="e">
        <f>SUM(I166:I167)</f>
        <v>#REF!</v>
      </c>
    </row>
    <row r="167" spans="1:10" s="38" customFormat="1" ht="63.5" customHeight="1" x14ac:dyDescent="0.2">
      <c r="A167" s="231"/>
      <c r="B167" s="228"/>
      <c r="C167" s="228"/>
      <c r="D167" s="228"/>
      <c r="E167" s="228"/>
      <c r="F167" s="2" t="s">
        <v>306</v>
      </c>
      <c r="G167" s="3">
        <f>D166</f>
        <v>6</v>
      </c>
      <c r="H167" s="26">
        <v>116655</v>
      </c>
      <c r="I167" s="26">
        <f>+H167*G167</f>
        <v>699930</v>
      </c>
      <c r="J167" s="235"/>
    </row>
    <row r="168" spans="1:10" ht="59.5" customHeight="1" x14ac:dyDescent="0.2">
      <c r="A168" s="21" t="s">
        <v>71</v>
      </c>
      <c r="B168" s="21" t="s">
        <v>110</v>
      </c>
      <c r="C168" s="21" t="s">
        <v>111</v>
      </c>
      <c r="D168" s="21" t="s">
        <v>112</v>
      </c>
      <c r="E168" s="21" t="s">
        <v>113</v>
      </c>
      <c r="F168" s="21" t="s">
        <v>114</v>
      </c>
      <c r="G168" s="21" t="s">
        <v>174</v>
      </c>
      <c r="H168" s="21" t="s">
        <v>92</v>
      </c>
      <c r="I168" s="21" t="s">
        <v>93</v>
      </c>
      <c r="J168" s="21" t="s">
        <v>94</v>
      </c>
    </row>
    <row r="169" spans="1:10" ht="22.25" customHeight="1" x14ac:dyDescent="0.2">
      <c r="A169" s="176" t="s">
        <v>216</v>
      </c>
      <c r="B169" s="176" t="s">
        <v>59</v>
      </c>
      <c r="C169" s="176" t="s">
        <v>139</v>
      </c>
      <c r="D169" s="176">
        <v>6</v>
      </c>
      <c r="E169" s="176">
        <v>20</v>
      </c>
      <c r="F169" s="43" t="s">
        <v>83</v>
      </c>
      <c r="G169" s="3">
        <f>E169*D169</f>
        <v>120</v>
      </c>
      <c r="H169" s="82" t="e">
        <f>#REF!</f>
        <v>#REF!</v>
      </c>
      <c r="I169" s="26" t="e">
        <f>H169*G169</f>
        <v>#REF!</v>
      </c>
      <c r="J169" s="235" t="e">
        <f>SUM(I169:I170)</f>
        <v>#REF!</v>
      </c>
    </row>
    <row r="170" spans="1:10" s="22" customFormat="1" ht="30" x14ac:dyDescent="0.2">
      <c r="A170" s="228"/>
      <c r="B170" s="228"/>
      <c r="C170" s="228"/>
      <c r="D170" s="228"/>
      <c r="E170" s="228"/>
      <c r="F170" s="2" t="s">
        <v>306</v>
      </c>
      <c r="G170" s="3">
        <f>D169</f>
        <v>6</v>
      </c>
      <c r="H170" s="26">
        <v>116655</v>
      </c>
      <c r="I170" s="26">
        <f>+H170*G170</f>
        <v>699930</v>
      </c>
      <c r="J170" s="235"/>
    </row>
    <row r="171" spans="1:10" ht="42.5" customHeight="1" x14ac:dyDescent="0.2">
      <c r="A171" s="151" t="s">
        <v>140</v>
      </c>
      <c r="B171" s="204"/>
      <c r="C171" s="204"/>
      <c r="D171" s="204"/>
      <c r="E171" s="204"/>
      <c r="F171" s="204"/>
      <c r="G171" s="204"/>
      <c r="H171" s="204"/>
      <c r="I171" s="204"/>
      <c r="J171" s="205"/>
    </row>
    <row r="172" spans="1:10" ht="50" customHeight="1" x14ac:dyDescent="0.2">
      <c r="A172" s="21" t="s">
        <v>71</v>
      </c>
      <c r="B172" s="21" t="s">
        <v>110</v>
      </c>
      <c r="C172" s="21" t="s">
        <v>111</v>
      </c>
      <c r="D172" s="21" t="s">
        <v>112</v>
      </c>
      <c r="E172" s="21" t="s">
        <v>113</v>
      </c>
      <c r="F172" s="21" t="s">
        <v>114</v>
      </c>
      <c r="G172" s="21" t="s">
        <v>174</v>
      </c>
      <c r="H172" s="21" t="s">
        <v>92</v>
      </c>
      <c r="I172" s="21" t="s">
        <v>93</v>
      </c>
      <c r="J172" s="21" t="s">
        <v>94</v>
      </c>
    </row>
    <row r="173" spans="1:10" s="22" customFormat="1" ht="60" x14ac:dyDescent="0.2">
      <c r="A173" s="50" t="s">
        <v>14</v>
      </c>
      <c r="B173" s="45" t="s">
        <v>59</v>
      </c>
      <c r="C173" s="45" t="s">
        <v>141</v>
      </c>
      <c r="D173" s="45">
        <v>5</v>
      </c>
      <c r="E173" s="45">
        <v>15</v>
      </c>
      <c r="F173" s="43" t="s">
        <v>210</v>
      </c>
      <c r="G173" s="45">
        <v>1</v>
      </c>
      <c r="H173" s="27" t="e">
        <f>#REF!</f>
        <v>#REF!</v>
      </c>
      <c r="I173" s="83" t="e">
        <f t="shared" ref="I173" si="7">H173*G173</f>
        <v>#REF!</v>
      </c>
      <c r="J173" s="28">
        <v>233310</v>
      </c>
    </row>
    <row r="174" spans="1:10" ht="42.5" customHeight="1" x14ac:dyDescent="0.2">
      <c r="A174" s="21" t="s">
        <v>71</v>
      </c>
      <c r="B174" s="21" t="s">
        <v>110</v>
      </c>
      <c r="C174" s="21" t="s">
        <v>111</v>
      </c>
      <c r="D174" s="21" t="s">
        <v>112</v>
      </c>
      <c r="E174" s="21" t="s">
        <v>113</v>
      </c>
      <c r="F174" s="21" t="s">
        <v>114</v>
      </c>
      <c r="G174" s="21" t="s">
        <v>174</v>
      </c>
      <c r="H174" s="21" t="s">
        <v>92</v>
      </c>
      <c r="I174" s="21" t="s">
        <v>93</v>
      </c>
      <c r="J174" s="21" t="s">
        <v>94</v>
      </c>
    </row>
    <row r="175" spans="1:10" ht="29.5" customHeight="1" x14ac:dyDescent="0.2">
      <c r="A175" s="189" t="s">
        <v>267</v>
      </c>
      <c r="B175" s="188" t="s">
        <v>117</v>
      </c>
      <c r="C175" s="188" t="s">
        <v>51</v>
      </c>
      <c r="D175" s="188">
        <v>1</v>
      </c>
      <c r="E175" s="188">
        <v>20</v>
      </c>
      <c r="F175" s="2" t="s">
        <v>209</v>
      </c>
      <c r="G175" s="3">
        <v>1</v>
      </c>
      <c r="H175" s="27">
        <f>'[1]EST MERC LITOGRAFIA'!$G$35</f>
        <v>45750</v>
      </c>
      <c r="I175" s="83">
        <f>H175*G175</f>
        <v>45750</v>
      </c>
      <c r="J175" s="159">
        <f>SUM(I175:I179)</f>
        <v>333485.2</v>
      </c>
    </row>
    <row r="176" spans="1:10" ht="135" x14ac:dyDescent="0.2">
      <c r="A176" s="347"/>
      <c r="B176" s="188"/>
      <c r="C176" s="188"/>
      <c r="D176" s="188"/>
      <c r="E176" s="188"/>
      <c r="F176" s="56" t="s">
        <v>208</v>
      </c>
      <c r="G176" s="3">
        <v>1</v>
      </c>
      <c r="H176" s="27">
        <f>'[1]EST MERC LITOGRAFIA'!$G$35</f>
        <v>45750</v>
      </c>
      <c r="I176" s="83">
        <f>H176*G176</f>
        <v>45750</v>
      </c>
      <c r="J176" s="160"/>
    </row>
    <row r="177" spans="1:10" ht="31.25" customHeight="1" x14ac:dyDescent="0.2">
      <c r="A177" s="347"/>
      <c r="B177" s="188"/>
      <c r="C177" s="188"/>
      <c r="D177" s="188"/>
      <c r="E177" s="188"/>
      <c r="F177" s="56" t="s">
        <v>298</v>
      </c>
      <c r="G177" s="3">
        <v>2</v>
      </c>
      <c r="H177" s="26">
        <f>'[1]EST MERC LITOGRAFIA'!$G$50</f>
        <v>81333</v>
      </c>
      <c r="I177" s="83">
        <f>H177*G177</f>
        <v>162666</v>
      </c>
      <c r="J177" s="160"/>
    </row>
    <row r="178" spans="1:10" s="22" customFormat="1" ht="45" x14ac:dyDescent="0.2">
      <c r="A178" s="347"/>
      <c r="B178" s="188"/>
      <c r="C178" s="188"/>
      <c r="D178" s="188"/>
      <c r="E178" s="188"/>
      <c r="F178" s="56" t="s">
        <v>205</v>
      </c>
      <c r="G178" s="3">
        <f>D175*E175</f>
        <v>20</v>
      </c>
      <c r="H178" s="27">
        <f>'[1]EST MERC LITOGRAFIA'!$G$40</f>
        <v>305</v>
      </c>
      <c r="I178" s="26">
        <f>H178*G178</f>
        <v>6100</v>
      </c>
      <c r="J178" s="160"/>
    </row>
    <row r="179" spans="1:10" ht="42" customHeight="1" x14ac:dyDescent="0.2">
      <c r="A179" s="347"/>
      <c r="B179" s="188"/>
      <c r="C179" s="188"/>
      <c r="D179" s="188"/>
      <c r="E179" s="188"/>
      <c r="F179" s="56" t="s">
        <v>64</v>
      </c>
      <c r="G179" s="3">
        <v>20</v>
      </c>
      <c r="H179" s="26">
        <f>3480*(1+5.2%)</f>
        <v>3660.96</v>
      </c>
      <c r="I179" s="26">
        <f>H179*G179</f>
        <v>73219.199999999997</v>
      </c>
      <c r="J179" s="161"/>
    </row>
    <row r="180" spans="1:10" ht="42.5" customHeight="1" x14ac:dyDescent="0.2">
      <c r="A180" s="21" t="s">
        <v>71</v>
      </c>
      <c r="B180" s="21" t="s">
        <v>110</v>
      </c>
      <c r="C180" s="21" t="s">
        <v>111</v>
      </c>
      <c r="D180" s="21" t="s">
        <v>112</v>
      </c>
      <c r="E180" s="21" t="s">
        <v>113</v>
      </c>
      <c r="F180" s="21" t="s">
        <v>114</v>
      </c>
      <c r="G180" s="21" t="s">
        <v>174</v>
      </c>
      <c r="H180" s="21" t="s">
        <v>92</v>
      </c>
      <c r="I180" s="21" t="s">
        <v>93</v>
      </c>
      <c r="J180" s="21" t="s">
        <v>94</v>
      </c>
    </row>
    <row r="181" spans="1:10" ht="29.5" customHeight="1" x14ac:dyDescent="0.2">
      <c r="A181" s="189" t="s">
        <v>267</v>
      </c>
      <c r="B181" s="188" t="s">
        <v>59</v>
      </c>
      <c r="C181" s="188" t="s">
        <v>51</v>
      </c>
      <c r="D181" s="188">
        <v>1</v>
      </c>
      <c r="E181" s="188">
        <v>20</v>
      </c>
      <c r="F181" s="2" t="s">
        <v>209</v>
      </c>
      <c r="G181" s="3">
        <v>1</v>
      </c>
      <c r="H181" s="27">
        <f>'[1]EST MERC LITOGRAFIA'!$G$35</f>
        <v>45750</v>
      </c>
      <c r="I181" s="83">
        <f>H181*G181</f>
        <v>45750</v>
      </c>
      <c r="J181" s="159">
        <f>SUM(I181:I185)</f>
        <v>333485.2</v>
      </c>
    </row>
    <row r="182" spans="1:10" ht="90" x14ac:dyDescent="0.2">
      <c r="A182" s="347"/>
      <c r="B182" s="188"/>
      <c r="C182" s="188"/>
      <c r="D182" s="188"/>
      <c r="E182" s="188"/>
      <c r="F182" s="56" t="s">
        <v>227</v>
      </c>
      <c r="G182" s="3">
        <v>1</v>
      </c>
      <c r="H182" s="27">
        <f>'[1]EST MERC LITOGRAFIA'!$G$35</f>
        <v>45750</v>
      </c>
      <c r="I182" s="83">
        <f>H182*G182</f>
        <v>45750</v>
      </c>
      <c r="J182" s="160"/>
    </row>
    <row r="183" spans="1:10" ht="31.25" customHeight="1" x14ac:dyDescent="0.2">
      <c r="A183" s="347"/>
      <c r="B183" s="188"/>
      <c r="C183" s="188"/>
      <c r="D183" s="188"/>
      <c r="E183" s="188"/>
      <c r="F183" s="56" t="s">
        <v>298</v>
      </c>
      <c r="G183" s="3">
        <v>2</v>
      </c>
      <c r="H183" s="26">
        <f>'[1]EST MERC LITOGRAFIA'!$G$50</f>
        <v>81333</v>
      </c>
      <c r="I183" s="83">
        <f>H183*G183</f>
        <v>162666</v>
      </c>
      <c r="J183" s="160"/>
    </row>
    <row r="184" spans="1:10" s="22" customFormat="1" ht="45" x14ac:dyDescent="0.2">
      <c r="A184" s="347"/>
      <c r="B184" s="188"/>
      <c r="C184" s="188"/>
      <c r="D184" s="188"/>
      <c r="E184" s="188"/>
      <c r="F184" s="56" t="s">
        <v>205</v>
      </c>
      <c r="G184" s="3">
        <f>D181*E181</f>
        <v>20</v>
      </c>
      <c r="H184" s="27">
        <f>'[1]EST MERC LITOGRAFIA'!$G$40</f>
        <v>305</v>
      </c>
      <c r="I184" s="26">
        <f>H184*G184</f>
        <v>6100</v>
      </c>
      <c r="J184" s="160"/>
    </row>
    <row r="185" spans="1:10" ht="15" x14ac:dyDescent="0.2">
      <c r="A185" s="347"/>
      <c r="B185" s="188"/>
      <c r="C185" s="188"/>
      <c r="D185" s="188"/>
      <c r="E185" s="188"/>
      <c r="F185" s="56" t="s">
        <v>64</v>
      </c>
      <c r="G185" s="3">
        <v>20</v>
      </c>
      <c r="H185" s="26">
        <f>3480*(1+5.2%)</f>
        <v>3660.96</v>
      </c>
      <c r="I185" s="26">
        <f>H185*G185</f>
        <v>73219.199999999997</v>
      </c>
      <c r="J185" s="161"/>
    </row>
    <row r="186" spans="1:10" ht="45" x14ac:dyDescent="0.2">
      <c r="A186" s="21" t="s">
        <v>71</v>
      </c>
      <c r="B186" s="21" t="s">
        <v>110</v>
      </c>
      <c r="C186" s="21" t="s">
        <v>111</v>
      </c>
      <c r="D186" s="21" t="s">
        <v>112</v>
      </c>
      <c r="E186" s="21" t="s">
        <v>113</v>
      </c>
      <c r="F186" s="21" t="s">
        <v>114</v>
      </c>
      <c r="G186" s="21" t="s">
        <v>174</v>
      </c>
      <c r="H186" s="21" t="s">
        <v>92</v>
      </c>
      <c r="I186" s="21" t="s">
        <v>93</v>
      </c>
      <c r="J186" s="21" t="s">
        <v>94</v>
      </c>
    </row>
    <row r="187" spans="1:10" ht="15" x14ac:dyDescent="0.2">
      <c r="A187" s="187" t="s">
        <v>268</v>
      </c>
      <c r="B187" s="188" t="s">
        <v>117</v>
      </c>
      <c r="C187" s="188" t="s">
        <v>51</v>
      </c>
      <c r="D187" s="188">
        <v>1</v>
      </c>
      <c r="E187" s="188">
        <v>20</v>
      </c>
      <c r="F187" s="76" t="s">
        <v>65</v>
      </c>
      <c r="G187" s="3">
        <f>E187*D187</f>
        <v>20</v>
      </c>
      <c r="H187" s="70" t="e">
        <f>#REF!</f>
        <v>#REF!</v>
      </c>
      <c r="I187" s="26" t="e">
        <f>H187*G187</f>
        <v>#REF!</v>
      </c>
      <c r="J187" s="159" t="e">
        <f>SUM(I187:I191)</f>
        <v>#REF!</v>
      </c>
    </row>
    <row r="188" spans="1:10" ht="15" x14ac:dyDescent="0.2">
      <c r="A188" s="348"/>
      <c r="B188" s="188"/>
      <c r="C188" s="188"/>
      <c r="D188" s="188"/>
      <c r="E188" s="188"/>
      <c r="F188" s="76" t="s">
        <v>66</v>
      </c>
      <c r="G188" s="3">
        <f>E187*D187</f>
        <v>20</v>
      </c>
      <c r="H188" s="27">
        <v>1108</v>
      </c>
      <c r="I188" s="26">
        <f>H188*G188</f>
        <v>22160</v>
      </c>
      <c r="J188" s="160"/>
    </row>
    <row r="189" spans="1:10" ht="15" x14ac:dyDescent="0.2">
      <c r="A189" s="348"/>
      <c r="B189" s="188"/>
      <c r="C189" s="188"/>
      <c r="D189" s="188"/>
      <c r="E189" s="188"/>
      <c r="F189" s="76" t="s">
        <v>67</v>
      </c>
      <c r="G189" s="3">
        <f>E187*D187</f>
        <v>20</v>
      </c>
      <c r="H189" s="70">
        <v>28028</v>
      </c>
      <c r="I189" s="26">
        <f>H189*G189</f>
        <v>560560</v>
      </c>
      <c r="J189" s="160"/>
    </row>
    <row r="190" spans="1:10" s="22" customFormat="1" ht="120" x14ac:dyDescent="0.2">
      <c r="A190" s="348"/>
      <c r="B190" s="188"/>
      <c r="C190" s="188"/>
      <c r="D190" s="188"/>
      <c r="E190" s="188"/>
      <c r="F190" s="76" t="s">
        <v>203</v>
      </c>
      <c r="G190" s="3">
        <f>E187*D187</f>
        <v>20</v>
      </c>
      <c r="H190" s="27" t="e">
        <f>#REF!</f>
        <v>#REF!</v>
      </c>
      <c r="I190" s="26" t="e">
        <f>H190*G190</f>
        <v>#REF!</v>
      </c>
      <c r="J190" s="160"/>
    </row>
    <row r="191" spans="1:10" s="38" customFormat="1" ht="105" x14ac:dyDescent="0.2">
      <c r="A191" s="349"/>
      <c r="B191" s="188"/>
      <c r="C191" s="188"/>
      <c r="D191" s="188"/>
      <c r="E191" s="188"/>
      <c r="F191" s="76" t="s">
        <v>212</v>
      </c>
      <c r="G191" s="3">
        <v>1</v>
      </c>
      <c r="H191" s="27" t="e">
        <f>#REF!</f>
        <v>#REF!</v>
      </c>
      <c r="I191" s="26" t="e">
        <f t="shared" ref="I191" si="8">H191*G191</f>
        <v>#REF!</v>
      </c>
      <c r="J191" s="161"/>
    </row>
    <row r="192" spans="1:10" s="38" customFormat="1" ht="45" x14ac:dyDescent="0.2">
      <c r="A192" s="21" t="s">
        <v>71</v>
      </c>
      <c r="B192" s="21" t="s">
        <v>110</v>
      </c>
      <c r="C192" s="21" t="s">
        <v>111</v>
      </c>
      <c r="D192" s="21" t="s">
        <v>112</v>
      </c>
      <c r="E192" s="21" t="s">
        <v>113</v>
      </c>
      <c r="F192" s="21" t="s">
        <v>114</v>
      </c>
      <c r="G192" s="21" t="s">
        <v>174</v>
      </c>
      <c r="H192" s="21" t="s">
        <v>92</v>
      </c>
      <c r="I192" s="21" t="s">
        <v>93</v>
      </c>
      <c r="J192" s="21" t="s">
        <v>94</v>
      </c>
    </row>
    <row r="193" spans="1:10" s="38" customFormat="1" ht="15" x14ac:dyDescent="0.2">
      <c r="A193" s="187" t="s">
        <v>268</v>
      </c>
      <c r="B193" s="188" t="s">
        <v>59</v>
      </c>
      <c r="C193" s="188" t="s">
        <v>51</v>
      </c>
      <c r="D193" s="188">
        <v>1</v>
      </c>
      <c r="E193" s="188">
        <v>20</v>
      </c>
      <c r="F193" s="76" t="s">
        <v>65</v>
      </c>
      <c r="G193" s="3">
        <f>E193*D193</f>
        <v>20</v>
      </c>
      <c r="H193" s="70" t="e">
        <f>#REF!</f>
        <v>#REF!</v>
      </c>
      <c r="I193" s="26" t="e">
        <f>H193*G193</f>
        <v>#REF!</v>
      </c>
      <c r="J193" s="159" t="e">
        <f>SUM(I193:I197)</f>
        <v>#REF!</v>
      </c>
    </row>
    <row r="194" spans="1:10" s="38" customFormat="1" ht="15" x14ac:dyDescent="0.2">
      <c r="A194" s="348"/>
      <c r="B194" s="188"/>
      <c r="C194" s="188"/>
      <c r="D194" s="188"/>
      <c r="E194" s="188"/>
      <c r="F194" s="76" t="s">
        <v>66</v>
      </c>
      <c r="G194" s="3">
        <f>E193*D193</f>
        <v>20</v>
      </c>
      <c r="H194" s="27">
        <v>1108</v>
      </c>
      <c r="I194" s="26">
        <f>H194*G194</f>
        <v>22160</v>
      </c>
      <c r="J194" s="160"/>
    </row>
    <row r="195" spans="1:10" ht="15" x14ac:dyDescent="0.2">
      <c r="A195" s="348"/>
      <c r="B195" s="188"/>
      <c r="C195" s="188"/>
      <c r="D195" s="188"/>
      <c r="E195" s="188"/>
      <c r="F195" s="76" t="s">
        <v>67</v>
      </c>
      <c r="G195" s="3">
        <f>E193*D193</f>
        <v>20</v>
      </c>
      <c r="H195" s="70">
        <v>28028</v>
      </c>
      <c r="I195" s="26">
        <f>H195*G195</f>
        <v>560560</v>
      </c>
      <c r="J195" s="160"/>
    </row>
    <row r="196" spans="1:10" ht="22.25" customHeight="1" x14ac:dyDescent="0.2">
      <c r="A196" s="348"/>
      <c r="B196" s="188"/>
      <c r="C196" s="188"/>
      <c r="D196" s="188"/>
      <c r="E196" s="188"/>
      <c r="F196" s="76" t="s">
        <v>203</v>
      </c>
      <c r="G196" s="3">
        <f>E193*D193</f>
        <v>20</v>
      </c>
      <c r="H196" s="27" t="e">
        <f>#REF!</f>
        <v>#REF!</v>
      </c>
      <c r="I196" s="26" t="e">
        <f>H196*G196</f>
        <v>#REF!</v>
      </c>
      <c r="J196" s="160"/>
    </row>
    <row r="197" spans="1:10" s="22" customFormat="1" ht="105" x14ac:dyDescent="0.2">
      <c r="A197" s="349"/>
      <c r="B197" s="188"/>
      <c r="C197" s="188"/>
      <c r="D197" s="188"/>
      <c r="E197" s="188"/>
      <c r="F197" s="76" t="s">
        <v>212</v>
      </c>
      <c r="G197" s="3">
        <v>1</v>
      </c>
      <c r="H197" s="27" t="e">
        <f>#REF!</f>
        <v>#REF!</v>
      </c>
      <c r="I197" s="26" t="e">
        <f t="shared" ref="I197" si="9">H197*G197</f>
        <v>#REF!</v>
      </c>
      <c r="J197" s="161"/>
    </row>
    <row r="198" spans="1:10" ht="14" x14ac:dyDescent="0.2">
      <c r="A198" s="151" t="s">
        <v>146</v>
      </c>
      <c r="B198" s="204"/>
      <c r="C198" s="204"/>
      <c r="D198" s="204"/>
      <c r="E198" s="204"/>
      <c r="F198" s="204"/>
      <c r="G198" s="204"/>
      <c r="H198" s="204"/>
      <c r="I198" s="204"/>
      <c r="J198" s="205"/>
    </row>
    <row r="199" spans="1:10" ht="46.25" customHeight="1" x14ac:dyDescent="0.2">
      <c r="A199" s="21" t="s">
        <v>71</v>
      </c>
      <c r="B199" s="21" t="s">
        <v>110</v>
      </c>
      <c r="C199" s="21" t="s">
        <v>111</v>
      </c>
      <c r="D199" s="21" t="s">
        <v>112</v>
      </c>
      <c r="E199" s="21" t="s">
        <v>113</v>
      </c>
      <c r="F199" s="21" t="s">
        <v>114</v>
      </c>
      <c r="G199" s="21" t="s">
        <v>174</v>
      </c>
      <c r="H199" s="21" t="s">
        <v>92</v>
      </c>
      <c r="I199" s="21" t="s">
        <v>93</v>
      </c>
      <c r="J199" s="21" t="s">
        <v>94</v>
      </c>
    </row>
    <row r="200" spans="1:10" ht="120" x14ac:dyDescent="0.2">
      <c r="A200" s="52" t="s">
        <v>390</v>
      </c>
      <c r="B200" s="45" t="s">
        <v>59</v>
      </c>
      <c r="C200" s="45" t="s">
        <v>197</v>
      </c>
      <c r="D200" s="45">
        <v>40</v>
      </c>
      <c r="E200" s="45">
        <v>20</v>
      </c>
      <c r="F200" s="45" t="s">
        <v>214</v>
      </c>
      <c r="G200" s="45">
        <f>E200*D200</f>
        <v>800</v>
      </c>
      <c r="H200" s="83" t="e">
        <f>#REF!</f>
        <v>#REF!</v>
      </c>
      <c r="I200" s="83" t="e">
        <f>H200*G200</f>
        <v>#REF!</v>
      </c>
      <c r="J200" s="28" t="e">
        <f>SUM(I200)</f>
        <v>#REF!</v>
      </c>
    </row>
    <row r="201" spans="1:10" ht="14" x14ac:dyDescent="0.2">
      <c r="A201" s="151" t="s">
        <v>148</v>
      </c>
      <c r="B201" s="204"/>
      <c r="C201" s="204"/>
      <c r="D201" s="204"/>
      <c r="E201" s="204"/>
      <c r="F201" s="204"/>
      <c r="G201" s="204"/>
      <c r="H201" s="204"/>
      <c r="I201" s="204"/>
      <c r="J201" s="205"/>
    </row>
    <row r="202" spans="1:10" s="22" customFormat="1" ht="45" x14ac:dyDescent="0.2">
      <c r="A202" s="21" t="s">
        <v>71</v>
      </c>
      <c r="B202" s="21" t="s">
        <v>110</v>
      </c>
      <c r="C202" s="21" t="s">
        <v>111</v>
      </c>
      <c r="D202" s="21" t="s">
        <v>112</v>
      </c>
      <c r="E202" s="21" t="s">
        <v>113</v>
      </c>
      <c r="F202" s="21" t="s">
        <v>114</v>
      </c>
      <c r="G202" s="21" t="s">
        <v>174</v>
      </c>
      <c r="H202" s="21" t="s">
        <v>92</v>
      </c>
      <c r="I202" s="21" t="s">
        <v>93</v>
      </c>
      <c r="J202" s="21" t="s">
        <v>94</v>
      </c>
    </row>
    <row r="203" spans="1:10" ht="101.5" customHeight="1" x14ac:dyDescent="0.2">
      <c r="A203" s="52" t="s">
        <v>23</v>
      </c>
      <c r="B203" s="45" t="s">
        <v>117</v>
      </c>
      <c r="C203" s="45" t="s">
        <v>380</v>
      </c>
      <c r="D203" s="45">
        <v>5</v>
      </c>
      <c r="E203" s="45">
        <v>20</v>
      </c>
      <c r="F203" s="3" t="s">
        <v>300</v>
      </c>
      <c r="G203" s="3">
        <f>E203*D203</f>
        <v>100</v>
      </c>
      <c r="H203" s="26" t="e">
        <f>#REF!</f>
        <v>#REF!</v>
      </c>
      <c r="I203" s="26" t="e">
        <f>H203*G203</f>
        <v>#REF!</v>
      </c>
      <c r="J203" s="28" t="e">
        <f>SUM(I203)</f>
        <v>#REF!</v>
      </c>
    </row>
    <row r="204" spans="1:10" s="22" customFormat="1" ht="45" x14ac:dyDescent="0.2">
      <c r="A204" s="21" t="s">
        <v>71</v>
      </c>
      <c r="B204" s="21" t="s">
        <v>110</v>
      </c>
      <c r="C204" s="21" t="s">
        <v>111</v>
      </c>
      <c r="D204" s="21" t="s">
        <v>112</v>
      </c>
      <c r="E204" s="21" t="s">
        <v>113</v>
      </c>
      <c r="F204" s="21" t="s">
        <v>114</v>
      </c>
      <c r="G204" s="21" t="s">
        <v>174</v>
      </c>
      <c r="H204" s="21" t="s">
        <v>92</v>
      </c>
      <c r="I204" s="21" t="s">
        <v>93</v>
      </c>
      <c r="J204" s="21" t="s">
        <v>94</v>
      </c>
    </row>
    <row r="205" spans="1:10" ht="138.5" customHeight="1" x14ac:dyDescent="0.2">
      <c r="A205" s="1" t="s">
        <v>23</v>
      </c>
      <c r="B205" s="3" t="s">
        <v>59</v>
      </c>
      <c r="C205" s="3" t="s">
        <v>380</v>
      </c>
      <c r="D205" s="3">
        <v>5</v>
      </c>
      <c r="E205" s="3">
        <v>20</v>
      </c>
      <c r="F205" s="3" t="s">
        <v>301</v>
      </c>
      <c r="G205" s="3">
        <f>E205*D205</f>
        <v>100</v>
      </c>
      <c r="H205" s="26" t="e">
        <f>#REF!</f>
        <v>#REF!</v>
      </c>
      <c r="I205" s="26" t="e">
        <f>H205*G205</f>
        <v>#REF!</v>
      </c>
      <c r="J205" s="28" t="e">
        <f>SUM(I205)</f>
        <v>#REF!</v>
      </c>
    </row>
    <row r="206" spans="1:10" s="22" customFormat="1" ht="45" x14ac:dyDescent="0.2">
      <c r="A206" s="21" t="s">
        <v>71</v>
      </c>
      <c r="B206" s="21" t="s">
        <v>110</v>
      </c>
      <c r="C206" s="21" t="s">
        <v>111</v>
      </c>
      <c r="D206" s="21" t="s">
        <v>112</v>
      </c>
      <c r="E206" s="21" t="s">
        <v>113</v>
      </c>
      <c r="F206" s="21" t="s">
        <v>114</v>
      </c>
      <c r="G206" s="21" t="s">
        <v>174</v>
      </c>
      <c r="H206" s="21" t="s">
        <v>92</v>
      </c>
      <c r="I206" s="21" t="s">
        <v>93</v>
      </c>
      <c r="J206" s="21" t="s">
        <v>94</v>
      </c>
    </row>
    <row r="207" spans="1:10" ht="135" customHeight="1" x14ac:dyDescent="0.2">
      <c r="A207" s="50" t="s">
        <v>151</v>
      </c>
      <c r="B207" s="45" t="s">
        <v>117</v>
      </c>
      <c r="C207" s="45" t="s">
        <v>380</v>
      </c>
      <c r="D207" s="45">
        <v>5</v>
      </c>
      <c r="E207" s="45">
        <v>20</v>
      </c>
      <c r="F207" s="3" t="s">
        <v>300</v>
      </c>
      <c r="G207" s="3">
        <f>E207*D207</f>
        <v>100</v>
      </c>
      <c r="H207" s="26" t="e">
        <f>#REF!</f>
        <v>#REF!</v>
      </c>
      <c r="I207" s="26" t="e">
        <f>H207*G207</f>
        <v>#REF!</v>
      </c>
      <c r="J207" s="28" t="e">
        <f>SUM(I207)</f>
        <v>#REF!</v>
      </c>
    </row>
    <row r="208" spans="1:10" s="22" customFormat="1" ht="23" customHeight="1" x14ac:dyDescent="0.2">
      <c r="A208" s="21" t="s">
        <v>71</v>
      </c>
      <c r="B208" s="21" t="s">
        <v>110</v>
      </c>
      <c r="C208" s="21" t="s">
        <v>111</v>
      </c>
      <c r="D208" s="21" t="s">
        <v>112</v>
      </c>
      <c r="E208" s="21" t="s">
        <v>113</v>
      </c>
      <c r="F208" s="21" t="s">
        <v>114</v>
      </c>
      <c r="G208" s="21" t="s">
        <v>174</v>
      </c>
      <c r="H208" s="21" t="s">
        <v>92</v>
      </c>
      <c r="I208" s="21" t="s">
        <v>93</v>
      </c>
      <c r="J208" s="21" t="s">
        <v>94</v>
      </c>
    </row>
    <row r="209" spans="1:10" s="22" customFormat="1" ht="120" x14ac:dyDescent="0.2">
      <c r="A209" s="57" t="s">
        <v>151</v>
      </c>
      <c r="B209" s="3" t="s">
        <v>59</v>
      </c>
      <c r="C209" s="3" t="s">
        <v>380</v>
      </c>
      <c r="D209" s="3">
        <v>5</v>
      </c>
      <c r="E209" s="3">
        <v>20</v>
      </c>
      <c r="F209" s="77" t="s">
        <v>300</v>
      </c>
      <c r="G209" s="3">
        <f>E209*D209</f>
        <v>100</v>
      </c>
      <c r="H209" s="26" t="e">
        <f>#REF!</f>
        <v>#REF!</v>
      </c>
      <c r="I209" s="26" t="e">
        <f>H209*G209</f>
        <v>#REF!</v>
      </c>
      <c r="J209" s="28" t="e">
        <f>SUM(I209)</f>
        <v>#REF!</v>
      </c>
    </row>
    <row r="210" spans="1:10" ht="14" x14ac:dyDescent="0.2">
      <c r="A210" s="170" t="s">
        <v>152</v>
      </c>
      <c r="B210" s="201"/>
      <c r="C210" s="201"/>
      <c r="D210" s="201"/>
      <c r="E210" s="201"/>
      <c r="F210" s="201"/>
      <c r="G210" s="201"/>
      <c r="H210" s="201"/>
      <c r="I210" s="201"/>
      <c r="J210" s="202"/>
    </row>
    <row r="211" spans="1:10" ht="39" customHeight="1" x14ac:dyDescent="0.2">
      <c r="A211" s="21" t="s">
        <v>71</v>
      </c>
      <c r="B211" s="21" t="s">
        <v>110</v>
      </c>
      <c r="C211" s="21" t="s">
        <v>111</v>
      </c>
      <c r="D211" s="21" t="s">
        <v>112</v>
      </c>
      <c r="E211" s="21" t="s">
        <v>113</v>
      </c>
      <c r="F211" s="21" t="s">
        <v>114</v>
      </c>
      <c r="G211" s="21" t="s">
        <v>174</v>
      </c>
      <c r="H211" s="21" t="s">
        <v>92</v>
      </c>
      <c r="I211" s="21" t="s">
        <v>93</v>
      </c>
      <c r="J211" s="21" t="s">
        <v>94</v>
      </c>
    </row>
    <row r="212" spans="1:10" s="22" customFormat="1" ht="30" x14ac:dyDescent="0.2">
      <c r="A212" s="180" t="s">
        <v>381</v>
      </c>
      <c r="B212" s="176" t="s">
        <v>59</v>
      </c>
      <c r="C212" s="156" t="s">
        <v>51</v>
      </c>
      <c r="D212" s="176">
        <v>10</v>
      </c>
      <c r="E212" s="176">
        <v>20</v>
      </c>
      <c r="F212" s="58" t="s">
        <v>52</v>
      </c>
      <c r="G212" s="3">
        <f>E212*D212</f>
        <v>200</v>
      </c>
      <c r="H212" s="26" t="e">
        <f>#REF!</f>
        <v>#REF!</v>
      </c>
      <c r="I212" s="26" t="e">
        <f>H212*G212</f>
        <v>#REF!</v>
      </c>
      <c r="J212" s="159" t="e">
        <f>SUM(I212:I213)</f>
        <v>#REF!</v>
      </c>
    </row>
    <row r="213" spans="1:10" ht="48.5" customHeight="1" x14ac:dyDescent="0.2">
      <c r="A213" s="231"/>
      <c r="B213" s="228"/>
      <c r="C213" s="224"/>
      <c r="D213" s="228"/>
      <c r="E213" s="228"/>
      <c r="F213" s="51" t="s">
        <v>275</v>
      </c>
      <c r="G213" s="3">
        <v>40</v>
      </c>
      <c r="H213" s="27">
        <v>1500</v>
      </c>
      <c r="I213" s="26">
        <f>H213*G213</f>
        <v>60000</v>
      </c>
      <c r="J213" s="161"/>
    </row>
    <row r="214" spans="1:10" ht="53" customHeight="1" x14ac:dyDescent="0.2">
      <c r="A214" s="21" t="s">
        <v>71</v>
      </c>
      <c r="B214" s="21" t="s">
        <v>110</v>
      </c>
      <c r="C214" s="21" t="s">
        <v>111</v>
      </c>
      <c r="D214" s="21" t="s">
        <v>112</v>
      </c>
      <c r="E214" s="21" t="s">
        <v>113</v>
      </c>
      <c r="F214" s="21" t="s">
        <v>114</v>
      </c>
      <c r="G214" s="21" t="s">
        <v>174</v>
      </c>
      <c r="H214" s="21" t="s">
        <v>92</v>
      </c>
      <c r="I214" s="21" t="s">
        <v>93</v>
      </c>
      <c r="J214" s="21" t="s">
        <v>94</v>
      </c>
    </row>
    <row r="215" spans="1:10" s="22" customFormat="1" ht="30" x14ac:dyDescent="0.2">
      <c r="A215" s="175" t="s">
        <v>382</v>
      </c>
      <c r="B215" s="176" t="s">
        <v>117</v>
      </c>
      <c r="C215" s="156" t="s">
        <v>51</v>
      </c>
      <c r="D215" s="176">
        <v>6</v>
      </c>
      <c r="E215" s="176">
        <v>15</v>
      </c>
      <c r="F215" s="58" t="s">
        <v>52</v>
      </c>
      <c r="G215" s="3">
        <f>E215*D215</f>
        <v>90</v>
      </c>
      <c r="H215" s="26" t="e">
        <f>#REF!</f>
        <v>#REF!</v>
      </c>
      <c r="I215" s="26" t="e">
        <f>H215*G215</f>
        <v>#REF!</v>
      </c>
      <c r="J215" s="159" t="e">
        <f>SUM(I215:I216)</f>
        <v>#REF!</v>
      </c>
    </row>
    <row r="216" spans="1:10" s="38" customFormat="1" ht="38" customHeight="1" x14ac:dyDescent="0.2">
      <c r="A216" s="346"/>
      <c r="B216" s="228"/>
      <c r="C216" s="224"/>
      <c r="D216" s="228"/>
      <c r="E216" s="228"/>
      <c r="F216" s="51" t="s">
        <v>275</v>
      </c>
      <c r="G216" s="3">
        <v>24</v>
      </c>
      <c r="H216" s="27">
        <v>1500</v>
      </c>
      <c r="I216" s="26">
        <f>H216*G216</f>
        <v>36000</v>
      </c>
      <c r="J216" s="161"/>
    </row>
    <row r="217" spans="1:10" s="38" customFormat="1" ht="53" customHeight="1" x14ac:dyDescent="0.2">
      <c r="A217" s="21" t="s">
        <v>71</v>
      </c>
      <c r="B217" s="21" t="s">
        <v>110</v>
      </c>
      <c r="C217" s="21" t="s">
        <v>111</v>
      </c>
      <c r="D217" s="21" t="s">
        <v>112</v>
      </c>
      <c r="E217" s="21" t="s">
        <v>113</v>
      </c>
      <c r="F217" s="21" t="s">
        <v>114</v>
      </c>
      <c r="G217" s="21" t="s">
        <v>174</v>
      </c>
      <c r="H217" s="21" t="s">
        <v>92</v>
      </c>
      <c r="I217" s="21" t="s">
        <v>93</v>
      </c>
      <c r="J217" s="21" t="s">
        <v>94</v>
      </c>
    </row>
    <row r="218" spans="1:10" s="22" customFormat="1" ht="30" x14ac:dyDescent="0.2">
      <c r="A218" s="171" t="s">
        <v>383</v>
      </c>
      <c r="B218" s="176" t="s">
        <v>117</v>
      </c>
      <c r="C218" s="156" t="s">
        <v>51</v>
      </c>
      <c r="D218" s="176">
        <v>6</v>
      </c>
      <c r="E218" s="176">
        <v>15</v>
      </c>
      <c r="F218" s="58" t="s">
        <v>52</v>
      </c>
      <c r="G218" s="3">
        <f>E218*D218</f>
        <v>90</v>
      </c>
      <c r="H218" s="26" t="e">
        <f>#REF!</f>
        <v>#REF!</v>
      </c>
      <c r="I218" s="26" t="e">
        <f>H218*G218</f>
        <v>#REF!</v>
      </c>
      <c r="J218" s="159" t="e">
        <f>SUM(I218:I219)</f>
        <v>#REF!</v>
      </c>
    </row>
    <row r="219" spans="1:10" s="38" customFormat="1" ht="15" x14ac:dyDescent="0.2">
      <c r="A219" s="339"/>
      <c r="B219" s="228"/>
      <c r="C219" s="224"/>
      <c r="D219" s="228"/>
      <c r="E219" s="228"/>
      <c r="F219" s="51" t="s">
        <v>275</v>
      </c>
      <c r="G219" s="3">
        <v>24</v>
      </c>
      <c r="H219" s="27">
        <v>1500</v>
      </c>
      <c r="I219" s="26">
        <f>H219*G219</f>
        <v>36000</v>
      </c>
      <c r="J219" s="161"/>
    </row>
    <row r="220" spans="1:10" s="38" customFormat="1" ht="45" x14ac:dyDescent="0.2">
      <c r="A220" s="21" t="s">
        <v>71</v>
      </c>
      <c r="B220" s="21" t="s">
        <v>110</v>
      </c>
      <c r="C220" s="21" t="s">
        <v>111</v>
      </c>
      <c r="D220" s="21" t="s">
        <v>112</v>
      </c>
      <c r="E220" s="21" t="s">
        <v>113</v>
      </c>
      <c r="F220" s="21" t="s">
        <v>114</v>
      </c>
      <c r="G220" s="21" t="s">
        <v>174</v>
      </c>
      <c r="H220" s="21" t="s">
        <v>92</v>
      </c>
      <c r="I220" s="21" t="s">
        <v>93</v>
      </c>
      <c r="J220" s="21" t="s">
        <v>94</v>
      </c>
    </row>
    <row r="221" spans="1:10" s="38" customFormat="1" ht="15" x14ac:dyDescent="0.2">
      <c r="A221" s="192" t="s">
        <v>384</v>
      </c>
      <c r="B221" s="193" t="s">
        <v>117</v>
      </c>
      <c r="C221" s="193" t="s">
        <v>51</v>
      </c>
      <c r="D221" s="193">
        <v>1</v>
      </c>
      <c r="E221" s="193">
        <v>30</v>
      </c>
      <c r="F221" s="51" t="s">
        <v>188</v>
      </c>
      <c r="G221" s="30">
        <v>2</v>
      </c>
      <c r="H221" s="70">
        <v>29052</v>
      </c>
      <c r="I221" s="26">
        <f>H221*G221</f>
        <v>58104</v>
      </c>
      <c r="J221" s="167" t="e">
        <f>SUM(I221:I226)</f>
        <v>#REF!</v>
      </c>
    </row>
    <row r="222" spans="1:10" s="38" customFormat="1" ht="26" customHeight="1" x14ac:dyDescent="0.2">
      <c r="A222" s="192"/>
      <c r="B222" s="341"/>
      <c r="C222" s="341"/>
      <c r="D222" s="341"/>
      <c r="E222" s="341"/>
      <c r="F222" s="53" t="s">
        <v>181</v>
      </c>
      <c r="G222" s="30">
        <f>E221*D221</f>
        <v>30</v>
      </c>
      <c r="H222" s="26">
        <v>4287</v>
      </c>
      <c r="I222" s="26">
        <f t="shared" ref="I222" si="10">H222*G222</f>
        <v>128610</v>
      </c>
      <c r="J222" s="168"/>
    </row>
    <row r="223" spans="1:10" s="38" customFormat="1" ht="36.5" customHeight="1" x14ac:dyDescent="0.2">
      <c r="A223" s="192"/>
      <c r="B223" s="341"/>
      <c r="C223" s="341"/>
      <c r="D223" s="341"/>
      <c r="E223" s="341"/>
      <c r="F223" s="53" t="s">
        <v>199</v>
      </c>
      <c r="G223" s="30">
        <v>5</v>
      </c>
      <c r="H223" s="82" t="e">
        <f>#REF!</f>
        <v>#REF!</v>
      </c>
      <c r="I223" s="26" t="e">
        <f>H223*G223</f>
        <v>#REF!</v>
      </c>
      <c r="J223" s="168"/>
    </row>
    <row r="224" spans="1:10" s="38" customFormat="1" ht="57" customHeight="1" x14ac:dyDescent="0.2">
      <c r="A224" s="192"/>
      <c r="B224" s="341"/>
      <c r="C224" s="341"/>
      <c r="D224" s="341"/>
      <c r="E224" s="341"/>
      <c r="F224" s="51" t="s">
        <v>153</v>
      </c>
      <c r="G224" s="30">
        <f>E221*D221</f>
        <v>30</v>
      </c>
      <c r="H224" s="70" t="e">
        <f>#REF!</f>
        <v>#REF!</v>
      </c>
      <c r="I224" s="26" t="e">
        <f t="shared" ref="I224:I226" si="11">H224*G224</f>
        <v>#REF!</v>
      </c>
      <c r="J224" s="168"/>
    </row>
    <row r="225" spans="1:10" s="22" customFormat="1" ht="15" x14ac:dyDescent="0.2">
      <c r="A225" s="192"/>
      <c r="B225" s="341"/>
      <c r="C225" s="341"/>
      <c r="D225" s="341"/>
      <c r="E225" s="341"/>
      <c r="F225" s="53" t="s">
        <v>200</v>
      </c>
      <c r="G225" s="30">
        <v>1</v>
      </c>
      <c r="H225" s="82" t="e">
        <f>#REF!</f>
        <v>#REF!</v>
      </c>
      <c r="I225" s="26" t="e">
        <f t="shared" si="11"/>
        <v>#REF!</v>
      </c>
      <c r="J225" s="168"/>
    </row>
    <row r="226" spans="1:10" s="38" customFormat="1" ht="28.25" customHeight="1" x14ac:dyDescent="0.2">
      <c r="A226" s="192"/>
      <c r="B226" s="342"/>
      <c r="C226" s="342"/>
      <c r="D226" s="342"/>
      <c r="E226" s="342"/>
      <c r="F226" s="51" t="s">
        <v>279</v>
      </c>
      <c r="G226" s="30">
        <f>E221*D221</f>
        <v>30</v>
      </c>
      <c r="H226" s="70" t="e">
        <f>#REF!</f>
        <v>#REF!</v>
      </c>
      <c r="I226" s="26" t="e">
        <f t="shared" si="11"/>
        <v>#REF!</v>
      </c>
      <c r="J226" s="169"/>
    </row>
    <row r="227" spans="1:10" s="38" customFormat="1" ht="26.5" customHeight="1" x14ac:dyDescent="0.2">
      <c r="A227" s="21" t="s">
        <v>71</v>
      </c>
      <c r="B227" s="21" t="s">
        <v>110</v>
      </c>
      <c r="C227" s="21" t="s">
        <v>111</v>
      </c>
      <c r="D227" s="21" t="s">
        <v>112</v>
      </c>
      <c r="E227" s="21" t="s">
        <v>113</v>
      </c>
      <c r="F227" s="21" t="s">
        <v>114</v>
      </c>
      <c r="G227" s="21" t="s">
        <v>174</v>
      </c>
      <c r="H227" s="21" t="s">
        <v>92</v>
      </c>
      <c r="I227" s="21" t="s">
        <v>93</v>
      </c>
      <c r="J227" s="21" t="s">
        <v>94</v>
      </c>
    </row>
    <row r="228" spans="1:10" s="38" customFormat="1" ht="27" customHeight="1" x14ac:dyDescent="0.2">
      <c r="A228" s="171" t="s">
        <v>385</v>
      </c>
      <c r="B228" s="173" t="s">
        <v>59</v>
      </c>
      <c r="C228" s="173" t="s">
        <v>51</v>
      </c>
      <c r="D228" s="173">
        <v>1</v>
      </c>
      <c r="E228" s="173">
        <v>30</v>
      </c>
      <c r="F228" s="51" t="s">
        <v>198</v>
      </c>
      <c r="G228" s="30">
        <v>2</v>
      </c>
      <c r="H228" s="70">
        <v>29052</v>
      </c>
      <c r="I228" s="26">
        <f>H228*G228</f>
        <v>58104</v>
      </c>
      <c r="J228" s="167" t="e">
        <f>SUM(I228:I233)</f>
        <v>#REF!</v>
      </c>
    </row>
    <row r="229" spans="1:10" s="38" customFormat="1" ht="29" customHeight="1" x14ac:dyDescent="0.2">
      <c r="A229" s="339"/>
      <c r="B229" s="173"/>
      <c r="C229" s="173"/>
      <c r="D229" s="173"/>
      <c r="E229" s="173"/>
      <c r="F229" s="53" t="s">
        <v>181</v>
      </c>
      <c r="G229" s="30">
        <f>E228*D228</f>
        <v>30</v>
      </c>
      <c r="H229" s="26">
        <v>4287</v>
      </c>
      <c r="I229" s="26">
        <f t="shared" ref="I229" si="12">H229*G229</f>
        <v>128610</v>
      </c>
      <c r="J229" s="168"/>
    </row>
    <row r="230" spans="1:10" s="38" customFormat="1" ht="27" customHeight="1" x14ac:dyDescent="0.2">
      <c r="A230" s="339"/>
      <c r="B230" s="173"/>
      <c r="C230" s="173"/>
      <c r="D230" s="173"/>
      <c r="E230" s="173"/>
      <c r="F230" s="51" t="s">
        <v>199</v>
      </c>
      <c r="G230" s="30">
        <v>5</v>
      </c>
      <c r="H230" s="82" t="e">
        <f>#REF!</f>
        <v>#REF!</v>
      </c>
      <c r="I230" s="26" t="e">
        <f>H230*G230</f>
        <v>#REF!</v>
      </c>
      <c r="J230" s="168"/>
    </row>
    <row r="231" spans="1:10" s="38" customFormat="1" ht="32.5" customHeight="1" x14ac:dyDescent="0.2">
      <c r="A231" s="339"/>
      <c r="B231" s="173"/>
      <c r="C231" s="173"/>
      <c r="D231" s="173"/>
      <c r="E231" s="173"/>
      <c r="F231" s="51" t="s">
        <v>153</v>
      </c>
      <c r="G231" s="30">
        <f>E228*D228</f>
        <v>30</v>
      </c>
      <c r="H231" s="70" t="e">
        <f>#REF!</f>
        <v>#REF!</v>
      </c>
      <c r="I231" s="26" t="e">
        <f t="shared" ref="I231:I233" si="13">H231*G231</f>
        <v>#REF!</v>
      </c>
      <c r="J231" s="168"/>
    </row>
    <row r="232" spans="1:10" s="22" customFormat="1" ht="15" x14ac:dyDescent="0.2">
      <c r="A232" s="339"/>
      <c r="B232" s="173"/>
      <c r="C232" s="173"/>
      <c r="D232" s="173"/>
      <c r="E232" s="173"/>
      <c r="F232" s="51" t="s">
        <v>200</v>
      </c>
      <c r="G232" s="30">
        <v>1</v>
      </c>
      <c r="H232" s="82" t="e">
        <f>#REF!</f>
        <v>#REF!</v>
      </c>
      <c r="I232" s="26" t="e">
        <f t="shared" si="13"/>
        <v>#REF!</v>
      </c>
      <c r="J232" s="168"/>
    </row>
    <row r="233" spans="1:10" s="38" customFormat="1" ht="51.5" customHeight="1" x14ac:dyDescent="0.2">
      <c r="A233" s="340"/>
      <c r="B233" s="173"/>
      <c r="C233" s="173"/>
      <c r="D233" s="173"/>
      <c r="E233" s="173"/>
      <c r="F233" s="51" t="s">
        <v>279</v>
      </c>
      <c r="G233" s="30">
        <f>E228*D228</f>
        <v>30</v>
      </c>
      <c r="H233" s="70" t="e">
        <f>#REF!</f>
        <v>#REF!</v>
      </c>
      <c r="I233" s="26" t="e">
        <f t="shared" si="13"/>
        <v>#REF!</v>
      </c>
      <c r="J233" s="169"/>
    </row>
    <row r="234" spans="1:10" s="38" customFormat="1" ht="47.5" customHeight="1" x14ac:dyDescent="0.2">
      <c r="A234" s="21" t="s">
        <v>71</v>
      </c>
      <c r="B234" s="21" t="s">
        <v>110</v>
      </c>
      <c r="C234" s="21" t="s">
        <v>111</v>
      </c>
      <c r="D234" s="21" t="s">
        <v>112</v>
      </c>
      <c r="E234" s="21" t="s">
        <v>113</v>
      </c>
      <c r="F234" s="21" t="s">
        <v>114</v>
      </c>
      <c r="G234" s="21" t="s">
        <v>174</v>
      </c>
      <c r="H234" s="21" t="s">
        <v>92</v>
      </c>
      <c r="I234" s="21" t="s">
        <v>93</v>
      </c>
      <c r="J234" s="21" t="s">
        <v>94</v>
      </c>
    </row>
    <row r="235" spans="1:10" s="38" customFormat="1" ht="48" customHeight="1" x14ac:dyDescent="0.2">
      <c r="A235" s="174" t="s">
        <v>386</v>
      </c>
      <c r="B235" s="157" t="s">
        <v>117</v>
      </c>
      <c r="C235" s="157" t="s">
        <v>51</v>
      </c>
      <c r="D235" s="157">
        <v>6</v>
      </c>
      <c r="E235" s="157">
        <v>15</v>
      </c>
      <c r="F235" s="51" t="s">
        <v>282</v>
      </c>
      <c r="G235" s="30">
        <v>15</v>
      </c>
      <c r="H235" s="82" t="e">
        <f>#REF!</f>
        <v>#REF!</v>
      </c>
      <c r="I235" s="26" t="e">
        <f t="shared" ref="I235" si="14">H235*G235</f>
        <v>#REF!</v>
      </c>
      <c r="J235" s="164" t="e">
        <f>SUM(I235:I237)</f>
        <v>#REF!</v>
      </c>
    </row>
    <row r="236" spans="1:10" s="22" customFormat="1" ht="120" x14ac:dyDescent="0.2">
      <c r="A236" s="225"/>
      <c r="B236" s="219"/>
      <c r="C236" s="219"/>
      <c r="D236" s="219"/>
      <c r="E236" s="219"/>
      <c r="F236" s="76" t="s">
        <v>203</v>
      </c>
      <c r="G236" s="30">
        <f>E235*D235</f>
        <v>90</v>
      </c>
      <c r="H236" s="27" t="e">
        <f>#REF!</f>
        <v>#REF!</v>
      </c>
      <c r="I236" s="26" t="e">
        <f>H236*G236</f>
        <v>#REF!</v>
      </c>
      <c r="J236" s="165"/>
    </row>
    <row r="237" spans="1:10" s="38" customFormat="1" ht="54.5" customHeight="1" x14ac:dyDescent="0.2">
      <c r="A237" s="226"/>
      <c r="B237" s="220"/>
      <c r="C237" s="220"/>
      <c r="D237" s="220"/>
      <c r="E237" s="220"/>
      <c r="F237" s="51" t="s">
        <v>303</v>
      </c>
      <c r="G237" s="30">
        <v>1</v>
      </c>
      <c r="H237" s="70" t="e">
        <f>#REF!</f>
        <v>#REF!</v>
      </c>
      <c r="I237" s="70" t="e">
        <f>H237*G237</f>
        <v>#REF!</v>
      </c>
      <c r="J237" s="166"/>
    </row>
    <row r="238" spans="1:10" s="38" customFormat="1" ht="41.5" customHeight="1" x14ac:dyDescent="0.2">
      <c r="A238" s="21" t="s">
        <v>71</v>
      </c>
      <c r="B238" s="21" t="s">
        <v>110</v>
      </c>
      <c r="C238" s="21" t="s">
        <v>111</v>
      </c>
      <c r="D238" s="21" t="s">
        <v>112</v>
      </c>
      <c r="E238" s="21" t="s">
        <v>113</v>
      </c>
      <c r="F238" s="21" t="s">
        <v>114</v>
      </c>
      <c r="G238" s="21" t="s">
        <v>174</v>
      </c>
      <c r="H238" s="21" t="s">
        <v>92</v>
      </c>
      <c r="I238" s="21" t="s">
        <v>93</v>
      </c>
      <c r="J238" s="21" t="s">
        <v>94</v>
      </c>
    </row>
    <row r="239" spans="1:10" s="38" customFormat="1" ht="44.5" customHeight="1" x14ac:dyDescent="0.2">
      <c r="A239" s="171" t="s">
        <v>387</v>
      </c>
      <c r="B239" s="157" t="s">
        <v>59</v>
      </c>
      <c r="C239" s="173" t="s">
        <v>51</v>
      </c>
      <c r="D239" s="173">
        <v>6</v>
      </c>
      <c r="E239" s="173">
        <v>15</v>
      </c>
      <c r="F239" s="51" t="s">
        <v>282</v>
      </c>
      <c r="G239" s="30">
        <v>15</v>
      </c>
      <c r="H239" s="82" t="e">
        <f>#REF!</f>
        <v>#REF!</v>
      </c>
      <c r="I239" s="26" t="e">
        <f t="shared" ref="I239" si="15">H239*G239</f>
        <v>#REF!</v>
      </c>
      <c r="J239" s="164" t="e">
        <f>SUM(I239:I241)</f>
        <v>#REF!</v>
      </c>
    </row>
    <row r="240" spans="1:10" s="22" customFormat="1" ht="120" x14ac:dyDescent="0.2">
      <c r="A240" s="339"/>
      <c r="B240" s="219"/>
      <c r="C240" s="173"/>
      <c r="D240" s="173"/>
      <c r="E240" s="173"/>
      <c r="F240" s="76" t="s">
        <v>203</v>
      </c>
      <c r="G240" s="30">
        <f>E239*D239</f>
        <v>90</v>
      </c>
      <c r="H240" s="27" t="e">
        <f>#REF!</f>
        <v>#REF!</v>
      </c>
      <c r="I240" s="26" t="e">
        <f>H240*G240</f>
        <v>#REF!</v>
      </c>
      <c r="J240" s="165"/>
    </row>
    <row r="241" spans="1:12" s="38" customFormat="1" ht="30" x14ac:dyDescent="0.2">
      <c r="A241" s="340"/>
      <c r="B241" s="220"/>
      <c r="C241" s="173"/>
      <c r="D241" s="173"/>
      <c r="E241" s="173"/>
      <c r="F241" s="51" t="s">
        <v>303</v>
      </c>
      <c r="G241" s="30">
        <v>1</v>
      </c>
      <c r="H241" s="70" t="e">
        <f>#REF!</f>
        <v>#REF!</v>
      </c>
      <c r="I241" s="70" t="e">
        <f>H241*G241</f>
        <v>#REF!</v>
      </c>
      <c r="J241" s="166"/>
    </row>
    <row r="242" spans="1:12" s="38" customFormat="1" ht="45" x14ac:dyDescent="0.2">
      <c r="A242" s="21" t="s">
        <v>71</v>
      </c>
      <c r="B242" s="21" t="s">
        <v>110</v>
      </c>
      <c r="C242" s="21" t="s">
        <v>111</v>
      </c>
      <c r="D242" s="21" t="s">
        <v>112</v>
      </c>
      <c r="E242" s="21" t="s">
        <v>113</v>
      </c>
      <c r="F242" s="21" t="s">
        <v>114</v>
      </c>
      <c r="G242" s="21" t="s">
        <v>174</v>
      </c>
      <c r="H242" s="21" t="s">
        <v>92</v>
      </c>
      <c r="I242" s="21" t="s">
        <v>93</v>
      </c>
      <c r="J242" s="21" t="s">
        <v>94</v>
      </c>
    </row>
    <row r="243" spans="1:12" s="38" customFormat="1" ht="60" x14ac:dyDescent="0.2">
      <c r="A243" s="171" t="s">
        <v>348</v>
      </c>
      <c r="B243" s="173" t="s">
        <v>117</v>
      </c>
      <c r="C243" s="173" t="s">
        <v>244</v>
      </c>
      <c r="D243" s="173">
        <v>4</v>
      </c>
      <c r="E243" s="173">
        <v>25</v>
      </c>
      <c r="F243" s="51" t="s">
        <v>305</v>
      </c>
      <c r="G243" s="30">
        <f>E243*D243</f>
        <v>100</v>
      </c>
      <c r="H243" s="26" t="e">
        <f>#REF!</f>
        <v>#REF!</v>
      </c>
      <c r="I243" s="83" t="e">
        <f>H243*G243</f>
        <v>#REF!</v>
      </c>
      <c r="J243" s="262" t="e">
        <f>SUM(I243:I247)</f>
        <v>#REF!</v>
      </c>
    </row>
    <row r="244" spans="1:12" s="38" customFormat="1" ht="30" x14ac:dyDescent="0.2">
      <c r="A244" s="339"/>
      <c r="B244" s="173"/>
      <c r="C244" s="173"/>
      <c r="D244" s="173"/>
      <c r="E244" s="173"/>
      <c r="F244" s="2" t="s">
        <v>306</v>
      </c>
      <c r="G244" s="30">
        <f>D243</f>
        <v>4</v>
      </c>
      <c r="H244" s="26">
        <v>116655</v>
      </c>
      <c r="I244" s="26">
        <f>+H244*G244</f>
        <v>466620</v>
      </c>
      <c r="J244" s="165"/>
    </row>
    <row r="245" spans="1:12" s="38" customFormat="1" ht="15" x14ac:dyDescent="0.2">
      <c r="A245" s="339"/>
      <c r="B245" s="173"/>
      <c r="C245" s="173"/>
      <c r="D245" s="173"/>
      <c r="E245" s="173"/>
      <c r="F245" s="51" t="s">
        <v>26</v>
      </c>
      <c r="G245" s="30">
        <v>5</v>
      </c>
      <c r="H245" s="70">
        <v>817</v>
      </c>
      <c r="I245" s="26">
        <f t="shared" ref="I245:I246" si="16">+H245*G245</f>
        <v>4085</v>
      </c>
      <c r="J245" s="165"/>
    </row>
    <row r="246" spans="1:12" s="38" customFormat="1" ht="15" x14ac:dyDescent="0.2">
      <c r="A246" s="339"/>
      <c r="B246" s="173"/>
      <c r="C246" s="173"/>
      <c r="D246" s="173"/>
      <c r="E246" s="173"/>
      <c r="F246" s="51" t="s">
        <v>27</v>
      </c>
      <c r="G246" s="30">
        <v>5</v>
      </c>
      <c r="H246" s="26">
        <f>3480*(1+5.2%)</f>
        <v>3660.96</v>
      </c>
      <c r="I246" s="26">
        <f t="shared" si="16"/>
        <v>18304.8</v>
      </c>
      <c r="J246" s="165"/>
    </row>
    <row r="247" spans="1:12" s="22" customFormat="1" ht="30" x14ac:dyDescent="0.2">
      <c r="A247" s="339"/>
      <c r="B247" s="173"/>
      <c r="C247" s="173"/>
      <c r="D247" s="173"/>
      <c r="E247" s="173"/>
      <c r="F247" s="51" t="s">
        <v>204</v>
      </c>
      <c r="G247" s="30">
        <v>1</v>
      </c>
      <c r="H247" s="70">
        <v>81333</v>
      </c>
      <c r="I247" s="70">
        <f>H247*G247</f>
        <v>81333</v>
      </c>
      <c r="J247" s="166"/>
    </row>
    <row r="248" spans="1:12" s="38" customFormat="1" ht="45" x14ac:dyDescent="0.2">
      <c r="A248" s="21" t="s">
        <v>71</v>
      </c>
      <c r="B248" s="21" t="s">
        <v>110</v>
      </c>
      <c r="C248" s="21" t="s">
        <v>111</v>
      </c>
      <c r="D248" s="21" t="s">
        <v>112</v>
      </c>
      <c r="E248" s="21" t="s">
        <v>113</v>
      </c>
      <c r="F248" s="21" t="s">
        <v>114</v>
      </c>
      <c r="G248" s="21" t="s">
        <v>174</v>
      </c>
      <c r="H248" s="21" t="s">
        <v>92</v>
      </c>
      <c r="I248" s="21" t="s">
        <v>93</v>
      </c>
      <c r="J248" s="21" t="s">
        <v>94</v>
      </c>
    </row>
    <row r="249" spans="1:12" s="38" customFormat="1" ht="60" x14ac:dyDescent="0.2">
      <c r="A249" s="171" t="s">
        <v>349</v>
      </c>
      <c r="B249" s="173" t="s">
        <v>59</v>
      </c>
      <c r="C249" s="173" t="s">
        <v>244</v>
      </c>
      <c r="D249" s="173">
        <v>4</v>
      </c>
      <c r="E249" s="173">
        <v>25</v>
      </c>
      <c r="F249" s="51" t="s">
        <v>305</v>
      </c>
      <c r="G249" s="30">
        <f>D249*E249</f>
        <v>100</v>
      </c>
      <c r="H249" s="26" t="e">
        <f>#REF!</f>
        <v>#REF!</v>
      </c>
      <c r="I249" s="83" t="e">
        <f>H249*G249</f>
        <v>#REF!</v>
      </c>
      <c r="J249" s="262" t="e">
        <f>SUM(I249:I253)</f>
        <v>#REF!</v>
      </c>
    </row>
    <row r="250" spans="1:12" s="38" customFormat="1" ht="30" x14ac:dyDescent="0.2">
      <c r="A250" s="339"/>
      <c r="B250" s="173"/>
      <c r="C250" s="173"/>
      <c r="D250" s="173"/>
      <c r="E250" s="173"/>
      <c r="F250" s="2" t="s">
        <v>306</v>
      </c>
      <c r="G250" s="30">
        <f>D249</f>
        <v>4</v>
      </c>
      <c r="H250" s="26">
        <v>116655</v>
      </c>
      <c r="I250" s="26">
        <f>+H250*G250</f>
        <v>466620</v>
      </c>
      <c r="J250" s="165"/>
    </row>
    <row r="251" spans="1:12" s="38" customFormat="1" ht="15" x14ac:dyDescent="0.2">
      <c r="A251" s="339"/>
      <c r="B251" s="173"/>
      <c r="C251" s="173"/>
      <c r="D251" s="173"/>
      <c r="E251" s="173"/>
      <c r="F251" s="51" t="s">
        <v>26</v>
      </c>
      <c r="G251" s="30">
        <v>5</v>
      </c>
      <c r="H251" s="70">
        <v>817</v>
      </c>
      <c r="I251" s="83">
        <f t="shared" ref="I251:I252" si="17">H251*G251</f>
        <v>4085</v>
      </c>
      <c r="J251" s="165"/>
    </row>
    <row r="252" spans="1:12" s="38" customFormat="1" ht="21.5" customHeight="1" x14ac:dyDescent="0.2">
      <c r="A252" s="339"/>
      <c r="B252" s="173"/>
      <c r="C252" s="173"/>
      <c r="D252" s="173"/>
      <c r="E252" s="173"/>
      <c r="F252" s="51" t="s">
        <v>27</v>
      </c>
      <c r="G252" s="30">
        <v>5</v>
      </c>
      <c r="H252" s="26">
        <f>3480*(1+5.2%)</f>
        <v>3660.96</v>
      </c>
      <c r="I252" s="83">
        <f t="shared" si="17"/>
        <v>18304.8</v>
      </c>
      <c r="J252" s="165"/>
    </row>
    <row r="253" spans="1:12" s="22" customFormat="1" ht="30" x14ac:dyDescent="0.2">
      <c r="A253" s="339"/>
      <c r="B253" s="173"/>
      <c r="C253" s="173"/>
      <c r="D253" s="173"/>
      <c r="E253" s="173"/>
      <c r="F253" s="51" t="s">
        <v>204</v>
      </c>
      <c r="G253" s="30">
        <v>1</v>
      </c>
      <c r="H253" s="70">
        <v>81333</v>
      </c>
      <c r="I253" s="70">
        <f>H253*G253</f>
        <v>81333</v>
      </c>
      <c r="J253" s="166"/>
    </row>
    <row r="254" spans="1:12" ht="54.75" customHeight="1" x14ac:dyDescent="0.2">
      <c r="A254" s="21" t="s">
        <v>71</v>
      </c>
      <c r="B254" s="21" t="s">
        <v>110</v>
      </c>
      <c r="C254" s="21" t="s">
        <v>111</v>
      </c>
      <c r="D254" s="21" t="s">
        <v>112</v>
      </c>
      <c r="E254" s="21" t="s">
        <v>113</v>
      </c>
      <c r="F254" s="21" t="s">
        <v>114</v>
      </c>
      <c r="G254" s="21" t="s">
        <v>174</v>
      </c>
      <c r="H254" s="21" t="s">
        <v>92</v>
      </c>
      <c r="I254" s="21" t="s">
        <v>93</v>
      </c>
      <c r="J254" s="21" t="s">
        <v>94</v>
      </c>
    </row>
    <row r="255" spans="1:12" ht="19.25" customHeight="1" x14ac:dyDescent="0.2">
      <c r="A255" s="343" t="s">
        <v>159</v>
      </c>
      <c r="B255" s="345" t="s">
        <v>117</v>
      </c>
      <c r="C255" s="345" t="s">
        <v>196</v>
      </c>
      <c r="D255" s="345">
        <v>2</v>
      </c>
      <c r="E255" s="345">
        <v>20</v>
      </c>
      <c r="F255" s="63" t="s">
        <v>161</v>
      </c>
      <c r="G255" s="63">
        <f>D255*E255</f>
        <v>40</v>
      </c>
      <c r="H255" s="84" t="e">
        <f>#REF!</f>
        <v>#REF!</v>
      </c>
      <c r="I255" s="70" t="e">
        <f>H255*G255</f>
        <v>#REF!</v>
      </c>
      <c r="J255" s="263" t="e">
        <f>SUM(I255:I256)</f>
        <v>#REF!</v>
      </c>
    </row>
    <row r="256" spans="1:12" ht="94.5" customHeight="1" x14ac:dyDescent="0.2">
      <c r="A256" s="344"/>
      <c r="B256" s="163"/>
      <c r="C256" s="163"/>
      <c r="D256" s="163"/>
      <c r="E256" s="163"/>
      <c r="F256" s="2" t="s">
        <v>306</v>
      </c>
      <c r="G256" s="63">
        <f>D255</f>
        <v>2</v>
      </c>
      <c r="H256" s="26">
        <v>116655</v>
      </c>
      <c r="I256" s="26">
        <f>+H256*G256</f>
        <v>233310</v>
      </c>
      <c r="J256" s="264"/>
      <c r="L256" s="29"/>
    </row>
    <row r="257" spans="1:12" ht="32.25" customHeight="1" x14ac:dyDescent="0.2">
      <c r="A257" s="195" t="s">
        <v>162</v>
      </c>
      <c r="B257" s="260"/>
      <c r="C257" s="260"/>
      <c r="D257" s="260"/>
      <c r="E257" s="260"/>
      <c r="F257" s="260"/>
      <c r="G257" s="260"/>
      <c r="H257" s="260"/>
      <c r="I257" s="261"/>
      <c r="J257" s="46" t="e">
        <f>SUM(J9:J253)</f>
        <v>#REF!</v>
      </c>
      <c r="K257" s="85" t="e">
        <f>B2-J257</f>
        <v>#REF!</v>
      </c>
      <c r="L257" s="120" t="e">
        <f>K257/J257</f>
        <v>#REF!</v>
      </c>
    </row>
    <row r="258" spans="1:12" ht="14" x14ac:dyDescent="0.2">
      <c r="A258" s="196" t="s">
        <v>236</v>
      </c>
      <c r="B258" s="258"/>
      <c r="C258" s="258"/>
      <c r="D258" s="258"/>
      <c r="E258" s="258"/>
      <c r="F258" s="258"/>
      <c r="G258" s="258"/>
      <c r="H258" s="258"/>
      <c r="I258" s="259"/>
      <c r="J258" s="64" t="e">
        <f>J257*L257</f>
        <v>#REF!</v>
      </c>
    </row>
    <row r="259" spans="1:12" ht="14" x14ac:dyDescent="0.2">
      <c r="A259" s="195" t="s">
        <v>163</v>
      </c>
      <c r="B259" s="260"/>
      <c r="C259" s="260"/>
      <c r="D259" s="260"/>
      <c r="E259" s="260"/>
      <c r="F259" s="260"/>
      <c r="G259" s="260"/>
      <c r="H259" s="260"/>
      <c r="I259" s="261"/>
      <c r="J259" s="64" t="e">
        <f>SUM(J257+J258)</f>
        <v>#REF!</v>
      </c>
      <c r="K259" s="85" t="e">
        <f>B2-J259</f>
        <v>#REF!</v>
      </c>
    </row>
    <row r="260" spans="1:12" ht="14" x14ac:dyDescent="0.2">
      <c r="A260" s="121"/>
      <c r="B260" s="122"/>
      <c r="C260" s="122"/>
      <c r="D260" s="122"/>
      <c r="E260" s="122"/>
      <c r="F260" s="122"/>
      <c r="G260" s="122"/>
      <c r="H260" s="122"/>
      <c r="I260" s="123"/>
      <c r="J260" s="124"/>
    </row>
    <row r="261" spans="1:12" ht="14" x14ac:dyDescent="0.2">
      <c r="A261" s="113"/>
      <c r="B261" s="115"/>
      <c r="C261" s="115"/>
      <c r="D261" s="115"/>
      <c r="E261" s="115"/>
      <c r="F261" s="115"/>
      <c r="G261" s="115"/>
      <c r="H261" s="115"/>
      <c r="I261" s="116"/>
      <c r="J261" s="125"/>
    </row>
    <row r="262" spans="1:12" s="22" customFormat="1" x14ac:dyDescent="0.2">
      <c r="A262" s="149" t="s">
        <v>368</v>
      </c>
      <c r="B262" s="149"/>
      <c r="C262" s="149"/>
      <c r="D262" s="149"/>
      <c r="E262" s="149"/>
      <c r="F262" s="149"/>
      <c r="G262" s="149"/>
      <c r="H262" s="149"/>
      <c r="I262" s="149"/>
      <c r="J262" s="149"/>
    </row>
    <row r="263" spans="1:12" s="22" customFormat="1" x14ac:dyDescent="0.2">
      <c r="A263" s="149"/>
      <c r="B263" s="149"/>
      <c r="C263" s="149"/>
      <c r="D263" s="149"/>
      <c r="E263" s="149"/>
      <c r="F263" s="149"/>
      <c r="G263" s="149"/>
      <c r="H263" s="149"/>
      <c r="I263" s="149"/>
      <c r="J263" s="149"/>
    </row>
    <row r="264" spans="1:12" s="22" customFormat="1" ht="14" x14ac:dyDescent="0.2">
      <c r="A264" s="150" t="s">
        <v>90</v>
      </c>
      <c r="B264" s="203"/>
      <c r="C264" s="203"/>
      <c r="D264" s="203"/>
      <c r="E264" s="203"/>
      <c r="F264" s="203"/>
      <c r="G264" s="203"/>
      <c r="H264" s="203"/>
      <c r="I264" s="203"/>
      <c r="J264" s="352"/>
    </row>
    <row r="265" spans="1:12" s="22" customFormat="1" ht="45" x14ac:dyDescent="0.2">
      <c r="A265" s="151" t="s">
        <v>71</v>
      </c>
      <c r="B265" s="204"/>
      <c r="C265" s="204"/>
      <c r="D265" s="205"/>
      <c r="E265" s="21" t="s">
        <v>194</v>
      </c>
      <c r="F265" s="23"/>
      <c r="G265" s="21" t="s">
        <v>82</v>
      </c>
      <c r="H265" s="21" t="s">
        <v>92</v>
      </c>
      <c r="I265" s="21" t="s">
        <v>93</v>
      </c>
      <c r="J265" s="21" t="s">
        <v>94</v>
      </c>
    </row>
    <row r="266" spans="1:12" ht="30" x14ac:dyDescent="0.2">
      <c r="A266" s="152" t="s">
        <v>369</v>
      </c>
      <c r="B266" s="206"/>
      <c r="C266" s="206"/>
      <c r="D266" s="207"/>
      <c r="E266" s="24">
        <v>4.5</v>
      </c>
      <c r="F266" s="25" t="s">
        <v>96</v>
      </c>
      <c r="G266" s="3">
        <v>1</v>
      </c>
      <c r="H266" s="26">
        <v>4510000</v>
      </c>
      <c r="I266" s="27">
        <f>E266*G266*H266</f>
        <v>20295000</v>
      </c>
      <c r="J266" s="159">
        <f>SUM(I266:I269)</f>
        <v>99333000</v>
      </c>
    </row>
    <row r="267" spans="1:12" ht="30" x14ac:dyDescent="0.2">
      <c r="A267" s="208"/>
      <c r="B267" s="209"/>
      <c r="C267" s="209"/>
      <c r="D267" s="210"/>
      <c r="E267" s="24">
        <v>4.5</v>
      </c>
      <c r="F267" s="25" t="s">
        <v>97</v>
      </c>
      <c r="G267" s="3">
        <v>1</v>
      </c>
      <c r="H267" s="26">
        <v>4510000</v>
      </c>
      <c r="I267" s="27">
        <f t="shared" ref="I267:I277" si="18">E267*G267*H267</f>
        <v>20295000</v>
      </c>
      <c r="J267" s="160"/>
    </row>
    <row r="268" spans="1:12" ht="30" x14ac:dyDescent="0.2">
      <c r="A268" s="208"/>
      <c r="B268" s="209"/>
      <c r="C268" s="209"/>
      <c r="D268" s="210"/>
      <c r="E268" s="24">
        <v>4.5</v>
      </c>
      <c r="F268" s="25" t="s">
        <v>98</v>
      </c>
      <c r="G268" s="3">
        <v>1</v>
      </c>
      <c r="H268" s="26">
        <v>4510000</v>
      </c>
      <c r="I268" s="27">
        <f t="shared" si="18"/>
        <v>20295000</v>
      </c>
      <c r="J268" s="160"/>
    </row>
    <row r="269" spans="1:12" ht="30" x14ac:dyDescent="0.2">
      <c r="A269" s="211"/>
      <c r="B269" s="212"/>
      <c r="C269" s="212"/>
      <c r="D269" s="213"/>
      <c r="E269" s="24">
        <v>4.5</v>
      </c>
      <c r="F269" s="25" t="s">
        <v>195</v>
      </c>
      <c r="G269" s="3">
        <v>4</v>
      </c>
      <c r="H269" s="26">
        <v>2136000</v>
      </c>
      <c r="I269" s="27">
        <f t="shared" si="18"/>
        <v>38448000</v>
      </c>
      <c r="J269" s="161"/>
    </row>
    <row r="270" spans="1:12" ht="30" x14ac:dyDescent="0.2">
      <c r="A270" s="152" t="s">
        <v>370</v>
      </c>
      <c r="B270" s="206"/>
      <c r="C270" s="206"/>
      <c r="D270" s="207"/>
      <c r="E270" s="24">
        <v>4.5</v>
      </c>
      <c r="F270" s="25" t="s">
        <v>96</v>
      </c>
      <c r="G270" s="3">
        <v>1</v>
      </c>
      <c r="H270" s="26">
        <v>4510000</v>
      </c>
      <c r="I270" s="27">
        <f t="shared" si="18"/>
        <v>20295000</v>
      </c>
      <c r="J270" s="159">
        <f>SUM(I270:I273)</f>
        <v>99333000</v>
      </c>
    </row>
    <row r="271" spans="1:12" ht="30" x14ac:dyDescent="0.2">
      <c r="A271" s="208"/>
      <c r="B271" s="209"/>
      <c r="C271" s="209"/>
      <c r="D271" s="210"/>
      <c r="E271" s="24">
        <v>4.5</v>
      </c>
      <c r="F271" s="25" t="s">
        <v>97</v>
      </c>
      <c r="G271" s="3">
        <v>1</v>
      </c>
      <c r="H271" s="26">
        <v>4510000</v>
      </c>
      <c r="I271" s="27">
        <f t="shared" si="18"/>
        <v>20295000</v>
      </c>
      <c r="J271" s="160"/>
    </row>
    <row r="272" spans="1:12" ht="30" x14ac:dyDescent="0.2">
      <c r="A272" s="208"/>
      <c r="B272" s="209"/>
      <c r="C272" s="209"/>
      <c r="D272" s="210"/>
      <c r="E272" s="24">
        <v>4.5</v>
      </c>
      <c r="F272" s="25" t="s">
        <v>98</v>
      </c>
      <c r="G272" s="3">
        <v>1</v>
      </c>
      <c r="H272" s="26">
        <v>4510000</v>
      </c>
      <c r="I272" s="27">
        <f t="shared" si="18"/>
        <v>20295000</v>
      </c>
      <c r="J272" s="160"/>
    </row>
    <row r="273" spans="1:13" ht="30" x14ac:dyDescent="0.2">
      <c r="A273" s="211"/>
      <c r="B273" s="212"/>
      <c r="C273" s="212"/>
      <c r="D273" s="213"/>
      <c r="E273" s="24">
        <v>4.5</v>
      </c>
      <c r="F273" s="25" t="s">
        <v>195</v>
      </c>
      <c r="G273" s="3">
        <v>4</v>
      </c>
      <c r="H273" s="26">
        <v>2136000</v>
      </c>
      <c r="I273" s="27">
        <f t="shared" si="18"/>
        <v>38448000</v>
      </c>
      <c r="J273" s="161"/>
    </row>
    <row r="274" spans="1:13" ht="30" x14ac:dyDescent="0.2">
      <c r="A274" s="152" t="s">
        <v>371</v>
      </c>
      <c r="B274" s="206"/>
      <c r="C274" s="206"/>
      <c r="D274" s="207"/>
      <c r="E274" s="24">
        <v>1.5</v>
      </c>
      <c r="F274" s="25" t="s">
        <v>102</v>
      </c>
      <c r="G274" s="3">
        <v>1</v>
      </c>
      <c r="H274" s="26">
        <v>4510000</v>
      </c>
      <c r="I274" s="27">
        <f t="shared" si="18"/>
        <v>6765000</v>
      </c>
      <c r="J274" s="159">
        <f>SUM(I274:I277)</f>
        <v>36080000</v>
      </c>
    </row>
    <row r="275" spans="1:13" ht="30" x14ac:dyDescent="0.2">
      <c r="A275" s="208"/>
      <c r="B275" s="209"/>
      <c r="C275" s="209"/>
      <c r="D275" s="210"/>
      <c r="E275" s="24">
        <v>1.5</v>
      </c>
      <c r="F275" s="25" t="s">
        <v>103</v>
      </c>
      <c r="G275" s="3">
        <v>1</v>
      </c>
      <c r="H275" s="26">
        <v>4510000</v>
      </c>
      <c r="I275" s="27">
        <f t="shared" si="18"/>
        <v>6765000</v>
      </c>
      <c r="J275" s="160"/>
      <c r="M275" s="29"/>
    </row>
    <row r="276" spans="1:13" ht="30" x14ac:dyDescent="0.2">
      <c r="A276" s="208"/>
      <c r="B276" s="209"/>
      <c r="C276" s="209"/>
      <c r="D276" s="210"/>
      <c r="E276" s="24">
        <v>3</v>
      </c>
      <c r="F276" s="25" t="s">
        <v>247</v>
      </c>
      <c r="G276" s="3">
        <v>1</v>
      </c>
      <c r="H276" s="26">
        <v>4510000</v>
      </c>
      <c r="I276" s="27">
        <f t="shared" si="18"/>
        <v>13530000</v>
      </c>
      <c r="J276" s="160"/>
      <c r="M276" s="29"/>
    </row>
    <row r="277" spans="1:13" ht="30" x14ac:dyDescent="0.2">
      <c r="A277" s="211"/>
      <c r="B277" s="212"/>
      <c r="C277" s="212"/>
      <c r="D277" s="213"/>
      <c r="E277" s="24">
        <v>2</v>
      </c>
      <c r="F277" s="25" t="s">
        <v>105</v>
      </c>
      <c r="G277" s="3">
        <v>1</v>
      </c>
      <c r="H277" s="26">
        <v>4510000</v>
      </c>
      <c r="I277" s="27">
        <f t="shared" si="18"/>
        <v>9020000</v>
      </c>
      <c r="J277" s="161"/>
    </row>
    <row r="278" spans="1:13" s="22" customFormat="1" ht="15" x14ac:dyDescent="0.2">
      <c r="A278" s="149"/>
      <c r="B278" s="149"/>
      <c r="C278" s="149"/>
      <c r="D278" s="149"/>
      <c r="E278" s="149"/>
      <c r="F278" s="149"/>
      <c r="G278" s="21" t="s">
        <v>82</v>
      </c>
      <c r="H278" s="21" t="s">
        <v>92</v>
      </c>
      <c r="I278" s="21" t="s">
        <v>93</v>
      </c>
      <c r="J278" s="21" t="s">
        <v>94</v>
      </c>
    </row>
    <row r="279" spans="1:13" ht="105" x14ac:dyDescent="0.2">
      <c r="A279" s="108" t="s">
        <v>372</v>
      </c>
      <c r="B279" s="109"/>
      <c r="C279" s="109"/>
      <c r="D279" s="109"/>
      <c r="E279" s="30">
        <f>E266</f>
        <v>4.5</v>
      </c>
      <c r="F279" s="31" t="s">
        <v>107</v>
      </c>
      <c r="G279" s="3">
        <v>1</v>
      </c>
      <c r="H279" s="26" t="e">
        <f>#REF!</f>
        <v>#REF!</v>
      </c>
      <c r="I279" s="26" t="e">
        <f>E279*G279*H279</f>
        <v>#REF!</v>
      </c>
      <c r="J279" s="26" t="e">
        <f>E279*G279*H279</f>
        <v>#REF!</v>
      </c>
      <c r="L279" s="32"/>
      <c r="M279" s="33">
        <f>L279*0.86%</f>
        <v>0</v>
      </c>
    </row>
    <row r="280" spans="1:13" ht="14" x14ac:dyDescent="0.2">
      <c r="A280" s="178" t="s">
        <v>108</v>
      </c>
      <c r="B280" s="216"/>
      <c r="C280" s="216"/>
      <c r="D280" s="216"/>
      <c r="E280" s="216"/>
      <c r="F280" s="216"/>
      <c r="G280" s="216"/>
      <c r="H280" s="216"/>
      <c r="I280" s="216"/>
      <c r="J280" s="324"/>
    </row>
    <row r="281" spans="1:13" s="22" customFormat="1" ht="14" x14ac:dyDescent="0.2">
      <c r="A281" s="151" t="s">
        <v>109</v>
      </c>
      <c r="B281" s="204"/>
      <c r="C281" s="204"/>
      <c r="D281" s="204"/>
      <c r="E281" s="204"/>
      <c r="F281" s="204"/>
      <c r="G281" s="204"/>
      <c r="H281" s="204"/>
      <c r="I281" s="204"/>
      <c r="J281" s="205"/>
    </row>
    <row r="282" spans="1:13" s="22" customFormat="1" ht="14" x14ac:dyDescent="0.2">
      <c r="A282" s="114"/>
      <c r="B282" s="117"/>
      <c r="C282" s="117"/>
      <c r="D282" s="117"/>
      <c r="E282" s="117"/>
      <c r="F282" s="117"/>
      <c r="G282" s="117"/>
      <c r="H282" s="117"/>
      <c r="I282" s="117"/>
      <c r="J282" s="118"/>
    </row>
    <row r="283" spans="1:13" s="22" customFormat="1" ht="14" x14ac:dyDescent="0.2">
      <c r="A283" s="114"/>
      <c r="B283" s="117"/>
      <c r="C283" s="117"/>
      <c r="D283" s="117"/>
      <c r="E283" s="117"/>
      <c r="F283" s="117"/>
      <c r="G283" s="117"/>
      <c r="H283" s="117"/>
      <c r="I283" s="117"/>
      <c r="J283" s="118"/>
    </row>
    <row r="284" spans="1:13" s="22" customFormat="1" ht="45" x14ac:dyDescent="0.2">
      <c r="A284" s="21" t="s">
        <v>71</v>
      </c>
      <c r="B284" s="21" t="s">
        <v>110</v>
      </c>
      <c r="C284" s="21" t="s">
        <v>111</v>
      </c>
      <c r="D284" s="21" t="s">
        <v>112</v>
      </c>
      <c r="E284" s="21" t="s">
        <v>113</v>
      </c>
      <c r="F284" s="21" t="s">
        <v>114</v>
      </c>
      <c r="G284" s="21" t="s">
        <v>174</v>
      </c>
      <c r="H284" s="21" t="s">
        <v>92</v>
      </c>
      <c r="I284" s="21" t="s">
        <v>93</v>
      </c>
      <c r="J284" s="21" t="s">
        <v>94</v>
      </c>
    </row>
    <row r="285" spans="1:13" ht="29" customHeight="1" x14ac:dyDescent="0.2">
      <c r="A285" s="75" t="s">
        <v>115</v>
      </c>
      <c r="B285" s="86" t="s">
        <v>217</v>
      </c>
      <c r="C285" s="86" t="s">
        <v>218</v>
      </c>
      <c r="D285" s="323"/>
      <c r="E285" s="323"/>
      <c r="F285" s="323"/>
      <c r="G285" s="323"/>
      <c r="H285" s="323"/>
      <c r="I285" s="323"/>
      <c r="J285" s="323"/>
    </row>
    <row r="286" spans="1:13" ht="33" customHeight="1" x14ac:dyDescent="0.2">
      <c r="A286" s="21" t="s">
        <v>71</v>
      </c>
      <c r="B286" s="21" t="s">
        <v>110</v>
      </c>
      <c r="C286" s="21" t="s">
        <v>111</v>
      </c>
      <c r="D286" s="21" t="s">
        <v>112</v>
      </c>
      <c r="E286" s="21" t="s">
        <v>113</v>
      </c>
      <c r="F286" s="21" t="s">
        <v>114</v>
      </c>
      <c r="G286" s="21" t="s">
        <v>174</v>
      </c>
      <c r="H286" s="21" t="s">
        <v>92</v>
      </c>
      <c r="I286" s="21" t="s">
        <v>93</v>
      </c>
      <c r="J286" s="21" t="s">
        <v>94</v>
      </c>
    </row>
    <row r="287" spans="1:13" ht="31.25" customHeight="1" x14ac:dyDescent="0.2">
      <c r="A287" s="158" t="s">
        <v>221</v>
      </c>
      <c r="B287" s="157" t="s">
        <v>117</v>
      </c>
      <c r="C287" s="157" t="s">
        <v>118</v>
      </c>
      <c r="D287" s="157">
        <v>3</v>
      </c>
      <c r="E287" s="157">
        <v>20</v>
      </c>
      <c r="F287" s="2" t="s">
        <v>165</v>
      </c>
      <c r="G287" s="3">
        <f>ROUNDUP((D287*E287)/50,0)</f>
        <v>2</v>
      </c>
      <c r="H287" s="42" t="e">
        <f>#REF!</f>
        <v>#REF!</v>
      </c>
      <c r="I287" s="26" t="e">
        <f>+H287*G287</f>
        <v>#REF!</v>
      </c>
      <c r="J287" s="159" t="e">
        <f>SUM(I287:I290)</f>
        <v>#REF!</v>
      </c>
    </row>
    <row r="288" spans="1:13" ht="36.5" customHeight="1" x14ac:dyDescent="0.2">
      <c r="A288" s="158"/>
      <c r="B288" s="219"/>
      <c r="C288" s="219"/>
      <c r="D288" s="219"/>
      <c r="E288" s="219"/>
      <c r="F288" s="2" t="s">
        <v>80</v>
      </c>
      <c r="G288" s="3">
        <f>ROUNDUP((D287*E287)/20,0)</f>
        <v>3</v>
      </c>
      <c r="H288" s="42" t="e">
        <f>#REF!</f>
        <v>#REF!</v>
      </c>
      <c r="I288" s="26" t="e">
        <f>+H288*G288</f>
        <v>#REF!</v>
      </c>
      <c r="J288" s="160"/>
    </row>
    <row r="289" spans="1:10" s="22" customFormat="1" ht="15" x14ac:dyDescent="0.2">
      <c r="A289" s="158"/>
      <c r="B289" s="219"/>
      <c r="C289" s="219"/>
      <c r="D289" s="219"/>
      <c r="E289" s="219"/>
      <c r="F289" s="2" t="s">
        <v>78</v>
      </c>
      <c r="G289" s="3">
        <v>1</v>
      </c>
      <c r="H289" s="42" t="e">
        <f>#REF!</f>
        <v>#REF!</v>
      </c>
      <c r="I289" s="26" t="e">
        <f>+H289*G289</f>
        <v>#REF!</v>
      </c>
      <c r="J289" s="160"/>
    </row>
    <row r="290" spans="1:10" ht="33" customHeight="1" x14ac:dyDescent="0.2">
      <c r="A290" s="158"/>
      <c r="B290" s="220"/>
      <c r="C290" s="220"/>
      <c r="D290" s="220"/>
      <c r="E290" s="220"/>
      <c r="F290" s="2" t="s">
        <v>79</v>
      </c>
      <c r="G290" s="3">
        <v>3</v>
      </c>
      <c r="H290" s="42" t="e">
        <f>#REF!</f>
        <v>#REF!</v>
      </c>
      <c r="I290" s="26" t="e">
        <f>+H290*G290</f>
        <v>#REF!</v>
      </c>
      <c r="J290" s="161"/>
    </row>
    <row r="291" spans="1:10" ht="42.5" customHeight="1" x14ac:dyDescent="0.2">
      <c r="A291" s="21" t="s">
        <v>71</v>
      </c>
      <c r="B291" s="21" t="s">
        <v>110</v>
      </c>
      <c r="C291" s="21" t="s">
        <v>111</v>
      </c>
      <c r="D291" s="21" t="s">
        <v>112</v>
      </c>
      <c r="E291" s="21" t="s">
        <v>113</v>
      </c>
      <c r="F291" s="21" t="s">
        <v>114</v>
      </c>
      <c r="G291" s="21" t="s">
        <v>174</v>
      </c>
      <c r="H291" s="21" t="s">
        <v>92</v>
      </c>
      <c r="I291" s="21" t="s">
        <v>93</v>
      </c>
      <c r="J291" s="21" t="s">
        <v>94</v>
      </c>
    </row>
    <row r="292" spans="1:10" ht="37.25" customHeight="1" x14ac:dyDescent="0.2">
      <c r="A292" s="158" t="s">
        <v>221</v>
      </c>
      <c r="B292" s="156" t="s">
        <v>59</v>
      </c>
      <c r="C292" s="157" t="s">
        <v>118</v>
      </c>
      <c r="D292" s="157">
        <v>3</v>
      </c>
      <c r="E292" s="157">
        <v>15</v>
      </c>
      <c r="F292" s="2" t="s">
        <v>165</v>
      </c>
      <c r="G292" s="3">
        <f>ROUNDUP((D292*E292)/50,0)</f>
        <v>1</v>
      </c>
      <c r="H292" s="42" t="e">
        <f>#REF!</f>
        <v>#REF!</v>
      </c>
      <c r="I292" s="26" t="e">
        <f>+H292*G292</f>
        <v>#REF!</v>
      </c>
      <c r="J292" s="153" t="e">
        <f>+I295+I292+I293+I294</f>
        <v>#REF!</v>
      </c>
    </row>
    <row r="293" spans="1:10" ht="39.5" customHeight="1" x14ac:dyDescent="0.2">
      <c r="A293" s="158"/>
      <c r="B293" s="219"/>
      <c r="C293" s="219"/>
      <c r="D293" s="219"/>
      <c r="E293" s="219"/>
      <c r="F293" s="2" t="s">
        <v>80</v>
      </c>
      <c r="G293" s="81">
        <f>ROUNDUP((D292*E292)/20,0)</f>
        <v>3</v>
      </c>
      <c r="H293" s="42" t="e">
        <f>#REF!</f>
        <v>#REF!</v>
      </c>
      <c r="I293" s="26" t="e">
        <f>+H293*G293</f>
        <v>#REF!</v>
      </c>
      <c r="J293" s="153"/>
    </row>
    <row r="294" spans="1:10" ht="15" x14ac:dyDescent="0.2">
      <c r="A294" s="158"/>
      <c r="B294" s="219"/>
      <c r="C294" s="219"/>
      <c r="D294" s="219"/>
      <c r="E294" s="219"/>
      <c r="F294" s="2" t="s">
        <v>78</v>
      </c>
      <c r="G294" s="3">
        <v>1</v>
      </c>
      <c r="H294" s="42" t="e">
        <f>#REF!</f>
        <v>#REF!</v>
      </c>
      <c r="I294" s="26" t="e">
        <f>+H294*G294</f>
        <v>#REF!</v>
      </c>
      <c r="J294" s="153"/>
    </row>
    <row r="295" spans="1:10" ht="25.25" customHeight="1" x14ac:dyDescent="0.2">
      <c r="A295" s="158"/>
      <c r="B295" s="220"/>
      <c r="C295" s="220"/>
      <c r="D295" s="220"/>
      <c r="E295" s="220"/>
      <c r="F295" s="2" t="s">
        <v>79</v>
      </c>
      <c r="G295" s="3">
        <v>3</v>
      </c>
      <c r="H295" s="42" t="e">
        <f>#REF!</f>
        <v>#REF!</v>
      </c>
      <c r="I295" s="26" t="e">
        <f>+H295*G295</f>
        <v>#REF!</v>
      </c>
      <c r="J295" s="153"/>
    </row>
    <row r="296" spans="1:10" ht="30" customHeight="1" x14ac:dyDescent="0.2">
      <c r="A296" s="21" t="s">
        <v>71</v>
      </c>
      <c r="B296" s="21" t="s">
        <v>110</v>
      </c>
      <c r="C296" s="21" t="s">
        <v>111</v>
      </c>
      <c r="D296" s="21" t="s">
        <v>112</v>
      </c>
      <c r="E296" s="21" t="s">
        <v>113</v>
      </c>
      <c r="F296" s="21" t="s">
        <v>114</v>
      </c>
      <c r="G296" s="21" t="s">
        <v>120</v>
      </c>
      <c r="H296" s="21" t="s">
        <v>92</v>
      </c>
      <c r="I296" s="21" t="s">
        <v>93</v>
      </c>
      <c r="J296" s="21" t="s">
        <v>94</v>
      </c>
    </row>
    <row r="297" spans="1:10" ht="33" customHeight="1" x14ac:dyDescent="0.2">
      <c r="A297" s="155" t="s">
        <v>337</v>
      </c>
      <c r="B297" s="156" t="s">
        <v>117</v>
      </c>
      <c r="C297" s="156" t="s">
        <v>121</v>
      </c>
      <c r="D297" s="156">
        <v>3</v>
      </c>
      <c r="E297" s="156">
        <v>15</v>
      </c>
      <c r="F297" s="2" t="s">
        <v>165</v>
      </c>
      <c r="G297" s="3">
        <f>ROUNDUP((D297*E297)/50,0)</f>
        <v>1</v>
      </c>
      <c r="H297" s="26" t="e">
        <f>#REF!</f>
        <v>#REF!</v>
      </c>
      <c r="I297" s="26" t="e">
        <f>+H297*G297</f>
        <v>#REF!</v>
      </c>
      <c r="J297" s="159" t="e">
        <f>SUM(I297:I309)</f>
        <v>#REF!</v>
      </c>
    </row>
    <row r="298" spans="1:10" ht="31.25" customHeight="1" x14ac:dyDescent="0.2">
      <c r="A298" s="155"/>
      <c r="B298" s="219"/>
      <c r="C298" s="219"/>
      <c r="D298" s="219"/>
      <c r="E298" s="219"/>
      <c r="F298" s="2" t="s">
        <v>80</v>
      </c>
      <c r="G298" s="3">
        <f>ROUNDUP((D297*E297)/20,0)</f>
        <v>3</v>
      </c>
      <c r="H298" s="26" t="e">
        <f>#REF!</f>
        <v>#REF!</v>
      </c>
      <c r="I298" s="26" t="e">
        <f>+H298*G298</f>
        <v>#REF!</v>
      </c>
      <c r="J298" s="159"/>
    </row>
    <row r="299" spans="1:10" ht="26.5" customHeight="1" x14ac:dyDescent="0.2">
      <c r="A299" s="155"/>
      <c r="B299" s="219"/>
      <c r="C299" s="219"/>
      <c r="D299" s="219"/>
      <c r="E299" s="219"/>
      <c r="F299" s="2" t="s">
        <v>78</v>
      </c>
      <c r="G299" s="3">
        <v>1</v>
      </c>
      <c r="H299" s="26" t="e">
        <f>#REF!</f>
        <v>#REF!</v>
      </c>
      <c r="I299" s="26" t="e">
        <f>+H299*G299</f>
        <v>#REF!</v>
      </c>
      <c r="J299" s="159"/>
    </row>
    <row r="300" spans="1:10" ht="45" x14ac:dyDescent="0.2">
      <c r="A300" s="155"/>
      <c r="B300" s="219"/>
      <c r="C300" s="219"/>
      <c r="D300" s="219"/>
      <c r="E300" s="219"/>
      <c r="F300" s="2" t="s">
        <v>77</v>
      </c>
      <c r="G300" s="3">
        <v>1</v>
      </c>
      <c r="H300" s="26" t="e">
        <f>#REF!</f>
        <v>#REF!</v>
      </c>
      <c r="I300" s="26" t="e">
        <f>+H300*G300</f>
        <v>#REF!</v>
      </c>
      <c r="J300" s="159"/>
    </row>
    <row r="301" spans="1:10" ht="26.5" customHeight="1" x14ac:dyDescent="0.2">
      <c r="A301" s="155"/>
      <c r="B301" s="220"/>
      <c r="C301" s="220"/>
      <c r="D301" s="220"/>
      <c r="E301" s="220"/>
      <c r="F301" s="2" t="s">
        <v>79</v>
      </c>
      <c r="G301" s="30">
        <v>1</v>
      </c>
      <c r="H301" s="27" t="e">
        <f>#REF!</f>
        <v>#REF!</v>
      </c>
      <c r="I301" s="26" t="e">
        <f>+H301*G301</f>
        <v>#REF!</v>
      </c>
      <c r="J301" s="159"/>
    </row>
    <row r="302" spans="1:10" ht="30" customHeight="1" x14ac:dyDescent="0.2">
      <c r="A302" s="21" t="s">
        <v>71</v>
      </c>
      <c r="B302" s="21" t="s">
        <v>110</v>
      </c>
      <c r="C302" s="21" t="s">
        <v>111</v>
      </c>
      <c r="D302" s="21" t="s">
        <v>112</v>
      </c>
      <c r="E302" s="21" t="s">
        <v>113</v>
      </c>
      <c r="F302" s="21" t="s">
        <v>114</v>
      </c>
      <c r="G302" s="21" t="s">
        <v>174</v>
      </c>
      <c r="H302" s="21" t="s">
        <v>92</v>
      </c>
      <c r="I302" s="21" t="s">
        <v>93</v>
      </c>
      <c r="J302" s="21" t="s">
        <v>94</v>
      </c>
    </row>
    <row r="303" spans="1:10" ht="28.25" customHeight="1" x14ac:dyDescent="0.2">
      <c r="A303" s="155" t="s">
        <v>337</v>
      </c>
      <c r="B303" s="157" t="s">
        <v>59</v>
      </c>
      <c r="C303" s="156" t="s">
        <v>121</v>
      </c>
      <c r="D303" s="156">
        <v>3</v>
      </c>
      <c r="E303" s="156">
        <v>10</v>
      </c>
      <c r="F303" s="2" t="s">
        <v>165</v>
      </c>
      <c r="G303" s="3">
        <f>ROUNDUP((D303*E303)/50,0)</f>
        <v>1</v>
      </c>
      <c r="H303" s="26" t="e">
        <f>#REF!</f>
        <v>#REF!</v>
      </c>
      <c r="I303" s="26" t="e">
        <f>+H303*G303</f>
        <v>#REF!</v>
      </c>
      <c r="J303" s="159" t="e">
        <f>SUM(I303:I315)</f>
        <v>#REF!</v>
      </c>
    </row>
    <row r="304" spans="1:10" ht="28.25" customHeight="1" x14ac:dyDescent="0.2">
      <c r="A304" s="155"/>
      <c r="B304" s="219"/>
      <c r="C304" s="219"/>
      <c r="D304" s="219"/>
      <c r="E304" s="219"/>
      <c r="F304" s="2" t="s">
        <v>80</v>
      </c>
      <c r="G304" s="3">
        <f>ROUNDUP((D303*E303)/20,0)</f>
        <v>2</v>
      </c>
      <c r="H304" s="26" t="e">
        <f>#REF!</f>
        <v>#REF!</v>
      </c>
      <c r="I304" s="26" t="e">
        <f>+H304*G304</f>
        <v>#REF!</v>
      </c>
      <c r="J304" s="159"/>
    </row>
    <row r="305" spans="1:12" ht="34.25" customHeight="1" x14ac:dyDescent="0.2">
      <c r="A305" s="155"/>
      <c r="B305" s="219"/>
      <c r="C305" s="219"/>
      <c r="D305" s="219"/>
      <c r="E305" s="219"/>
      <c r="F305" s="2" t="s">
        <v>78</v>
      </c>
      <c r="G305" s="3">
        <v>1</v>
      </c>
      <c r="H305" s="26" t="e">
        <f>#REF!</f>
        <v>#REF!</v>
      </c>
      <c r="I305" s="26" t="e">
        <f>+H305*G305</f>
        <v>#REF!</v>
      </c>
      <c r="J305" s="159"/>
    </row>
    <row r="306" spans="1:12" s="22" customFormat="1" ht="45" x14ac:dyDescent="0.2">
      <c r="A306" s="155"/>
      <c r="B306" s="219"/>
      <c r="C306" s="219"/>
      <c r="D306" s="219"/>
      <c r="E306" s="219"/>
      <c r="F306" s="2" t="s">
        <v>77</v>
      </c>
      <c r="G306" s="3">
        <v>1</v>
      </c>
      <c r="H306" s="26" t="e">
        <f>#REF!</f>
        <v>#REF!</v>
      </c>
      <c r="I306" s="26" t="e">
        <f>+H306*G306</f>
        <v>#REF!</v>
      </c>
      <c r="J306" s="159"/>
    </row>
    <row r="307" spans="1:12" ht="53.25" customHeight="1" x14ac:dyDescent="0.2">
      <c r="A307" s="155"/>
      <c r="B307" s="220"/>
      <c r="C307" s="220"/>
      <c r="D307" s="220"/>
      <c r="E307" s="220"/>
      <c r="F307" s="2" t="s">
        <v>79</v>
      </c>
      <c r="G307" s="30">
        <v>1</v>
      </c>
      <c r="H307" s="27" t="e">
        <f>#REF!</f>
        <v>#REF!</v>
      </c>
      <c r="I307" s="26" t="e">
        <f>+H307*G307</f>
        <v>#REF!</v>
      </c>
      <c r="J307" s="159"/>
      <c r="L307" s="44"/>
    </row>
    <row r="308" spans="1:12" ht="79.25" customHeight="1" x14ac:dyDescent="0.2">
      <c r="A308" s="21" t="s">
        <v>71</v>
      </c>
      <c r="B308" s="21" t="s">
        <v>110</v>
      </c>
      <c r="C308" s="21" t="s">
        <v>111</v>
      </c>
      <c r="D308" s="21" t="s">
        <v>112</v>
      </c>
      <c r="E308" s="21" t="s">
        <v>113</v>
      </c>
      <c r="F308" s="21" t="s">
        <v>114</v>
      </c>
      <c r="G308" s="21" t="s">
        <v>174</v>
      </c>
      <c r="H308" s="21" t="s">
        <v>92</v>
      </c>
      <c r="I308" s="21" t="s">
        <v>93</v>
      </c>
      <c r="J308" s="21" t="s">
        <v>94</v>
      </c>
      <c r="L308" s="44"/>
    </row>
    <row r="309" spans="1:12" ht="65" customHeight="1" x14ac:dyDescent="0.2">
      <c r="A309" s="158" t="s">
        <v>338</v>
      </c>
      <c r="B309" s="157" t="s">
        <v>117</v>
      </c>
      <c r="C309" s="156" t="s">
        <v>5</v>
      </c>
      <c r="D309" s="157">
        <v>1</v>
      </c>
      <c r="E309" s="157">
        <v>20</v>
      </c>
      <c r="F309" s="2" t="s">
        <v>77</v>
      </c>
      <c r="G309" s="3">
        <v>1</v>
      </c>
      <c r="H309" s="26" t="e">
        <f>#REF!</f>
        <v>#REF!</v>
      </c>
      <c r="I309" s="26" t="e">
        <f>+H309*G309</f>
        <v>#REF!</v>
      </c>
      <c r="J309" s="159" t="e">
        <f>SUM(I309:I311)</f>
        <v>#REF!</v>
      </c>
      <c r="L309" s="44"/>
    </row>
    <row r="310" spans="1:12" s="22" customFormat="1" ht="30" x14ac:dyDescent="0.2">
      <c r="A310" s="217"/>
      <c r="B310" s="227"/>
      <c r="C310" s="223"/>
      <c r="D310" s="227"/>
      <c r="E310" s="227"/>
      <c r="F310" s="2" t="s">
        <v>306</v>
      </c>
      <c r="G310" s="3">
        <f>D309</f>
        <v>1</v>
      </c>
      <c r="H310" s="26">
        <v>116655</v>
      </c>
      <c r="I310" s="26">
        <f>+H310*G310</f>
        <v>116655</v>
      </c>
      <c r="J310" s="160"/>
    </row>
    <row r="311" spans="1:12" ht="30" x14ac:dyDescent="0.2">
      <c r="A311" s="218"/>
      <c r="B311" s="228"/>
      <c r="C311" s="224"/>
      <c r="D311" s="228"/>
      <c r="E311" s="228"/>
      <c r="F311" s="2" t="s">
        <v>76</v>
      </c>
      <c r="G311" s="3">
        <v>20</v>
      </c>
      <c r="H311" s="26" t="e">
        <f>#REF!</f>
        <v>#REF!</v>
      </c>
      <c r="I311" s="26" t="e">
        <f>+H311*G311</f>
        <v>#REF!</v>
      </c>
      <c r="J311" s="161"/>
    </row>
    <row r="312" spans="1:12" s="22" customFormat="1" ht="45" x14ac:dyDescent="0.2">
      <c r="A312" s="21" t="s">
        <v>71</v>
      </c>
      <c r="B312" s="21" t="s">
        <v>110</v>
      </c>
      <c r="C312" s="21" t="s">
        <v>111</v>
      </c>
      <c r="D312" s="21" t="s">
        <v>112</v>
      </c>
      <c r="E312" s="21" t="s">
        <v>113</v>
      </c>
      <c r="F312" s="21" t="s">
        <v>114</v>
      </c>
      <c r="G312" s="21" t="s">
        <v>174</v>
      </c>
      <c r="H312" s="21" t="s">
        <v>92</v>
      </c>
      <c r="I312" s="21" t="s">
        <v>93</v>
      </c>
      <c r="J312" s="21" t="s">
        <v>94</v>
      </c>
    </row>
    <row r="313" spans="1:12" s="47" customFormat="1" ht="75" x14ac:dyDescent="0.2">
      <c r="A313" s="35" t="s">
        <v>373</v>
      </c>
      <c r="B313" s="40" t="s">
        <v>117</v>
      </c>
      <c r="C313" s="43" t="s">
        <v>5</v>
      </c>
      <c r="D313" s="41">
        <v>3</v>
      </c>
      <c r="E313" s="41">
        <v>15</v>
      </c>
      <c r="F313" s="45" t="s">
        <v>77</v>
      </c>
      <c r="G313" s="45">
        <v>1</v>
      </c>
      <c r="H313" s="28" t="e">
        <f>#REF!</f>
        <v>#REF!</v>
      </c>
      <c r="I313" s="26" t="e">
        <f>+H313*G313</f>
        <v>#REF!</v>
      </c>
      <c r="J313" s="26" t="e">
        <f>SUM(I313)</f>
        <v>#REF!</v>
      </c>
    </row>
    <row r="314" spans="1:12" s="22" customFormat="1" ht="30" x14ac:dyDescent="0.2">
      <c r="A314" s="21" t="s">
        <v>71</v>
      </c>
      <c r="B314" s="21" t="s">
        <v>110</v>
      </c>
      <c r="C314" s="21" t="s">
        <v>111</v>
      </c>
      <c r="D314" s="21" t="s">
        <v>112</v>
      </c>
      <c r="E314" s="21" t="s">
        <v>124</v>
      </c>
      <c r="F314" s="21" t="s">
        <v>114</v>
      </c>
      <c r="G314" s="21" t="s">
        <v>174</v>
      </c>
      <c r="H314" s="21" t="s">
        <v>92</v>
      </c>
      <c r="I314" s="21" t="s">
        <v>93</v>
      </c>
      <c r="J314" s="21" t="s">
        <v>94</v>
      </c>
    </row>
    <row r="315" spans="1:12" ht="75" x14ac:dyDescent="0.2">
      <c r="A315" s="35" t="s">
        <v>373</v>
      </c>
      <c r="B315" s="35" t="s">
        <v>59</v>
      </c>
      <c r="C315" s="43" t="s">
        <v>5</v>
      </c>
      <c r="D315" s="30">
        <v>1</v>
      </c>
      <c r="E315" s="30">
        <v>8</v>
      </c>
      <c r="F315" s="45" t="s">
        <v>77</v>
      </c>
      <c r="G315" s="45">
        <v>1</v>
      </c>
      <c r="H315" s="28" t="e">
        <f>#REF!</f>
        <v>#REF!</v>
      </c>
      <c r="I315" s="26" t="e">
        <f>+H315*G315</f>
        <v>#REF!</v>
      </c>
      <c r="J315" s="26" t="e">
        <f>SUM(I315)</f>
        <v>#REF!</v>
      </c>
    </row>
    <row r="316" spans="1:12" s="22" customFormat="1" ht="45" x14ac:dyDescent="0.2">
      <c r="A316" s="21" t="s">
        <v>71</v>
      </c>
      <c r="B316" s="21" t="s">
        <v>110</v>
      </c>
      <c r="C316" s="21" t="s">
        <v>111</v>
      </c>
      <c r="D316" s="21" t="s">
        <v>112</v>
      </c>
      <c r="E316" s="21" t="s">
        <v>113</v>
      </c>
      <c r="F316" s="21" t="s">
        <v>114</v>
      </c>
      <c r="G316" s="21" t="s">
        <v>174</v>
      </c>
      <c r="H316" s="21" t="s">
        <v>92</v>
      </c>
      <c r="I316" s="21" t="s">
        <v>93</v>
      </c>
      <c r="J316" s="21" t="s">
        <v>94</v>
      </c>
    </row>
    <row r="317" spans="1:12" ht="45" x14ac:dyDescent="0.2">
      <c r="A317" s="48" t="s">
        <v>7</v>
      </c>
      <c r="B317" s="41" t="s">
        <v>117</v>
      </c>
      <c r="C317" s="43" t="s">
        <v>5</v>
      </c>
      <c r="D317" s="41">
        <v>2</v>
      </c>
      <c r="E317" s="41">
        <v>20</v>
      </c>
      <c r="F317" s="45" t="s">
        <v>77</v>
      </c>
      <c r="G317" s="45">
        <v>1</v>
      </c>
      <c r="H317" s="28" t="e">
        <f>#REF!</f>
        <v>#REF!</v>
      </c>
      <c r="I317" s="26" t="e">
        <f>+H317*G317</f>
        <v>#REF!</v>
      </c>
      <c r="J317" s="26" t="e">
        <f>SUM(I317)</f>
        <v>#REF!</v>
      </c>
    </row>
    <row r="318" spans="1:12" s="22" customFormat="1" ht="45" x14ac:dyDescent="0.2">
      <c r="A318" s="21" t="s">
        <v>71</v>
      </c>
      <c r="B318" s="21" t="s">
        <v>110</v>
      </c>
      <c r="C318" s="21" t="s">
        <v>111</v>
      </c>
      <c r="D318" s="21" t="s">
        <v>112</v>
      </c>
      <c r="E318" s="21" t="s">
        <v>113</v>
      </c>
      <c r="F318" s="21" t="s">
        <v>114</v>
      </c>
      <c r="G318" s="21" t="s">
        <v>174</v>
      </c>
      <c r="H318" s="21" t="s">
        <v>92</v>
      </c>
      <c r="I318" s="21" t="s">
        <v>93</v>
      </c>
      <c r="J318" s="21" t="s">
        <v>94</v>
      </c>
    </row>
    <row r="319" spans="1:12" ht="22.25" customHeight="1" x14ac:dyDescent="0.2">
      <c r="A319" s="49" t="s">
        <v>8</v>
      </c>
      <c r="B319" s="30" t="s">
        <v>59</v>
      </c>
      <c r="C319" s="43" t="s">
        <v>5</v>
      </c>
      <c r="D319" s="30">
        <v>1</v>
      </c>
      <c r="E319" s="30">
        <v>15</v>
      </c>
      <c r="F319" s="45" t="s">
        <v>77</v>
      </c>
      <c r="G319" s="45">
        <v>1</v>
      </c>
      <c r="H319" s="28" t="e">
        <f>#REF!</f>
        <v>#REF!</v>
      </c>
      <c r="I319" s="26" t="e">
        <f>+H319*G319</f>
        <v>#REF!</v>
      </c>
      <c r="J319" s="26" t="e">
        <f>SUM(I319)</f>
        <v>#REF!</v>
      </c>
    </row>
    <row r="320" spans="1:12" ht="24" customHeight="1" x14ac:dyDescent="0.2">
      <c r="A320" s="21" t="s">
        <v>71</v>
      </c>
      <c r="B320" s="21" t="s">
        <v>110</v>
      </c>
      <c r="C320" s="21" t="s">
        <v>111</v>
      </c>
      <c r="D320" s="21" t="s">
        <v>112</v>
      </c>
      <c r="E320" s="21" t="s">
        <v>113</v>
      </c>
      <c r="F320" s="21" t="s">
        <v>114</v>
      </c>
      <c r="G320" s="21" t="s">
        <v>174</v>
      </c>
      <c r="H320" s="21" t="s">
        <v>92</v>
      </c>
      <c r="I320" s="21" t="s">
        <v>93</v>
      </c>
      <c r="J320" s="21" t="s">
        <v>94</v>
      </c>
    </row>
    <row r="321" spans="1:10" ht="23.5" customHeight="1" x14ac:dyDescent="0.2">
      <c r="A321" s="171" t="s">
        <v>9</v>
      </c>
      <c r="B321" s="157" t="s">
        <v>117</v>
      </c>
      <c r="C321" s="157" t="s">
        <v>10</v>
      </c>
      <c r="D321" s="157">
        <v>2</v>
      </c>
      <c r="E321" s="157">
        <v>30</v>
      </c>
      <c r="F321" s="2" t="s">
        <v>310</v>
      </c>
      <c r="G321" s="3">
        <v>2</v>
      </c>
      <c r="H321" s="26" t="e">
        <f>#REF!</f>
        <v>#REF!</v>
      </c>
      <c r="I321" s="26" t="e">
        <f t="shared" ref="I321:I328" si="19">+H321*G321</f>
        <v>#REF!</v>
      </c>
      <c r="J321" s="159" t="e">
        <f>SUM(I321:I332)</f>
        <v>#REF!</v>
      </c>
    </row>
    <row r="322" spans="1:10" ht="24" customHeight="1" x14ac:dyDescent="0.2">
      <c r="A322" s="339"/>
      <c r="B322" s="219"/>
      <c r="C322" s="219"/>
      <c r="D322" s="219"/>
      <c r="E322" s="219"/>
      <c r="F322" s="2" t="s">
        <v>311</v>
      </c>
      <c r="G322" s="3">
        <v>2</v>
      </c>
      <c r="H322" s="66" t="e">
        <f>#REF!</f>
        <v>#REF!</v>
      </c>
      <c r="I322" s="26" t="e">
        <f t="shared" si="19"/>
        <v>#REF!</v>
      </c>
      <c r="J322" s="159"/>
    </row>
    <row r="323" spans="1:10" ht="24.5" customHeight="1" x14ac:dyDescent="0.2">
      <c r="A323" s="339"/>
      <c r="B323" s="219"/>
      <c r="C323" s="219"/>
      <c r="D323" s="219"/>
      <c r="E323" s="219"/>
      <c r="F323" s="2" t="s">
        <v>171</v>
      </c>
      <c r="G323" s="3">
        <v>2</v>
      </c>
      <c r="H323" s="26" t="e">
        <f>#REF!</f>
        <v>#REF!</v>
      </c>
      <c r="I323" s="26" t="e">
        <f t="shared" si="19"/>
        <v>#REF!</v>
      </c>
      <c r="J323" s="159"/>
    </row>
    <row r="324" spans="1:10" ht="24.5" customHeight="1" x14ac:dyDescent="0.2">
      <c r="A324" s="339"/>
      <c r="B324" s="219"/>
      <c r="C324" s="219"/>
      <c r="D324" s="219"/>
      <c r="E324" s="219"/>
      <c r="F324" s="2" t="s">
        <v>165</v>
      </c>
      <c r="G324" s="3">
        <v>1</v>
      </c>
      <c r="H324" s="26" t="e">
        <f>#REF!</f>
        <v>#REF!</v>
      </c>
      <c r="I324" s="26" t="e">
        <f t="shared" si="19"/>
        <v>#REF!</v>
      </c>
      <c r="J324" s="159"/>
    </row>
    <row r="325" spans="1:10" ht="25.25" customHeight="1" x14ac:dyDescent="0.2">
      <c r="A325" s="339"/>
      <c r="B325" s="219"/>
      <c r="C325" s="219"/>
      <c r="D325" s="219"/>
      <c r="E325" s="219"/>
      <c r="F325" s="2" t="s">
        <v>312</v>
      </c>
      <c r="G325" s="3">
        <v>1</v>
      </c>
      <c r="H325" s="26" t="e">
        <f>#REF!</f>
        <v>#REF!</v>
      </c>
      <c r="I325" s="26" t="e">
        <f t="shared" si="19"/>
        <v>#REF!</v>
      </c>
      <c r="J325" s="159"/>
    </row>
    <row r="326" spans="1:10" ht="23.5" customHeight="1" x14ac:dyDescent="0.2">
      <c r="A326" s="339"/>
      <c r="B326" s="219"/>
      <c r="C326" s="219"/>
      <c r="D326" s="219"/>
      <c r="E326" s="219"/>
      <c r="F326" s="2" t="s">
        <v>313</v>
      </c>
      <c r="G326" s="3">
        <v>1</v>
      </c>
      <c r="H326" s="26" t="e">
        <f>#REF!</f>
        <v>#REF!</v>
      </c>
      <c r="I326" s="26" t="e">
        <f t="shared" si="19"/>
        <v>#REF!</v>
      </c>
      <c r="J326" s="159"/>
    </row>
    <row r="327" spans="1:10" ht="23.5" customHeight="1" x14ac:dyDescent="0.2">
      <c r="A327" s="339"/>
      <c r="B327" s="219"/>
      <c r="C327" s="219"/>
      <c r="D327" s="219"/>
      <c r="E327" s="219"/>
      <c r="F327" s="2" t="s">
        <v>179</v>
      </c>
      <c r="G327" s="3">
        <v>1</v>
      </c>
      <c r="H327" s="26" t="e">
        <f>#REF!</f>
        <v>#REF!</v>
      </c>
      <c r="I327" s="26" t="e">
        <f t="shared" si="19"/>
        <v>#REF!</v>
      </c>
      <c r="J327" s="159"/>
    </row>
    <row r="328" spans="1:10" ht="23.5" customHeight="1" x14ac:dyDescent="0.2">
      <c r="A328" s="339"/>
      <c r="B328" s="219"/>
      <c r="C328" s="219"/>
      <c r="D328" s="219"/>
      <c r="E328" s="219"/>
      <c r="F328" s="2" t="s">
        <v>178</v>
      </c>
      <c r="G328" s="3">
        <v>1</v>
      </c>
      <c r="H328" s="26" t="e">
        <f>#REF!</f>
        <v>#REF!</v>
      </c>
      <c r="I328" s="26" t="e">
        <f t="shared" si="19"/>
        <v>#REF!</v>
      </c>
      <c r="J328" s="159"/>
    </row>
    <row r="329" spans="1:10" ht="23.5" customHeight="1" x14ac:dyDescent="0.2">
      <c r="A329" s="339"/>
      <c r="B329" s="219"/>
      <c r="C329" s="219"/>
      <c r="D329" s="219"/>
      <c r="E329" s="219"/>
      <c r="F329" s="2" t="s">
        <v>176</v>
      </c>
      <c r="G329" s="3">
        <v>60</v>
      </c>
      <c r="H329" s="26" t="e">
        <f>#REF!</f>
        <v>#REF!</v>
      </c>
      <c r="I329" s="26" t="e">
        <f>+H329*G329</f>
        <v>#REF!</v>
      </c>
      <c r="J329" s="159"/>
    </row>
    <row r="330" spans="1:10" ht="24.5" customHeight="1" x14ac:dyDescent="0.2">
      <c r="A330" s="339"/>
      <c r="B330" s="219"/>
      <c r="C330" s="219"/>
      <c r="D330" s="219"/>
      <c r="E330" s="219"/>
      <c r="F330" s="2" t="s">
        <v>177</v>
      </c>
      <c r="G330" s="3">
        <v>60</v>
      </c>
      <c r="H330" s="26" t="e">
        <f>#REF!</f>
        <v>#REF!</v>
      </c>
      <c r="I330" s="26" t="e">
        <f>+H330*G330</f>
        <v>#REF!</v>
      </c>
      <c r="J330" s="159"/>
    </row>
    <row r="331" spans="1:10" s="22" customFormat="1" ht="15" x14ac:dyDescent="0.2">
      <c r="A331" s="339"/>
      <c r="B331" s="219"/>
      <c r="C331" s="219"/>
      <c r="D331" s="219"/>
      <c r="E331" s="219"/>
      <c r="F331" s="2" t="s">
        <v>180</v>
      </c>
      <c r="G331" s="3">
        <f>D321</f>
        <v>2</v>
      </c>
      <c r="H331" s="26" t="e">
        <f>#REF!</f>
        <v>#REF!</v>
      </c>
      <c r="I331" s="26" t="e">
        <f>H331*G331</f>
        <v>#REF!</v>
      </c>
      <c r="J331" s="159"/>
    </row>
    <row r="332" spans="1:10" ht="15" x14ac:dyDescent="0.2">
      <c r="A332" s="339"/>
      <c r="B332" s="220"/>
      <c r="C332" s="220"/>
      <c r="D332" s="220"/>
      <c r="E332" s="220"/>
      <c r="F332" s="2" t="s">
        <v>11</v>
      </c>
      <c r="G332" s="3">
        <v>150</v>
      </c>
      <c r="H332" s="26" t="e">
        <f>#REF!</f>
        <v>#REF!</v>
      </c>
      <c r="I332" s="26" t="e">
        <f>H332*G332</f>
        <v>#REF!</v>
      </c>
      <c r="J332" s="159"/>
    </row>
    <row r="333" spans="1:10" ht="45" x14ac:dyDescent="0.2">
      <c r="A333" s="21" t="s">
        <v>71</v>
      </c>
      <c r="B333" s="21" t="s">
        <v>110</v>
      </c>
      <c r="C333" s="21" t="s">
        <v>111</v>
      </c>
      <c r="D333" s="21" t="s">
        <v>112</v>
      </c>
      <c r="E333" s="21" t="s">
        <v>113</v>
      </c>
      <c r="F333" s="21" t="s">
        <v>114</v>
      </c>
      <c r="G333" s="21" t="s">
        <v>174</v>
      </c>
      <c r="H333" s="21" t="s">
        <v>92</v>
      </c>
      <c r="I333" s="21" t="s">
        <v>93</v>
      </c>
      <c r="J333" s="21" t="s">
        <v>94</v>
      </c>
    </row>
    <row r="334" spans="1:10" ht="15" x14ac:dyDescent="0.2">
      <c r="A334" s="171" t="s">
        <v>374</v>
      </c>
      <c r="B334" s="157" t="s">
        <v>59</v>
      </c>
      <c r="C334" s="157" t="s">
        <v>10</v>
      </c>
      <c r="D334" s="157">
        <v>1</v>
      </c>
      <c r="E334" s="157">
        <v>20</v>
      </c>
      <c r="F334" s="2" t="s">
        <v>310</v>
      </c>
      <c r="G334" s="3">
        <v>1</v>
      </c>
      <c r="H334" s="26" t="e">
        <f>#REF!</f>
        <v>#REF!</v>
      </c>
      <c r="I334" s="26" t="e">
        <f t="shared" ref="I334:I341" si="20">+H334*G334</f>
        <v>#REF!</v>
      </c>
      <c r="J334" s="159" t="e">
        <f>SUM(I334:I345)</f>
        <v>#REF!</v>
      </c>
    </row>
    <row r="335" spans="1:10" ht="15" x14ac:dyDescent="0.2">
      <c r="A335" s="339"/>
      <c r="B335" s="219"/>
      <c r="C335" s="219"/>
      <c r="D335" s="219"/>
      <c r="E335" s="219"/>
      <c r="F335" s="2" t="s">
        <v>311</v>
      </c>
      <c r="G335" s="3">
        <v>1</v>
      </c>
      <c r="H335" s="66" t="e">
        <f>#REF!</f>
        <v>#REF!</v>
      </c>
      <c r="I335" s="26" t="e">
        <f t="shared" si="20"/>
        <v>#REF!</v>
      </c>
      <c r="J335" s="159"/>
    </row>
    <row r="336" spans="1:10" ht="15" x14ac:dyDescent="0.2">
      <c r="A336" s="339"/>
      <c r="B336" s="219"/>
      <c r="C336" s="219"/>
      <c r="D336" s="219"/>
      <c r="E336" s="219"/>
      <c r="F336" s="2" t="s">
        <v>171</v>
      </c>
      <c r="G336" s="3">
        <v>1</v>
      </c>
      <c r="H336" s="26" t="e">
        <f>#REF!</f>
        <v>#REF!</v>
      </c>
      <c r="I336" s="26" t="e">
        <f t="shared" si="20"/>
        <v>#REF!</v>
      </c>
      <c r="J336" s="159"/>
    </row>
    <row r="337" spans="1:10" ht="15" x14ac:dyDescent="0.2">
      <c r="A337" s="339"/>
      <c r="B337" s="219"/>
      <c r="C337" s="219"/>
      <c r="D337" s="219"/>
      <c r="E337" s="219"/>
      <c r="F337" s="2" t="s">
        <v>165</v>
      </c>
      <c r="G337" s="3">
        <v>1</v>
      </c>
      <c r="H337" s="26" t="e">
        <f>#REF!</f>
        <v>#REF!</v>
      </c>
      <c r="I337" s="26" t="e">
        <f t="shared" si="20"/>
        <v>#REF!</v>
      </c>
      <c r="J337" s="159"/>
    </row>
    <row r="338" spans="1:10" ht="15" x14ac:dyDescent="0.2">
      <c r="A338" s="339"/>
      <c r="B338" s="219"/>
      <c r="C338" s="219"/>
      <c r="D338" s="219"/>
      <c r="E338" s="219"/>
      <c r="F338" s="2" t="s">
        <v>312</v>
      </c>
      <c r="G338" s="3">
        <v>1</v>
      </c>
      <c r="H338" s="26" t="e">
        <f>#REF!</f>
        <v>#REF!</v>
      </c>
      <c r="I338" s="26" t="e">
        <f t="shared" si="20"/>
        <v>#REF!</v>
      </c>
      <c r="J338" s="159"/>
    </row>
    <row r="339" spans="1:10" ht="15" x14ac:dyDescent="0.2">
      <c r="A339" s="339"/>
      <c r="B339" s="219"/>
      <c r="C339" s="219"/>
      <c r="D339" s="219"/>
      <c r="E339" s="219"/>
      <c r="F339" s="2" t="s">
        <v>313</v>
      </c>
      <c r="G339" s="3">
        <v>1</v>
      </c>
      <c r="H339" s="26" t="e">
        <f>#REF!</f>
        <v>#REF!</v>
      </c>
      <c r="I339" s="26" t="e">
        <f t="shared" si="20"/>
        <v>#REF!</v>
      </c>
      <c r="J339" s="159"/>
    </row>
    <row r="340" spans="1:10" ht="15" x14ac:dyDescent="0.2">
      <c r="A340" s="339"/>
      <c r="B340" s="219"/>
      <c r="C340" s="219"/>
      <c r="D340" s="219"/>
      <c r="E340" s="219"/>
      <c r="F340" s="2" t="s">
        <v>179</v>
      </c>
      <c r="G340" s="3">
        <v>1</v>
      </c>
      <c r="H340" s="26" t="e">
        <f>#REF!</f>
        <v>#REF!</v>
      </c>
      <c r="I340" s="26" t="e">
        <f t="shared" si="20"/>
        <v>#REF!</v>
      </c>
      <c r="J340" s="159"/>
    </row>
    <row r="341" spans="1:10" ht="15" x14ac:dyDescent="0.2">
      <c r="A341" s="339"/>
      <c r="B341" s="219"/>
      <c r="C341" s="219"/>
      <c r="D341" s="219"/>
      <c r="E341" s="219"/>
      <c r="F341" s="2" t="s">
        <v>178</v>
      </c>
      <c r="G341" s="3">
        <v>1</v>
      </c>
      <c r="H341" s="26" t="e">
        <f>#REF!</f>
        <v>#REF!</v>
      </c>
      <c r="I341" s="26" t="e">
        <f t="shared" si="20"/>
        <v>#REF!</v>
      </c>
      <c r="J341" s="159"/>
    </row>
    <row r="342" spans="1:10" ht="45" x14ac:dyDescent="0.2">
      <c r="A342" s="339"/>
      <c r="B342" s="219"/>
      <c r="C342" s="219"/>
      <c r="D342" s="219"/>
      <c r="E342" s="219"/>
      <c r="F342" s="2" t="s">
        <v>176</v>
      </c>
      <c r="G342" s="3">
        <v>20</v>
      </c>
      <c r="H342" s="26" t="e">
        <f>#REF!</f>
        <v>#REF!</v>
      </c>
      <c r="I342" s="26" t="e">
        <f>+H342*G342</f>
        <v>#REF!</v>
      </c>
      <c r="J342" s="159"/>
    </row>
    <row r="343" spans="1:10" ht="45" x14ac:dyDescent="0.2">
      <c r="A343" s="339"/>
      <c r="B343" s="219"/>
      <c r="C343" s="219"/>
      <c r="D343" s="219"/>
      <c r="E343" s="219"/>
      <c r="F343" s="2" t="s">
        <v>177</v>
      </c>
      <c r="G343" s="3">
        <v>20</v>
      </c>
      <c r="H343" s="26" t="e">
        <f>#REF!</f>
        <v>#REF!</v>
      </c>
      <c r="I343" s="26" t="e">
        <f>+H343*G343</f>
        <v>#REF!</v>
      </c>
      <c r="J343" s="159"/>
    </row>
    <row r="344" spans="1:10" s="22" customFormat="1" ht="15" x14ac:dyDescent="0.2">
      <c r="A344" s="339"/>
      <c r="B344" s="219"/>
      <c r="C344" s="219"/>
      <c r="D344" s="219"/>
      <c r="E344" s="219"/>
      <c r="F344" s="2" t="s">
        <v>180</v>
      </c>
      <c r="G344" s="3">
        <f>D334</f>
        <v>1</v>
      </c>
      <c r="H344" s="26" t="e">
        <f>#REF!</f>
        <v>#REF!</v>
      </c>
      <c r="I344" s="26" t="e">
        <f>H344*G344</f>
        <v>#REF!</v>
      </c>
      <c r="J344" s="159"/>
    </row>
    <row r="345" spans="1:10" ht="26" customHeight="1" x14ac:dyDescent="0.2">
      <c r="A345" s="339"/>
      <c r="B345" s="220"/>
      <c r="C345" s="220"/>
      <c r="D345" s="220"/>
      <c r="E345" s="220"/>
      <c r="F345" s="2" t="s">
        <v>11</v>
      </c>
      <c r="G345" s="3">
        <v>100</v>
      </c>
      <c r="H345" s="26" t="e">
        <f>#REF!</f>
        <v>#REF!</v>
      </c>
      <c r="I345" s="26" t="e">
        <f>H345*G345</f>
        <v>#REF!</v>
      </c>
      <c r="J345" s="159"/>
    </row>
    <row r="346" spans="1:10" ht="26" customHeight="1" x14ac:dyDescent="0.2">
      <c r="A346" s="21" t="s">
        <v>71</v>
      </c>
      <c r="B346" s="21" t="s">
        <v>110</v>
      </c>
      <c r="C346" s="21" t="s">
        <v>111</v>
      </c>
      <c r="D346" s="21" t="s">
        <v>112</v>
      </c>
      <c r="E346" s="21" t="s">
        <v>113</v>
      </c>
      <c r="F346" s="21" t="s">
        <v>114</v>
      </c>
      <c r="G346" s="21" t="s">
        <v>174</v>
      </c>
      <c r="H346" s="21" t="s">
        <v>92</v>
      </c>
      <c r="I346" s="21" t="s">
        <v>93</v>
      </c>
      <c r="J346" s="21" t="s">
        <v>94</v>
      </c>
    </row>
    <row r="347" spans="1:10" ht="30" customHeight="1" x14ac:dyDescent="0.2">
      <c r="A347" s="180" t="s">
        <v>15</v>
      </c>
      <c r="B347" s="176" t="s">
        <v>117</v>
      </c>
      <c r="C347" s="176" t="s">
        <v>126</v>
      </c>
      <c r="D347" s="176">
        <v>2</v>
      </c>
      <c r="E347" s="176">
        <v>20</v>
      </c>
      <c r="F347" s="2" t="s">
        <v>172</v>
      </c>
      <c r="G347" s="3">
        <v>1</v>
      </c>
      <c r="H347" s="26" t="e">
        <f>#REF!</f>
        <v>#REF!</v>
      </c>
      <c r="I347" s="26" t="e">
        <f>H347*G347</f>
        <v>#REF!</v>
      </c>
      <c r="J347" s="153" t="e">
        <f>SUM(I347:I351)</f>
        <v>#REF!</v>
      </c>
    </row>
    <row r="348" spans="1:10" ht="27.5" customHeight="1" x14ac:dyDescent="0.2">
      <c r="A348" s="183"/>
      <c r="B348" s="227"/>
      <c r="C348" s="227"/>
      <c r="D348" s="227"/>
      <c r="E348" s="227"/>
      <c r="F348" s="51" t="s">
        <v>16</v>
      </c>
      <c r="G348" s="3">
        <v>2</v>
      </c>
      <c r="H348" s="26" t="e">
        <f>#REF!</f>
        <v>#REF!</v>
      </c>
      <c r="I348" s="26" t="e">
        <f>H348*G348</f>
        <v>#REF!</v>
      </c>
      <c r="J348" s="153"/>
    </row>
    <row r="349" spans="1:10" ht="15" x14ac:dyDescent="0.2">
      <c r="A349" s="183"/>
      <c r="B349" s="227"/>
      <c r="C349" s="227"/>
      <c r="D349" s="227"/>
      <c r="E349" s="227"/>
      <c r="F349" s="51" t="s">
        <v>17</v>
      </c>
      <c r="G349" s="3">
        <v>18</v>
      </c>
      <c r="H349" s="26">
        <v>567</v>
      </c>
      <c r="I349" s="26">
        <f>H349*G349</f>
        <v>10206</v>
      </c>
      <c r="J349" s="153"/>
    </row>
    <row r="350" spans="1:10" s="22" customFormat="1" ht="15" x14ac:dyDescent="0.2">
      <c r="A350" s="183"/>
      <c r="B350" s="227"/>
      <c r="C350" s="227"/>
      <c r="D350" s="227"/>
      <c r="E350" s="227"/>
      <c r="F350" s="51" t="s">
        <v>18</v>
      </c>
      <c r="G350" s="3">
        <v>4</v>
      </c>
      <c r="H350" s="26">
        <f>3480*(1+5.2%)</f>
        <v>3660.96</v>
      </c>
      <c r="I350" s="26">
        <f>H350*G350</f>
        <v>14643.84</v>
      </c>
      <c r="J350" s="153"/>
    </row>
    <row r="351" spans="1:10" ht="42.5" customHeight="1" x14ac:dyDescent="0.2">
      <c r="A351" s="231"/>
      <c r="B351" s="228"/>
      <c r="C351" s="228"/>
      <c r="D351" s="228"/>
      <c r="E351" s="228"/>
      <c r="F351" s="51" t="s">
        <v>166</v>
      </c>
      <c r="G351" s="3">
        <v>40</v>
      </c>
      <c r="H351" s="26" t="e">
        <f>#REF!</f>
        <v>#REF!</v>
      </c>
      <c r="I351" s="26" t="e">
        <f>H351*G351</f>
        <v>#REF!</v>
      </c>
      <c r="J351" s="153"/>
    </row>
    <row r="352" spans="1:10" ht="25.25" customHeight="1" x14ac:dyDescent="0.2">
      <c r="A352" s="21" t="s">
        <v>71</v>
      </c>
      <c r="B352" s="21" t="s">
        <v>110</v>
      </c>
      <c r="C352" s="21" t="s">
        <v>111</v>
      </c>
      <c r="D352" s="21" t="s">
        <v>112</v>
      </c>
      <c r="E352" s="21" t="s">
        <v>113</v>
      </c>
      <c r="F352" s="21" t="s">
        <v>114</v>
      </c>
      <c r="G352" s="21" t="s">
        <v>174</v>
      </c>
      <c r="H352" s="21" t="s">
        <v>92</v>
      </c>
      <c r="I352" s="21" t="s">
        <v>93</v>
      </c>
      <c r="J352" s="21" t="s">
        <v>94</v>
      </c>
    </row>
    <row r="353" spans="1:10" ht="25.25" customHeight="1" x14ac:dyDescent="0.2">
      <c r="A353" s="179" t="s">
        <v>15</v>
      </c>
      <c r="B353" s="176" t="s">
        <v>59</v>
      </c>
      <c r="C353" s="176" t="s">
        <v>126</v>
      </c>
      <c r="D353" s="176">
        <v>1</v>
      </c>
      <c r="E353" s="176">
        <v>20</v>
      </c>
      <c r="F353" s="2" t="s">
        <v>172</v>
      </c>
      <c r="G353" s="3">
        <v>1</v>
      </c>
      <c r="H353" s="26" t="e">
        <f>#REF!</f>
        <v>#REF!</v>
      </c>
      <c r="I353" s="26" t="e">
        <f>H353*G353</f>
        <v>#REF!</v>
      </c>
      <c r="J353" s="153" t="e">
        <f>SUM(I353:I357)</f>
        <v>#REF!</v>
      </c>
    </row>
    <row r="354" spans="1:10" ht="25.25" customHeight="1" x14ac:dyDescent="0.2">
      <c r="A354" s="229"/>
      <c r="B354" s="227"/>
      <c r="C354" s="227"/>
      <c r="D354" s="227"/>
      <c r="E354" s="227"/>
      <c r="F354" s="51" t="s">
        <v>16</v>
      </c>
      <c r="G354" s="3">
        <v>1</v>
      </c>
      <c r="H354" s="26" t="e">
        <f>#REF!</f>
        <v>#REF!</v>
      </c>
      <c r="I354" s="26" t="e">
        <f>H354*G354</f>
        <v>#REF!</v>
      </c>
      <c r="J354" s="153"/>
    </row>
    <row r="355" spans="1:10" ht="15" x14ac:dyDescent="0.2">
      <c r="A355" s="229"/>
      <c r="B355" s="227"/>
      <c r="C355" s="227"/>
      <c r="D355" s="227"/>
      <c r="E355" s="227"/>
      <c r="F355" s="51" t="s">
        <v>17</v>
      </c>
      <c r="G355" s="3">
        <v>18</v>
      </c>
      <c r="H355" s="26">
        <v>567</v>
      </c>
      <c r="I355" s="26">
        <f>H355*G355</f>
        <v>10206</v>
      </c>
      <c r="J355" s="153"/>
    </row>
    <row r="356" spans="1:10" s="22" customFormat="1" ht="15" x14ac:dyDescent="0.2">
      <c r="A356" s="229"/>
      <c r="B356" s="227"/>
      <c r="C356" s="227"/>
      <c r="D356" s="227"/>
      <c r="E356" s="227"/>
      <c r="F356" s="51" t="s">
        <v>18</v>
      </c>
      <c r="G356" s="3">
        <v>4</v>
      </c>
      <c r="H356" s="26">
        <f>3480*(1+5.2%)</f>
        <v>3660.96</v>
      </c>
      <c r="I356" s="26">
        <f>H356*G356</f>
        <v>14643.84</v>
      </c>
      <c r="J356" s="153"/>
    </row>
    <row r="357" spans="1:10" s="38" customFormat="1" ht="49.25" customHeight="1" x14ac:dyDescent="0.2">
      <c r="A357" s="230"/>
      <c r="B357" s="228"/>
      <c r="C357" s="228"/>
      <c r="D357" s="228"/>
      <c r="E357" s="228"/>
      <c r="F357" s="51" t="s">
        <v>166</v>
      </c>
      <c r="G357" s="3">
        <v>20</v>
      </c>
      <c r="H357" s="26" t="e">
        <f>#REF!</f>
        <v>#REF!</v>
      </c>
      <c r="I357" s="26" t="e">
        <f>H357*G357</f>
        <v>#REF!</v>
      </c>
      <c r="J357" s="153"/>
    </row>
    <row r="358" spans="1:10" s="38" customFormat="1" ht="56" customHeight="1" x14ac:dyDescent="0.2">
      <c r="A358" s="21" t="s">
        <v>71</v>
      </c>
      <c r="B358" s="21" t="s">
        <v>110</v>
      </c>
      <c r="C358" s="21" t="s">
        <v>111</v>
      </c>
      <c r="D358" s="21" t="s">
        <v>112</v>
      </c>
      <c r="E358" s="21" t="s">
        <v>113</v>
      </c>
      <c r="F358" s="21" t="s">
        <v>114</v>
      </c>
      <c r="G358" s="21" t="s">
        <v>174</v>
      </c>
      <c r="H358" s="21" t="s">
        <v>92</v>
      </c>
      <c r="I358" s="21" t="s">
        <v>93</v>
      </c>
      <c r="J358" s="21" t="s">
        <v>94</v>
      </c>
    </row>
    <row r="359" spans="1:10" s="38" customFormat="1" ht="52.25" customHeight="1" x14ac:dyDescent="0.2">
      <c r="A359" s="158" t="s">
        <v>19</v>
      </c>
      <c r="B359" s="157" t="s">
        <v>117</v>
      </c>
      <c r="C359" s="157" t="s">
        <v>47</v>
      </c>
      <c r="D359" s="157">
        <v>2</v>
      </c>
      <c r="E359" s="157">
        <v>20</v>
      </c>
      <c r="F359" s="79" t="s">
        <v>201</v>
      </c>
      <c r="G359" s="30">
        <f>D359*E359</f>
        <v>40</v>
      </c>
      <c r="H359" s="70" t="e">
        <f>#REF!</f>
        <v>#REF!</v>
      </c>
      <c r="I359" s="26" t="e">
        <f>+H359*G359</f>
        <v>#REF!</v>
      </c>
      <c r="J359" s="167" t="e">
        <f>SUM(I359:I362)</f>
        <v>#REF!</v>
      </c>
    </row>
    <row r="360" spans="1:10" s="38" customFormat="1" ht="48.5" customHeight="1" x14ac:dyDescent="0.2">
      <c r="A360" s="217"/>
      <c r="B360" s="219"/>
      <c r="C360" s="219"/>
      <c r="D360" s="219"/>
      <c r="E360" s="219"/>
      <c r="F360" s="2" t="s">
        <v>306</v>
      </c>
      <c r="G360" s="3">
        <f>D359</f>
        <v>2</v>
      </c>
      <c r="H360" s="26">
        <v>116655</v>
      </c>
      <c r="I360" s="26">
        <f>+H360*G360</f>
        <v>233310</v>
      </c>
      <c r="J360" s="168"/>
    </row>
    <row r="361" spans="1:10" s="22" customFormat="1" ht="30" x14ac:dyDescent="0.2">
      <c r="A361" s="217"/>
      <c r="B361" s="219"/>
      <c r="C361" s="219"/>
      <c r="D361" s="219"/>
      <c r="E361" s="219"/>
      <c r="F361" s="51" t="s">
        <v>75</v>
      </c>
      <c r="G361" s="30">
        <f>D359*E359</f>
        <v>40</v>
      </c>
      <c r="H361" s="70" t="e">
        <f>#REF!</f>
        <v>#REF!</v>
      </c>
      <c r="I361" s="26" t="e">
        <f>H361*G361</f>
        <v>#REF!</v>
      </c>
      <c r="J361" s="168"/>
    </row>
    <row r="362" spans="1:10" ht="15" x14ac:dyDescent="0.2">
      <c r="A362" s="218"/>
      <c r="B362" s="220"/>
      <c r="C362" s="220"/>
      <c r="D362" s="220"/>
      <c r="E362" s="220"/>
      <c r="F362" s="51" t="s">
        <v>22</v>
      </c>
      <c r="G362" s="30">
        <f>D359</f>
        <v>2</v>
      </c>
      <c r="H362" s="70">
        <v>50000</v>
      </c>
      <c r="I362" s="26">
        <f>H362*G362</f>
        <v>100000</v>
      </c>
      <c r="J362" s="169"/>
    </row>
    <row r="363" spans="1:10" ht="45" x14ac:dyDescent="0.2">
      <c r="A363" s="21" t="s">
        <v>71</v>
      </c>
      <c r="B363" s="21" t="s">
        <v>110</v>
      </c>
      <c r="C363" s="21" t="s">
        <v>111</v>
      </c>
      <c r="D363" s="21" t="s">
        <v>112</v>
      </c>
      <c r="E363" s="21" t="s">
        <v>113</v>
      </c>
      <c r="F363" s="21" t="s">
        <v>114</v>
      </c>
      <c r="G363" s="21" t="s">
        <v>174</v>
      </c>
      <c r="H363" s="21" t="s">
        <v>92</v>
      </c>
      <c r="I363" s="21" t="s">
        <v>93</v>
      </c>
      <c r="J363" s="21" t="s">
        <v>94</v>
      </c>
    </row>
    <row r="364" spans="1:10" ht="30" x14ac:dyDescent="0.2">
      <c r="A364" s="180" t="s">
        <v>30</v>
      </c>
      <c r="B364" s="176" t="s">
        <v>59</v>
      </c>
      <c r="C364" s="176" t="s">
        <v>31</v>
      </c>
      <c r="D364" s="176">
        <v>1</v>
      </c>
      <c r="E364" s="176">
        <v>30</v>
      </c>
      <c r="F364" s="51" t="s">
        <v>32</v>
      </c>
      <c r="G364" s="3">
        <f>D364*E364</f>
        <v>30</v>
      </c>
      <c r="H364" s="27">
        <v>1225</v>
      </c>
      <c r="I364" s="26">
        <f>H364*G364</f>
        <v>36750</v>
      </c>
      <c r="J364" s="153">
        <f>SUM(I364:I367)</f>
        <v>179502</v>
      </c>
    </row>
    <row r="365" spans="1:10" ht="15" x14ac:dyDescent="0.2">
      <c r="A365" s="183"/>
      <c r="B365" s="227"/>
      <c r="C365" s="227"/>
      <c r="D365" s="227"/>
      <c r="E365" s="227"/>
      <c r="F365" s="51" t="s">
        <v>33</v>
      </c>
      <c r="G365" s="3">
        <f>D364*E364</f>
        <v>30</v>
      </c>
      <c r="H365" s="27">
        <f>'[1]EST MERC LITOGRAFIA'!$G$25</f>
        <v>508</v>
      </c>
      <c r="I365" s="26">
        <f>H365*G365</f>
        <v>15240</v>
      </c>
      <c r="J365" s="153"/>
    </row>
    <row r="366" spans="1:10" ht="15" x14ac:dyDescent="0.2">
      <c r="A366" s="183"/>
      <c r="B366" s="227"/>
      <c r="C366" s="227"/>
      <c r="D366" s="227"/>
      <c r="E366" s="227"/>
      <c r="F366" s="51" t="s">
        <v>34</v>
      </c>
      <c r="G366" s="3">
        <v>1</v>
      </c>
      <c r="H366" s="27">
        <v>111512</v>
      </c>
      <c r="I366" s="26">
        <f>H366*G366</f>
        <v>111512</v>
      </c>
      <c r="J366" s="153"/>
    </row>
    <row r="367" spans="1:10" s="22" customFormat="1" ht="15" x14ac:dyDescent="0.2">
      <c r="A367" s="183"/>
      <c r="B367" s="227"/>
      <c r="C367" s="227"/>
      <c r="D367" s="227"/>
      <c r="E367" s="227"/>
      <c r="F367" s="51" t="s">
        <v>35</v>
      </c>
      <c r="G367" s="3">
        <v>4</v>
      </c>
      <c r="H367" s="27">
        <v>4000</v>
      </c>
      <c r="I367" s="26">
        <f>H367*G367</f>
        <v>16000</v>
      </c>
      <c r="J367" s="153"/>
    </row>
    <row r="368" spans="1:10" ht="54" customHeight="1" x14ac:dyDescent="0.2">
      <c r="A368" s="21" t="s">
        <v>71</v>
      </c>
      <c r="B368" s="21" t="s">
        <v>110</v>
      </c>
      <c r="C368" s="21" t="s">
        <v>111</v>
      </c>
      <c r="D368" s="21" t="s">
        <v>112</v>
      </c>
      <c r="E368" s="21" t="s">
        <v>113</v>
      </c>
      <c r="F368" s="21" t="s">
        <v>114</v>
      </c>
      <c r="G368" s="21" t="s">
        <v>174</v>
      </c>
      <c r="H368" s="21" t="s">
        <v>92</v>
      </c>
      <c r="I368" s="21" t="s">
        <v>93</v>
      </c>
      <c r="J368" s="21" t="s">
        <v>94</v>
      </c>
    </row>
    <row r="369" spans="1:10" s="22" customFormat="1" ht="60" x14ac:dyDescent="0.2">
      <c r="A369" s="181" t="s">
        <v>375</v>
      </c>
      <c r="B369" s="182" t="s">
        <v>117</v>
      </c>
      <c r="C369" s="182" t="s">
        <v>128</v>
      </c>
      <c r="D369" s="182">
        <v>5</v>
      </c>
      <c r="E369" s="182">
        <v>20</v>
      </c>
      <c r="F369" s="2" t="s">
        <v>211</v>
      </c>
      <c r="G369" s="3">
        <v>1</v>
      </c>
      <c r="H369" s="27" t="e">
        <f>#REF!</f>
        <v>#REF!</v>
      </c>
      <c r="I369" s="26" t="e">
        <f>H369*G369</f>
        <v>#REF!</v>
      </c>
      <c r="J369" s="154" t="e">
        <f>SUM(I369:I370)</f>
        <v>#REF!</v>
      </c>
    </row>
    <row r="370" spans="1:10" ht="47.5" customHeight="1" x14ac:dyDescent="0.2">
      <c r="A370" s="351"/>
      <c r="B370" s="182"/>
      <c r="C370" s="182"/>
      <c r="D370" s="182"/>
      <c r="E370" s="182"/>
      <c r="F370" s="53" t="s">
        <v>181</v>
      </c>
      <c r="G370" s="3">
        <f>D369*E369</f>
        <v>100</v>
      </c>
      <c r="H370" s="26">
        <v>4287</v>
      </c>
      <c r="I370" s="26">
        <f>H370*G370</f>
        <v>428700</v>
      </c>
      <c r="J370" s="154"/>
    </row>
    <row r="371" spans="1:10" ht="54" customHeight="1" x14ac:dyDescent="0.2">
      <c r="A371" s="21" t="s">
        <v>71</v>
      </c>
      <c r="B371" s="21" t="s">
        <v>110</v>
      </c>
      <c r="C371" s="21" t="s">
        <v>111</v>
      </c>
      <c r="D371" s="21" t="s">
        <v>112</v>
      </c>
      <c r="E371" s="21" t="s">
        <v>113</v>
      </c>
      <c r="F371" s="21" t="s">
        <v>114</v>
      </c>
      <c r="G371" s="21" t="s">
        <v>174</v>
      </c>
      <c r="H371" s="21" t="s">
        <v>92</v>
      </c>
      <c r="I371" s="21" t="s">
        <v>93</v>
      </c>
      <c r="J371" s="21" t="s">
        <v>94</v>
      </c>
    </row>
    <row r="372" spans="1:10" s="22" customFormat="1" ht="60" x14ac:dyDescent="0.2">
      <c r="A372" s="185" t="s">
        <v>376</v>
      </c>
      <c r="B372" s="182" t="s">
        <v>59</v>
      </c>
      <c r="C372" s="182" t="s">
        <v>128</v>
      </c>
      <c r="D372" s="182">
        <v>3</v>
      </c>
      <c r="E372" s="182">
        <v>20</v>
      </c>
      <c r="F372" s="2" t="s">
        <v>211</v>
      </c>
      <c r="G372" s="3">
        <v>1</v>
      </c>
      <c r="H372" s="27" t="e">
        <f>#REF!</f>
        <v>#REF!</v>
      </c>
      <c r="I372" s="26" t="e">
        <f>H372*G372</f>
        <v>#REF!</v>
      </c>
      <c r="J372" s="154" t="e">
        <f>SUM(I372:I373)</f>
        <v>#REF!</v>
      </c>
    </row>
    <row r="373" spans="1:10" ht="36" customHeight="1" x14ac:dyDescent="0.2">
      <c r="A373" s="350"/>
      <c r="B373" s="182"/>
      <c r="C373" s="182"/>
      <c r="D373" s="182"/>
      <c r="E373" s="182"/>
      <c r="F373" s="53" t="s">
        <v>181</v>
      </c>
      <c r="G373" s="3">
        <f>D372*E372</f>
        <v>60</v>
      </c>
      <c r="H373" s="26">
        <v>4287</v>
      </c>
      <c r="I373" s="26">
        <f>H373*G373</f>
        <v>257220</v>
      </c>
      <c r="J373" s="154"/>
    </row>
    <row r="374" spans="1:10" ht="37.25" customHeight="1" x14ac:dyDescent="0.2">
      <c r="A374" s="21" t="s">
        <v>71</v>
      </c>
      <c r="B374" s="21" t="s">
        <v>110</v>
      </c>
      <c r="C374" s="21" t="s">
        <v>111</v>
      </c>
      <c r="D374" s="21" t="s">
        <v>112</v>
      </c>
      <c r="E374" s="21" t="s">
        <v>113</v>
      </c>
      <c r="F374" s="21" t="s">
        <v>114</v>
      </c>
      <c r="G374" s="21" t="s">
        <v>174</v>
      </c>
      <c r="H374" s="21" t="s">
        <v>92</v>
      </c>
      <c r="I374" s="21" t="s">
        <v>93</v>
      </c>
      <c r="J374" s="21" t="s">
        <v>94</v>
      </c>
    </row>
    <row r="375" spans="1:10" ht="26.5" customHeight="1" x14ac:dyDescent="0.2">
      <c r="A375" s="184" t="s">
        <v>398</v>
      </c>
      <c r="B375" s="176" t="s">
        <v>59</v>
      </c>
      <c r="C375" s="176" t="s">
        <v>128</v>
      </c>
      <c r="D375" s="176">
        <v>5</v>
      </c>
      <c r="E375" s="176">
        <v>20</v>
      </c>
      <c r="F375" s="53" t="s">
        <v>181</v>
      </c>
      <c r="G375" s="3">
        <f>D375*E375</f>
        <v>100</v>
      </c>
      <c r="H375" s="26">
        <v>4287</v>
      </c>
      <c r="I375" s="26">
        <f>H375*G375</f>
        <v>428700</v>
      </c>
      <c r="J375" s="154">
        <f>SUM(I375:I377)</f>
        <v>890700</v>
      </c>
    </row>
    <row r="376" spans="1:10" s="22" customFormat="1" ht="15" x14ac:dyDescent="0.2">
      <c r="A376" s="234"/>
      <c r="B376" s="227"/>
      <c r="C376" s="227"/>
      <c r="D376" s="227"/>
      <c r="E376" s="227"/>
      <c r="F376" s="53" t="s">
        <v>37</v>
      </c>
      <c r="G376" s="3">
        <f>E375</f>
        <v>20</v>
      </c>
      <c r="H376" s="26">
        <v>7150</v>
      </c>
      <c r="I376" s="26">
        <f>H376*G376</f>
        <v>143000</v>
      </c>
      <c r="J376" s="154"/>
    </row>
    <row r="377" spans="1:10" ht="54.5" customHeight="1" x14ac:dyDescent="0.2">
      <c r="A377" s="232"/>
      <c r="B377" s="228"/>
      <c r="C377" s="228"/>
      <c r="D377" s="228"/>
      <c r="E377" s="228"/>
      <c r="F377" s="53" t="s">
        <v>38</v>
      </c>
      <c r="G377" s="3">
        <f>E375</f>
        <v>20</v>
      </c>
      <c r="H377" s="27">
        <v>15950</v>
      </c>
      <c r="I377" s="26">
        <f>H377*G377</f>
        <v>319000</v>
      </c>
      <c r="J377" s="154"/>
    </row>
    <row r="378" spans="1:10" ht="51" customHeight="1" x14ac:dyDescent="0.2">
      <c r="A378" s="21" t="s">
        <v>71</v>
      </c>
      <c r="B378" s="21" t="s">
        <v>110</v>
      </c>
      <c r="C378" s="21" t="s">
        <v>111</v>
      </c>
      <c r="D378" s="21" t="s">
        <v>112</v>
      </c>
      <c r="E378" s="21" t="s">
        <v>113</v>
      </c>
      <c r="F378" s="21" t="s">
        <v>114</v>
      </c>
      <c r="G378" s="21" t="s">
        <v>174</v>
      </c>
      <c r="H378" s="21" t="s">
        <v>92</v>
      </c>
      <c r="I378" s="21" t="s">
        <v>93</v>
      </c>
      <c r="J378" s="21" t="s">
        <v>94</v>
      </c>
    </row>
    <row r="379" spans="1:10" ht="44" customHeight="1" x14ac:dyDescent="0.2">
      <c r="A379" s="183" t="s">
        <v>399</v>
      </c>
      <c r="B379" s="176" t="s">
        <v>117</v>
      </c>
      <c r="C379" s="176" t="s">
        <v>128</v>
      </c>
      <c r="D379" s="176">
        <v>5</v>
      </c>
      <c r="E379" s="176">
        <v>20</v>
      </c>
      <c r="F379" s="53" t="s">
        <v>181</v>
      </c>
      <c r="G379" s="3">
        <f>D379*E379</f>
        <v>100</v>
      </c>
      <c r="H379" s="26">
        <v>4287</v>
      </c>
      <c r="I379" s="26">
        <f>H379*G379</f>
        <v>428700</v>
      </c>
      <c r="J379" s="154">
        <f>SUM(I379:I381)</f>
        <v>890700</v>
      </c>
    </row>
    <row r="380" spans="1:10" s="22" customFormat="1" ht="15" x14ac:dyDescent="0.2">
      <c r="A380" s="183"/>
      <c r="B380" s="227"/>
      <c r="C380" s="227"/>
      <c r="D380" s="227"/>
      <c r="E380" s="227"/>
      <c r="F380" s="53" t="s">
        <v>37</v>
      </c>
      <c r="G380" s="3">
        <f>E379</f>
        <v>20</v>
      </c>
      <c r="H380" s="26">
        <v>7150</v>
      </c>
      <c r="I380" s="26">
        <f>H380*G380</f>
        <v>143000</v>
      </c>
      <c r="J380" s="154"/>
    </row>
    <row r="381" spans="1:10" ht="15" x14ac:dyDescent="0.2">
      <c r="A381" s="183"/>
      <c r="B381" s="228"/>
      <c r="C381" s="228"/>
      <c r="D381" s="228"/>
      <c r="E381" s="228"/>
      <c r="F381" s="53" t="s">
        <v>38</v>
      </c>
      <c r="G381" s="3">
        <f>E379</f>
        <v>20</v>
      </c>
      <c r="H381" s="27">
        <v>15950</v>
      </c>
      <c r="I381" s="26">
        <f>H381*G381</f>
        <v>319000</v>
      </c>
      <c r="J381" s="154"/>
    </row>
    <row r="382" spans="1:10" ht="45" x14ac:dyDescent="0.2">
      <c r="A382" s="21" t="s">
        <v>71</v>
      </c>
      <c r="B382" s="21" t="s">
        <v>110</v>
      </c>
      <c r="C382" s="21" t="s">
        <v>111</v>
      </c>
      <c r="D382" s="21" t="s">
        <v>112</v>
      </c>
      <c r="E382" s="21" t="s">
        <v>113</v>
      </c>
      <c r="F382" s="21" t="s">
        <v>114</v>
      </c>
      <c r="G382" s="21" t="s">
        <v>174</v>
      </c>
      <c r="H382" s="21" t="s">
        <v>92</v>
      </c>
      <c r="I382" s="21" t="s">
        <v>93</v>
      </c>
      <c r="J382" s="21" t="s">
        <v>94</v>
      </c>
    </row>
    <row r="383" spans="1:10" ht="15" x14ac:dyDescent="0.2">
      <c r="A383" s="183" t="s">
        <v>377</v>
      </c>
      <c r="B383" s="176" t="s">
        <v>117</v>
      </c>
      <c r="C383" s="176" t="s">
        <v>378</v>
      </c>
      <c r="D383" s="176">
        <v>5</v>
      </c>
      <c r="E383" s="176">
        <v>20</v>
      </c>
      <c r="F383" s="2" t="s">
        <v>261</v>
      </c>
      <c r="G383" s="3">
        <v>1</v>
      </c>
      <c r="H383" s="27">
        <f>135767.5*(1+5.2%)</f>
        <v>142827.41</v>
      </c>
      <c r="I383" s="26">
        <f>H383*G383</f>
        <v>142827.41</v>
      </c>
      <c r="J383" s="235" t="e">
        <f>SUM(I383:I394)</f>
        <v>#REF!</v>
      </c>
    </row>
    <row r="384" spans="1:10" ht="15" x14ac:dyDescent="0.2">
      <c r="A384" s="183"/>
      <c r="B384" s="227"/>
      <c r="C384" s="227"/>
      <c r="D384" s="227"/>
      <c r="E384" s="227"/>
      <c r="F384" s="2" t="s">
        <v>40</v>
      </c>
      <c r="G384" s="3">
        <v>1</v>
      </c>
      <c r="H384" s="27">
        <f>77150*(1+5.2%)</f>
        <v>81161.8</v>
      </c>
      <c r="I384" s="26">
        <f t="shared" ref="I384:I393" si="21">H384*G384</f>
        <v>81161.8</v>
      </c>
      <c r="J384" s="186"/>
    </row>
    <row r="385" spans="1:10" ht="15" x14ac:dyDescent="0.2">
      <c r="A385" s="183"/>
      <c r="B385" s="227"/>
      <c r="C385" s="227"/>
      <c r="D385" s="227"/>
      <c r="E385" s="227"/>
      <c r="F385" s="2" t="s">
        <v>132</v>
      </c>
      <c r="G385" s="3">
        <v>1</v>
      </c>
      <c r="H385" s="27">
        <f>62540*(1+5.2%)</f>
        <v>65792.08</v>
      </c>
      <c r="I385" s="26">
        <f t="shared" si="21"/>
        <v>65792.08</v>
      </c>
      <c r="J385" s="186"/>
    </row>
    <row r="386" spans="1:10" ht="15" x14ac:dyDescent="0.2">
      <c r="A386" s="183"/>
      <c r="B386" s="227"/>
      <c r="C386" s="227"/>
      <c r="D386" s="227"/>
      <c r="E386" s="227"/>
      <c r="F386" s="2" t="s">
        <v>262</v>
      </c>
      <c r="G386" s="3">
        <v>1</v>
      </c>
      <c r="H386" s="27">
        <v>76262</v>
      </c>
      <c r="I386" s="26">
        <f t="shared" si="21"/>
        <v>76262</v>
      </c>
      <c r="J386" s="186"/>
    </row>
    <row r="387" spans="1:10" ht="15" x14ac:dyDescent="0.2">
      <c r="A387" s="183"/>
      <c r="B387" s="227"/>
      <c r="C387" s="227"/>
      <c r="D387" s="227"/>
      <c r="E387" s="227"/>
      <c r="F387" s="2" t="s">
        <v>171</v>
      </c>
      <c r="G387" s="3">
        <f>D383</f>
        <v>5</v>
      </c>
      <c r="H387" s="27" t="e">
        <f>#REF!</f>
        <v>#REF!</v>
      </c>
      <c r="I387" s="26" t="e">
        <f t="shared" si="21"/>
        <v>#REF!</v>
      </c>
      <c r="J387" s="186"/>
    </row>
    <row r="388" spans="1:10" ht="15" x14ac:dyDescent="0.2">
      <c r="A388" s="183"/>
      <c r="B388" s="227"/>
      <c r="C388" s="227"/>
      <c r="D388" s="227"/>
      <c r="E388" s="227"/>
      <c r="F388" s="2" t="s">
        <v>180</v>
      </c>
      <c r="G388" s="30">
        <f>D383</f>
        <v>5</v>
      </c>
      <c r="H388" s="27" t="e">
        <f>#REF!</f>
        <v>#REF!</v>
      </c>
      <c r="I388" s="26" t="e">
        <f t="shared" si="21"/>
        <v>#REF!</v>
      </c>
      <c r="J388" s="186"/>
    </row>
    <row r="389" spans="1:10" ht="15" x14ac:dyDescent="0.2">
      <c r="A389" s="183"/>
      <c r="B389" s="227"/>
      <c r="C389" s="227"/>
      <c r="D389" s="227"/>
      <c r="E389" s="227"/>
      <c r="F389" s="2" t="s">
        <v>43</v>
      </c>
      <c r="G389" s="30">
        <v>1</v>
      </c>
      <c r="H389" s="27">
        <v>24563</v>
      </c>
      <c r="I389" s="26">
        <f t="shared" si="21"/>
        <v>24563</v>
      </c>
      <c r="J389" s="186"/>
    </row>
    <row r="390" spans="1:10" ht="45" x14ac:dyDescent="0.2">
      <c r="A390" s="183"/>
      <c r="B390" s="227"/>
      <c r="C390" s="227"/>
      <c r="D390" s="227"/>
      <c r="E390" s="227"/>
      <c r="F390" s="2" t="s">
        <v>202</v>
      </c>
      <c r="G390" s="30">
        <v>1</v>
      </c>
      <c r="H390" s="27" t="e">
        <f>#REF!</f>
        <v>#REF!</v>
      </c>
      <c r="I390" s="26" t="e">
        <f t="shared" si="21"/>
        <v>#REF!</v>
      </c>
      <c r="J390" s="186"/>
    </row>
    <row r="391" spans="1:10" ht="15" x14ac:dyDescent="0.2">
      <c r="A391" s="183"/>
      <c r="B391" s="227"/>
      <c r="C391" s="227"/>
      <c r="D391" s="227"/>
      <c r="E391" s="227"/>
      <c r="F391" s="2" t="s">
        <v>317</v>
      </c>
      <c r="G391" s="80">
        <f>(D383*E383)/50</f>
        <v>2</v>
      </c>
      <c r="H391" s="27" t="e">
        <f>#REF!</f>
        <v>#REF!</v>
      </c>
      <c r="I391" s="26" t="e">
        <f t="shared" si="21"/>
        <v>#REF!</v>
      </c>
      <c r="J391" s="186"/>
    </row>
    <row r="392" spans="1:10" ht="15" x14ac:dyDescent="0.2">
      <c r="A392" s="183"/>
      <c r="B392" s="227"/>
      <c r="C392" s="227"/>
      <c r="D392" s="227"/>
      <c r="E392" s="227"/>
      <c r="F392" s="2" t="s">
        <v>318</v>
      </c>
      <c r="G392" s="80">
        <f>(D383*E383)/50</f>
        <v>2</v>
      </c>
      <c r="H392" s="27">
        <v>34467</v>
      </c>
      <c r="I392" s="26">
        <f t="shared" si="21"/>
        <v>68934</v>
      </c>
      <c r="J392" s="186"/>
    </row>
    <row r="393" spans="1:10" s="22" customFormat="1" ht="15" x14ac:dyDescent="0.2">
      <c r="A393" s="183"/>
      <c r="B393" s="227"/>
      <c r="C393" s="227"/>
      <c r="D393" s="227"/>
      <c r="E393" s="227"/>
      <c r="F393" s="2" t="s">
        <v>312</v>
      </c>
      <c r="G393" s="30">
        <v>1</v>
      </c>
      <c r="H393" s="27" t="e">
        <f>#REF!</f>
        <v>#REF!</v>
      </c>
      <c r="I393" s="26" t="e">
        <f t="shared" si="21"/>
        <v>#REF!</v>
      </c>
      <c r="J393" s="186"/>
    </row>
    <row r="394" spans="1:10" ht="60" x14ac:dyDescent="0.2">
      <c r="A394" s="231"/>
      <c r="B394" s="228"/>
      <c r="C394" s="228"/>
      <c r="D394" s="228"/>
      <c r="E394" s="228"/>
      <c r="F394" s="2" t="s">
        <v>211</v>
      </c>
      <c r="G394" s="3">
        <v>1</v>
      </c>
      <c r="H394" s="27" t="e">
        <f>#REF!</f>
        <v>#REF!</v>
      </c>
      <c r="I394" s="26" t="e">
        <f>H394*G394</f>
        <v>#REF!</v>
      </c>
      <c r="J394" s="236"/>
    </row>
    <row r="395" spans="1:10" ht="45" x14ac:dyDescent="0.2">
      <c r="A395" s="21" t="s">
        <v>71</v>
      </c>
      <c r="B395" s="21" t="s">
        <v>110</v>
      </c>
      <c r="C395" s="21" t="s">
        <v>111</v>
      </c>
      <c r="D395" s="21" t="s">
        <v>112</v>
      </c>
      <c r="E395" s="21" t="s">
        <v>113</v>
      </c>
      <c r="F395" s="21" t="s">
        <v>114</v>
      </c>
      <c r="G395" s="21" t="s">
        <v>174</v>
      </c>
      <c r="H395" s="21" t="s">
        <v>92</v>
      </c>
      <c r="I395" s="21" t="s">
        <v>93</v>
      </c>
      <c r="J395" s="21" t="s">
        <v>94</v>
      </c>
    </row>
    <row r="396" spans="1:10" ht="15" x14ac:dyDescent="0.2">
      <c r="A396" s="183" t="s">
        <v>377</v>
      </c>
      <c r="B396" s="176" t="s">
        <v>59</v>
      </c>
      <c r="C396" s="176" t="s">
        <v>378</v>
      </c>
      <c r="D396" s="176">
        <v>5</v>
      </c>
      <c r="E396" s="176">
        <v>15</v>
      </c>
      <c r="F396" s="2" t="s">
        <v>261</v>
      </c>
      <c r="G396" s="3">
        <v>1</v>
      </c>
      <c r="H396" s="27">
        <f>135767.5*(1+5.2%)</f>
        <v>142827.41</v>
      </c>
      <c r="I396" s="26">
        <f>H396*G396</f>
        <v>142827.41</v>
      </c>
      <c r="J396" s="186" t="e">
        <f>SUM(I396:I407)</f>
        <v>#REF!</v>
      </c>
    </row>
    <row r="397" spans="1:10" ht="15" x14ac:dyDescent="0.2">
      <c r="A397" s="183"/>
      <c r="B397" s="227"/>
      <c r="C397" s="227"/>
      <c r="D397" s="227"/>
      <c r="E397" s="227"/>
      <c r="F397" s="2" t="s">
        <v>40</v>
      </c>
      <c r="G397" s="3">
        <v>1</v>
      </c>
      <c r="H397" s="27">
        <f>77150*(1+5.2%)</f>
        <v>81161.8</v>
      </c>
      <c r="I397" s="26">
        <f t="shared" ref="I397:I407" si="22">H397*G397</f>
        <v>81161.8</v>
      </c>
      <c r="J397" s="186"/>
    </row>
    <row r="398" spans="1:10" ht="15" x14ac:dyDescent="0.2">
      <c r="A398" s="183"/>
      <c r="B398" s="227"/>
      <c r="C398" s="227"/>
      <c r="D398" s="227"/>
      <c r="E398" s="227"/>
      <c r="F398" s="2" t="s">
        <v>132</v>
      </c>
      <c r="G398" s="3">
        <v>1</v>
      </c>
      <c r="H398" s="27">
        <f>62540*(1+5.2%)</f>
        <v>65792.08</v>
      </c>
      <c r="I398" s="26">
        <f t="shared" si="22"/>
        <v>65792.08</v>
      </c>
      <c r="J398" s="186"/>
    </row>
    <row r="399" spans="1:10" ht="15" x14ac:dyDescent="0.2">
      <c r="A399" s="183"/>
      <c r="B399" s="227"/>
      <c r="C399" s="227"/>
      <c r="D399" s="227"/>
      <c r="E399" s="227"/>
      <c r="F399" s="2" t="s">
        <v>262</v>
      </c>
      <c r="G399" s="3">
        <v>1</v>
      </c>
      <c r="H399" s="27">
        <v>76262</v>
      </c>
      <c r="I399" s="26">
        <f t="shared" si="22"/>
        <v>76262</v>
      </c>
      <c r="J399" s="186"/>
    </row>
    <row r="400" spans="1:10" ht="15" x14ac:dyDescent="0.2">
      <c r="A400" s="183"/>
      <c r="B400" s="227"/>
      <c r="C400" s="227"/>
      <c r="D400" s="227"/>
      <c r="E400" s="227"/>
      <c r="F400" s="2" t="s">
        <v>171</v>
      </c>
      <c r="G400" s="3">
        <f>D396</f>
        <v>5</v>
      </c>
      <c r="H400" s="27" t="e">
        <f>#REF!</f>
        <v>#REF!</v>
      </c>
      <c r="I400" s="26" t="e">
        <f t="shared" si="22"/>
        <v>#REF!</v>
      </c>
      <c r="J400" s="186"/>
    </row>
    <row r="401" spans="1:10" ht="15" x14ac:dyDescent="0.2">
      <c r="A401" s="183"/>
      <c r="B401" s="227"/>
      <c r="C401" s="227"/>
      <c r="D401" s="227"/>
      <c r="E401" s="227"/>
      <c r="F401" s="2" t="s">
        <v>180</v>
      </c>
      <c r="G401" s="30">
        <f>D396</f>
        <v>5</v>
      </c>
      <c r="H401" s="27" t="e">
        <f>#REF!</f>
        <v>#REF!</v>
      </c>
      <c r="I401" s="26" t="e">
        <f t="shared" si="22"/>
        <v>#REF!</v>
      </c>
      <c r="J401" s="186"/>
    </row>
    <row r="402" spans="1:10" ht="15" x14ac:dyDescent="0.2">
      <c r="A402" s="183"/>
      <c r="B402" s="227"/>
      <c r="C402" s="227"/>
      <c r="D402" s="227"/>
      <c r="E402" s="227"/>
      <c r="F402" s="2" t="s">
        <v>43</v>
      </c>
      <c r="G402" s="30">
        <v>1</v>
      </c>
      <c r="H402" s="27">
        <v>24563</v>
      </c>
      <c r="I402" s="26">
        <f t="shared" si="22"/>
        <v>24563</v>
      </c>
      <c r="J402" s="186"/>
    </row>
    <row r="403" spans="1:10" ht="45" x14ac:dyDescent="0.2">
      <c r="A403" s="183"/>
      <c r="B403" s="227"/>
      <c r="C403" s="227"/>
      <c r="D403" s="227"/>
      <c r="E403" s="227"/>
      <c r="F403" s="2" t="s">
        <v>202</v>
      </c>
      <c r="G403" s="30">
        <f>D396*E396</f>
        <v>75</v>
      </c>
      <c r="H403" s="27" t="e">
        <f>#REF!</f>
        <v>#REF!</v>
      </c>
      <c r="I403" s="26" t="e">
        <f t="shared" si="22"/>
        <v>#REF!</v>
      </c>
      <c r="J403" s="186"/>
    </row>
    <row r="404" spans="1:10" ht="15" x14ac:dyDescent="0.2">
      <c r="A404" s="183"/>
      <c r="B404" s="227"/>
      <c r="C404" s="227"/>
      <c r="D404" s="227"/>
      <c r="E404" s="227"/>
      <c r="F404" s="2" t="s">
        <v>317</v>
      </c>
      <c r="G404" s="80">
        <f>(D396*E396)/50</f>
        <v>1.5</v>
      </c>
      <c r="H404" s="27" t="e">
        <f>#REF!</f>
        <v>#REF!</v>
      </c>
      <c r="I404" s="26" t="e">
        <f t="shared" si="22"/>
        <v>#REF!</v>
      </c>
      <c r="J404" s="186"/>
    </row>
    <row r="405" spans="1:10" ht="15" x14ac:dyDescent="0.2">
      <c r="A405" s="183"/>
      <c r="B405" s="227"/>
      <c r="C405" s="227"/>
      <c r="D405" s="227"/>
      <c r="E405" s="227"/>
      <c r="F405" s="2" t="s">
        <v>318</v>
      </c>
      <c r="G405" s="80">
        <f>(D396*E396)/50</f>
        <v>1.5</v>
      </c>
      <c r="H405" s="27">
        <v>34467</v>
      </c>
      <c r="I405" s="26">
        <f t="shared" si="22"/>
        <v>51700.5</v>
      </c>
      <c r="J405" s="186"/>
    </row>
    <row r="406" spans="1:10" s="22" customFormat="1" ht="15" x14ac:dyDescent="0.2">
      <c r="A406" s="183"/>
      <c r="B406" s="227"/>
      <c r="C406" s="227"/>
      <c r="D406" s="227"/>
      <c r="E406" s="227"/>
      <c r="F406" s="2" t="s">
        <v>312</v>
      </c>
      <c r="G406" s="30">
        <v>1</v>
      </c>
      <c r="H406" s="27" t="e">
        <f>#REF!</f>
        <v>#REF!</v>
      </c>
      <c r="I406" s="26" t="e">
        <f t="shared" si="22"/>
        <v>#REF!</v>
      </c>
      <c r="J406" s="186"/>
    </row>
    <row r="407" spans="1:10" ht="33" customHeight="1" x14ac:dyDescent="0.2">
      <c r="A407" s="231"/>
      <c r="B407" s="228"/>
      <c r="C407" s="228"/>
      <c r="D407" s="228"/>
      <c r="E407" s="228"/>
      <c r="F407" s="2" t="s">
        <v>211</v>
      </c>
      <c r="G407" s="3">
        <v>1</v>
      </c>
      <c r="H407" s="27" t="e">
        <f>#REF!</f>
        <v>#REF!</v>
      </c>
      <c r="I407" s="26" t="e">
        <f t="shared" si="22"/>
        <v>#REF!</v>
      </c>
      <c r="J407" s="186"/>
    </row>
    <row r="408" spans="1:10" ht="39" customHeight="1" x14ac:dyDescent="0.2">
      <c r="A408" s="21" t="s">
        <v>71</v>
      </c>
      <c r="B408" s="21" t="s">
        <v>110</v>
      </c>
      <c r="C408" s="21" t="s">
        <v>111</v>
      </c>
      <c r="D408" s="21" t="s">
        <v>112</v>
      </c>
      <c r="E408" s="21" t="s">
        <v>113</v>
      </c>
      <c r="F408" s="21" t="s">
        <v>114</v>
      </c>
      <c r="G408" s="21" t="s">
        <v>174</v>
      </c>
      <c r="H408" s="21" t="s">
        <v>92</v>
      </c>
      <c r="I408" s="21" t="s">
        <v>93</v>
      </c>
      <c r="J408" s="21" t="s">
        <v>94</v>
      </c>
    </row>
    <row r="409" spans="1:10" s="22" customFormat="1" ht="60" x14ac:dyDescent="0.2">
      <c r="A409" s="180" t="s">
        <v>340</v>
      </c>
      <c r="B409" s="182" t="s">
        <v>117</v>
      </c>
      <c r="C409" s="182" t="s">
        <v>47</v>
      </c>
      <c r="D409" s="182">
        <v>5</v>
      </c>
      <c r="E409" s="182" t="s">
        <v>135</v>
      </c>
      <c r="F409" s="2" t="s">
        <v>211</v>
      </c>
      <c r="G409" s="3">
        <v>1</v>
      </c>
      <c r="H409" s="27" t="e">
        <f>#REF!</f>
        <v>#REF!</v>
      </c>
      <c r="I409" s="26" t="e">
        <f t="shared" ref="I409:I410" si="23">H409*G409</f>
        <v>#REF!</v>
      </c>
      <c r="J409" s="235" t="e">
        <f>SUM(I409:I410)</f>
        <v>#REF!</v>
      </c>
    </row>
    <row r="410" spans="1:10" ht="32.5" customHeight="1" x14ac:dyDescent="0.2">
      <c r="A410" s="231"/>
      <c r="B410" s="182"/>
      <c r="C410" s="182"/>
      <c r="D410" s="182"/>
      <c r="E410" s="182"/>
      <c r="F410" s="55" t="s">
        <v>264</v>
      </c>
      <c r="G410" s="3">
        <v>1</v>
      </c>
      <c r="H410" s="26">
        <v>50000</v>
      </c>
      <c r="I410" s="26">
        <f t="shared" si="23"/>
        <v>50000</v>
      </c>
      <c r="J410" s="235"/>
    </row>
    <row r="411" spans="1:10" ht="41.5" customHeight="1" x14ac:dyDescent="0.2">
      <c r="A411" s="21" t="s">
        <v>71</v>
      </c>
      <c r="B411" s="21" t="s">
        <v>110</v>
      </c>
      <c r="C411" s="21" t="s">
        <v>111</v>
      </c>
      <c r="D411" s="21" t="s">
        <v>112</v>
      </c>
      <c r="E411" s="21" t="s">
        <v>113</v>
      </c>
      <c r="F411" s="21" t="s">
        <v>114</v>
      </c>
      <c r="G411" s="21" t="s">
        <v>174</v>
      </c>
      <c r="H411" s="21" t="s">
        <v>92</v>
      </c>
      <c r="I411" s="21" t="s">
        <v>93</v>
      </c>
      <c r="J411" s="21" t="s">
        <v>94</v>
      </c>
    </row>
    <row r="412" spans="1:10" s="22" customFormat="1" ht="60" x14ac:dyDescent="0.2">
      <c r="A412" s="180" t="s">
        <v>340</v>
      </c>
      <c r="B412" s="182" t="s">
        <v>59</v>
      </c>
      <c r="C412" s="182" t="s">
        <v>47</v>
      </c>
      <c r="D412" s="182">
        <v>5</v>
      </c>
      <c r="E412" s="182" t="s">
        <v>136</v>
      </c>
      <c r="F412" s="2" t="s">
        <v>211</v>
      </c>
      <c r="G412" s="3">
        <v>1</v>
      </c>
      <c r="H412" s="27" t="e">
        <f>#REF!</f>
        <v>#REF!</v>
      </c>
      <c r="I412" s="26" t="e">
        <f t="shared" ref="I412:I413" si="24">H412*G412</f>
        <v>#REF!</v>
      </c>
      <c r="J412" s="235" t="e">
        <f>SUM(I412:I413)</f>
        <v>#REF!</v>
      </c>
    </row>
    <row r="413" spans="1:10" ht="37.25" customHeight="1" x14ac:dyDescent="0.2">
      <c r="A413" s="231"/>
      <c r="B413" s="182"/>
      <c r="C413" s="182"/>
      <c r="D413" s="182"/>
      <c r="E413" s="182"/>
      <c r="F413" s="55" t="s">
        <v>264</v>
      </c>
      <c r="G413" s="3">
        <v>1</v>
      </c>
      <c r="H413" s="26">
        <v>50000</v>
      </c>
      <c r="I413" s="26">
        <f t="shared" si="24"/>
        <v>50000</v>
      </c>
      <c r="J413" s="235"/>
    </row>
    <row r="414" spans="1:10" ht="36.5" customHeight="1" x14ac:dyDescent="0.2">
      <c r="A414" s="21" t="s">
        <v>71</v>
      </c>
      <c r="B414" s="21" t="s">
        <v>110</v>
      </c>
      <c r="C414" s="21" t="s">
        <v>111</v>
      </c>
      <c r="D414" s="21" t="s">
        <v>112</v>
      </c>
      <c r="E414" s="21" t="s">
        <v>113</v>
      </c>
      <c r="F414" s="21" t="s">
        <v>114</v>
      </c>
      <c r="G414" s="21" t="s">
        <v>174</v>
      </c>
      <c r="H414" s="21" t="s">
        <v>92</v>
      </c>
      <c r="I414" s="21" t="s">
        <v>93</v>
      </c>
      <c r="J414" s="21" t="s">
        <v>94</v>
      </c>
    </row>
    <row r="415" spans="1:10" s="22" customFormat="1" ht="45" x14ac:dyDescent="0.2">
      <c r="A415" s="50" t="s">
        <v>265</v>
      </c>
      <c r="B415" s="3" t="s">
        <v>117</v>
      </c>
      <c r="C415" s="3" t="s">
        <v>47</v>
      </c>
      <c r="D415" s="3">
        <v>2</v>
      </c>
      <c r="E415" s="3" t="s">
        <v>137</v>
      </c>
      <c r="F415" s="2" t="s">
        <v>306</v>
      </c>
      <c r="G415" s="41">
        <f>D415</f>
        <v>2</v>
      </c>
      <c r="H415" s="26">
        <v>116655</v>
      </c>
      <c r="I415" s="26">
        <f>+H415*G415</f>
        <v>233310</v>
      </c>
      <c r="J415" s="78">
        <f>SUM(I415:I415)</f>
        <v>233310</v>
      </c>
    </row>
    <row r="416" spans="1:10" ht="38.75" customHeight="1" x14ac:dyDescent="0.2">
      <c r="A416" s="21" t="s">
        <v>71</v>
      </c>
      <c r="B416" s="21" t="s">
        <v>110</v>
      </c>
      <c r="C416" s="21" t="s">
        <v>111</v>
      </c>
      <c r="D416" s="21" t="s">
        <v>112</v>
      </c>
      <c r="E416" s="21" t="s">
        <v>113</v>
      </c>
      <c r="F416" s="21" t="s">
        <v>114</v>
      </c>
      <c r="G416" s="21" t="s">
        <v>174</v>
      </c>
      <c r="H416" s="21" t="s">
        <v>92</v>
      </c>
      <c r="I416" s="21" t="s">
        <v>93</v>
      </c>
      <c r="J416" s="21" t="s">
        <v>94</v>
      </c>
    </row>
    <row r="417" spans="1:10" ht="45" x14ac:dyDescent="0.2">
      <c r="A417" s="50" t="s">
        <v>265</v>
      </c>
      <c r="B417" s="3" t="s">
        <v>59</v>
      </c>
      <c r="C417" s="3" t="s">
        <v>47</v>
      </c>
      <c r="D417" s="3">
        <v>2</v>
      </c>
      <c r="E417" s="3" t="s">
        <v>138</v>
      </c>
      <c r="F417" s="2" t="s">
        <v>306</v>
      </c>
      <c r="G417" s="41">
        <f>D417</f>
        <v>2</v>
      </c>
      <c r="H417" s="26">
        <v>116655</v>
      </c>
      <c r="I417" s="26">
        <f>+H417*G417</f>
        <v>233310</v>
      </c>
      <c r="J417" s="78">
        <f>SUM(I417:I417)</f>
        <v>233310</v>
      </c>
    </row>
    <row r="418" spans="1:10" ht="45" x14ac:dyDescent="0.2">
      <c r="A418" s="21" t="s">
        <v>71</v>
      </c>
      <c r="B418" s="21" t="s">
        <v>110</v>
      </c>
      <c r="C418" s="21" t="s">
        <v>111</v>
      </c>
      <c r="D418" s="21" t="s">
        <v>112</v>
      </c>
      <c r="E418" s="21" t="s">
        <v>113</v>
      </c>
      <c r="F418" s="21" t="s">
        <v>114</v>
      </c>
      <c r="G418" s="21" t="s">
        <v>174</v>
      </c>
      <c r="H418" s="21" t="s">
        <v>92</v>
      </c>
      <c r="I418" s="21" t="s">
        <v>93</v>
      </c>
      <c r="J418" s="21" t="s">
        <v>94</v>
      </c>
    </row>
    <row r="419" spans="1:10" s="22" customFormat="1" ht="45" x14ac:dyDescent="0.2">
      <c r="A419" s="180" t="s">
        <v>0</v>
      </c>
      <c r="B419" s="176" t="s">
        <v>117</v>
      </c>
      <c r="C419" s="176" t="s">
        <v>139</v>
      </c>
      <c r="D419" s="176">
        <v>4</v>
      </c>
      <c r="E419" s="176">
        <v>15</v>
      </c>
      <c r="F419" s="43" t="s">
        <v>83</v>
      </c>
      <c r="G419" s="3">
        <f>E419*D419</f>
        <v>60</v>
      </c>
      <c r="H419" s="26" t="e">
        <f>#REF!</f>
        <v>#REF!</v>
      </c>
      <c r="I419" s="26" t="e">
        <f>H419*G419</f>
        <v>#REF!</v>
      </c>
      <c r="J419" s="235" t="e">
        <f>SUM(I419:I420)</f>
        <v>#REF!</v>
      </c>
    </row>
    <row r="420" spans="1:10" ht="72" customHeight="1" x14ac:dyDescent="0.2">
      <c r="A420" s="231"/>
      <c r="B420" s="228"/>
      <c r="C420" s="228"/>
      <c r="D420" s="228"/>
      <c r="E420" s="228"/>
      <c r="F420" s="2" t="s">
        <v>306</v>
      </c>
      <c r="G420" s="3">
        <f>D419</f>
        <v>4</v>
      </c>
      <c r="H420" s="26">
        <v>116655</v>
      </c>
      <c r="I420" s="26">
        <f>+H420*G420</f>
        <v>466620</v>
      </c>
      <c r="J420" s="235"/>
    </row>
    <row r="421" spans="1:10" ht="81.5" customHeight="1" x14ac:dyDescent="0.2">
      <c r="A421" s="21" t="s">
        <v>71</v>
      </c>
      <c r="B421" s="21" t="s">
        <v>110</v>
      </c>
      <c r="C421" s="21" t="s">
        <v>111</v>
      </c>
      <c r="D421" s="21" t="s">
        <v>112</v>
      </c>
      <c r="E421" s="21" t="s">
        <v>113</v>
      </c>
      <c r="F421" s="21" t="s">
        <v>114</v>
      </c>
      <c r="G421" s="21" t="s">
        <v>174</v>
      </c>
      <c r="H421" s="21" t="s">
        <v>92</v>
      </c>
      <c r="I421" s="21" t="s">
        <v>93</v>
      </c>
      <c r="J421" s="21" t="s">
        <v>94</v>
      </c>
    </row>
    <row r="422" spans="1:10" s="22" customFormat="1" ht="45" x14ac:dyDescent="0.2">
      <c r="A422" s="180" t="s">
        <v>2</v>
      </c>
      <c r="B422" s="176" t="s">
        <v>59</v>
      </c>
      <c r="C422" s="176" t="s">
        <v>139</v>
      </c>
      <c r="D422" s="176">
        <v>4</v>
      </c>
      <c r="E422" s="176">
        <v>15</v>
      </c>
      <c r="F422" s="43" t="s">
        <v>83</v>
      </c>
      <c r="G422" s="3">
        <f>E422*D422</f>
        <v>60</v>
      </c>
      <c r="H422" s="26" t="e">
        <f>#REF!</f>
        <v>#REF!</v>
      </c>
      <c r="I422" s="26" t="e">
        <f>H422*G422</f>
        <v>#REF!</v>
      </c>
      <c r="J422" s="235" t="e">
        <f>SUM(I422:I423)</f>
        <v>#REF!</v>
      </c>
    </row>
    <row r="423" spans="1:10" s="38" customFormat="1" ht="52.25" customHeight="1" x14ac:dyDescent="0.2">
      <c r="A423" s="183"/>
      <c r="B423" s="228"/>
      <c r="C423" s="228"/>
      <c r="D423" s="228"/>
      <c r="E423" s="228"/>
      <c r="F423" s="2" t="s">
        <v>306</v>
      </c>
      <c r="G423" s="3">
        <f>D422</f>
        <v>4</v>
      </c>
      <c r="H423" s="26">
        <v>116655</v>
      </c>
      <c r="I423" s="26">
        <f>+H423*G423</f>
        <v>466620</v>
      </c>
      <c r="J423" s="235"/>
    </row>
    <row r="424" spans="1:10" ht="62" customHeight="1" x14ac:dyDescent="0.2">
      <c r="A424" s="21" t="s">
        <v>71</v>
      </c>
      <c r="B424" s="21" t="s">
        <v>110</v>
      </c>
      <c r="C424" s="21" t="s">
        <v>111</v>
      </c>
      <c r="D424" s="21" t="s">
        <v>112</v>
      </c>
      <c r="E424" s="21" t="s">
        <v>113</v>
      </c>
      <c r="F424" s="21" t="s">
        <v>114</v>
      </c>
      <c r="G424" s="21" t="s">
        <v>174</v>
      </c>
      <c r="H424" s="21" t="s">
        <v>92</v>
      </c>
      <c r="I424" s="21" t="s">
        <v>93</v>
      </c>
      <c r="J424" s="21" t="s">
        <v>94</v>
      </c>
    </row>
    <row r="425" spans="1:10" s="22" customFormat="1" ht="45" x14ac:dyDescent="0.2">
      <c r="A425" s="180" t="s">
        <v>215</v>
      </c>
      <c r="B425" s="176" t="s">
        <v>117</v>
      </c>
      <c r="C425" s="176" t="s">
        <v>139</v>
      </c>
      <c r="D425" s="176">
        <v>6</v>
      </c>
      <c r="E425" s="176">
        <v>30</v>
      </c>
      <c r="F425" s="43" t="s">
        <v>83</v>
      </c>
      <c r="G425" s="3">
        <f>E425*D425</f>
        <v>180</v>
      </c>
      <c r="H425" s="82" t="e">
        <f>#REF!</f>
        <v>#REF!</v>
      </c>
      <c r="I425" s="26" t="e">
        <f>H425*G425</f>
        <v>#REF!</v>
      </c>
      <c r="J425" s="235" t="e">
        <f>SUM(I425:I426)</f>
        <v>#REF!</v>
      </c>
    </row>
    <row r="426" spans="1:10" s="38" customFormat="1" ht="63.5" customHeight="1" x14ac:dyDescent="0.2">
      <c r="A426" s="231"/>
      <c r="B426" s="228"/>
      <c r="C426" s="228"/>
      <c r="D426" s="228"/>
      <c r="E426" s="228"/>
      <c r="F426" s="2" t="s">
        <v>306</v>
      </c>
      <c r="G426" s="3">
        <f>D425</f>
        <v>6</v>
      </c>
      <c r="H426" s="26">
        <v>116655</v>
      </c>
      <c r="I426" s="26">
        <f>+H426*G426</f>
        <v>699930</v>
      </c>
      <c r="J426" s="235"/>
    </row>
    <row r="427" spans="1:10" ht="59.5" customHeight="1" x14ac:dyDescent="0.2">
      <c r="A427" s="21" t="s">
        <v>71</v>
      </c>
      <c r="B427" s="21" t="s">
        <v>110</v>
      </c>
      <c r="C427" s="21" t="s">
        <v>111</v>
      </c>
      <c r="D427" s="21" t="s">
        <v>112</v>
      </c>
      <c r="E427" s="21" t="s">
        <v>113</v>
      </c>
      <c r="F427" s="21" t="s">
        <v>114</v>
      </c>
      <c r="G427" s="21" t="s">
        <v>174</v>
      </c>
      <c r="H427" s="21" t="s">
        <v>92</v>
      </c>
      <c r="I427" s="21" t="s">
        <v>93</v>
      </c>
      <c r="J427" s="21" t="s">
        <v>94</v>
      </c>
    </row>
    <row r="428" spans="1:10" ht="22.25" customHeight="1" x14ac:dyDescent="0.2">
      <c r="A428" s="176" t="s">
        <v>216</v>
      </c>
      <c r="B428" s="176" t="s">
        <v>59</v>
      </c>
      <c r="C428" s="176" t="s">
        <v>139</v>
      </c>
      <c r="D428" s="176">
        <v>6</v>
      </c>
      <c r="E428" s="176">
        <v>20</v>
      </c>
      <c r="F428" s="43" t="s">
        <v>83</v>
      </c>
      <c r="G428" s="3">
        <f>E428*D428</f>
        <v>120</v>
      </c>
      <c r="H428" s="82" t="e">
        <f>#REF!</f>
        <v>#REF!</v>
      </c>
      <c r="I428" s="26" t="e">
        <f>H428*G428</f>
        <v>#REF!</v>
      </c>
      <c r="J428" s="235" t="e">
        <f>SUM(I428:I429)</f>
        <v>#REF!</v>
      </c>
    </row>
    <row r="429" spans="1:10" s="22" customFormat="1" ht="30" x14ac:dyDescent="0.2">
      <c r="A429" s="228"/>
      <c r="B429" s="228"/>
      <c r="C429" s="228"/>
      <c r="D429" s="228"/>
      <c r="E429" s="228"/>
      <c r="F429" s="2" t="s">
        <v>306</v>
      </c>
      <c r="G429" s="3">
        <f>D428</f>
        <v>6</v>
      </c>
      <c r="H429" s="26">
        <v>116655</v>
      </c>
      <c r="I429" s="26">
        <f>+H429*G429</f>
        <v>699930</v>
      </c>
      <c r="J429" s="235"/>
    </row>
    <row r="430" spans="1:10" ht="42.5" customHeight="1" x14ac:dyDescent="0.2">
      <c r="A430" s="151" t="s">
        <v>140</v>
      </c>
      <c r="B430" s="204"/>
      <c r="C430" s="204"/>
      <c r="D430" s="204"/>
      <c r="E430" s="204"/>
      <c r="F430" s="204"/>
      <c r="G430" s="204"/>
      <c r="H430" s="204"/>
      <c r="I430" s="204"/>
      <c r="J430" s="205"/>
    </row>
    <row r="431" spans="1:10" ht="50" customHeight="1" x14ac:dyDescent="0.2">
      <c r="A431" s="21" t="s">
        <v>71</v>
      </c>
      <c r="B431" s="21" t="s">
        <v>110</v>
      </c>
      <c r="C431" s="21" t="s">
        <v>111</v>
      </c>
      <c r="D431" s="21" t="s">
        <v>112</v>
      </c>
      <c r="E431" s="21" t="s">
        <v>113</v>
      </c>
      <c r="F431" s="21" t="s">
        <v>114</v>
      </c>
      <c r="G431" s="21" t="s">
        <v>174</v>
      </c>
      <c r="H431" s="21" t="s">
        <v>92</v>
      </c>
      <c r="I431" s="21" t="s">
        <v>93</v>
      </c>
      <c r="J431" s="21" t="s">
        <v>94</v>
      </c>
    </row>
    <row r="432" spans="1:10" s="22" customFormat="1" ht="60" x14ac:dyDescent="0.2">
      <c r="A432" s="50" t="s">
        <v>14</v>
      </c>
      <c r="B432" s="45" t="s">
        <v>59</v>
      </c>
      <c r="C432" s="45" t="s">
        <v>141</v>
      </c>
      <c r="D432" s="45">
        <v>5</v>
      </c>
      <c r="E432" s="45">
        <v>15</v>
      </c>
      <c r="F432" s="43" t="s">
        <v>210</v>
      </c>
      <c r="G432" s="45">
        <v>1</v>
      </c>
      <c r="H432" s="27" t="e">
        <f>#REF!</f>
        <v>#REF!</v>
      </c>
      <c r="I432" s="83" t="e">
        <f t="shared" ref="I432" si="25">H432*G432</f>
        <v>#REF!</v>
      </c>
      <c r="J432" s="28">
        <v>233310</v>
      </c>
    </row>
    <row r="433" spans="1:10" ht="42.5" customHeight="1" x14ac:dyDescent="0.2">
      <c r="A433" s="21" t="s">
        <v>71</v>
      </c>
      <c r="B433" s="21" t="s">
        <v>110</v>
      </c>
      <c r="C433" s="21" t="s">
        <v>111</v>
      </c>
      <c r="D433" s="21" t="s">
        <v>112</v>
      </c>
      <c r="E433" s="21" t="s">
        <v>113</v>
      </c>
      <c r="F433" s="21" t="s">
        <v>114</v>
      </c>
      <c r="G433" s="21" t="s">
        <v>174</v>
      </c>
      <c r="H433" s="21" t="s">
        <v>92</v>
      </c>
      <c r="I433" s="21" t="s">
        <v>93</v>
      </c>
      <c r="J433" s="21" t="s">
        <v>94</v>
      </c>
    </row>
    <row r="434" spans="1:10" ht="29.5" customHeight="1" x14ac:dyDescent="0.2">
      <c r="A434" s="189" t="s">
        <v>267</v>
      </c>
      <c r="B434" s="188" t="s">
        <v>117</v>
      </c>
      <c r="C434" s="188" t="s">
        <v>51</v>
      </c>
      <c r="D434" s="188">
        <v>1</v>
      </c>
      <c r="E434" s="188">
        <v>20</v>
      </c>
      <c r="F434" s="2" t="s">
        <v>209</v>
      </c>
      <c r="G434" s="3">
        <v>1</v>
      </c>
      <c r="H434" s="27">
        <f>'[1]EST MERC LITOGRAFIA'!$G$35</f>
        <v>45750</v>
      </c>
      <c r="I434" s="83">
        <f>H434*G434</f>
        <v>45750</v>
      </c>
      <c r="J434" s="159">
        <f>SUM(I434:I438)</f>
        <v>333485.2</v>
      </c>
    </row>
    <row r="435" spans="1:10" ht="135" x14ac:dyDescent="0.2">
      <c r="A435" s="347"/>
      <c r="B435" s="188"/>
      <c r="C435" s="188"/>
      <c r="D435" s="188"/>
      <c r="E435" s="188"/>
      <c r="F435" s="56" t="s">
        <v>208</v>
      </c>
      <c r="G435" s="3">
        <v>1</v>
      </c>
      <c r="H435" s="27">
        <f>'[1]EST MERC LITOGRAFIA'!$G$35</f>
        <v>45750</v>
      </c>
      <c r="I435" s="83">
        <f>H435*G435</f>
        <v>45750</v>
      </c>
      <c r="J435" s="160"/>
    </row>
    <row r="436" spans="1:10" ht="31.25" customHeight="1" x14ac:dyDescent="0.2">
      <c r="A436" s="347"/>
      <c r="B436" s="188"/>
      <c r="C436" s="188"/>
      <c r="D436" s="188"/>
      <c r="E436" s="188"/>
      <c r="F436" s="56" t="s">
        <v>298</v>
      </c>
      <c r="G436" s="3">
        <v>2</v>
      </c>
      <c r="H436" s="26">
        <f>'[1]EST MERC LITOGRAFIA'!$G$50</f>
        <v>81333</v>
      </c>
      <c r="I436" s="83">
        <f>H436*G436</f>
        <v>162666</v>
      </c>
      <c r="J436" s="160"/>
    </row>
    <row r="437" spans="1:10" s="22" customFormat="1" ht="45" x14ac:dyDescent="0.2">
      <c r="A437" s="347"/>
      <c r="B437" s="188"/>
      <c r="C437" s="188"/>
      <c r="D437" s="188"/>
      <c r="E437" s="188"/>
      <c r="F437" s="56" t="s">
        <v>205</v>
      </c>
      <c r="G437" s="3">
        <f>D434*E434</f>
        <v>20</v>
      </c>
      <c r="H437" s="27">
        <f>'[1]EST MERC LITOGRAFIA'!$G$40</f>
        <v>305</v>
      </c>
      <c r="I437" s="26">
        <f>H437*G437</f>
        <v>6100</v>
      </c>
      <c r="J437" s="160"/>
    </row>
    <row r="438" spans="1:10" ht="42" customHeight="1" x14ac:dyDescent="0.2">
      <c r="A438" s="347"/>
      <c r="B438" s="188"/>
      <c r="C438" s="188"/>
      <c r="D438" s="188"/>
      <c r="E438" s="188"/>
      <c r="F438" s="56" t="s">
        <v>64</v>
      </c>
      <c r="G438" s="3">
        <v>20</v>
      </c>
      <c r="H438" s="26">
        <f>3480*(1+5.2%)</f>
        <v>3660.96</v>
      </c>
      <c r="I438" s="26">
        <f>H438*G438</f>
        <v>73219.199999999997</v>
      </c>
      <c r="J438" s="161"/>
    </row>
    <row r="439" spans="1:10" ht="42.5" customHeight="1" x14ac:dyDescent="0.2">
      <c r="A439" s="21" t="s">
        <v>71</v>
      </c>
      <c r="B439" s="21" t="s">
        <v>110</v>
      </c>
      <c r="C439" s="21" t="s">
        <v>111</v>
      </c>
      <c r="D439" s="21" t="s">
        <v>112</v>
      </c>
      <c r="E439" s="21" t="s">
        <v>113</v>
      </c>
      <c r="F439" s="21" t="s">
        <v>114</v>
      </c>
      <c r="G439" s="21" t="s">
        <v>174</v>
      </c>
      <c r="H439" s="21" t="s">
        <v>92</v>
      </c>
      <c r="I439" s="21" t="s">
        <v>93</v>
      </c>
      <c r="J439" s="21" t="s">
        <v>94</v>
      </c>
    </row>
    <row r="440" spans="1:10" ht="29.5" customHeight="1" x14ac:dyDescent="0.2">
      <c r="A440" s="189" t="s">
        <v>267</v>
      </c>
      <c r="B440" s="188" t="s">
        <v>59</v>
      </c>
      <c r="C440" s="188" t="s">
        <v>51</v>
      </c>
      <c r="D440" s="188">
        <v>1</v>
      </c>
      <c r="E440" s="188">
        <v>20</v>
      </c>
      <c r="F440" s="2" t="s">
        <v>209</v>
      </c>
      <c r="G440" s="3">
        <v>1</v>
      </c>
      <c r="H440" s="27">
        <f>'[1]EST MERC LITOGRAFIA'!$G$35</f>
        <v>45750</v>
      </c>
      <c r="I440" s="83">
        <f>H440*G440</f>
        <v>45750</v>
      </c>
      <c r="J440" s="159">
        <f>SUM(I440:I444)</f>
        <v>333485.2</v>
      </c>
    </row>
    <row r="441" spans="1:10" ht="90" x14ac:dyDescent="0.2">
      <c r="A441" s="347"/>
      <c r="B441" s="188"/>
      <c r="C441" s="188"/>
      <c r="D441" s="188"/>
      <c r="E441" s="188"/>
      <c r="F441" s="56" t="s">
        <v>227</v>
      </c>
      <c r="G441" s="3">
        <v>1</v>
      </c>
      <c r="H441" s="27">
        <f>'[1]EST MERC LITOGRAFIA'!$G$35</f>
        <v>45750</v>
      </c>
      <c r="I441" s="83">
        <f>H441*G441</f>
        <v>45750</v>
      </c>
      <c r="J441" s="160"/>
    </row>
    <row r="442" spans="1:10" ht="31.25" customHeight="1" x14ac:dyDescent="0.2">
      <c r="A442" s="347"/>
      <c r="B442" s="188"/>
      <c r="C442" s="188"/>
      <c r="D442" s="188"/>
      <c r="E442" s="188"/>
      <c r="F442" s="56" t="s">
        <v>298</v>
      </c>
      <c r="G442" s="3">
        <v>2</v>
      </c>
      <c r="H442" s="26">
        <f>'[1]EST MERC LITOGRAFIA'!$G$50</f>
        <v>81333</v>
      </c>
      <c r="I442" s="83">
        <f>H442*G442</f>
        <v>162666</v>
      </c>
      <c r="J442" s="160"/>
    </row>
    <row r="443" spans="1:10" s="22" customFormat="1" ht="45" x14ac:dyDescent="0.2">
      <c r="A443" s="347"/>
      <c r="B443" s="188"/>
      <c r="C443" s="188"/>
      <c r="D443" s="188"/>
      <c r="E443" s="188"/>
      <c r="F443" s="56" t="s">
        <v>205</v>
      </c>
      <c r="G443" s="3">
        <f>D440*E440</f>
        <v>20</v>
      </c>
      <c r="H443" s="27">
        <f>'[1]EST MERC LITOGRAFIA'!$G$40</f>
        <v>305</v>
      </c>
      <c r="I443" s="26">
        <f>H443*G443</f>
        <v>6100</v>
      </c>
      <c r="J443" s="160"/>
    </row>
    <row r="444" spans="1:10" ht="15" x14ac:dyDescent="0.2">
      <c r="A444" s="347"/>
      <c r="B444" s="188"/>
      <c r="C444" s="188"/>
      <c r="D444" s="188"/>
      <c r="E444" s="188"/>
      <c r="F444" s="56" t="s">
        <v>64</v>
      </c>
      <c r="G444" s="3">
        <v>20</v>
      </c>
      <c r="H444" s="26">
        <f>3480*(1+5.2%)</f>
        <v>3660.96</v>
      </c>
      <c r="I444" s="26">
        <f>H444*G444</f>
        <v>73219.199999999997</v>
      </c>
      <c r="J444" s="161"/>
    </row>
    <row r="445" spans="1:10" ht="45" x14ac:dyDescent="0.2">
      <c r="A445" s="21" t="s">
        <v>71</v>
      </c>
      <c r="B445" s="21" t="s">
        <v>110</v>
      </c>
      <c r="C445" s="21" t="s">
        <v>111</v>
      </c>
      <c r="D445" s="21" t="s">
        <v>112</v>
      </c>
      <c r="E445" s="21" t="s">
        <v>113</v>
      </c>
      <c r="F445" s="21" t="s">
        <v>114</v>
      </c>
      <c r="G445" s="21" t="s">
        <v>174</v>
      </c>
      <c r="H445" s="21" t="s">
        <v>92</v>
      </c>
      <c r="I445" s="21" t="s">
        <v>93</v>
      </c>
      <c r="J445" s="21" t="s">
        <v>94</v>
      </c>
    </row>
    <row r="446" spans="1:10" ht="15" x14ac:dyDescent="0.2">
      <c r="A446" s="187" t="s">
        <v>268</v>
      </c>
      <c r="B446" s="188" t="s">
        <v>117</v>
      </c>
      <c r="C446" s="188" t="s">
        <v>51</v>
      </c>
      <c r="D446" s="188">
        <v>1</v>
      </c>
      <c r="E446" s="188">
        <v>20</v>
      </c>
      <c r="F446" s="76" t="s">
        <v>65</v>
      </c>
      <c r="G446" s="3">
        <f>E446*D446</f>
        <v>20</v>
      </c>
      <c r="H446" s="70" t="e">
        <f>#REF!</f>
        <v>#REF!</v>
      </c>
      <c r="I446" s="26" t="e">
        <f>H446*G446</f>
        <v>#REF!</v>
      </c>
      <c r="J446" s="159" t="e">
        <f>SUM(I446:I450)</f>
        <v>#REF!</v>
      </c>
    </row>
    <row r="447" spans="1:10" ht="15" x14ac:dyDescent="0.2">
      <c r="A447" s="348"/>
      <c r="B447" s="188"/>
      <c r="C447" s="188"/>
      <c r="D447" s="188"/>
      <c r="E447" s="188"/>
      <c r="F447" s="76" t="s">
        <v>66</v>
      </c>
      <c r="G447" s="3">
        <f>E446*D446</f>
        <v>20</v>
      </c>
      <c r="H447" s="27">
        <v>1108</v>
      </c>
      <c r="I447" s="26">
        <f>H447*G447</f>
        <v>22160</v>
      </c>
      <c r="J447" s="160"/>
    </row>
    <row r="448" spans="1:10" ht="15" x14ac:dyDescent="0.2">
      <c r="A448" s="348"/>
      <c r="B448" s="188"/>
      <c r="C448" s="188"/>
      <c r="D448" s="188"/>
      <c r="E448" s="188"/>
      <c r="F448" s="76" t="s">
        <v>67</v>
      </c>
      <c r="G448" s="3">
        <f>E446*D446</f>
        <v>20</v>
      </c>
      <c r="H448" s="70">
        <v>28028</v>
      </c>
      <c r="I448" s="26">
        <f>H448*G448</f>
        <v>560560</v>
      </c>
      <c r="J448" s="160"/>
    </row>
    <row r="449" spans="1:10" s="22" customFormat="1" ht="120" x14ac:dyDescent="0.2">
      <c r="A449" s="348"/>
      <c r="B449" s="188"/>
      <c r="C449" s="188"/>
      <c r="D449" s="188"/>
      <c r="E449" s="188"/>
      <c r="F449" s="76" t="s">
        <v>203</v>
      </c>
      <c r="G449" s="3">
        <f>E446*D446</f>
        <v>20</v>
      </c>
      <c r="H449" s="27" t="e">
        <f>#REF!</f>
        <v>#REF!</v>
      </c>
      <c r="I449" s="26" t="e">
        <f>H449*G449</f>
        <v>#REF!</v>
      </c>
      <c r="J449" s="160"/>
    </row>
    <row r="450" spans="1:10" s="38" customFormat="1" ht="105" x14ac:dyDescent="0.2">
      <c r="A450" s="349"/>
      <c r="B450" s="188"/>
      <c r="C450" s="188"/>
      <c r="D450" s="188"/>
      <c r="E450" s="188"/>
      <c r="F450" s="76" t="s">
        <v>212</v>
      </c>
      <c r="G450" s="3">
        <v>1</v>
      </c>
      <c r="H450" s="27" t="e">
        <f>#REF!</f>
        <v>#REF!</v>
      </c>
      <c r="I450" s="26" t="e">
        <f t="shared" ref="I450" si="26">H450*G450</f>
        <v>#REF!</v>
      </c>
      <c r="J450" s="161"/>
    </row>
    <row r="451" spans="1:10" s="38" customFormat="1" ht="45" x14ac:dyDescent="0.2">
      <c r="A451" s="21" t="s">
        <v>71</v>
      </c>
      <c r="B451" s="21" t="s">
        <v>110</v>
      </c>
      <c r="C451" s="21" t="s">
        <v>111</v>
      </c>
      <c r="D451" s="21" t="s">
        <v>112</v>
      </c>
      <c r="E451" s="21" t="s">
        <v>113</v>
      </c>
      <c r="F451" s="21" t="s">
        <v>114</v>
      </c>
      <c r="G451" s="21" t="s">
        <v>174</v>
      </c>
      <c r="H451" s="21" t="s">
        <v>92</v>
      </c>
      <c r="I451" s="21" t="s">
        <v>93</v>
      </c>
      <c r="J451" s="21" t="s">
        <v>94</v>
      </c>
    </row>
    <row r="452" spans="1:10" s="38" customFormat="1" ht="15" x14ac:dyDescent="0.2">
      <c r="A452" s="187" t="s">
        <v>268</v>
      </c>
      <c r="B452" s="188" t="s">
        <v>59</v>
      </c>
      <c r="C452" s="188" t="s">
        <v>51</v>
      </c>
      <c r="D452" s="188">
        <v>1</v>
      </c>
      <c r="E452" s="188">
        <v>20</v>
      </c>
      <c r="F452" s="76" t="s">
        <v>65</v>
      </c>
      <c r="G452" s="3">
        <f>E452*D452</f>
        <v>20</v>
      </c>
      <c r="H452" s="70" t="e">
        <f>#REF!</f>
        <v>#REF!</v>
      </c>
      <c r="I452" s="26" t="e">
        <f>H452*G452</f>
        <v>#REF!</v>
      </c>
      <c r="J452" s="159" t="e">
        <f>SUM(I452:I456)</f>
        <v>#REF!</v>
      </c>
    </row>
    <row r="453" spans="1:10" s="38" customFormat="1" ht="15" x14ac:dyDescent="0.2">
      <c r="A453" s="348"/>
      <c r="B453" s="188"/>
      <c r="C453" s="188"/>
      <c r="D453" s="188"/>
      <c r="E453" s="188"/>
      <c r="F453" s="76" t="s">
        <v>66</v>
      </c>
      <c r="G453" s="3">
        <f>E452*D452</f>
        <v>20</v>
      </c>
      <c r="H453" s="27">
        <v>1108</v>
      </c>
      <c r="I453" s="26">
        <f>H453*G453</f>
        <v>22160</v>
      </c>
      <c r="J453" s="160"/>
    </row>
    <row r="454" spans="1:10" ht="15" x14ac:dyDescent="0.2">
      <c r="A454" s="348"/>
      <c r="B454" s="188"/>
      <c r="C454" s="188"/>
      <c r="D454" s="188"/>
      <c r="E454" s="188"/>
      <c r="F454" s="76" t="s">
        <v>67</v>
      </c>
      <c r="G454" s="3">
        <f>E452*D452</f>
        <v>20</v>
      </c>
      <c r="H454" s="70">
        <v>28028</v>
      </c>
      <c r="I454" s="26">
        <f>H454*G454</f>
        <v>560560</v>
      </c>
      <c r="J454" s="160"/>
    </row>
    <row r="455" spans="1:10" ht="22.25" customHeight="1" x14ac:dyDescent="0.2">
      <c r="A455" s="348"/>
      <c r="B455" s="188"/>
      <c r="C455" s="188"/>
      <c r="D455" s="188"/>
      <c r="E455" s="188"/>
      <c r="F455" s="76" t="s">
        <v>203</v>
      </c>
      <c r="G455" s="3">
        <f>E452*D452</f>
        <v>20</v>
      </c>
      <c r="H455" s="27" t="e">
        <f>#REF!</f>
        <v>#REF!</v>
      </c>
      <c r="I455" s="26" t="e">
        <f>H455*G455</f>
        <v>#REF!</v>
      </c>
      <c r="J455" s="160"/>
    </row>
    <row r="456" spans="1:10" s="22" customFormat="1" ht="105" x14ac:dyDescent="0.2">
      <c r="A456" s="349"/>
      <c r="B456" s="188"/>
      <c r="C456" s="188"/>
      <c r="D456" s="188"/>
      <c r="E456" s="188"/>
      <c r="F456" s="76" t="s">
        <v>212</v>
      </c>
      <c r="G456" s="3">
        <v>1</v>
      </c>
      <c r="H456" s="27" t="e">
        <f>#REF!</f>
        <v>#REF!</v>
      </c>
      <c r="I456" s="26" t="e">
        <f t="shared" ref="I456" si="27">H456*G456</f>
        <v>#REF!</v>
      </c>
      <c r="J456" s="161"/>
    </row>
    <row r="457" spans="1:10" ht="41.5" customHeight="1" x14ac:dyDescent="0.2">
      <c r="A457" s="151" t="s">
        <v>146</v>
      </c>
      <c r="B457" s="204"/>
      <c r="C457" s="204"/>
      <c r="D457" s="204"/>
      <c r="E457" s="204"/>
      <c r="F457" s="204"/>
      <c r="G457" s="204"/>
      <c r="H457" s="204"/>
      <c r="I457" s="204"/>
      <c r="J457" s="205"/>
    </row>
    <row r="458" spans="1:10" ht="46.25" customHeight="1" x14ac:dyDescent="0.2">
      <c r="A458" s="21" t="s">
        <v>71</v>
      </c>
      <c r="B458" s="21" t="s">
        <v>110</v>
      </c>
      <c r="C458" s="21" t="s">
        <v>111</v>
      </c>
      <c r="D458" s="21" t="s">
        <v>112</v>
      </c>
      <c r="E458" s="21" t="s">
        <v>113</v>
      </c>
      <c r="F458" s="21" t="s">
        <v>114</v>
      </c>
      <c r="G458" s="21" t="s">
        <v>174</v>
      </c>
      <c r="H458" s="21" t="s">
        <v>92</v>
      </c>
      <c r="I458" s="21" t="s">
        <v>93</v>
      </c>
      <c r="J458" s="21" t="s">
        <v>94</v>
      </c>
    </row>
    <row r="459" spans="1:10" ht="27" customHeight="1" x14ac:dyDescent="0.2">
      <c r="A459" s="52" t="s">
        <v>379</v>
      </c>
      <c r="B459" s="45" t="s">
        <v>59</v>
      </c>
      <c r="C459" s="45" t="s">
        <v>197</v>
      </c>
      <c r="D459" s="45">
        <v>40</v>
      </c>
      <c r="E459" s="45">
        <v>20</v>
      </c>
      <c r="F459" s="45" t="s">
        <v>214</v>
      </c>
      <c r="G459" s="45">
        <f>E459*D459</f>
        <v>800</v>
      </c>
      <c r="H459" s="83" t="e">
        <f>#REF!</f>
        <v>#REF!</v>
      </c>
      <c r="I459" s="83" t="e">
        <f>H459*G459</f>
        <v>#REF!</v>
      </c>
      <c r="J459" s="28" t="e">
        <f>SUM(I459)</f>
        <v>#REF!</v>
      </c>
    </row>
    <row r="460" spans="1:10" ht="14" x14ac:dyDescent="0.2">
      <c r="A460" s="151" t="s">
        <v>148</v>
      </c>
      <c r="B460" s="204"/>
      <c r="C460" s="204"/>
      <c r="D460" s="204"/>
      <c r="E460" s="204"/>
      <c r="F460" s="204"/>
      <c r="G460" s="204"/>
      <c r="H460" s="204"/>
      <c r="I460" s="204"/>
      <c r="J460" s="205"/>
    </row>
    <row r="461" spans="1:10" s="22" customFormat="1" ht="45" x14ac:dyDescent="0.2">
      <c r="A461" s="21" t="s">
        <v>71</v>
      </c>
      <c r="B461" s="21" t="s">
        <v>110</v>
      </c>
      <c r="C461" s="21" t="s">
        <v>111</v>
      </c>
      <c r="D461" s="21" t="s">
        <v>112</v>
      </c>
      <c r="E461" s="21" t="s">
        <v>113</v>
      </c>
      <c r="F461" s="21" t="s">
        <v>114</v>
      </c>
      <c r="G461" s="21" t="s">
        <v>174</v>
      </c>
      <c r="H461" s="21" t="s">
        <v>92</v>
      </c>
      <c r="I461" s="21" t="s">
        <v>93</v>
      </c>
      <c r="J461" s="21" t="s">
        <v>94</v>
      </c>
    </row>
    <row r="462" spans="1:10" ht="101.5" customHeight="1" x14ac:dyDescent="0.2">
      <c r="A462" s="52" t="s">
        <v>23</v>
      </c>
      <c r="B462" s="45" t="s">
        <v>117</v>
      </c>
      <c r="C462" s="45" t="s">
        <v>380</v>
      </c>
      <c r="D462" s="45">
        <v>5</v>
      </c>
      <c r="E462" s="45">
        <v>20</v>
      </c>
      <c r="F462" s="3" t="s">
        <v>300</v>
      </c>
      <c r="G462" s="3">
        <f>E462*D462</f>
        <v>100</v>
      </c>
      <c r="H462" s="26" t="e">
        <f>#REF!</f>
        <v>#REF!</v>
      </c>
      <c r="I462" s="26" t="e">
        <f>H462*G462</f>
        <v>#REF!</v>
      </c>
      <c r="J462" s="28" t="e">
        <f>SUM(I462)</f>
        <v>#REF!</v>
      </c>
    </row>
    <row r="463" spans="1:10" s="22" customFormat="1" ht="45" x14ac:dyDescent="0.2">
      <c r="A463" s="21" t="s">
        <v>71</v>
      </c>
      <c r="B463" s="21" t="s">
        <v>110</v>
      </c>
      <c r="C463" s="21" t="s">
        <v>111</v>
      </c>
      <c r="D463" s="21" t="s">
        <v>112</v>
      </c>
      <c r="E463" s="21" t="s">
        <v>113</v>
      </c>
      <c r="F463" s="21" t="s">
        <v>114</v>
      </c>
      <c r="G463" s="21" t="s">
        <v>174</v>
      </c>
      <c r="H463" s="21" t="s">
        <v>92</v>
      </c>
      <c r="I463" s="21" t="s">
        <v>93</v>
      </c>
      <c r="J463" s="21" t="s">
        <v>94</v>
      </c>
    </row>
    <row r="464" spans="1:10" ht="138.5" customHeight="1" x14ac:dyDescent="0.2">
      <c r="A464" s="1" t="s">
        <v>23</v>
      </c>
      <c r="B464" s="3" t="s">
        <v>59</v>
      </c>
      <c r="C464" s="3" t="s">
        <v>380</v>
      </c>
      <c r="D464" s="3">
        <v>5</v>
      </c>
      <c r="E464" s="3">
        <v>20</v>
      </c>
      <c r="F464" s="3" t="s">
        <v>301</v>
      </c>
      <c r="G464" s="3">
        <f>E464*D464</f>
        <v>100</v>
      </c>
      <c r="H464" s="26" t="e">
        <f>#REF!</f>
        <v>#REF!</v>
      </c>
      <c r="I464" s="26" t="e">
        <f>H464*G464</f>
        <v>#REF!</v>
      </c>
      <c r="J464" s="28" t="e">
        <f>SUM(I464)</f>
        <v>#REF!</v>
      </c>
    </row>
    <row r="465" spans="1:10" s="22" customFormat="1" ht="45" x14ac:dyDescent="0.2">
      <c r="A465" s="21" t="s">
        <v>71</v>
      </c>
      <c r="B465" s="21" t="s">
        <v>110</v>
      </c>
      <c r="C465" s="21" t="s">
        <v>111</v>
      </c>
      <c r="D465" s="21" t="s">
        <v>112</v>
      </c>
      <c r="E465" s="21" t="s">
        <v>113</v>
      </c>
      <c r="F465" s="21" t="s">
        <v>114</v>
      </c>
      <c r="G465" s="21" t="s">
        <v>174</v>
      </c>
      <c r="H465" s="21" t="s">
        <v>92</v>
      </c>
      <c r="I465" s="21" t="s">
        <v>93</v>
      </c>
      <c r="J465" s="21" t="s">
        <v>94</v>
      </c>
    </row>
    <row r="466" spans="1:10" ht="135" customHeight="1" x14ac:dyDescent="0.2">
      <c r="A466" s="50" t="s">
        <v>151</v>
      </c>
      <c r="B466" s="45" t="s">
        <v>117</v>
      </c>
      <c r="C466" s="45" t="s">
        <v>380</v>
      </c>
      <c r="D466" s="45">
        <v>5</v>
      </c>
      <c r="E466" s="45">
        <v>20</v>
      </c>
      <c r="F466" s="3" t="s">
        <v>300</v>
      </c>
      <c r="G466" s="3">
        <f>E466*D466</f>
        <v>100</v>
      </c>
      <c r="H466" s="26" t="e">
        <f>#REF!</f>
        <v>#REF!</v>
      </c>
      <c r="I466" s="26" t="e">
        <f>H466*G466</f>
        <v>#REF!</v>
      </c>
      <c r="J466" s="28" t="e">
        <f>SUM(I466)</f>
        <v>#REF!</v>
      </c>
    </row>
    <row r="467" spans="1:10" s="22" customFormat="1" ht="23" customHeight="1" x14ac:dyDescent="0.2">
      <c r="A467" s="21" t="s">
        <v>71</v>
      </c>
      <c r="B467" s="21" t="s">
        <v>110</v>
      </c>
      <c r="C467" s="21" t="s">
        <v>111</v>
      </c>
      <c r="D467" s="21" t="s">
        <v>112</v>
      </c>
      <c r="E467" s="21" t="s">
        <v>113</v>
      </c>
      <c r="F467" s="21" t="s">
        <v>114</v>
      </c>
      <c r="G467" s="21" t="s">
        <v>174</v>
      </c>
      <c r="H467" s="21" t="s">
        <v>92</v>
      </c>
      <c r="I467" s="21" t="s">
        <v>93</v>
      </c>
      <c r="J467" s="21" t="s">
        <v>94</v>
      </c>
    </row>
    <row r="468" spans="1:10" s="22" customFormat="1" ht="120" x14ac:dyDescent="0.2">
      <c r="A468" s="57" t="s">
        <v>151</v>
      </c>
      <c r="B468" s="3" t="s">
        <v>59</v>
      </c>
      <c r="C468" s="3" t="s">
        <v>380</v>
      </c>
      <c r="D468" s="3">
        <v>5</v>
      </c>
      <c r="E468" s="3">
        <v>20</v>
      </c>
      <c r="F468" s="77" t="s">
        <v>300</v>
      </c>
      <c r="G468" s="3">
        <f>E468*D468</f>
        <v>100</v>
      </c>
      <c r="H468" s="26" t="e">
        <f>#REF!</f>
        <v>#REF!</v>
      </c>
      <c r="I468" s="26" t="e">
        <f>H468*G468</f>
        <v>#REF!</v>
      </c>
      <c r="J468" s="28" t="e">
        <f>SUM(I468)</f>
        <v>#REF!</v>
      </c>
    </row>
    <row r="469" spans="1:10" ht="14" x14ac:dyDescent="0.2">
      <c r="A469" s="170" t="s">
        <v>152</v>
      </c>
      <c r="B469" s="201"/>
      <c r="C469" s="201"/>
      <c r="D469" s="201"/>
      <c r="E469" s="201"/>
      <c r="F469" s="201"/>
      <c r="G469" s="201"/>
      <c r="H469" s="201"/>
      <c r="I469" s="201"/>
      <c r="J469" s="202"/>
    </row>
    <row r="470" spans="1:10" ht="39" customHeight="1" x14ac:dyDescent="0.2">
      <c r="A470" s="21" t="s">
        <v>71</v>
      </c>
      <c r="B470" s="21" t="s">
        <v>110</v>
      </c>
      <c r="C470" s="21" t="s">
        <v>111</v>
      </c>
      <c r="D470" s="21" t="s">
        <v>112</v>
      </c>
      <c r="E470" s="21" t="s">
        <v>113</v>
      </c>
      <c r="F470" s="21" t="s">
        <v>114</v>
      </c>
      <c r="G470" s="21" t="s">
        <v>174</v>
      </c>
      <c r="H470" s="21" t="s">
        <v>92</v>
      </c>
      <c r="I470" s="21" t="s">
        <v>93</v>
      </c>
      <c r="J470" s="21" t="s">
        <v>94</v>
      </c>
    </row>
    <row r="471" spans="1:10" s="22" customFormat="1" ht="30" x14ac:dyDescent="0.2">
      <c r="A471" s="180" t="s">
        <v>381</v>
      </c>
      <c r="B471" s="176" t="s">
        <v>59</v>
      </c>
      <c r="C471" s="156" t="s">
        <v>51</v>
      </c>
      <c r="D471" s="176">
        <v>10</v>
      </c>
      <c r="E471" s="176">
        <v>20</v>
      </c>
      <c r="F471" s="58" t="s">
        <v>52</v>
      </c>
      <c r="G471" s="3">
        <f>E471*D471</f>
        <v>200</v>
      </c>
      <c r="H471" s="26" t="e">
        <f>#REF!</f>
        <v>#REF!</v>
      </c>
      <c r="I471" s="26" t="e">
        <f>H471*G471</f>
        <v>#REF!</v>
      </c>
      <c r="J471" s="159" t="e">
        <f>SUM(I471:I472)</f>
        <v>#REF!</v>
      </c>
    </row>
    <row r="472" spans="1:10" ht="48.5" customHeight="1" x14ac:dyDescent="0.2">
      <c r="A472" s="231"/>
      <c r="B472" s="228"/>
      <c r="C472" s="224"/>
      <c r="D472" s="228"/>
      <c r="E472" s="228"/>
      <c r="F472" s="51" t="s">
        <v>275</v>
      </c>
      <c r="G472" s="3">
        <v>40</v>
      </c>
      <c r="H472" s="27">
        <v>1500</v>
      </c>
      <c r="I472" s="26">
        <f>H472*G472</f>
        <v>60000</v>
      </c>
      <c r="J472" s="161"/>
    </row>
    <row r="473" spans="1:10" ht="53" customHeight="1" x14ac:dyDescent="0.2">
      <c r="A473" s="21" t="s">
        <v>71</v>
      </c>
      <c r="B473" s="21" t="s">
        <v>110</v>
      </c>
      <c r="C473" s="21" t="s">
        <v>111</v>
      </c>
      <c r="D473" s="21" t="s">
        <v>112</v>
      </c>
      <c r="E473" s="21" t="s">
        <v>113</v>
      </c>
      <c r="F473" s="21" t="s">
        <v>114</v>
      </c>
      <c r="G473" s="21" t="s">
        <v>174</v>
      </c>
      <c r="H473" s="21" t="s">
        <v>92</v>
      </c>
      <c r="I473" s="21" t="s">
        <v>93</v>
      </c>
      <c r="J473" s="21" t="s">
        <v>94</v>
      </c>
    </row>
    <row r="474" spans="1:10" s="22" customFormat="1" ht="30" x14ac:dyDescent="0.2">
      <c r="A474" s="175" t="s">
        <v>382</v>
      </c>
      <c r="B474" s="176" t="s">
        <v>117</v>
      </c>
      <c r="C474" s="156" t="s">
        <v>51</v>
      </c>
      <c r="D474" s="176">
        <v>6</v>
      </c>
      <c r="E474" s="176">
        <v>15</v>
      </c>
      <c r="F474" s="58" t="s">
        <v>52</v>
      </c>
      <c r="G474" s="3">
        <f>E474*D474</f>
        <v>90</v>
      </c>
      <c r="H474" s="26" t="e">
        <f>#REF!</f>
        <v>#REF!</v>
      </c>
      <c r="I474" s="26" t="e">
        <f>H474*G474</f>
        <v>#REF!</v>
      </c>
      <c r="J474" s="159" t="e">
        <f>SUM(I474:I475)</f>
        <v>#REF!</v>
      </c>
    </row>
    <row r="475" spans="1:10" s="38" customFormat="1" ht="38" customHeight="1" x14ac:dyDescent="0.2">
      <c r="A475" s="346"/>
      <c r="B475" s="228"/>
      <c r="C475" s="224"/>
      <c r="D475" s="228"/>
      <c r="E475" s="228"/>
      <c r="F475" s="51" t="s">
        <v>275</v>
      </c>
      <c r="G475" s="3">
        <v>24</v>
      </c>
      <c r="H475" s="27">
        <v>1500</v>
      </c>
      <c r="I475" s="26">
        <f>H475*G475</f>
        <v>36000</v>
      </c>
      <c r="J475" s="161"/>
    </row>
    <row r="476" spans="1:10" s="38" customFormat="1" ht="53" customHeight="1" x14ac:dyDescent="0.2">
      <c r="A476" s="21" t="s">
        <v>71</v>
      </c>
      <c r="B476" s="21" t="s">
        <v>110</v>
      </c>
      <c r="C476" s="21" t="s">
        <v>111</v>
      </c>
      <c r="D476" s="21" t="s">
        <v>112</v>
      </c>
      <c r="E476" s="21" t="s">
        <v>113</v>
      </c>
      <c r="F476" s="21" t="s">
        <v>114</v>
      </c>
      <c r="G476" s="21" t="s">
        <v>174</v>
      </c>
      <c r="H476" s="21" t="s">
        <v>92</v>
      </c>
      <c r="I476" s="21" t="s">
        <v>93</v>
      </c>
      <c r="J476" s="21" t="s">
        <v>94</v>
      </c>
    </row>
    <row r="477" spans="1:10" s="22" customFormat="1" ht="30" x14ac:dyDescent="0.2">
      <c r="A477" s="171" t="s">
        <v>383</v>
      </c>
      <c r="B477" s="176" t="s">
        <v>117</v>
      </c>
      <c r="C477" s="156" t="s">
        <v>51</v>
      </c>
      <c r="D477" s="176">
        <v>6</v>
      </c>
      <c r="E477" s="176">
        <v>15</v>
      </c>
      <c r="F477" s="58" t="s">
        <v>52</v>
      </c>
      <c r="G477" s="3">
        <f>E477*D477</f>
        <v>90</v>
      </c>
      <c r="H477" s="26" t="e">
        <f>#REF!</f>
        <v>#REF!</v>
      </c>
      <c r="I477" s="26" t="e">
        <f>H477*G477</f>
        <v>#REF!</v>
      </c>
      <c r="J477" s="159" t="e">
        <f>SUM(I477:I478)</f>
        <v>#REF!</v>
      </c>
    </row>
    <row r="478" spans="1:10" s="38" customFormat="1" ht="15" x14ac:dyDescent="0.2">
      <c r="A478" s="339"/>
      <c r="B478" s="228"/>
      <c r="C478" s="224"/>
      <c r="D478" s="228"/>
      <c r="E478" s="228"/>
      <c r="F478" s="51" t="s">
        <v>275</v>
      </c>
      <c r="G478" s="3">
        <v>24</v>
      </c>
      <c r="H478" s="27">
        <v>1500</v>
      </c>
      <c r="I478" s="26">
        <f>H478*G478</f>
        <v>36000</v>
      </c>
      <c r="J478" s="161"/>
    </row>
    <row r="479" spans="1:10" s="38" customFormat="1" ht="45" x14ac:dyDescent="0.2">
      <c r="A479" s="21" t="s">
        <v>71</v>
      </c>
      <c r="B479" s="21" t="s">
        <v>110</v>
      </c>
      <c r="C479" s="21" t="s">
        <v>111</v>
      </c>
      <c r="D479" s="21" t="s">
        <v>112</v>
      </c>
      <c r="E479" s="21" t="s">
        <v>113</v>
      </c>
      <c r="F479" s="21" t="s">
        <v>114</v>
      </c>
      <c r="G479" s="21" t="s">
        <v>174</v>
      </c>
      <c r="H479" s="21" t="s">
        <v>92</v>
      </c>
      <c r="I479" s="21" t="s">
        <v>93</v>
      </c>
      <c r="J479" s="21" t="s">
        <v>94</v>
      </c>
    </row>
    <row r="480" spans="1:10" s="38" customFormat="1" ht="15" x14ac:dyDescent="0.2">
      <c r="A480" s="192" t="s">
        <v>384</v>
      </c>
      <c r="B480" s="193" t="s">
        <v>117</v>
      </c>
      <c r="C480" s="193" t="s">
        <v>51</v>
      </c>
      <c r="D480" s="193">
        <v>1</v>
      </c>
      <c r="E480" s="193">
        <v>30</v>
      </c>
      <c r="F480" s="51" t="s">
        <v>188</v>
      </c>
      <c r="G480" s="30">
        <v>2</v>
      </c>
      <c r="H480" s="70">
        <v>29052</v>
      </c>
      <c r="I480" s="26">
        <f>H480*G480</f>
        <v>58104</v>
      </c>
      <c r="J480" s="167" t="e">
        <f>SUM(I480:I485)</f>
        <v>#REF!</v>
      </c>
    </row>
    <row r="481" spans="1:10" s="38" customFormat="1" ht="26" customHeight="1" x14ac:dyDescent="0.2">
      <c r="A481" s="192"/>
      <c r="B481" s="341"/>
      <c r="C481" s="341"/>
      <c r="D481" s="341"/>
      <c r="E481" s="341"/>
      <c r="F481" s="53" t="s">
        <v>181</v>
      </c>
      <c r="G481" s="30">
        <f>E480*D480</f>
        <v>30</v>
      </c>
      <c r="H481" s="26">
        <v>4287</v>
      </c>
      <c r="I481" s="26">
        <f t="shared" ref="I481" si="28">H481*G481</f>
        <v>128610</v>
      </c>
      <c r="J481" s="168"/>
    </row>
    <row r="482" spans="1:10" s="38" customFormat="1" ht="36.5" customHeight="1" x14ac:dyDescent="0.2">
      <c r="A482" s="192"/>
      <c r="B482" s="341"/>
      <c r="C482" s="341"/>
      <c r="D482" s="341"/>
      <c r="E482" s="341"/>
      <c r="F482" s="53" t="s">
        <v>199</v>
      </c>
      <c r="G482" s="30">
        <v>5</v>
      </c>
      <c r="H482" s="82" t="e">
        <f>#REF!</f>
        <v>#REF!</v>
      </c>
      <c r="I482" s="26" t="e">
        <f>H482*G482</f>
        <v>#REF!</v>
      </c>
      <c r="J482" s="168"/>
    </row>
    <row r="483" spans="1:10" s="38" customFormat="1" ht="57" customHeight="1" x14ac:dyDescent="0.2">
      <c r="A483" s="192"/>
      <c r="B483" s="341"/>
      <c r="C483" s="341"/>
      <c r="D483" s="341"/>
      <c r="E483" s="341"/>
      <c r="F483" s="51" t="s">
        <v>153</v>
      </c>
      <c r="G483" s="30">
        <f>E480*D480</f>
        <v>30</v>
      </c>
      <c r="H483" s="70" t="e">
        <f>#REF!</f>
        <v>#REF!</v>
      </c>
      <c r="I483" s="26" t="e">
        <f t="shared" ref="I483:I485" si="29">H483*G483</f>
        <v>#REF!</v>
      </c>
      <c r="J483" s="168"/>
    </row>
    <row r="484" spans="1:10" s="22" customFormat="1" ht="15" x14ac:dyDescent="0.2">
      <c r="A484" s="192"/>
      <c r="B484" s="341"/>
      <c r="C484" s="341"/>
      <c r="D484" s="341"/>
      <c r="E484" s="341"/>
      <c r="F484" s="53" t="s">
        <v>200</v>
      </c>
      <c r="G484" s="30">
        <v>1</v>
      </c>
      <c r="H484" s="82" t="e">
        <f>#REF!</f>
        <v>#REF!</v>
      </c>
      <c r="I484" s="26" t="e">
        <f t="shared" si="29"/>
        <v>#REF!</v>
      </c>
      <c r="J484" s="168"/>
    </row>
    <row r="485" spans="1:10" s="38" customFormat="1" ht="28.25" customHeight="1" x14ac:dyDescent="0.2">
      <c r="A485" s="192"/>
      <c r="B485" s="342"/>
      <c r="C485" s="342"/>
      <c r="D485" s="342"/>
      <c r="E485" s="342"/>
      <c r="F485" s="51" t="s">
        <v>279</v>
      </c>
      <c r="G485" s="30">
        <f>E480*D480</f>
        <v>30</v>
      </c>
      <c r="H485" s="70" t="e">
        <f>#REF!</f>
        <v>#REF!</v>
      </c>
      <c r="I485" s="26" t="e">
        <f t="shared" si="29"/>
        <v>#REF!</v>
      </c>
      <c r="J485" s="169"/>
    </row>
    <row r="486" spans="1:10" s="38" customFormat="1" ht="26.5" customHeight="1" x14ac:dyDescent="0.2">
      <c r="A486" s="21" t="s">
        <v>71</v>
      </c>
      <c r="B486" s="21" t="s">
        <v>110</v>
      </c>
      <c r="C486" s="21" t="s">
        <v>111</v>
      </c>
      <c r="D486" s="21" t="s">
        <v>112</v>
      </c>
      <c r="E486" s="21" t="s">
        <v>113</v>
      </c>
      <c r="F486" s="21" t="s">
        <v>114</v>
      </c>
      <c r="G486" s="21" t="s">
        <v>174</v>
      </c>
      <c r="H486" s="21" t="s">
        <v>92</v>
      </c>
      <c r="I486" s="21" t="s">
        <v>93</v>
      </c>
      <c r="J486" s="21" t="s">
        <v>94</v>
      </c>
    </row>
    <row r="487" spans="1:10" s="38" customFormat="1" ht="27" customHeight="1" x14ac:dyDescent="0.2">
      <c r="A487" s="171" t="s">
        <v>385</v>
      </c>
      <c r="B487" s="173" t="s">
        <v>59</v>
      </c>
      <c r="C487" s="173" t="s">
        <v>51</v>
      </c>
      <c r="D487" s="173">
        <v>1</v>
      </c>
      <c r="E487" s="173">
        <v>30</v>
      </c>
      <c r="F487" s="51" t="s">
        <v>198</v>
      </c>
      <c r="G487" s="30">
        <v>2</v>
      </c>
      <c r="H487" s="70">
        <v>29052</v>
      </c>
      <c r="I487" s="26">
        <f>H487*G487</f>
        <v>58104</v>
      </c>
      <c r="J487" s="167" t="e">
        <f>SUM(I487:I492)</f>
        <v>#REF!</v>
      </c>
    </row>
    <row r="488" spans="1:10" s="38" customFormat="1" ht="29" customHeight="1" x14ac:dyDescent="0.2">
      <c r="A488" s="339"/>
      <c r="B488" s="173"/>
      <c r="C488" s="173"/>
      <c r="D488" s="173"/>
      <c r="E488" s="173"/>
      <c r="F488" s="53" t="s">
        <v>181</v>
      </c>
      <c r="G488" s="30">
        <f>E487*D487</f>
        <v>30</v>
      </c>
      <c r="H488" s="26">
        <v>4287</v>
      </c>
      <c r="I488" s="26">
        <f t="shared" ref="I488" si="30">H488*G488</f>
        <v>128610</v>
      </c>
      <c r="J488" s="168"/>
    </row>
    <row r="489" spans="1:10" s="38" customFormat="1" ht="27" customHeight="1" x14ac:dyDescent="0.2">
      <c r="A489" s="339"/>
      <c r="B489" s="173"/>
      <c r="C489" s="173"/>
      <c r="D489" s="173"/>
      <c r="E489" s="173"/>
      <c r="F489" s="51" t="s">
        <v>199</v>
      </c>
      <c r="G489" s="30">
        <v>5</v>
      </c>
      <c r="H489" s="82" t="e">
        <f>#REF!</f>
        <v>#REF!</v>
      </c>
      <c r="I489" s="26" t="e">
        <f>H489*G489</f>
        <v>#REF!</v>
      </c>
      <c r="J489" s="168"/>
    </row>
    <row r="490" spans="1:10" s="38" customFormat="1" ht="32.5" customHeight="1" x14ac:dyDescent="0.2">
      <c r="A490" s="339"/>
      <c r="B490" s="173"/>
      <c r="C490" s="173"/>
      <c r="D490" s="173"/>
      <c r="E490" s="173"/>
      <c r="F490" s="51" t="s">
        <v>153</v>
      </c>
      <c r="G490" s="30">
        <f>E487*D487</f>
        <v>30</v>
      </c>
      <c r="H490" s="70" t="e">
        <f>#REF!</f>
        <v>#REF!</v>
      </c>
      <c r="I490" s="26" t="e">
        <f t="shared" ref="I490:I492" si="31">H490*G490</f>
        <v>#REF!</v>
      </c>
      <c r="J490" s="168"/>
    </row>
    <row r="491" spans="1:10" s="22" customFormat="1" ht="15" x14ac:dyDescent="0.2">
      <c r="A491" s="339"/>
      <c r="B491" s="173"/>
      <c r="C491" s="173"/>
      <c r="D491" s="173"/>
      <c r="E491" s="173"/>
      <c r="F491" s="51" t="s">
        <v>200</v>
      </c>
      <c r="G491" s="30">
        <v>1</v>
      </c>
      <c r="H491" s="82" t="e">
        <f>#REF!</f>
        <v>#REF!</v>
      </c>
      <c r="I491" s="26" t="e">
        <f t="shared" si="31"/>
        <v>#REF!</v>
      </c>
      <c r="J491" s="168"/>
    </row>
    <row r="492" spans="1:10" s="38" customFormat="1" ht="51.5" customHeight="1" x14ac:dyDescent="0.2">
      <c r="A492" s="340"/>
      <c r="B492" s="173"/>
      <c r="C492" s="173"/>
      <c r="D492" s="173"/>
      <c r="E492" s="173"/>
      <c r="F492" s="51" t="s">
        <v>279</v>
      </c>
      <c r="G492" s="30">
        <f>E487*D487</f>
        <v>30</v>
      </c>
      <c r="H492" s="70" t="e">
        <f>#REF!</f>
        <v>#REF!</v>
      </c>
      <c r="I492" s="26" t="e">
        <f t="shared" si="31"/>
        <v>#REF!</v>
      </c>
      <c r="J492" s="169"/>
    </row>
    <row r="493" spans="1:10" s="38" customFormat="1" ht="47.5" customHeight="1" x14ac:dyDescent="0.2">
      <c r="A493" s="21" t="s">
        <v>71</v>
      </c>
      <c r="B493" s="21" t="s">
        <v>110</v>
      </c>
      <c r="C493" s="21" t="s">
        <v>111</v>
      </c>
      <c r="D493" s="21" t="s">
        <v>112</v>
      </c>
      <c r="E493" s="21" t="s">
        <v>113</v>
      </c>
      <c r="F493" s="21" t="s">
        <v>114</v>
      </c>
      <c r="G493" s="21" t="s">
        <v>174</v>
      </c>
      <c r="H493" s="21" t="s">
        <v>92</v>
      </c>
      <c r="I493" s="21" t="s">
        <v>93</v>
      </c>
      <c r="J493" s="21" t="s">
        <v>94</v>
      </c>
    </row>
    <row r="494" spans="1:10" s="38" customFormat="1" ht="48" customHeight="1" x14ac:dyDescent="0.2">
      <c r="A494" s="174" t="s">
        <v>386</v>
      </c>
      <c r="B494" s="157" t="s">
        <v>117</v>
      </c>
      <c r="C494" s="157" t="s">
        <v>51</v>
      </c>
      <c r="D494" s="157">
        <v>6</v>
      </c>
      <c r="E494" s="157">
        <v>15</v>
      </c>
      <c r="F494" s="51" t="s">
        <v>282</v>
      </c>
      <c r="G494" s="30">
        <v>15</v>
      </c>
      <c r="H494" s="82" t="e">
        <f>#REF!</f>
        <v>#REF!</v>
      </c>
      <c r="I494" s="26" t="e">
        <f t="shared" ref="I494" si="32">H494*G494</f>
        <v>#REF!</v>
      </c>
      <c r="J494" s="164" t="e">
        <f>SUM(I494:I496)</f>
        <v>#REF!</v>
      </c>
    </row>
    <row r="495" spans="1:10" s="22" customFormat="1" ht="120" x14ac:dyDescent="0.2">
      <c r="A495" s="225"/>
      <c r="B495" s="219"/>
      <c r="C495" s="219"/>
      <c r="D495" s="219"/>
      <c r="E495" s="219"/>
      <c r="F495" s="76" t="s">
        <v>203</v>
      </c>
      <c r="G495" s="30">
        <f>E494*D494</f>
        <v>90</v>
      </c>
      <c r="H495" s="27" t="e">
        <f>#REF!</f>
        <v>#REF!</v>
      </c>
      <c r="I495" s="26" t="e">
        <f>H495*G495</f>
        <v>#REF!</v>
      </c>
      <c r="J495" s="165"/>
    </row>
    <row r="496" spans="1:10" s="38" customFormat="1" ht="54.5" customHeight="1" x14ac:dyDescent="0.2">
      <c r="A496" s="226"/>
      <c r="B496" s="220"/>
      <c r="C496" s="220"/>
      <c r="D496" s="220"/>
      <c r="E496" s="220"/>
      <c r="F496" s="51" t="s">
        <v>303</v>
      </c>
      <c r="G496" s="30">
        <v>1</v>
      </c>
      <c r="H496" s="70" t="e">
        <f>#REF!</f>
        <v>#REF!</v>
      </c>
      <c r="I496" s="70" t="e">
        <f>H496*G496</f>
        <v>#REF!</v>
      </c>
      <c r="J496" s="166"/>
    </row>
    <row r="497" spans="1:10" s="38" customFormat="1" ht="41.5" customHeight="1" x14ac:dyDescent="0.2">
      <c r="A497" s="21" t="s">
        <v>71</v>
      </c>
      <c r="B497" s="21" t="s">
        <v>110</v>
      </c>
      <c r="C497" s="21" t="s">
        <v>111</v>
      </c>
      <c r="D497" s="21" t="s">
        <v>112</v>
      </c>
      <c r="E497" s="21" t="s">
        <v>113</v>
      </c>
      <c r="F497" s="21" t="s">
        <v>114</v>
      </c>
      <c r="G497" s="21" t="s">
        <v>174</v>
      </c>
      <c r="H497" s="21" t="s">
        <v>92</v>
      </c>
      <c r="I497" s="21" t="s">
        <v>93</v>
      </c>
      <c r="J497" s="21" t="s">
        <v>94</v>
      </c>
    </row>
    <row r="498" spans="1:10" s="38" customFormat="1" ht="44.5" customHeight="1" x14ac:dyDescent="0.2">
      <c r="A498" s="171" t="s">
        <v>387</v>
      </c>
      <c r="B498" s="157" t="s">
        <v>59</v>
      </c>
      <c r="C498" s="173" t="s">
        <v>51</v>
      </c>
      <c r="D498" s="173">
        <v>6</v>
      </c>
      <c r="E498" s="173">
        <v>15</v>
      </c>
      <c r="F498" s="51" t="s">
        <v>282</v>
      </c>
      <c r="G498" s="30">
        <v>15</v>
      </c>
      <c r="H498" s="82" t="e">
        <f>#REF!</f>
        <v>#REF!</v>
      </c>
      <c r="I498" s="26" t="e">
        <f t="shared" ref="I498" si="33">H498*G498</f>
        <v>#REF!</v>
      </c>
      <c r="J498" s="164" t="e">
        <f>SUM(I498:I500)</f>
        <v>#REF!</v>
      </c>
    </row>
    <row r="499" spans="1:10" s="22" customFormat="1" ht="120" x14ac:dyDescent="0.2">
      <c r="A499" s="339"/>
      <c r="B499" s="219"/>
      <c r="C499" s="173"/>
      <c r="D499" s="173"/>
      <c r="E499" s="173"/>
      <c r="F499" s="76" t="s">
        <v>203</v>
      </c>
      <c r="G499" s="30">
        <f>E498*D498</f>
        <v>90</v>
      </c>
      <c r="H499" s="27" t="e">
        <f>#REF!</f>
        <v>#REF!</v>
      </c>
      <c r="I499" s="26" t="e">
        <f>H499*G499</f>
        <v>#REF!</v>
      </c>
      <c r="J499" s="165"/>
    </row>
    <row r="500" spans="1:10" s="38" customFormat="1" ht="30" x14ac:dyDescent="0.2">
      <c r="A500" s="340"/>
      <c r="B500" s="220"/>
      <c r="C500" s="173"/>
      <c r="D500" s="173"/>
      <c r="E500" s="173"/>
      <c r="F500" s="51" t="s">
        <v>303</v>
      </c>
      <c r="G500" s="30">
        <v>1</v>
      </c>
      <c r="H500" s="70" t="e">
        <f>#REF!</f>
        <v>#REF!</v>
      </c>
      <c r="I500" s="70" t="e">
        <f>H500*G500</f>
        <v>#REF!</v>
      </c>
      <c r="J500" s="166"/>
    </row>
    <row r="501" spans="1:10" s="38" customFormat="1" ht="45" x14ac:dyDescent="0.2">
      <c r="A501" s="21" t="s">
        <v>71</v>
      </c>
      <c r="B501" s="21" t="s">
        <v>110</v>
      </c>
      <c r="C501" s="21" t="s">
        <v>111</v>
      </c>
      <c r="D501" s="21" t="s">
        <v>112</v>
      </c>
      <c r="E501" s="21" t="s">
        <v>113</v>
      </c>
      <c r="F501" s="21" t="s">
        <v>114</v>
      </c>
      <c r="G501" s="21" t="s">
        <v>174</v>
      </c>
      <c r="H501" s="21" t="s">
        <v>92</v>
      </c>
      <c r="I501" s="21" t="s">
        <v>93</v>
      </c>
      <c r="J501" s="21" t="s">
        <v>94</v>
      </c>
    </row>
    <row r="502" spans="1:10" s="38" customFormat="1" ht="60" x14ac:dyDescent="0.2">
      <c r="A502" s="171" t="s">
        <v>348</v>
      </c>
      <c r="B502" s="173" t="s">
        <v>117</v>
      </c>
      <c r="C502" s="173" t="s">
        <v>244</v>
      </c>
      <c r="D502" s="173">
        <v>4</v>
      </c>
      <c r="E502" s="173">
        <v>25</v>
      </c>
      <c r="F502" s="51" t="s">
        <v>305</v>
      </c>
      <c r="G502" s="30">
        <f>E502*D502</f>
        <v>100</v>
      </c>
      <c r="H502" s="26" t="e">
        <f>#REF!</f>
        <v>#REF!</v>
      </c>
      <c r="I502" s="83" t="e">
        <f>H502*G502</f>
        <v>#REF!</v>
      </c>
      <c r="J502" s="262" t="e">
        <f>SUM(I502:I506)</f>
        <v>#REF!</v>
      </c>
    </row>
    <row r="503" spans="1:10" s="38" customFormat="1" ht="30" x14ac:dyDescent="0.2">
      <c r="A503" s="339"/>
      <c r="B503" s="173"/>
      <c r="C503" s="173"/>
      <c r="D503" s="173"/>
      <c r="E503" s="173"/>
      <c r="F503" s="2" t="s">
        <v>306</v>
      </c>
      <c r="G503" s="30">
        <f>D502</f>
        <v>4</v>
      </c>
      <c r="H503" s="26">
        <v>116655</v>
      </c>
      <c r="I503" s="26">
        <f>+H503*G503</f>
        <v>466620</v>
      </c>
      <c r="J503" s="165"/>
    </row>
    <row r="504" spans="1:10" s="38" customFormat="1" ht="15" x14ac:dyDescent="0.2">
      <c r="A504" s="339"/>
      <c r="B504" s="173"/>
      <c r="C504" s="173"/>
      <c r="D504" s="173"/>
      <c r="E504" s="173"/>
      <c r="F504" s="51" t="s">
        <v>26</v>
      </c>
      <c r="G504" s="30">
        <v>5</v>
      </c>
      <c r="H504" s="70">
        <v>817</v>
      </c>
      <c r="I504" s="26">
        <f t="shared" ref="I504:I505" si="34">+H504*G504</f>
        <v>4085</v>
      </c>
      <c r="J504" s="165"/>
    </row>
    <row r="505" spans="1:10" s="38" customFormat="1" ht="15" x14ac:dyDescent="0.2">
      <c r="A505" s="339"/>
      <c r="B505" s="173"/>
      <c r="C505" s="173"/>
      <c r="D505" s="173"/>
      <c r="E505" s="173"/>
      <c r="F505" s="51" t="s">
        <v>27</v>
      </c>
      <c r="G505" s="30">
        <v>5</v>
      </c>
      <c r="H505" s="26">
        <f>3480*(1+5.2%)</f>
        <v>3660.96</v>
      </c>
      <c r="I505" s="26">
        <f t="shared" si="34"/>
        <v>18304.8</v>
      </c>
      <c r="J505" s="165"/>
    </row>
    <row r="506" spans="1:10" s="22" customFormat="1" ht="30" x14ac:dyDescent="0.2">
      <c r="A506" s="339"/>
      <c r="B506" s="173"/>
      <c r="C506" s="173"/>
      <c r="D506" s="173"/>
      <c r="E506" s="173"/>
      <c r="F506" s="51" t="s">
        <v>204</v>
      </c>
      <c r="G506" s="30">
        <v>1</v>
      </c>
      <c r="H506" s="70">
        <v>81333</v>
      </c>
      <c r="I506" s="70">
        <f>H506*G506</f>
        <v>81333</v>
      </c>
      <c r="J506" s="166"/>
    </row>
    <row r="507" spans="1:10" s="38" customFormat="1" ht="45" x14ac:dyDescent="0.2">
      <c r="A507" s="21" t="s">
        <v>71</v>
      </c>
      <c r="B507" s="21" t="s">
        <v>110</v>
      </c>
      <c r="C507" s="21" t="s">
        <v>111</v>
      </c>
      <c r="D507" s="21" t="s">
        <v>112</v>
      </c>
      <c r="E507" s="21" t="s">
        <v>113</v>
      </c>
      <c r="F507" s="21" t="s">
        <v>114</v>
      </c>
      <c r="G507" s="21" t="s">
        <v>174</v>
      </c>
      <c r="H507" s="21" t="s">
        <v>92</v>
      </c>
      <c r="I507" s="21" t="s">
        <v>93</v>
      </c>
      <c r="J507" s="21" t="s">
        <v>94</v>
      </c>
    </row>
    <row r="508" spans="1:10" s="38" customFormat="1" ht="60" x14ac:dyDescent="0.2">
      <c r="A508" s="171" t="s">
        <v>349</v>
      </c>
      <c r="B508" s="173" t="s">
        <v>59</v>
      </c>
      <c r="C508" s="173" t="s">
        <v>244</v>
      </c>
      <c r="D508" s="173">
        <v>4</v>
      </c>
      <c r="E508" s="173">
        <v>25</v>
      </c>
      <c r="F508" s="51" t="s">
        <v>305</v>
      </c>
      <c r="G508" s="30">
        <f>D508*E508</f>
        <v>100</v>
      </c>
      <c r="H508" s="26" t="e">
        <f>#REF!</f>
        <v>#REF!</v>
      </c>
      <c r="I508" s="83" t="e">
        <f>H508*G508</f>
        <v>#REF!</v>
      </c>
      <c r="J508" s="262" t="e">
        <f>SUM(I508:I512)</f>
        <v>#REF!</v>
      </c>
    </row>
    <row r="509" spans="1:10" s="38" customFormat="1" ht="30" x14ac:dyDescent="0.2">
      <c r="A509" s="339"/>
      <c r="B509" s="173"/>
      <c r="C509" s="173"/>
      <c r="D509" s="173"/>
      <c r="E509" s="173"/>
      <c r="F509" s="2" t="s">
        <v>306</v>
      </c>
      <c r="G509" s="30">
        <f>D508</f>
        <v>4</v>
      </c>
      <c r="H509" s="26">
        <v>116655</v>
      </c>
      <c r="I509" s="26">
        <f>+H509*G509</f>
        <v>466620</v>
      </c>
      <c r="J509" s="165"/>
    </row>
    <row r="510" spans="1:10" s="38" customFormat="1" ht="15" x14ac:dyDescent="0.2">
      <c r="A510" s="339"/>
      <c r="B510" s="173"/>
      <c r="C510" s="173"/>
      <c r="D510" s="173"/>
      <c r="E510" s="173"/>
      <c r="F510" s="51" t="s">
        <v>26</v>
      </c>
      <c r="G510" s="30">
        <v>5</v>
      </c>
      <c r="H510" s="70">
        <v>817</v>
      </c>
      <c r="I510" s="83">
        <f t="shared" ref="I510:I511" si="35">H510*G510</f>
        <v>4085</v>
      </c>
      <c r="J510" s="165"/>
    </row>
    <row r="511" spans="1:10" s="38" customFormat="1" ht="21.5" customHeight="1" x14ac:dyDescent="0.2">
      <c r="A511" s="339"/>
      <c r="B511" s="173"/>
      <c r="C511" s="173"/>
      <c r="D511" s="173"/>
      <c r="E511" s="173"/>
      <c r="F511" s="51" t="s">
        <v>27</v>
      </c>
      <c r="G511" s="30">
        <v>5</v>
      </c>
      <c r="H511" s="26">
        <f>3480*(1+5.2%)</f>
        <v>3660.96</v>
      </c>
      <c r="I511" s="83">
        <f t="shared" si="35"/>
        <v>18304.8</v>
      </c>
      <c r="J511" s="165"/>
    </row>
    <row r="512" spans="1:10" s="22" customFormat="1" ht="30" x14ac:dyDescent="0.2">
      <c r="A512" s="339"/>
      <c r="B512" s="173"/>
      <c r="C512" s="173"/>
      <c r="D512" s="173"/>
      <c r="E512" s="173"/>
      <c r="F512" s="51" t="s">
        <v>204</v>
      </c>
      <c r="G512" s="30">
        <v>1</v>
      </c>
      <c r="H512" s="70">
        <v>81333</v>
      </c>
      <c r="I512" s="70">
        <f>H512*G512</f>
        <v>81333</v>
      </c>
      <c r="J512" s="166"/>
    </row>
    <row r="513" spans="1:12" ht="54.75" customHeight="1" x14ac:dyDescent="0.2">
      <c r="A513" s="21" t="s">
        <v>71</v>
      </c>
      <c r="B513" s="21" t="s">
        <v>110</v>
      </c>
      <c r="C513" s="21" t="s">
        <v>111</v>
      </c>
      <c r="D513" s="21" t="s">
        <v>112</v>
      </c>
      <c r="E513" s="21" t="s">
        <v>113</v>
      </c>
      <c r="F513" s="21" t="s">
        <v>114</v>
      </c>
      <c r="G513" s="21" t="s">
        <v>174</v>
      </c>
      <c r="H513" s="21" t="s">
        <v>92</v>
      </c>
      <c r="I513" s="21" t="s">
        <v>93</v>
      </c>
      <c r="J513" s="21" t="s">
        <v>94</v>
      </c>
    </row>
    <row r="514" spans="1:12" ht="19.25" customHeight="1" x14ac:dyDescent="0.2">
      <c r="A514" s="343" t="s">
        <v>159</v>
      </c>
      <c r="B514" s="345" t="s">
        <v>117</v>
      </c>
      <c r="C514" s="345" t="s">
        <v>196</v>
      </c>
      <c r="D514" s="345">
        <v>2</v>
      </c>
      <c r="E514" s="345">
        <v>20</v>
      </c>
      <c r="F514" s="63" t="s">
        <v>161</v>
      </c>
      <c r="G514" s="63">
        <f>D514*E514</f>
        <v>40</v>
      </c>
      <c r="H514" s="84" t="e">
        <f>#REF!</f>
        <v>#REF!</v>
      </c>
      <c r="I514" s="70" t="e">
        <f>H514*G514</f>
        <v>#REF!</v>
      </c>
      <c r="J514" s="263" t="e">
        <f>SUM(I514:I515)</f>
        <v>#REF!</v>
      </c>
    </row>
    <row r="515" spans="1:12" ht="94.5" customHeight="1" x14ac:dyDescent="0.2">
      <c r="A515" s="344"/>
      <c r="B515" s="163"/>
      <c r="C515" s="163"/>
      <c r="D515" s="163"/>
      <c r="E515" s="163"/>
      <c r="F515" s="2" t="s">
        <v>306</v>
      </c>
      <c r="G515" s="63">
        <f>D514</f>
        <v>2</v>
      </c>
      <c r="H515" s="26">
        <v>116655</v>
      </c>
      <c r="I515" s="26">
        <f>+H515*G515</f>
        <v>233310</v>
      </c>
      <c r="J515" s="264"/>
      <c r="L515" s="29"/>
    </row>
    <row r="516" spans="1:12" ht="32.25" customHeight="1" x14ac:dyDescent="0.2">
      <c r="A516" s="195" t="s">
        <v>162</v>
      </c>
      <c r="B516" s="260"/>
      <c r="C516" s="260"/>
      <c r="D516" s="260"/>
      <c r="E516" s="260"/>
      <c r="F516" s="260"/>
      <c r="G516" s="260"/>
      <c r="H516" s="260"/>
      <c r="I516" s="261"/>
      <c r="J516" s="46" t="e">
        <f>SUM(J266:J512)</f>
        <v>#REF!</v>
      </c>
      <c r="K516" s="85" t="e">
        <f>B3-J516</f>
        <v>#REF!</v>
      </c>
      <c r="L516" s="120" t="e">
        <f>K516/J516</f>
        <v>#REF!</v>
      </c>
    </row>
    <row r="517" spans="1:12" ht="14" x14ac:dyDescent="0.2">
      <c r="A517" s="196" t="s">
        <v>236</v>
      </c>
      <c r="B517" s="258"/>
      <c r="C517" s="258"/>
      <c r="D517" s="258"/>
      <c r="E517" s="258"/>
      <c r="F517" s="258"/>
      <c r="G517" s="258"/>
      <c r="H517" s="258"/>
      <c r="I517" s="259"/>
      <c r="J517" s="64" t="e">
        <f>J516*L516</f>
        <v>#REF!</v>
      </c>
    </row>
    <row r="518" spans="1:12" ht="14" x14ac:dyDescent="0.2">
      <c r="A518" s="195" t="s">
        <v>163</v>
      </c>
      <c r="B518" s="260"/>
      <c r="C518" s="260"/>
      <c r="D518" s="260"/>
      <c r="E518" s="260"/>
      <c r="F518" s="260"/>
      <c r="G518" s="260"/>
      <c r="H518" s="260"/>
      <c r="I518" s="261"/>
      <c r="J518" s="64" t="e">
        <f>SUM(J516+J517)</f>
        <v>#REF!</v>
      </c>
      <c r="K518" s="85" t="e">
        <f>B3-J518</f>
        <v>#REF!</v>
      </c>
    </row>
    <row r="519" spans="1:12" s="22" customFormat="1" ht="14" x14ac:dyDescent="0.2">
      <c r="A519" s="4"/>
      <c r="B519" s="4"/>
      <c r="C519" s="4"/>
      <c r="D519" s="4"/>
      <c r="E519" s="4"/>
      <c r="F519" s="4"/>
      <c r="G519" s="4"/>
      <c r="H519" s="4"/>
      <c r="I519" s="4"/>
      <c r="J519" s="4"/>
    </row>
    <row r="520" spans="1:12" s="22" customFormat="1" ht="14" x14ac:dyDescent="0.2">
      <c r="A520" s="4"/>
      <c r="B520" s="4"/>
      <c r="C520" s="4"/>
      <c r="D520" s="4"/>
      <c r="E520" s="4"/>
      <c r="F520" s="4"/>
      <c r="G520" s="4"/>
      <c r="H520" s="4"/>
      <c r="I520" s="4"/>
      <c r="J520" s="4"/>
    </row>
    <row r="521" spans="1:12" s="22" customFormat="1" x14ac:dyDescent="0.2">
      <c r="A521" s="149" t="s">
        <v>391</v>
      </c>
      <c r="B521" s="149"/>
      <c r="C521" s="149"/>
      <c r="D521" s="149"/>
      <c r="E521" s="149"/>
      <c r="F521" s="149"/>
      <c r="G521" s="149"/>
      <c r="H521" s="149"/>
      <c r="I521" s="149"/>
      <c r="J521" s="149"/>
    </row>
    <row r="522" spans="1:12" s="22" customFormat="1" x14ac:dyDescent="0.2">
      <c r="A522" s="149"/>
      <c r="B522" s="149"/>
      <c r="C522" s="149"/>
      <c r="D522" s="149"/>
      <c r="E522" s="149"/>
      <c r="F522" s="149"/>
      <c r="G522" s="149"/>
      <c r="H522" s="149"/>
      <c r="I522" s="149"/>
      <c r="J522" s="149"/>
    </row>
    <row r="523" spans="1:12" ht="14" x14ac:dyDescent="0.2">
      <c r="A523" s="150" t="s">
        <v>90</v>
      </c>
      <c r="B523" s="203"/>
      <c r="C523" s="203"/>
      <c r="D523" s="203"/>
      <c r="E523" s="203"/>
      <c r="F523" s="203"/>
      <c r="G523" s="203"/>
      <c r="H523" s="203"/>
      <c r="I523" s="203"/>
      <c r="J523" s="352"/>
    </row>
    <row r="524" spans="1:12" ht="45" x14ac:dyDescent="0.2">
      <c r="A524" s="151" t="s">
        <v>71</v>
      </c>
      <c r="B524" s="204"/>
      <c r="C524" s="204"/>
      <c r="D524" s="205"/>
      <c r="E524" s="21" t="s">
        <v>194</v>
      </c>
      <c r="F524" s="23"/>
      <c r="G524" s="21" t="s">
        <v>82</v>
      </c>
      <c r="H524" s="21" t="s">
        <v>92</v>
      </c>
      <c r="I524" s="21" t="s">
        <v>93</v>
      </c>
      <c r="J524" s="21" t="s">
        <v>94</v>
      </c>
    </row>
    <row r="525" spans="1:12" ht="30" x14ac:dyDescent="0.2">
      <c r="A525" s="152" t="s">
        <v>369</v>
      </c>
      <c r="B525" s="206"/>
      <c r="C525" s="206"/>
      <c r="D525" s="207"/>
      <c r="E525" s="24">
        <v>4</v>
      </c>
      <c r="F525" s="25" t="s">
        <v>96</v>
      </c>
      <c r="G525" s="3">
        <v>1</v>
      </c>
      <c r="H525" s="26">
        <v>4510000</v>
      </c>
      <c r="I525" s="27">
        <f>H525*G525*E525</f>
        <v>18040000</v>
      </c>
      <c r="J525" s="153">
        <f>SUM(I525:I528)</f>
        <v>88296000</v>
      </c>
    </row>
    <row r="526" spans="1:12" ht="30" x14ac:dyDescent="0.2">
      <c r="A526" s="208"/>
      <c r="B526" s="209"/>
      <c r="C526" s="209"/>
      <c r="D526" s="210"/>
      <c r="E526" s="24">
        <v>4</v>
      </c>
      <c r="F526" s="25" t="s">
        <v>97</v>
      </c>
      <c r="G526" s="3">
        <v>1</v>
      </c>
      <c r="H526" s="26">
        <v>4510000</v>
      </c>
      <c r="I526" s="27">
        <f t="shared" ref="I526:I536" si="36">H526*G526*E526</f>
        <v>18040000</v>
      </c>
      <c r="J526" s="153"/>
    </row>
    <row r="527" spans="1:12" ht="30" x14ac:dyDescent="0.2">
      <c r="A527" s="208"/>
      <c r="B527" s="209"/>
      <c r="C527" s="209"/>
      <c r="D527" s="210"/>
      <c r="E527" s="24">
        <v>4</v>
      </c>
      <c r="F527" s="25" t="s">
        <v>98</v>
      </c>
      <c r="G527" s="3">
        <v>1</v>
      </c>
      <c r="H527" s="26">
        <v>4510000</v>
      </c>
      <c r="I527" s="27">
        <f t="shared" si="36"/>
        <v>18040000</v>
      </c>
      <c r="J527" s="153"/>
    </row>
    <row r="528" spans="1:12" ht="30" x14ac:dyDescent="0.2">
      <c r="A528" s="211"/>
      <c r="B528" s="212"/>
      <c r="C528" s="212"/>
      <c r="D528" s="213"/>
      <c r="E528" s="24">
        <v>4</v>
      </c>
      <c r="F528" s="25" t="s">
        <v>195</v>
      </c>
      <c r="G528" s="3">
        <v>4</v>
      </c>
      <c r="H528" s="26">
        <v>2136000</v>
      </c>
      <c r="I528" s="27">
        <f t="shared" si="36"/>
        <v>34176000</v>
      </c>
      <c r="J528" s="153"/>
    </row>
    <row r="529" spans="1:13" ht="30" x14ac:dyDescent="0.2">
      <c r="A529" s="152" t="s">
        <v>370</v>
      </c>
      <c r="B529" s="206"/>
      <c r="C529" s="206"/>
      <c r="D529" s="207"/>
      <c r="E529" s="24">
        <v>4</v>
      </c>
      <c r="F529" s="25" t="s">
        <v>96</v>
      </c>
      <c r="G529" s="3">
        <v>1</v>
      </c>
      <c r="H529" s="26">
        <v>4510000</v>
      </c>
      <c r="I529" s="27">
        <f t="shared" si="36"/>
        <v>18040000</v>
      </c>
      <c r="J529" s="153">
        <f>SUM(I529:I532)</f>
        <v>88296000</v>
      </c>
    </row>
    <row r="530" spans="1:13" ht="30" x14ac:dyDescent="0.2">
      <c r="A530" s="208"/>
      <c r="B530" s="209"/>
      <c r="C530" s="209"/>
      <c r="D530" s="210"/>
      <c r="E530" s="24">
        <v>4</v>
      </c>
      <c r="F530" s="25" t="s">
        <v>97</v>
      </c>
      <c r="G530" s="3">
        <v>1</v>
      </c>
      <c r="H530" s="26">
        <v>4510000</v>
      </c>
      <c r="I530" s="27">
        <f t="shared" si="36"/>
        <v>18040000</v>
      </c>
      <c r="J530" s="153"/>
    </row>
    <row r="531" spans="1:13" ht="30" x14ac:dyDescent="0.2">
      <c r="A531" s="208"/>
      <c r="B531" s="209"/>
      <c r="C531" s="209"/>
      <c r="D531" s="210"/>
      <c r="E531" s="24">
        <v>4</v>
      </c>
      <c r="F531" s="25" t="s">
        <v>98</v>
      </c>
      <c r="G531" s="3">
        <v>1</v>
      </c>
      <c r="H531" s="26">
        <v>4510000</v>
      </c>
      <c r="I531" s="27">
        <f t="shared" si="36"/>
        <v>18040000</v>
      </c>
      <c r="J531" s="153"/>
    </row>
    <row r="532" spans="1:13" ht="30" x14ac:dyDescent="0.2">
      <c r="A532" s="211"/>
      <c r="B532" s="212"/>
      <c r="C532" s="212"/>
      <c r="D532" s="213"/>
      <c r="E532" s="24">
        <v>4</v>
      </c>
      <c r="F532" s="25" t="s">
        <v>195</v>
      </c>
      <c r="G532" s="3">
        <v>4</v>
      </c>
      <c r="H532" s="26">
        <v>2136000</v>
      </c>
      <c r="I532" s="27">
        <f t="shared" si="36"/>
        <v>34176000</v>
      </c>
      <c r="J532" s="153"/>
      <c r="M532" s="29"/>
    </row>
    <row r="533" spans="1:13" ht="30" x14ac:dyDescent="0.2">
      <c r="A533" s="152" t="s">
        <v>371</v>
      </c>
      <c r="B533" s="206"/>
      <c r="C533" s="206"/>
      <c r="D533" s="207"/>
      <c r="E533" s="24">
        <v>1</v>
      </c>
      <c r="F533" s="25" t="s">
        <v>102</v>
      </c>
      <c r="G533" s="3">
        <v>1</v>
      </c>
      <c r="H533" s="26">
        <v>4510000</v>
      </c>
      <c r="I533" s="27">
        <f t="shared" si="36"/>
        <v>4510000</v>
      </c>
      <c r="J533" s="159">
        <f>SUM(I533:I536)</f>
        <v>24805000</v>
      </c>
      <c r="M533" s="29"/>
    </row>
    <row r="534" spans="1:13" ht="30" x14ac:dyDescent="0.2">
      <c r="A534" s="208"/>
      <c r="B534" s="209"/>
      <c r="C534" s="209"/>
      <c r="D534" s="210"/>
      <c r="E534" s="24">
        <v>1</v>
      </c>
      <c r="F534" s="25" t="s">
        <v>103</v>
      </c>
      <c r="G534" s="3">
        <v>1</v>
      </c>
      <c r="H534" s="26">
        <v>4510000</v>
      </c>
      <c r="I534" s="27">
        <f t="shared" si="36"/>
        <v>4510000</v>
      </c>
      <c r="J534" s="160"/>
      <c r="M534" s="29"/>
    </row>
    <row r="535" spans="1:13" ht="30" x14ac:dyDescent="0.2">
      <c r="A535" s="208"/>
      <c r="B535" s="209"/>
      <c r="C535" s="209"/>
      <c r="D535" s="210"/>
      <c r="E535" s="24">
        <v>2</v>
      </c>
      <c r="F535" s="25" t="s">
        <v>104</v>
      </c>
      <c r="G535" s="3">
        <v>1</v>
      </c>
      <c r="H535" s="26">
        <v>4510000</v>
      </c>
      <c r="I535" s="27">
        <f t="shared" si="36"/>
        <v>9020000</v>
      </c>
      <c r="J535" s="160"/>
    </row>
    <row r="536" spans="1:13" ht="30" x14ac:dyDescent="0.2">
      <c r="A536" s="211"/>
      <c r="B536" s="212"/>
      <c r="C536" s="212"/>
      <c r="D536" s="213"/>
      <c r="E536" s="24">
        <v>1.5</v>
      </c>
      <c r="F536" s="25" t="s">
        <v>105</v>
      </c>
      <c r="G536" s="3">
        <v>1</v>
      </c>
      <c r="H536" s="26">
        <v>4510000</v>
      </c>
      <c r="I536" s="27">
        <f t="shared" si="36"/>
        <v>6765000</v>
      </c>
      <c r="J536" s="161"/>
      <c r="L536" s="32"/>
      <c r="M536" s="33">
        <f>L536*0.86%</f>
        <v>0</v>
      </c>
    </row>
    <row r="537" spans="1:13" ht="15" x14ac:dyDescent="0.2">
      <c r="A537" s="149"/>
      <c r="B537" s="149"/>
      <c r="C537" s="149"/>
      <c r="D537" s="149"/>
      <c r="E537" s="149"/>
      <c r="F537" s="149"/>
      <c r="G537" s="21" t="s">
        <v>82</v>
      </c>
      <c r="H537" s="21" t="s">
        <v>92</v>
      </c>
      <c r="I537" s="21" t="s">
        <v>93</v>
      </c>
      <c r="J537" s="21" t="s">
        <v>94</v>
      </c>
    </row>
    <row r="538" spans="1:13" s="22" customFormat="1" ht="105" x14ac:dyDescent="0.2">
      <c r="A538" s="177" t="s">
        <v>372</v>
      </c>
      <c r="B538" s="362"/>
      <c r="C538" s="362"/>
      <c r="D538" s="363"/>
      <c r="E538" s="30">
        <f>E525</f>
        <v>4</v>
      </c>
      <c r="F538" s="31" t="s">
        <v>107</v>
      </c>
      <c r="G538" s="3">
        <v>1</v>
      </c>
      <c r="H538" s="26">
        <v>13500000</v>
      </c>
      <c r="I538" s="26">
        <f>E538*G538*H538</f>
        <v>54000000</v>
      </c>
      <c r="J538" s="26">
        <f>I538</f>
        <v>54000000</v>
      </c>
    </row>
    <row r="539" spans="1:13" s="22" customFormat="1" ht="14" x14ac:dyDescent="0.2">
      <c r="A539" s="178" t="s">
        <v>108</v>
      </c>
      <c r="B539" s="216"/>
      <c r="C539" s="216"/>
      <c r="D539" s="216"/>
      <c r="E539" s="216"/>
      <c r="F539" s="216"/>
      <c r="G539" s="216"/>
      <c r="H539" s="216"/>
      <c r="I539" s="216"/>
      <c r="J539" s="324"/>
    </row>
    <row r="540" spans="1:13" ht="29" customHeight="1" x14ac:dyDescent="0.2">
      <c r="A540" s="151" t="s">
        <v>109</v>
      </c>
      <c r="B540" s="204"/>
      <c r="C540" s="204"/>
      <c r="D540" s="204"/>
      <c r="E540" s="204"/>
      <c r="F540" s="204"/>
      <c r="G540" s="204"/>
      <c r="H540" s="204"/>
      <c r="I540" s="204"/>
      <c r="J540" s="205"/>
    </row>
    <row r="541" spans="1:13" s="22" customFormat="1" ht="45" x14ac:dyDescent="0.2">
      <c r="A541" s="21" t="s">
        <v>71</v>
      </c>
      <c r="B541" s="21" t="s">
        <v>110</v>
      </c>
      <c r="C541" s="21" t="s">
        <v>111</v>
      </c>
      <c r="D541" s="21" t="s">
        <v>112</v>
      </c>
      <c r="E541" s="21" t="s">
        <v>113</v>
      </c>
      <c r="F541" s="21" t="s">
        <v>114</v>
      </c>
      <c r="G541" s="21" t="s">
        <v>174</v>
      </c>
      <c r="H541" s="21" t="s">
        <v>92</v>
      </c>
      <c r="I541" s="21" t="s">
        <v>93</v>
      </c>
      <c r="J541" s="21" t="s">
        <v>94</v>
      </c>
    </row>
    <row r="542" spans="1:13" ht="29" customHeight="1" x14ac:dyDescent="0.2">
      <c r="A542" s="75" t="s">
        <v>115</v>
      </c>
      <c r="B542" s="86" t="s">
        <v>217</v>
      </c>
      <c r="C542" s="86" t="s">
        <v>218</v>
      </c>
      <c r="D542" s="323"/>
      <c r="E542" s="323"/>
      <c r="F542" s="323"/>
      <c r="G542" s="323"/>
      <c r="H542" s="323"/>
      <c r="I542" s="323"/>
      <c r="J542" s="323"/>
    </row>
    <row r="543" spans="1:13" ht="33" customHeight="1" x14ac:dyDescent="0.2">
      <c r="A543" s="21" t="s">
        <v>71</v>
      </c>
      <c r="B543" s="21" t="s">
        <v>110</v>
      </c>
      <c r="C543" s="21" t="s">
        <v>111</v>
      </c>
      <c r="D543" s="21" t="s">
        <v>112</v>
      </c>
      <c r="E543" s="21" t="s">
        <v>113</v>
      </c>
      <c r="F543" s="21" t="s">
        <v>114</v>
      </c>
      <c r="G543" s="21" t="s">
        <v>174</v>
      </c>
      <c r="H543" s="21" t="s">
        <v>92</v>
      </c>
      <c r="I543" s="21" t="s">
        <v>93</v>
      </c>
      <c r="J543" s="21" t="s">
        <v>94</v>
      </c>
    </row>
    <row r="544" spans="1:13" ht="31.25" customHeight="1" x14ac:dyDescent="0.2">
      <c r="A544" s="158" t="s">
        <v>286</v>
      </c>
      <c r="B544" s="157" t="s">
        <v>117</v>
      </c>
      <c r="C544" s="157" t="s">
        <v>118</v>
      </c>
      <c r="D544" s="157">
        <v>3</v>
      </c>
      <c r="E544" s="157">
        <v>20</v>
      </c>
      <c r="F544" s="2" t="s">
        <v>165</v>
      </c>
      <c r="G544" s="3">
        <f>ROUNDUP((D544*E544)/50,0)</f>
        <v>2</v>
      </c>
      <c r="H544" s="42" t="e">
        <f>#REF!</f>
        <v>#REF!</v>
      </c>
      <c r="I544" s="26" t="e">
        <f>+H544*G544</f>
        <v>#REF!</v>
      </c>
      <c r="J544" s="159" t="e">
        <f>SUM(I544:I547)</f>
        <v>#REF!</v>
      </c>
    </row>
    <row r="545" spans="1:10" ht="36.5" customHeight="1" x14ac:dyDescent="0.2">
      <c r="A545" s="217"/>
      <c r="B545" s="219"/>
      <c r="C545" s="219"/>
      <c r="D545" s="219"/>
      <c r="E545" s="219"/>
      <c r="F545" s="2" t="s">
        <v>80</v>
      </c>
      <c r="G545" s="3">
        <f>ROUNDUP((D544*E544)/20,0)</f>
        <v>3</v>
      </c>
      <c r="H545" s="42" t="e">
        <f>#REF!</f>
        <v>#REF!</v>
      </c>
      <c r="I545" s="26" t="e">
        <f>+H545*G545</f>
        <v>#REF!</v>
      </c>
      <c r="J545" s="160"/>
    </row>
    <row r="546" spans="1:10" s="22" customFormat="1" ht="15" x14ac:dyDescent="0.2">
      <c r="A546" s="217"/>
      <c r="B546" s="219"/>
      <c r="C546" s="219"/>
      <c r="D546" s="219"/>
      <c r="E546" s="219"/>
      <c r="F546" s="2" t="s">
        <v>78</v>
      </c>
      <c r="G546" s="3">
        <v>1</v>
      </c>
      <c r="H546" s="42" t="e">
        <f>#REF!</f>
        <v>#REF!</v>
      </c>
      <c r="I546" s="26" t="e">
        <f>+H546*G546</f>
        <v>#REF!</v>
      </c>
      <c r="J546" s="160"/>
    </row>
    <row r="547" spans="1:10" ht="33" customHeight="1" x14ac:dyDescent="0.2">
      <c r="A547" s="218"/>
      <c r="B547" s="220"/>
      <c r="C547" s="220"/>
      <c r="D547" s="220"/>
      <c r="E547" s="220"/>
      <c r="F547" s="2" t="s">
        <v>79</v>
      </c>
      <c r="G547" s="3">
        <v>3</v>
      </c>
      <c r="H547" s="42" t="e">
        <f>#REF!</f>
        <v>#REF!</v>
      </c>
      <c r="I547" s="26" t="e">
        <f>+H547*G547</f>
        <v>#REF!</v>
      </c>
      <c r="J547" s="161"/>
    </row>
    <row r="548" spans="1:10" ht="45" x14ac:dyDescent="0.2">
      <c r="A548" s="21" t="s">
        <v>71</v>
      </c>
      <c r="B548" s="21" t="s">
        <v>110</v>
      </c>
      <c r="C548" s="21" t="s">
        <v>111</v>
      </c>
      <c r="D548" s="21" t="s">
        <v>112</v>
      </c>
      <c r="E548" s="21" t="s">
        <v>113</v>
      </c>
      <c r="F548" s="21" t="s">
        <v>114</v>
      </c>
      <c r="G548" s="21" t="s">
        <v>174</v>
      </c>
      <c r="H548" s="21" t="s">
        <v>92</v>
      </c>
      <c r="I548" s="21" t="s">
        <v>93</v>
      </c>
      <c r="J548" s="21" t="s">
        <v>94</v>
      </c>
    </row>
    <row r="549" spans="1:10" ht="37.25" customHeight="1" x14ac:dyDescent="0.2">
      <c r="A549" s="155" t="s">
        <v>287</v>
      </c>
      <c r="B549" s="156" t="s">
        <v>59</v>
      </c>
      <c r="C549" s="157" t="s">
        <v>118</v>
      </c>
      <c r="D549" s="157">
        <v>3</v>
      </c>
      <c r="E549" s="157">
        <v>15</v>
      </c>
      <c r="F549" s="2" t="s">
        <v>165</v>
      </c>
      <c r="G549" s="3">
        <f>ROUNDUP((D549*E549)/50,0)</f>
        <v>1</v>
      </c>
      <c r="H549" s="42" t="e">
        <f>#REF!</f>
        <v>#REF!</v>
      </c>
      <c r="I549" s="26" t="e">
        <f>+H549*G549</f>
        <v>#REF!</v>
      </c>
      <c r="J549" s="153" t="e">
        <f>+I552+I549+I550+I551</f>
        <v>#REF!</v>
      </c>
    </row>
    <row r="550" spans="1:10" ht="39.5" customHeight="1" x14ac:dyDescent="0.2">
      <c r="A550" s="221"/>
      <c r="B550" s="219"/>
      <c r="C550" s="219"/>
      <c r="D550" s="219"/>
      <c r="E550" s="219"/>
      <c r="F550" s="2" t="s">
        <v>80</v>
      </c>
      <c r="G550" s="81">
        <f>ROUNDUP((D549*E549)/20,0)</f>
        <v>3</v>
      </c>
      <c r="H550" s="42" t="e">
        <f>#REF!</f>
        <v>#REF!</v>
      </c>
      <c r="I550" s="26" t="e">
        <f>+H550*G550</f>
        <v>#REF!</v>
      </c>
      <c r="J550" s="153"/>
    </row>
    <row r="551" spans="1:10" ht="15" x14ac:dyDescent="0.2">
      <c r="A551" s="221"/>
      <c r="B551" s="219"/>
      <c r="C551" s="219"/>
      <c r="D551" s="219"/>
      <c r="E551" s="219"/>
      <c r="F551" s="2" t="s">
        <v>78</v>
      </c>
      <c r="G551" s="3">
        <v>1</v>
      </c>
      <c r="H551" s="42" t="e">
        <f>#REF!</f>
        <v>#REF!</v>
      </c>
      <c r="I551" s="26" t="e">
        <f>+H551*G551</f>
        <v>#REF!</v>
      </c>
      <c r="J551" s="153"/>
    </row>
    <row r="552" spans="1:10" ht="25.25" customHeight="1" x14ac:dyDescent="0.2">
      <c r="A552" s="222"/>
      <c r="B552" s="220"/>
      <c r="C552" s="220"/>
      <c r="D552" s="220"/>
      <c r="E552" s="220"/>
      <c r="F552" s="2" t="s">
        <v>79</v>
      </c>
      <c r="G552" s="3">
        <v>3</v>
      </c>
      <c r="H552" s="42" t="e">
        <f>#REF!</f>
        <v>#REF!</v>
      </c>
      <c r="I552" s="26" t="e">
        <f>+H552*G552</f>
        <v>#REF!</v>
      </c>
      <c r="J552" s="153"/>
    </row>
    <row r="553" spans="1:10" ht="45" x14ac:dyDescent="0.2">
      <c r="A553" s="21" t="s">
        <v>71</v>
      </c>
      <c r="B553" s="21" t="s">
        <v>110</v>
      </c>
      <c r="C553" s="21" t="s">
        <v>111</v>
      </c>
      <c r="D553" s="21" t="s">
        <v>112</v>
      </c>
      <c r="E553" s="21" t="s">
        <v>113</v>
      </c>
      <c r="F553" s="21" t="s">
        <v>114</v>
      </c>
      <c r="G553" s="21" t="s">
        <v>120</v>
      </c>
      <c r="H553" s="21" t="s">
        <v>92</v>
      </c>
      <c r="I553" s="21" t="s">
        <v>93</v>
      </c>
      <c r="J553" s="21" t="s">
        <v>94</v>
      </c>
    </row>
    <row r="554" spans="1:10" ht="33" customHeight="1" x14ac:dyDescent="0.2">
      <c r="A554" s="155" t="s">
        <v>392</v>
      </c>
      <c r="B554" s="156" t="s">
        <v>117</v>
      </c>
      <c r="C554" s="156" t="s">
        <v>121</v>
      </c>
      <c r="D554" s="156">
        <v>3</v>
      </c>
      <c r="E554" s="156">
        <v>15</v>
      </c>
      <c r="F554" s="2" t="s">
        <v>165</v>
      </c>
      <c r="G554" s="3">
        <f>ROUNDUP((D554*E554)/50,0)</f>
        <v>1</v>
      </c>
      <c r="H554" s="26" t="e">
        <f>#REF!</f>
        <v>#REF!</v>
      </c>
      <c r="I554" s="26" t="e">
        <f>+H554*G554</f>
        <v>#REF!</v>
      </c>
      <c r="J554" s="159" t="e">
        <f>SUM(I554:I569)</f>
        <v>#REF!</v>
      </c>
    </row>
    <row r="555" spans="1:10" ht="31.25" customHeight="1" x14ac:dyDescent="0.2">
      <c r="A555" s="221"/>
      <c r="B555" s="219"/>
      <c r="C555" s="219"/>
      <c r="D555" s="219"/>
      <c r="E555" s="219"/>
      <c r="F555" s="2" t="s">
        <v>80</v>
      </c>
      <c r="G555" s="3">
        <f>ROUNDUP((D554*E554)/20,0)</f>
        <v>3</v>
      </c>
      <c r="H555" s="26" t="e">
        <f>#REF!</f>
        <v>#REF!</v>
      </c>
      <c r="I555" s="26" t="e">
        <f>+H555*G555</f>
        <v>#REF!</v>
      </c>
      <c r="J555" s="160"/>
    </row>
    <row r="556" spans="1:10" ht="26.5" customHeight="1" x14ac:dyDescent="0.2">
      <c r="A556" s="221"/>
      <c r="B556" s="219"/>
      <c r="C556" s="219"/>
      <c r="D556" s="219"/>
      <c r="E556" s="219"/>
      <c r="F556" s="2" t="s">
        <v>78</v>
      </c>
      <c r="G556" s="3">
        <v>1</v>
      </c>
      <c r="H556" s="26" t="e">
        <f>#REF!</f>
        <v>#REF!</v>
      </c>
      <c r="I556" s="26" t="e">
        <f>+H556*G556</f>
        <v>#REF!</v>
      </c>
      <c r="J556" s="160"/>
    </row>
    <row r="557" spans="1:10" ht="45" x14ac:dyDescent="0.2">
      <c r="A557" s="221"/>
      <c r="B557" s="219"/>
      <c r="C557" s="219"/>
      <c r="D557" s="219"/>
      <c r="E557" s="219"/>
      <c r="F557" s="2" t="s">
        <v>77</v>
      </c>
      <c r="G557" s="3">
        <v>1</v>
      </c>
      <c r="H557" s="26" t="e">
        <f>#REF!</f>
        <v>#REF!</v>
      </c>
      <c r="I557" s="26" t="e">
        <f>+H557*G557</f>
        <v>#REF!</v>
      </c>
      <c r="J557" s="160"/>
    </row>
    <row r="558" spans="1:10" ht="26.5" customHeight="1" x14ac:dyDescent="0.2">
      <c r="A558" s="222"/>
      <c r="B558" s="220"/>
      <c r="C558" s="220"/>
      <c r="D558" s="220"/>
      <c r="E558" s="220"/>
      <c r="F558" s="2" t="s">
        <v>79</v>
      </c>
      <c r="G558" s="30">
        <v>1</v>
      </c>
      <c r="H558" s="27" t="e">
        <f>#REF!</f>
        <v>#REF!</v>
      </c>
      <c r="I558" s="26" t="e">
        <f>+H558*G558</f>
        <v>#REF!</v>
      </c>
      <c r="J558" s="161"/>
    </row>
    <row r="559" spans="1:10" ht="45" x14ac:dyDescent="0.2">
      <c r="A559" s="21" t="s">
        <v>71</v>
      </c>
      <c r="B559" s="21" t="s">
        <v>110</v>
      </c>
      <c r="C559" s="21" t="s">
        <v>111</v>
      </c>
      <c r="D559" s="21" t="s">
        <v>112</v>
      </c>
      <c r="E559" s="21" t="s">
        <v>113</v>
      </c>
      <c r="F559" s="21" t="s">
        <v>114</v>
      </c>
      <c r="G559" s="21" t="s">
        <v>174</v>
      </c>
      <c r="H559" s="21" t="s">
        <v>92</v>
      </c>
      <c r="I559" s="21" t="s">
        <v>93</v>
      </c>
      <c r="J559" s="21" t="s">
        <v>94</v>
      </c>
    </row>
    <row r="560" spans="1:10" ht="28.25" customHeight="1" x14ac:dyDescent="0.2">
      <c r="A560" s="158" t="s">
        <v>393</v>
      </c>
      <c r="B560" s="157" t="s">
        <v>59</v>
      </c>
      <c r="C560" s="156" t="s">
        <v>121</v>
      </c>
      <c r="D560" s="156">
        <v>3</v>
      </c>
      <c r="E560" s="156">
        <v>10</v>
      </c>
      <c r="F560" s="2" t="s">
        <v>165</v>
      </c>
      <c r="G560" s="3">
        <f>ROUNDUP((D560*E560)/50,0)</f>
        <v>1</v>
      </c>
      <c r="H560" s="26" t="e">
        <f>#REF!</f>
        <v>#REF!</v>
      </c>
      <c r="I560" s="26" t="e">
        <f>+H560*G560</f>
        <v>#REF!</v>
      </c>
      <c r="J560" s="159" t="e">
        <f>SUM(I560:I572)</f>
        <v>#REF!</v>
      </c>
    </row>
    <row r="561" spans="1:12" ht="28.25" customHeight="1" x14ac:dyDescent="0.2">
      <c r="A561" s="217"/>
      <c r="B561" s="219"/>
      <c r="C561" s="219"/>
      <c r="D561" s="219"/>
      <c r="E561" s="219"/>
      <c r="F561" s="2" t="s">
        <v>80</v>
      </c>
      <c r="G561" s="3">
        <f>ROUNDUP((D560*E560)/20,0)</f>
        <v>2</v>
      </c>
      <c r="H561" s="26" t="e">
        <f>#REF!</f>
        <v>#REF!</v>
      </c>
      <c r="I561" s="26" t="e">
        <f>+H561*G561</f>
        <v>#REF!</v>
      </c>
      <c r="J561" s="159"/>
    </row>
    <row r="562" spans="1:12" ht="34.25" customHeight="1" x14ac:dyDescent="0.2">
      <c r="A562" s="217"/>
      <c r="B562" s="219"/>
      <c r="C562" s="219"/>
      <c r="D562" s="219"/>
      <c r="E562" s="219"/>
      <c r="F562" s="2" t="s">
        <v>78</v>
      </c>
      <c r="G562" s="3">
        <v>1</v>
      </c>
      <c r="H562" s="26" t="e">
        <f>#REF!</f>
        <v>#REF!</v>
      </c>
      <c r="I562" s="26" t="e">
        <f>+H562*G562</f>
        <v>#REF!</v>
      </c>
      <c r="J562" s="159"/>
    </row>
    <row r="563" spans="1:12" s="22" customFormat="1" ht="45" x14ac:dyDescent="0.2">
      <c r="A563" s="217"/>
      <c r="B563" s="219"/>
      <c r="C563" s="219"/>
      <c r="D563" s="219"/>
      <c r="E563" s="219"/>
      <c r="F563" s="2" t="s">
        <v>77</v>
      </c>
      <c r="G563" s="3">
        <v>1</v>
      </c>
      <c r="H563" s="26" t="e">
        <f>#REF!</f>
        <v>#REF!</v>
      </c>
      <c r="I563" s="26" t="e">
        <f>+H563*G563</f>
        <v>#REF!</v>
      </c>
      <c r="J563" s="159"/>
    </row>
    <row r="564" spans="1:12" ht="76.25" customHeight="1" x14ac:dyDescent="0.2">
      <c r="A564" s="218"/>
      <c r="B564" s="220"/>
      <c r="C564" s="220"/>
      <c r="D564" s="220"/>
      <c r="E564" s="220"/>
      <c r="F564" s="2" t="s">
        <v>79</v>
      </c>
      <c r="G564" s="30">
        <v>1</v>
      </c>
      <c r="H564" s="27" t="e">
        <f>#REF!</f>
        <v>#REF!</v>
      </c>
      <c r="I564" s="26" t="e">
        <f>+H564*G564</f>
        <v>#REF!</v>
      </c>
      <c r="J564" s="159"/>
      <c r="L564" s="44"/>
    </row>
    <row r="565" spans="1:12" ht="45" x14ac:dyDescent="0.2">
      <c r="A565" s="21" t="s">
        <v>71</v>
      </c>
      <c r="B565" s="21" t="s">
        <v>110</v>
      </c>
      <c r="C565" s="21" t="s">
        <v>111</v>
      </c>
      <c r="D565" s="21" t="s">
        <v>112</v>
      </c>
      <c r="E565" s="21" t="s">
        <v>113</v>
      </c>
      <c r="F565" s="21" t="s">
        <v>114</v>
      </c>
      <c r="G565" s="21" t="s">
        <v>174</v>
      </c>
      <c r="H565" s="21" t="s">
        <v>92</v>
      </c>
      <c r="I565" s="21" t="s">
        <v>93</v>
      </c>
      <c r="J565" s="21" t="s">
        <v>94</v>
      </c>
      <c r="L565" s="44"/>
    </row>
    <row r="566" spans="1:12" ht="65" customHeight="1" x14ac:dyDescent="0.2">
      <c r="A566" s="158" t="s">
        <v>338</v>
      </c>
      <c r="B566" s="158" t="s">
        <v>117</v>
      </c>
      <c r="C566" s="156" t="s">
        <v>5</v>
      </c>
      <c r="D566" s="157">
        <v>1</v>
      </c>
      <c r="E566" s="157">
        <v>20</v>
      </c>
      <c r="F566" s="2" t="s">
        <v>77</v>
      </c>
      <c r="G566" s="3">
        <v>1</v>
      </c>
      <c r="H566" s="26" t="e">
        <f>#REF!</f>
        <v>#REF!</v>
      </c>
      <c r="I566" s="26" t="e">
        <f>+H566*G566</f>
        <v>#REF!</v>
      </c>
      <c r="J566" s="159" t="e">
        <f>SUM(I566:I568)</f>
        <v>#REF!</v>
      </c>
      <c r="L566" s="44"/>
    </row>
    <row r="567" spans="1:12" s="22" customFormat="1" ht="30" x14ac:dyDescent="0.2">
      <c r="A567" s="217"/>
      <c r="B567" s="183"/>
      <c r="C567" s="223"/>
      <c r="D567" s="227"/>
      <c r="E567" s="227"/>
      <c r="F567" s="2" t="s">
        <v>306</v>
      </c>
      <c r="G567" s="3">
        <f>D566</f>
        <v>1</v>
      </c>
      <c r="H567" s="26">
        <v>116655</v>
      </c>
      <c r="I567" s="26">
        <f>+H567*G567</f>
        <v>116655</v>
      </c>
      <c r="J567" s="160"/>
    </row>
    <row r="568" spans="1:12" ht="30" x14ac:dyDescent="0.2">
      <c r="A568" s="218"/>
      <c r="B568" s="231"/>
      <c r="C568" s="224"/>
      <c r="D568" s="228"/>
      <c r="E568" s="228"/>
      <c r="F568" s="2" t="s">
        <v>76</v>
      </c>
      <c r="G568" s="3">
        <v>20</v>
      </c>
      <c r="H568" s="26" t="e">
        <f>#REF!</f>
        <v>#REF!</v>
      </c>
      <c r="I568" s="26" t="e">
        <f>+H568*G568</f>
        <v>#REF!</v>
      </c>
      <c r="J568" s="161"/>
    </row>
    <row r="569" spans="1:12" s="22" customFormat="1" ht="45" x14ac:dyDescent="0.2">
      <c r="A569" s="21" t="s">
        <v>71</v>
      </c>
      <c r="B569" s="21" t="s">
        <v>110</v>
      </c>
      <c r="C569" s="21" t="s">
        <v>111</v>
      </c>
      <c r="D569" s="21" t="s">
        <v>112</v>
      </c>
      <c r="E569" s="21" t="s">
        <v>113</v>
      </c>
      <c r="F569" s="21" t="s">
        <v>114</v>
      </c>
      <c r="G569" s="21" t="s">
        <v>174</v>
      </c>
      <c r="H569" s="21" t="s">
        <v>92</v>
      </c>
      <c r="I569" s="21" t="s">
        <v>93</v>
      </c>
      <c r="J569" s="21" t="s">
        <v>94</v>
      </c>
    </row>
    <row r="570" spans="1:12" s="47" customFormat="1" ht="75" x14ac:dyDescent="0.2">
      <c r="A570" s="35" t="s">
        <v>373</v>
      </c>
      <c r="B570" s="40" t="s">
        <v>117</v>
      </c>
      <c r="C570" s="43" t="s">
        <v>5</v>
      </c>
      <c r="D570" s="41">
        <v>3</v>
      </c>
      <c r="E570" s="41">
        <v>15</v>
      </c>
      <c r="F570" s="45" t="s">
        <v>77</v>
      </c>
      <c r="G570" s="45">
        <v>1</v>
      </c>
      <c r="H570" s="28" t="e">
        <f>#REF!</f>
        <v>#REF!</v>
      </c>
      <c r="I570" s="26" t="e">
        <f>+H570*G570</f>
        <v>#REF!</v>
      </c>
      <c r="J570" s="26" t="e">
        <f>SUM(I570)</f>
        <v>#REF!</v>
      </c>
    </row>
    <row r="571" spans="1:12" s="22" customFormat="1" ht="30" x14ac:dyDescent="0.2">
      <c r="A571" s="21" t="s">
        <v>71</v>
      </c>
      <c r="B571" s="21" t="s">
        <v>110</v>
      </c>
      <c r="C571" s="21" t="s">
        <v>111</v>
      </c>
      <c r="D571" s="21" t="s">
        <v>112</v>
      </c>
      <c r="E571" s="21" t="s">
        <v>124</v>
      </c>
      <c r="F571" s="21" t="s">
        <v>114</v>
      </c>
      <c r="G571" s="21" t="s">
        <v>174</v>
      </c>
      <c r="H571" s="21" t="s">
        <v>92</v>
      </c>
      <c r="I571" s="21" t="s">
        <v>93</v>
      </c>
      <c r="J571" s="21" t="s">
        <v>94</v>
      </c>
    </row>
    <row r="572" spans="1:12" ht="75" x14ac:dyDescent="0.2">
      <c r="A572" s="35" t="s">
        <v>373</v>
      </c>
      <c r="B572" s="35" t="s">
        <v>59</v>
      </c>
      <c r="C572" s="43" t="s">
        <v>5</v>
      </c>
      <c r="D572" s="30">
        <v>1</v>
      </c>
      <c r="E572" s="30">
        <v>8</v>
      </c>
      <c r="F572" s="45" t="s">
        <v>77</v>
      </c>
      <c r="G572" s="45">
        <v>1</v>
      </c>
      <c r="H572" s="28" t="e">
        <f>#REF!</f>
        <v>#REF!</v>
      </c>
      <c r="I572" s="26" t="e">
        <f>+H572*G572</f>
        <v>#REF!</v>
      </c>
      <c r="J572" s="26" t="e">
        <f>SUM(I572)</f>
        <v>#REF!</v>
      </c>
    </row>
    <row r="573" spans="1:12" s="22" customFormat="1" ht="45" x14ac:dyDescent="0.2">
      <c r="A573" s="21" t="s">
        <v>71</v>
      </c>
      <c r="B573" s="21" t="s">
        <v>110</v>
      </c>
      <c r="C573" s="21" t="s">
        <v>111</v>
      </c>
      <c r="D573" s="21" t="s">
        <v>112</v>
      </c>
      <c r="E573" s="21" t="s">
        <v>113</v>
      </c>
      <c r="F573" s="21" t="s">
        <v>114</v>
      </c>
      <c r="G573" s="21" t="s">
        <v>174</v>
      </c>
      <c r="H573" s="21" t="s">
        <v>92</v>
      </c>
      <c r="I573" s="21" t="s">
        <v>93</v>
      </c>
      <c r="J573" s="21" t="s">
        <v>94</v>
      </c>
    </row>
    <row r="574" spans="1:12" ht="45" x14ac:dyDescent="0.2">
      <c r="A574" s="48" t="s">
        <v>7</v>
      </c>
      <c r="B574" s="41" t="s">
        <v>117</v>
      </c>
      <c r="C574" s="43" t="s">
        <v>5</v>
      </c>
      <c r="D574" s="41">
        <v>2</v>
      </c>
      <c r="E574" s="41">
        <v>20</v>
      </c>
      <c r="F574" s="45" t="s">
        <v>77</v>
      </c>
      <c r="G574" s="45">
        <v>1</v>
      </c>
      <c r="H574" s="28" t="e">
        <f>#REF!</f>
        <v>#REF!</v>
      </c>
      <c r="I574" s="26" t="e">
        <f>+H574*G574</f>
        <v>#REF!</v>
      </c>
      <c r="J574" s="26" t="e">
        <f>SUM(I574)</f>
        <v>#REF!</v>
      </c>
    </row>
    <row r="575" spans="1:12" s="22" customFormat="1" ht="45" x14ac:dyDescent="0.2">
      <c r="A575" s="21" t="s">
        <v>71</v>
      </c>
      <c r="B575" s="21" t="s">
        <v>110</v>
      </c>
      <c r="C575" s="21" t="s">
        <v>111</v>
      </c>
      <c r="D575" s="21" t="s">
        <v>112</v>
      </c>
      <c r="E575" s="21" t="s">
        <v>113</v>
      </c>
      <c r="F575" s="21" t="s">
        <v>114</v>
      </c>
      <c r="G575" s="21" t="s">
        <v>174</v>
      </c>
      <c r="H575" s="21" t="s">
        <v>92</v>
      </c>
      <c r="I575" s="21" t="s">
        <v>93</v>
      </c>
      <c r="J575" s="21" t="s">
        <v>94</v>
      </c>
    </row>
    <row r="576" spans="1:12" ht="45" x14ac:dyDescent="0.2">
      <c r="A576" s="49" t="s">
        <v>8</v>
      </c>
      <c r="B576" s="30" t="s">
        <v>59</v>
      </c>
      <c r="C576" s="43" t="s">
        <v>5</v>
      </c>
      <c r="D576" s="30">
        <v>1</v>
      </c>
      <c r="E576" s="30">
        <v>15</v>
      </c>
      <c r="F576" s="45" t="s">
        <v>77</v>
      </c>
      <c r="G576" s="45">
        <v>1</v>
      </c>
      <c r="H576" s="28" t="e">
        <f>#REF!</f>
        <v>#REF!</v>
      </c>
      <c r="I576" s="26" t="e">
        <f>+H576*G576</f>
        <v>#REF!</v>
      </c>
      <c r="J576" s="26" t="e">
        <f>SUM(I576)</f>
        <v>#REF!</v>
      </c>
    </row>
    <row r="577" spans="1:10" ht="24" customHeight="1" x14ac:dyDescent="0.2">
      <c r="A577" s="21" t="s">
        <v>71</v>
      </c>
      <c r="B577" s="21" t="s">
        <v>110</v>
      </c>
      <c r="C577" s="21" t="s">
        <v>111</v>
      </c>
      <c r="D577" s="21" t="s">
        <v>112</v>
      </c>
      <c r="E577" s="21" t="s">
        <v>113</v>
      </c>
      <c r="F577" s="21" t="s">
        <v>114</v>
      </c>
      <c r="G577" s="21" t="s">
        <v>174</v>
      </c>
      <c r="H577" s="21" t="s">
        <v>92</v>
      </c>
      <c r="I577" s="21" t="s">
        <v>93</v>
      </c>
      <c r="J577" s="21" t="s">
        <v>94</v>
      </c>
    </row>
    <row r="578" spans="1:10" ht="23.5" customHeight="1" x14ac:dyDescent="0.2">
      <c r="A578" s="171" t="s">
        <v>9</v>
      </c>
      <c r="B578" s="157" t="s">
        <v>117</v>
      </c>
      <c r="C578" s="157" t="s">
        <v>10</v>
      </c>
      <c r="D578" s="157">
        <v>2</v>
      </c>
      <c r="E578" s="157">
        <v>30</v>
      </c>
      <c r="F578" s="2" t="s">
        <v>310</v>
      </c>
      <c r="G578" s="3">
        <v>2</v>
      </c>
      <c r="H578" s="26" t="e">
        <f>#REF!</f>
        <v>#REF!</v>
      </c>
      <c r="I578" s="26" t="e">
        <f t="shared" ref="I578:I585" si="37">+H578*G578</f>
        <v>#REF!</v>
      </c>
      <c r="J578" s="159" t="e">
        <f>SUM(I578:I589)</f>
        <v>#REF!</v>
      </c>
    </row>
    <row r="579" spans="1:10" ht="24" customHeight="1" x14ac:dyDescent="0.2">
      <c r="A579" s="339"/>
      <c r="B579" s="219"/>
      <c r="C579" s="219"/>
      <c r="D579" s="219"/>
      <c r="E579" s="219"/>
      <c r="F579" s="2" t="s">
        <v>311</v>
      </c>
      <c r="G579" s="3">
        <v>2</v>
      </c>
      <c r="H579" s="66" t="e">
        <f>#REF!</f>
        <v>#REF!</v>
      </c>
      <c r="I579" s="26" t="e">
        <f t="shared" si="37"/>
        <v>#REF!</v>
      </c>
      <c r="J579" s="159"/>
    </row>
    <row r="580" spans="1:10" ht="24.5" customHeight="1" x14ac:dyDescent="0.2">
      <c r="A580" s="339"/>
      <c r="B580" s="219"/>
      <c r="C580" s="219"/>
      <c r="D580" s="219"/>
      <c r="E580" s="219"/>
      <c r="F580" s="2" t="s">
        <v>171</v>
      </c>
      <c r="G580" s="3">
        <v>2</v>
      </c>
      <c r="H580" s="26" t="e">
        <f>#REF!</f>
        <v>#REF!</v>
      </c>
      <c r="I580" s="26" t="e">
        <f t="shared" si="37"/>
        <v>#REF!</v>
      </c>
      <c r="J580" s="159"/>
    </row>
    <row r="581" spans="1:10" ht="24.5" customHeight="1" x14ac:dyDescent="0.2">
      <c r="A581" s="339"/>
      <c r="B581" s="219"/>
      <c r="C581" s="219"/>
      <c r="D581" s="219"/>
      <c r="E581" s="219"/>
      <c r="F581" s="2" t="s">
        <v>165</v>
      </c>
      <c r="G581" s="3">
        <v>1</v>
      </c>
      <c r="H581" s="26" t="e">
        <f>#REF!</f>
        <v>#REF!</v>
      </c>
      <c r="I581" s="26" t="e">
        <f t="shared" si="37"/>
        <v>#REF!</v>
      </c>
      <c r="J581" s="159"/>
    </row>
    <row r="582" spans="1:10" ht="25.25" customHeight="1" x14ac:dyDescent="0.2">
      <c r="A582" s="339"/>
      <c r="B582" s="219"/>
      <c r="C582" s="219"/>
      <c r="D582" s="219"/>
      <c r="E582" s="219"/>
      <c r="F582" s="2" t="s">
        <v>312</v>
      </c>
      <c r="G582" s="3">
        <v>1</v>
      </c>
      <c r="H582" s="26" t="e">
        <f>#REF!</f>
        <v>#REF!</v>
      </c>
      <c r="I582" s="26" t="e">
        <f t="shared" si="37"/>
        <v>#REF!</v>
      </c>
      <c r="J582" s="159"/>
    </row>
    <row r="583" spans="1:10" ht="23.5" customHeight="1" x14ac:dyDescent="0.2">
      <c r="A583" s="339"/>
      <c r="B583" s="219"/>
      <c r="C583" s="219"/>
      <c r="D583" s="219"/>
      <c r="E583" s="219"/>
      <c r="F583" s="2" t="s">
        <v>313</v>
      </c>
      <c r="G583" s="3">
        <v>1</v>
      </c>
      <c r="H583" s="26" t="e">
        <f>#REF!</f>
        <v>#REF!</v>
      </c>
      <c r="I583" s="26" t="e">
        <f t="shared" si="37"/>
        <v>#REF!</v>
      </c>
      <c r="J583" s="159"/>
    </row>
    <row r="584" spans="1:10" ht="23.5" customHeight="1" x14ac:dyDescent="0.2">
      <c r="A584" s="339"/>
      <c r="B584" s="219"/>
      <c r="C584" s="219"/>
      <c r="D584" s="219"/>
      <c r="E584" s="219"/>
      <c r="F584" s="2" t="s">
        <v>179</v>
      </c>
      <c r="G584" s="3">
        <v>1</v>
      </c>
      <c r="H584" s="26" t="e">
        <f>#REF!</f>
        <v>#REF!</v>
      </c>
      <c r="I584" s="26" t="e">
        <f t="shared" si="37"/>
        <v>#REF!</v>
      </c>
      <c r="J584" s="159"/>
    </row>
    <row r="585" spans="1:10" ht="23.5" customHeight="1" x14ac:dyDescent="0.2">
      <c r="A585" s="339"/>
      <c r="B585" s="219"/>
      <c r="C585" s="219"/>
      <c r="D585" s="219"/>
      <c r="E585" s="219"/>
      <c r="F585" s="2" t="s">
        <v>178</v>
      </c>
      <c r="G585" s="3">
        <v>1</v>
      </c>
      <c r="H585" s="26" t="e">
        <f>#REF!</f>
        <v>#REF!</v>
      </c>
      <c r="I585" s="26" t="e">
        <f t="shared" si="37"/>
        <v>#REF!</v>
      </c>
      <c r="J585" s="159"/>
    </row>
    <row r="586" spans="1:10" ht="23.5" customHeight="1" x14ac:dyDescent="0.2">
      <c r="A586" s="339"/>
      <c r="B586" s="219"/>
      <c r="C586" s="219"/>
      <c r="D586" s="219"/>
      <c r="E586" s="219"/>
      <c r="F586" s="2" t="s">
        <v>176</v>
      </c>
      <c r="G586" s="3">
        <v>60</v>
      </c>
      <c r="H586" s="26" t="e">
        <f>#REF!</f>
        <v>#REF!</v>
      </c>
      <c r="I586" s="26" t="e">
        <f>+H586*G586</f>
        <v>#REF!</v>
      </c>
      <c r="J586" s="159"/>
    </row>
    <row r="587" spans="1:10" ht="24.5" customHeight="1" x14ac:dyDescent="0.2">
      <c r="A587" s="339"/>
      <c r="B587" s="219"/>
      <c r="C587" s="219"/>
      <c r="D587" s="219"/>
      <c r="E587" s="219"/>
      <c r="F587" s="2" t="s">
        <v>177</v>
      </c>
      <c r="G587" s="3">
        <v>60</v>
      </c>
      <c r="H587" s="26" t="e">
        <f>#REF!</f>
        <v>#REF!</v>
      </c>
      <c r="I587" s="26" t="e">
        <f>+H587*G587</f>
        <v>#REF!</v>
      </c>
      <c r="J587" s="159"/>
    </row>
    <row r="588" spans="1:10" s="22" customFormat="1" ht="15" x14ac:dyDescent="0.2">
      <c r="A588" s="339"/>
      <c r="B588" s="219"/>
      <c r="C588" s="219"/>
      <c r="D588" s="219"/>
      <c r="E588" s="219"/>
      <c r="F588" s="2" t="s">
        <v>180</v>
      </c>
      <c r="G588" s="3">
        <f>D578</f>
        <v>2</v>
      </c>
      <c r="H588" s="26" t="e">
        <f>#REF!</f>
        <v>#REF!</v>
      </c>
      <c r="I588" s="26" t="e">
        <f>H588*G588</f>
        <v>#REF!</v>
      </c>
      <c r="J588" s="159"/>
    </row>
    <row r="589" spans="1:10" ht="15" x14ac:dyDescent="0.2">
      <c r="A589" s="339"/>
      <c r="B589" s="220"/>
      <c r="C589" s="220"/>
      <c r="D589" s="220"/>
      <c r="E589" s="220"/>
      <c r="F589" s="2" t="s">
        <v>11</v>
      </c>
      <c r="G589" s="3">
        <v>150</v>
      </c>
      <c r="H589" s="26" t="e">
        <f>#REF!</f>
        <v>#REF!</v>
      </c>
      <c r="I589" s="26" t="e">
        <f>H589*G589</f>
        <v>#REF!</v>
      </c>
      <c r="J589" s="159"/>
    </row>
    <row r="590" spans="1:10" ht="45" x14ac:dyDescent="0.2">
      <c r="A590" s="21" t="s">
        <v>71</v>
      </c>
      <c r="B590" s="21" t="s">
        <v>110</v>
      </c>
      <c r="C590" s="21" t="s">
        <v>111</v>
      </c>
      <c r="D590" s="21" t="s">
        <v>112</v>
      </c>
      <c r="E590" s="21" t="s">
        <v>113</v>
      </c>
      <c r="F590" s="21" t="s">
        <v>114</v>
      </c>
      <c r="G590" s="21" t="s">
        <v>174</v>
      </c>
      <c r="H590" s="21" t="s">
        <v>92</v>
      </c>
      <c r="I590" s="21" t="s">
        <v>93</v>
      </c>
      <c r="J590" s="21" t="s">
        <v>94</v>
      </c>
    </row>
    <row r="591" spans="1:10" ht="15" x14ac:dyDescent="0.2">
      <c r="A591" s="171" t="s">
        <v>12</v>
      </c>
      <c r="B591" s="157" t="s">
        <v>59</v>
      </c>
      <c r="C591" s="157" t="s">
        <v>10</v>
      </c>
      <c r="D591" s="157">
        <v>1</v>
      </c>
      <c r="E591" s="157">
        <v>20</v>
      </c>
      <c r="F591" s="2" t="s">
        <v>310</v>
      </c>
      <c r="G591" s="3">
        <v>1</v>
      </c>
      <c r="H591" s="26" t="e">
        <f>#REF!</f>
        <v>#REF!</v>
      </c>
      <c r="I591" s="26" t="e">
        <f t="shared" ref="I591:I598" si="38">+H591*G591</f>
        <v>#REF!</v>
      </c>
      <c r="J591" s="159" t="e">
        <f>SUM(I591:I602)</f>
        <v>#REF!</v>
      </c>
    </row>
    <row r="592" spans="1:10" ht="15" x14ac:dyDescent="0.2">
      <c r="A592" s="339"/>
      <c r="B592" s="219"/>
      <c r="C592" s="219"/>
      <c r="D592" s="219"/>
      <c r="E592" s="219"/>
      <c r="F592" s="2" t="s">
        <v>311</v>
      </c>
      <c r="G592" s="3">
        <v>1</v>
      </c>
      <c r="H592" s="66" t="e">
        <f>#REF!</f>
        <v>#REF!</v>
      </c>
      <c r="I592" s="26" t="e">
        <f t="shared" si="38"/>
        <v>#REF!</v>
      </c>
      <c r="J592" s="159"/>
    </row>
    <row r="593" spans="1:10" ht="15" x14ac:dyDescent="0.2">
      <c r="A593" s="339"/>
      <c r="B593" s="219"/>
      <c r="C593" s="219"/>
      <c r="D593" s="219"/>
      <c r="E593" s="219"/>
      <c r="F593" s="2" t="s">
        <v>171</v>
      </c>
      <c r="G593" s="3">
        <v>1</v>
      </c>
      <c r="H593" s="26" t="e">
        <f>#REF!</f>
        <v>#REF!</v>
      </c>
      <c r="I593" s="26" t="e">
        <f t="shared" si="38"/>
        <v>#REF!</v>
      </c>
      <c r="J593" s="159"/>
    </row>
    <row r="594" spans="1:10" ht="15" x14ac:dyDescent="0.2">
      <c r="A594" s="339"/>
      <c r="B594" s="219"/>
      <c r="C594" s="219"/>
      <c r="D594" s="219"/>
      <c r="E594" s="219"/>
      <c r="F594" s="2" t="s">
        <v>165</v>
      </c>
      <c r="G594" s="3">
        <v>1</v>
      </c>
      <c r="H594" s="26" t="e">
        <f>#REF!</f>
        <v>#REF!</v>
      </c>
      <c r="I594" s="26" t="e">
        <f t="shared" si="38"/>
        <v>#REF!</v>
      </c>
      <c r="J594" s="159"/>
    </row>
    <row r="595" spans="1:10" ht="15" x14ac:dyDescent="0.2">
      <c r="A595" s="339"/>
      <c r="B595" s="219"/>
      <c r="C595" s="219"/>
      <c r="D595" s="219"/>
      <c r="E595" s="219"/>
      <c r="F595" s="2" t="s">
        <v>312</v>
      </c>
      <c r="G595" s="3">
        <v>1</v>
      </c>
      <c r="H595" s="26" t="e">
        <f>#REF!</f>
        <v>#REF!</v>
      </c>
      <c r="I595" s="26" t="e">
        <f t="shared" si="38"/>
        <v>#REF!</v>
      </c>
      <c r="J595" s="159"/>
    </row>
    <row r="596" spans="1:10" ht="15" x14ac:dyDescent="0.2">
      <c r="A596" s="339"/>
      <c r="B596" s="219"/>
      <c r="C596" s="219"/>
      <c r="D596" s="219"/>
      <c r="E596" s="219"/>
      <c r="F596" s="2" t="s">
        <v>313</v>
      </c>
      <c r="G596" s="3">
        <v>1</v>
      </c>
      <c r="H596" s="26" t="e">
        <f>#REF!</f>
        <v>#REF!</v>
      </c>
      <c r="I596" s="26" t="e">
        <f t="shared" si="38"/>
        <v>#REF!</v>
      </c>
      <c r="J596" s="159"/>
    </row>
    <row r="597" spans="1:10" ht="15" x14ac:dyDescent="0.2">
      <c r="A597" s="339"/>
      <c r="B597" s="219"/>
      <c r="C597" s="219"/>
      <c r="D597" s="219"/>
      <c r="E597" s="219"/>
      <c r="F597" s="2" t="s">
        <v>179</v>
      </c>
      <c r="G597" s="3">
        <v>1</v>
      </c>
      <c r="H597" s="26" t="e">
        <f>#REF!</f>
        <v>#REF!</v>
      </c>
      <c r="I597" s="26" t="e">
        <f t="shared" si="38"/>
        <v>#REF!</v>
      </c>
      <c r="J597" s="159"/>
    </row>
    <row r="598" spans="1:10" ht="15" x14ac:dyDescent="0.2">
      <c r="A598" s="339"/>
      <c r="B598" s="219"/>
      <c r="C598" s="219"/>
      <c r="D598" s="219"/>
      <c r="E598" s="219"/>
      <c r="F598" s="2" t="s">
        <v>178</v>
      </c>
      <c r="G598" s="3">
        <v>1</v>
      </c>
      <c r="H598" s="26" t="e">
        <f>#REF!</f>
        <v>#REF!</v>
      </c>
      <c r="I598" s="26" t="e">
        <f t="shared" si="38"/>
        <v>#REF!</v>
      </c>
      <c r="J598" s="159"/>
    </row>
    <row r="599" spans="1:10" ht="45" x14ac:dyDescent="0.2">
      <c r="A599" s="339"/>
      <c r="B599" s="219"/>
      <c r="C599" s="219"/>
      <c r="D599" s="219"/>
      <c r="E599" s="219"/>
      <c r="F599" s="2" t="s">
        <v>176</v>
      </c>
      <c r="G599" s="3">
        <v>20</v>
      </c>
      <c r="H599" s="26" t="e">
        <f>#REF!</f>
        <v>#REF!</v>
      </c>
      <c r="I599" s="26" t="e">
        <f>+H599*G599</f>
        <v>#REF!</v>
      </c>
      <c r="J599" s="159"/>
    </row>
    <row r="600" spans="1:10" ht="45" x14ac:dyDescent="0.2">
      <c r="A600" s="339"/>
      <c r="B600" s="219"/>
      <c r="C600" s="219"/>
      <c r="D600" s="219"/>
      <c r="E600" s="219"/>
      <c r="F600" s="2" t="s">
        <v>177</v>
      </c>
      <c r="G600" s="3">
        <v>20</v>
      </c>
      <c r="H600" s="26" t="e">
        <f>#REF!</f>
        <v>#REF!</v>
      </c>
      <c r="I600" s="26" t="e">
        <f>+H600*G600</f>
        <v>#REF!</v>
      </c>
      <c r="J600" s="159"/>
    </row>
    <row r="601" spans="1:10" s="22" customFormat="1" ht="15" x14ac:dyDescent="0.2">
      <c r="A601" s="339"/>
      <c r="B601" s="219"/>
      <c r="C601" s="219"/>
      <c r="D601" s="219"/>
      <c r="E601" s="219"/>
      <c r="F601" s="2" t="s">
        <v>180</v>
      </c>
      <c r="G601" s="3">
        <f>D591</f>
        <v>1</v>
      </c>
      <c r="H601" s="26" t="e">
        <f>#REF!</f>
        <v>#REF!</v>
      </c>
      <c r="I601" s="26" t="e">
        <f>H601*G601</f>
        <v>#REF!</v>
      </c>
      <c r="J601" s="159"/>
    </row>
    <row r="602" spans="1:10" ht="26" customHeight="1" x14ac:dyDescent="0.2">
      <c r="A602" s="339"/>
      <c r="B602" s="220"/>
      <c r="C602" s="220"/>
      <c r="D602" s="220"/>
      <c r="E602" s="220"/>
      <c r="F602" s="2" t="s">
        <v>11</v>
      </c>
      <c r="G602" s="3">
        <v>100</v>
      </c>
      <c r="H602" s="26" t="e">
        <f>#REF!</f>
        <v>#REF!</v>
      </c>
      <c r="I602" s="26" t="e">
        <f>H602*G602</f>
        <v>#REF!</v>
      </c>
      <c r="J602" s="159"/>
    </row>
    <row r="603" spans="1:10" ht="26" customHeight="1" x14ac:dyDescent="0.2">
      <c r="A603" s="21" t="s">
        <v>71</v>
      </c>
      <c r="B603" s="21" t="s">
        <v>110</v>
      </c>
      <c r="C603" s="21" t="s">
        <v>111</v>
      </c>
      <c r="D603" s="21" t="s">
        <v>112</v>
      </c>
      <c r="E603" s="21" t="s">
        <v>113</v>
      </c>
      <c r="F603" s="21" t="s">
        <v>114</v>
      </c>
      <c r="G603" s="21" t="s">
        <v>174</v>
      </c>
      <c r="H603" s="21" t="s">
        <v>92</v>
      </c>
      <c r="I603" s="21" t="s">
        <v>93</v>
      </c>
      <c r="J603" s="21" t="s">
        <v>94</v>
      </c>
    </row>
    <row r="604" spans="1:10" ht="30" customHeight="1" x14ac:dyDescent="0.2">
      <c r="A604" s="180" t="s">
        <v>15</v>
      </c>
      <c r="B604" s="176" t="s">
        <v>117</v>
      </c>
      <c r="C604" s="176" t="s">
        <v>126</v>
      </c>
      <c r="D604" s="176">
        <v>2</v>
      </c>
      <c r="E604" s="176">
        <v>20</v>
      </c>
      <c r="F604" s="2" t="s">
        <v>172</v>
      </c>
      <c r="G604" s="3">
        <v>1</v>
      </c>
      <c r="H604" s="26" t="e">
        <f>#REF!</f>
        <v>#REF!</v>
      </c>
      <c r="I604" s="26" t="e">
        <f>H604*G604</f>
        <v>#REF!</v>
      </c>
      <c r="J604" s="153" t="e">
        <f>SUM(I604:I608)</f>
        <v>#REF!</v>
      </c>
    </row>
    <row r="605" spans="1:10" ht="27.5" customHeight="1" x14ac:dyDescent="0.2">
      <c r="A605" s="183"/>
      <c r="B605" s="227"/>
      <c r="C605" s="227"/>
      <c r="D605" s="227"/>
      <c r="E605" s="227"/>
      <c r="F605" s="51" t="s">
        <v>16</v>
      </c>
      <c r="G605" s="3">
        <v>2</v>
      </c>
      <c r="H605" s="26" t="e">
        <f>#REF!</f>
        <v>#REF!</v>
      </c>
      <c r="I605" s="26" t="e">
        <f>H605*G605</f>
        <v>#REF!</v>
      </c>
      <c r="J605" s="153"/>
    </row>
    <row r="606" spans="1:10" ht="15" x14ac:dyDescent="0.2">
      <c r="A606" s="183"/>
      <c r="B606" s="227"/>
      <c r="C606" s="227"/>
      <c r="D606" s="227"/>
      <c r="E606" s="227"/>
      <c r="F606" s="51" t="s">
        <v>17</v>
      </c>
      <c r="G606" s="3">
        <v>18</v>
      </c>
      <c r="H606" s="26">
        <v>567</v>
      </c>
      <c r="I606" s="26">
        <f>H606*G606</f>
        <v>10206</v>
      </c>
      <c r="J606" s="153"/>
    </row>
    <row r="607" spans="1:10" s="22" customFormat="1" ht="15" x14ac:dyDescent="0.2">
      <c r="A607" s="183"/>
      <c r="B607" s="227"/>
      <c r="C607" s="227"/>
      <c r="D607" s="227"/>
      <c r="E607" s="227"/>
      <c r="F607" s="51" t="s">
        <v>18</v>
      </c>
      <c r="G607" s="3">
        <v>4</v>
      </c>
      <c r="H607" s="26">
        <f>3480*(1+5.2%)</f>
        <v>3660.96</v>
      </c>
      <c r="I607" s="26">
        <f>H607*G607</f>
        <v>14643.84</v>
      </c>
      <c r="J607" s="153"/>
    </row>
    <row r="608" spans="1:10" ht="42.5" customHeight="1" x14ac:dyDescent="0.2">
      <c r="A608" s="231"/>
      <c r="B608" s="228"/>
      <c r="C608" s="228"/>
      <c r="D608" s="228"/>
      <c r="E608" s="228"/>
      <c r="F608" s="51" t="s">
        <v>166</v>
      </c>
      <c r="G608" s="3">
        <v>40</v>
      </c>
      <c r="H608" s="26" t="e">
        <f>#REF!</f>
        <v>#REF!</v>
      </c>
      <c r="I608" s="26" t="e">
        <f>H608*G608</f>
        <v>#REF!</v>
      </c>
      <c r="J608" s="153"/>
    </row>
    <row r="609" spans="1:10" ht="25.25" customHeight="1" x14ac:dyDescent="0.2">
      <c r="A609" s="21" t="s">
        <v>71</v>
      </c>
      <c r="B609" s="21" t="s">
        <v>110</v>
      </c>
      <c r="C609" s="21" t="s">
        <v>111</v>
      </c>
      <c r="D609" s="21" t="s">
        <v>112</v>
      </c>
      <c r="E609" s="21" t="s">
        <v>113</v>
      </c>
      <c r="F609" s="21" t="s">
        <v>114</v>
      </c>
      <c r="G609" s="21" t="s">
        <v>174</v>
      </c>
      <c r="H609" s="21" t="s">
        <v>92</v>
      </c>
      <c r="I609" s="21" t="s">
        <v>93</v>
      </c>
      <c r="J609" s="21" t="s">
        <v>94</v>
      </c>
    </row>
    <row r="610" spans="1:10" ht="25.25" customHeight="1" x14ac:dyDescent="0.2">
      <c r="A610" s="179" t="s">
        <v>15</v>
      </c>
      <c r="B610" s="176" t="s">
        <v>59</v>
      </c>
      <c r="C610" s="176" t="s">
        <v>126</v>
      </c>
      <c r="D610" s="176">
        <v>1</v>
      </c>
      <c r="E610" s="176">
        <v>20</v>
      </c>
      <c r="F610" s="2" t="s">
        <v>172</v>
      </c>
      <c r="G610" s="3">
        <v>1</v>
      </c>
      <c r="H610" s="26" t="e">
        <f>#REF!</f>
        <v>#REF!</v>
      </c>
      <c r="I610" s="26" t="e">
        <f>H610*G610</f>
        <v>#REF!</v>
      </c>
      <c r="J610" s="153" t="e">
        <f>SUM(I610:I614)</f>
        <v>#REF!</v>
      </c>
    </row>
    <row r="611" spans="1:10" ht="25.25" customHeight="1" x14ac:dyDescent="0.2">
      <c r="A611" s="229"/>
      <c r="B611" s="227"/>
      <c r="C611" s="227"/>
      <c r="D611" s="227"/>
      <c r="E611" s="227"/>
      <c r="F611" s="51" t="s">
        <v>16</v>
      </c>
      <c r="G611" s="3">
        <v>1</v>
      </c>
      <c r="H611" s="26" t="e">
        <f>#REF!</f>
        <v>#REF!</v>
      </c>
      <c r="I611" s="26" t="e">
        <f>H611*G611</f>
        <v>#REF!</v>
      </c>
      <c r="J611" s="153"/>
    </row>
    <row r="612" spans="1:10" ht="15" x14ac:dyDescent="0.2">
      <c r="A612" s="229"/>
      <c r="B612" s="227"/>
      <c r="C612" s="227"/>
      <c r="D612" s="227"/>
      <c r="E612" s="227"/>
      <c r="F612" s="51" t="s">
        <v>17</v>
      </c>
      <c r="G612" s="3">
        <v>18</v>
      </c>
      <c r="H612" s="26">
        <v>567</v>
      </c>
      <c r="I612" s="26">
        <f>H612*G612</f>
        <v>10206</v>
      </c>
      <c r="J612" s="153"/>
    </row>
    <row r="613" spans="1:10" s="22" customFormat="1" ht="15" x14ac:dyDescent="0.2">
      <c r="A613" s="229"/>
      <c r="B613" s="227"/>
      <c r="C613" s="227"/>
      <c r="D613" s="227"/>
      <c r="E613" s="227"/>
      <c r="F613" s="51" t="s">
        <v>18</v>
      </c>
      <c r="G613" s="3">
        <v>4</v>
      </c>
      <c r="H613" s="26">
        <f>3480*(1+5.2%)</f>
        <v>3660.96</v>
      </c>
      <c r="I613" s="26">
        <f>H613*G613</f>
        <v>14643.84</v>
      </c>
      <c r="J613" s="153"/>
    </row>
    <row r="614" spans="1:10" s="38" customFormat="1" ht="49.25" customHeight="1" x14ac:dyDescent="0.2">
      <c r="A614" s="230"/>
      <c r="B614" s="228"/>
      <c r="C614" s="228"/>
      <c r="D614" s="228"/>
      <c r="E614" s="228"/>
      <c r="F614" s="51" t="s">
        <v>166</v>
      </c>
      <c r="G614" s="3">
        <v>20</v>
      </c>
      <c r="H614" s="26" t="e">
        <f>#REF!</f>
        <v>#REF!</v>
      </c>
      <c r="I614" s="26" t="e">
        <f>H614*G614</f>
        <v>#REF!</v>
      </c>
      <c r="J614" s="153"/>
    </row>
    <row r="615" spans="1:10" s="38" customFormat="1" ht="56" customHeight="1" x14ac:dyDescent="0.2">
      <c r="A615" s="21" t="s">
        <v>71</v>
      </c>
      <c r="B615" s="21" t="s">
        <v>110</v>
      </c>
      <c r="C615" s="21" t="s">
        <v>111</v>
      </c>
      <c r="D615" s="21" t="s">
        <v>112</v>
      </c>
      <c r="E615" s="21" t="s">
        <v>113</v>
      </c>
      <c r="F615" s="21" t="s">
        <v>114</v>
      </c>
      <c r="G615" s="21" t="s">
        <v>174</v>
      </c>
      <c r="H615" s="21" t="s">
        <v>92</v>
      </c>
      <c r="I615" s="21" t="s">
        <v>93</v>
      </c>
      <c r="J615" s="21" t="s">
        <v>94</v>
      </c>
    </row>
    <row r="616" spans="1:10" s="38" customFormat="1" ht="52.25" customHeight="1" x14ac:dyDescent="0.2">
      <c r="A616" s="158" t="s">
        <v>19</v>
      </c>
      <c r="B616" s="157" t="s">
        <v>117</v>
      </c>
      <c r="C616" s="157" t="s">
        <v>47</v>
      </c>
      <c r="D616" s="157">
        <v>2</v>
      </c>
      <c r="E616" s="157">
        <v>20</v>
      </c>
      <c r="F616" s="79" t="s">
        <v>201</v>
      </c>
      <c r="G616" s="30">
        <f>D616*E616</f>
        <v>40</v>
      </c>
      <c r="H616" s="70" t="e">
        <f>#REF!</f>
        <v>#REF!</v>
      </c>
      <c r="I616" s="26" t="e">
        <f>+H616*G616</f>
        <v>#REF!</v>
      </c>
      <c r="J616" s="167" t="e">
        <f>SUM(I616:I619)</f>
        <v>#REF!</v>
      </c>
    </row>
    <row r="617" spans="1:10" s="38" customFormat="1" ht="48.5" customHeight="1" x14ac:dyDescent="0.2">
      <c r="A617" s="217"/>
      <c r="B617" s="219"/>
      <c r="C617" s="219"/>
      <c r="D617" s="219"/>
      <c r="E617" s="219"/>
      <c r="F617" s="2" t="s">
        <v>306</v>
      </c>
      <c r="G617" s="3">
        <f>D616</f>
        <v>2</v>
      </c>
      <c r="H617" s="26">
        <v>116655</v>
      </c>
      <c r="I617" s="26">
        <f>+H617*G617</f>
        <v>233310</v>
      </c>
      <c r="J617" s="168"/>
    </row>
    <row r="618" spans="1:10" s="22" customFormat="1" ht="30" x14ac:dyDescent="0.2">
      <c r="A618" s="217"/>
      <c r="B618" s="219"/>
      <c r="C618" s="219"/>
      <c r="D618" s="219"/>
      <c r="E618" s="219"/>
      <c r="F618" s="51" t="s">
        <v>75</v>
      </c>
      <c r="G618" s="30">
        <f>D616*E616</f>
        <v>40</v>
      </c>
      <c r="H618" s="70" t="e">
        <f>#REF!</f>
        <v>#REF!</v>
      </c>
      <c r="I618" s="26" t="e">
        <f>H618*G618</f>
        <v>#REF!</v>
      </c>
      <c r="J618" s="168"/>
    </row>
    <row r="619" spans="1:10" ht="15" x14ac:dyDescent="0.2">
      <c r="A619" s="218"/>
      <c r="B619" s="220"/>
      <c r="C619" s="220"/>
      <c r="D619" s="220"/>
      <c r="E619" s="220"/>
      <c r="F619" s="51" t="s">
        <v>22</v>
      </c>
      <c r="G619" s="30">
        <f>D616</f>
        <v>2</v>
      </c>
      <c r="H619" s="70">
        <v>50000</v>
      </c>
      <c r="I619" s="26">
        <f>H619*G619</f>
        <v>100000</v>
      </c>
      <c r="J619" s="169"/>
    </row>
    <row r="620" spans="1:10" ht="45" x14ac:dyDescent="0.2">
      <c r="A620" s="21" t="s">
        <v>71</v>
      </c>
      <c r="B620" s="21" t="s">
        <v>110</v>
      </c>
      <c r="C620" s="21" t="s">
        <v>111</v>
      </c>
      <c r="D620" s="21" t="s">
        <v>112</v>
      </c>
      <c r="E620" s="21" t="s">
        <v>113</v>
      </c>
      <c r="F620" s="21" t="s">
        <v>114</v>
      </c>
      <c r="G620" s="21" t="s">
        <v>174</v>
      </c>
      <c r="H620" s="21" t="s">
        <v>92</v>
      </c>
      <c r="I620" s="21" t="s">
        <v>93</v>
      </c>
      <c r="J620" s="21" t="s">
        <v>94</v>
      </c>
    </row>
    <row r="621" spans="1:10" ht="30" x14ac:dyDescent="0.2">
      <c r="A621" s="180" t="s">
        <v>30</v>
      </c>
      <c r="B621" s="176" t="s">
        <v>59</v>
      </c>
      <c r="C621" s="176" t="s">
        <v>31</v>
      </c>
      <c r="D621" s="176">
        <v>1</v>
      </c>
      <c r="E621" s="176">
        <v>30</v>
      </c>
      <c r="F621" s="51" t="s">
        <v>32</v>
      </c>
      <c r="G621" s="3">
        <f>D621*E621</f>
        <v>30</v>
      </c>
      <c r="H621" s="27">
        <v>1225</v>
      </c>
      <c r="I621" s="26">
        <f>H621*G621</f>
        <v>36750</v>
      </c>
      <c r="J621" s="153">
        <f>SUM(I621:I624)</f>
        <v>179502</v>
      </c>
    </row>
    <row r="622" spans="1:10" ht="15" x14ac:dyDescent="0.2">
      <c r="A622" s="183"/>
      <c r="B622" s="227"/>
      <c r="C622" s="227"/>
      <c r="D622" s="227"/>
      <c r="E622" s="227"/>
      <c r="F622" s="51" t="s">
        <v>33</v>
      </c>
      <c r="G622" s="3">
        <f>D621*E621</f>
        <v>30</v>
      </c>
      <c r="H622" s="27">
        <f>'[1]EST MERC LITOGRAFIA'!$G$25</f>
        <v>508</v>
      </c>
      <c r="I622" s="26">
        <f>H622*G622</f>
        <v>15240</v>
      </c>
      <c r="J622" s="153"/>
    </row>
    <row r="623" spans="1:10" ht="15" x14ac:dyDescent="0.2">
      <c r="A623" s="183"/>
      <c r="B623" s="227"/>
      <c r="C623" s="227"/>
      <c r="D623" s="227"/>
      <c r="E623" s="227"/>
      <c r="F623" s="51" t="s">
        <v>34</v>
      </c>
      <c r="G623" s="3">
        <v>1</v>
      </c>
      <c r="H623" s="27">
        <v>111512</v>
      </c>
      <c r="I623" s="26">
        <f>H623*G623</f>
        <v>111512</v>
      </c>
      <c r="J623" s="153"/>
    </row>
    <row r="624" spans="1:10" s="22" customFormat="1" ht="15" x14ac:dyDescent="0.2">
      <c r="A624" s="183"/>
      <c r="B624" s="227"/>
      <c r="C624" s="227"/>
      <c r="D624" s="227"/>
      <c r="E624" s="227"/>
      <c r="F624" s="51" t="s">
        <v>35</v>
      </c>
      <c r="G624" s="3">
        <v>4</v>
      </c>
      <c r="H624" s="27">
        <v>4000</v>
      </c>
      <c r="I624" s="26">
        <f>H624*G624</f>
        <v>16000</v>
      </c>
      <c r="J624" s="153"/>
    </row>
    <row r="625" spans="1:10" ht="54" customHeight="1" x14ac:dyDescent="0.2">
      <c r="A625" s="21" t="s">
        <v>71</v>
      </c>
      <c r="B625" s="21" t="s">
        <v>110</v>
      </c>
      <c r="C625" s="21" t="s">
        <v>111</v>
      </c>
      <c r="D625" s="21" t="s">
        <v>112</v>
      </c>
      <c r="E625" s="21" t="s">
        <v>113</v>
      </c>
      <c r="F625" s="21" t="s">
        <v>114</v>
      </c>
      <c r="G625" s="21" t="s">
        <v>174</v>
      </c>
      <c r="H625" s="21" t="s">
        <v>92</v>
      </c>
      <c r="I625" s="21" t="s">
        <v>93</v>
      </c>
      <c r="J625" s="21" t="s">
        <v>94</v>
      </c>
    </row>
    <row r="626" spans="1:10" s="22" customFormat="1" ht="60" x14ac:dyDescent="0.2">
      <c r="A626" s="181" t="s">
        <v>375</v>
      </c>
      <c r="B626" s="182" t="s">
        <v>117</v>
      </c>
      <c r="C626" s="182" t="s">
        <v>128</v>
      </c>
      <c r="D626" s="182">
        <v>3</v>
      </c>
      <c r="E626" s="182">
        <v>20</v>
      </c>
      <c r="F626" s="2" t="s">
        <v>211</v>
      </c>
      <c r="G626" s="3">
        <v>1</v>
      </c>
      <c r="H626" s="27" t="e">
        <f>#REF!</f>
        <v>#REF!</v>
      </c>
      <c r="I626" s="26" t="e">
        <f>H626*G626</f>
        <v>#REF!</v>
      </c>
      <c r="J626" s="154" t="e">
        <f>SUM(I626:I627)</f>
        <v>#REF!</v>
      </c>
    </row>
    <row r="627" spans="1:10" ht="47.5" customHeight="1" x14ac:dyDescent="0.2">
      <c r="A627" s="351"/>
      <c r="B627" s="182"/>
      <c r="C627" s="182"/>
      <c r="D627" s="182"/>
      <c r="E627" s="182"/>
      <c r="F627" s="53" t="s">
        <v>181</v>
      </c>
      <c r="G627" s="3">
        <f>D626*E626</f>
        <v>60</v>
      </c>
      <c r="H627" s="26">
        <v>4287</v>
      </c>
      <c r="I627" s="26">
        <f>H627*G627</f>
        <v>257220</v>
      </c>
      <c r="J627" s="154"/>
    </row>
    <row r="628" spans="1:10" ht="54" customHeight="1" x14ac:dyDescent="0.2">
      <c r="A628" s="21" t="s">
        <v>71</v>
      </c>
      <c r="B628" s="21" t="s">
        <v>110</v>
      </c>
      <c r="C628" s="21" t="s">
        <v>111</v>
      </c>
      <c r="D628" s="21" t="s">
        <v>112</v>
      </c>
      <c r="E628" s="21" t="s">
        <v>113</v>
      </c>
      <c r="F628" s="21" t="s">
        <v>114</v>
      </c>
      <c r="G628" s="21" t="s">
        <v>174</v>
      </c>
      <c r="H628" s="21" t="s">
        <v>92</v>
      </c>
      <c r="I628" s="21" t="s">
        <v>93</v>
      </c>
      <c r="J628" s="21" t="s">
        <v>94</v>
      </c>
    </row>
    <row r="629" spans="1:10" s="22" customFormat="1" ht="60" x14ac:dyDescent="0.2">
      <c r="A629" s="185" t="s">
        <v>376</v>
      </c>
      <c r="B629" s="182" t="s">
        <v>59</v>
      </c>
      <c r="C629" s="182" t="s">
        <v>128</v>
      </c>
      <c r="D629" s="182">
        <v>3</v>
      </c>
      <c r="E629" s="182">
        <v>20</v>
      </c>
      <c r="F629" s="2" t="s">
        <v>211</v>
      </c>
      <c r="G629" s="3">
        <v>1</v>
      </c>
      <c r="H629" s="27" t="e">
        <f>#REF!</f>
        <v>#REF!</v>
      </c>
      <c r="I629" s="26" t="e">
        <f>H629*G629</f>
        <v>#REF!</v>
      </c>
      <c r="J629" s="154" t="e">
        <f>SUM(I629:I630)</f>
        <v>#REF!</v>
      </c>
    </row>
    <row r="630" spans="1:10" ht="36" customHeight="1" x14ac:dyDescent="0.2">
      <c r="A630" s="350"/>
      <c r="B630" s="182"/>
      <c r="C630" s="182"/>
      <c r="D630" s="182"/>
      <c r="E630" s="182"/>
      <c r="F630" s="53" t="s">
        <v>181</v>
      </c>
      <c r="G630" s="3">
        <f>D629*E629</f>
        <v>60</v>
      </c>
      <c r="H630" s="26">
        <v>4287</v>
      </c>
      <c r="I630" s="26">
        <f>H630*G630</f>
        <v>257220</v>
      </c>
      <c r="J630" s="154"/>
    </row>
    <row r="631" spans="1:10" ht="37.25" customHeight="1" x14ac:dyDescent="0.2">
      <c r="A631" s="21" t="s">
        <v>71</v>
      </c>
      <c r="B631" s="21" t="s">
        <v>110</v>
      </c>
      <c r="C631" s="21" t="s">
        <v>111</v>
      </c>
      <c r="D631" s="21" t="s">
        <v>112</v>
      </c>
      <c r="E631" s="21" t="s">
        <v>113</v>
      </c>
      <c r="F631" s="21" t="s">
        <v>114</v>
      </c>
      <c r="G631" s="21" t="s">
        <v>174</v>
      </c>
      <c r="H631" s="21" t="s">
        <v>92</v>
      </c>
      <c r="I631" s="21" t="s">
        <v>93</v>
      </c>
      <c r="J631" s="21" t="s">
        <v>94</v>
      </c>
    </row>
    <row r="632" spans="1:10" ht="26.5" customHeight="1" x14ac:dyDescent="0.2">
      <c r="A632" s="184" t="s">
        <v>398</v>
      </c>
      <c r="B632" s="176" t="s">
        <v>59</v>
      </c>
      <c r="C632" s="176" t="s">
        <v>128</v>
      </c>
      <c r="D632" s="176">
        <v>3</v>
      </c>
      <c r="E632" s="176">
        <v>20</v>
      </c>
      <c r="F632" s="53" t="s">
        <v>181</v>
      </c>
      <c r="G632" s="3">
        <f>D632*E632</f>
        <v>60</v>
      </c>
      <c r="H632" s="26">
        <v>4287</v>
      </c>
      <c r="I632" s="26">
        <f>H632*G632</f>
        <v>257220</v>
      </c>
      <c r="J632" s="154">
        <f>SUM(I632:I634)</f>
        <v>719220</v>
      </c>
    </row>
    <row r="633" spans="1:10" s="22" customFormat="1" ht="15" x14ac:dyDescent="0.2">
      <c r="A633" s="234"/>
      <c r="B633" s="227"/>
      <c r="C633" s="227"/>
      <c r="D633" s="227"/>
      <c r="E633" s="227"/>
      <c r="F633" s="53" t="s">
        <v>37</v>
      </c>
      <c r="G633" s="3">
        <f>E632</f>
        <v>20</v>
      </c>
      <c r="H633" s="26">
        <v>7150</v>
      </c>
      <c r="I633" s="26">
        <f>H633*G633</f>
        <v>143000</v>
      </c>
      <c r="J633" s="154"/>
    </row>
    <row r="634" spans="1:10" ht="54.5" customHeight="1" x14ac:dyDescent="0.2">
      <c r="A634" s="232"/>
      <c r="B634" s="228"/>
      <c r="C634" s="228"/>
      <c r="D634" s="228"/>
      <c r="E634" s="228"/>
      <c r="F634" s="53" t="s">
        <v>38</v>
      </c>
      <c r="G634" s="3">
        <f>E632</f>
        <v>20</v>
      </c>
      <c r="H634" s="27">
        <v>15950</v>
      </c>
      <c r="I634" s="26">
        <f>H634*G634</f>
        <v>319000</v>
      </c>
      <c r="J634" s="154"/>
    </row>
    <row r="635" spans="1:10" ht="51" customHeight="1" x14ac:dyDescent="0.2">
      <c r="A635" s="21" t="s">
        <v>71</v>
      </c>
      <c r="B635" s="21" t="s">
        <v>110</v>
      </c>
      <c r="C635" s="21" t="s">
        <v>111</v>
      </c>
      <c r="D635" s="21" t="s">
        <v>112</v>
      </c>
      <c r="E635" s="21" t="s">
        <v>113</v>
      </c>
      <c r="F635" s="21" t="s">
        <v>114</v>
      </c>
      <c r="G635" s="21" t="s">
        <v>174</v>
      </c>
      <c r="H635" s="21" t="s">
        <v>92</v>
      </c>
      <c r="I635" s="21" t="s">
        <v>93</v>
      </c>
      <c r="J635" s="21" t="s">
        <v>94</v>
      </c>
    </row>
    <row r="636" spans="1:10" ht="44" customHeight="1" x14ac:dyDescent="0.2">
      <c r="A636" s="183" t="s">
        <v>399</v>
      </c>
      <c r="B636" s="176" t="s">
        <v>117</v>
      </c>
      <c r="C636" s="176" t="s">
        <v>128</v>
      </c>
      <c r="D636" s="176">
        <v>4</v>
      </c>
      <c r="E636" s="176">
        <v>20</v>
      </c>
      <c r="F636" s="53" t="s">
        <v>181</v>
      </c>
      <c r="G636" s="3">
        <f>D636*E636</f>
        <v>80</v>
      </c>
      <c r="H636" s="26">
        <v>4287</v>
      </c>
      <c r="I636" s="26">
        <f>H636*G636</f>
        <v>342960</v>
      </c>
      <c r="J636" s="154">
        <f>SUM(I636:I638)</f>
        <v>804960</v>
      </c>
    </row>
    <row r="637" spans="1:10" s="22" customFormat="1" ht="15" x14ac:dyDescent="0.2">
      <c r="A637" s="183"/>
      <c r="B637" s="227"/>
      <c r="C637" s="227"/>
      <c r="D637" s="227"/>
      <c r="E637" s="227"/>
      <c r="F637" s="53" t="s">
        <v>37</v>
      </c>
      <c r="G637" s="3">
        <f>E636</f>
        <v>20</v>
      </c>
      <c r="H637" s="26">
        <v>7150</v>
      </c>
      <c r="I637" s="26">
        <f>H637*G637</f>
        <v>143000</v>
      </c>
      <c r="J637" s="154"/>
    </row>
    <row r="638" spans="1:10" ht="15" x14ac:dyDescent="0.2">
      <c r="A638" s="183"/>
      <c r="B638" s="228"/>
      <c r="C638" s="228"/>
      <c r="D638" s="228"/>
      <c r="E638" s="228"/>
      <c r="F638" s="53" t="s">
        <v>38</v>
      </c>
      <c r="G638" s="3">
        <f>E636</f>
        <v>20</v>
      </c>
      <c r="H638" s="27">
        <v>15950</v>
      </c>
      <c r="I638" s="26">
        <f>H638*G638</f>
        <v>319000</v>
      </c>
      <c r="J638" s="154"/>
    </row>
    <row r="639" spans="1:10" ht="45" x14ac:dyDescent="0.2">
      <c r="A639" s="21" t="s">
        <v>71</v>
      </c>
      <c r="B639" s="21" t="s">
        <v>110</v>
      </c>
      <c r="C639" s="21" t="s">
        <v>111</v>
      </c>
      <c r="D639" s="21" t="s">
        <v>112</v>
      </c>
      <c r="E639" s="21" t="s">
        <v>113</v>
      </c>
      <c r="F639" s="21" t="s">
        <v>114</v>
      </c>
      <c r="G639" s="21" t="s">
        <v>174</v>
      </c>
      <c r="H639" s="21" t="s">
        <v>92</v>
      </c>
      <c r="I639" s="21" t="s">
        <v>93</v>
      </c>
      <c r="J639" s="21" t="s">
        <v>94</v>
      </c>
    </row>
    <row r="640" spans="1:10" ht="15" x14ac:dyDescent="0.2">
      <c r="A640" s="183" t="s">
        <v>377</v>
      </c>
      <c r="B640" s="176" t="s">
        <v>117</v>
      </c>
      <c r="C640" s="176" t="s">
        <v>378</v>
      </c>
      <c r="D640" s="176">
        <v>4</v>
      </c>
      <c r="E640" s="176">
        <v>20</v>
      </c>
      <c r="F640" s="2" t="s">
        <v>261</v>
      </c>
      <c r="G640" s="3">
        <v>1</v>
      </c>
      <c r="H640" s="27">
        <f>135767.5*(1+5.2%)</f>
        <v>142827.41</v>
      </c>
      <c r="I640" s="26">
        <f>H640*G640</f>
        <v>142827.41</v>
      </c>
      <c r="J640" s="235" t="e">
        <f>SUM(I640:I651)</f>
        <v>#REF!</v>
      </c>
    </row>
    <row r="641" spans="1:10" ht="15" x14ac:dyDescent="0.2">
      <c r="A641" s="183"/>
      <c r="B641" s="227"/>
      <c r="C641" s="227"/>
      <c r="D641" s="227"/>
      <c r="E641" s="227"/>
      <c r="F641" s="2" t="s">
        <v>40</v>
      </c>
      <c r="G641" s="3">
        <v>1</v>
      </c>
      <c r="H641" s="27">
        <f>77150*(1+5.2%)</f>
        <v>81161.8</v>
      </c>
      <c r="I641" s="26">
        <f t="shared" ref="I641:I650" si="39">H641*G641</f>
        <v>81161.8</v>
      </c>
      <c r="J641" s="186"/>
    </row>
    <row r="642" spans="1:10" ht="15" x14ac:dyDescent="0.2">
      <c r="A642" s="183"/>
      <c r="B642" s="227"/>
      <c r="C642" s="227"/>
      <c r="D642" s="227"/>
      <c r="E642" s="227"/>
      <c r="F642" s="2" t="s">
        <v>132</v>
      </c>
      <c r="G642" s="3">
        <v>1</v>
      </c>
      <c r="H642" s="27">
        <f>62540*(1+5.2%)</f>
        <v>65792.08</v>
      </c>
      <c r="I642" s="26">
        <f t="shared" si="39"/>
        <v>65792.08</v>
      </c>
      <c r="J642" s="186"/>
    </row>
    <row r="643" spans="1:10" ht="15" x14ac:dyDescent="0.2">
      <c r="A643" s="183"/>
      <c r="B643" s="227"/>
      <c r="C643" s="227"/>
      <c r="D643" s="227"/>
      <c r="E643" s="227"/>
      <c r="F643" s="2" t="s">
        <v>262</v>
      </c>
      <c r="G643" s="3">
        <v>1</v>
      </c>
      <c r="H643" s="27">
        <v>76262</v>
      </c>
      <c r="I643" s="26">
        <f t="shared" si="39"/>
        <v>76262</v>
      </c>
      <c r="J643" s="186"/>
    </row>
    <row r="644" spans="1:10" ht="15" x14ac:dyDescent="0.2">
      <c r="A644" s="183"/>
      <c r="B644" s="227"/>
      <c r="C644" s="227"/>
      <c r="D644" s="227"/>
      <c r="E644" s="227"/>
      <c r="F644" s="2" t="s">
        <v>171</v>
      </c>
      <c r="G644" s="3">
        <f>D640</f>
        <v>4</v>
      </c>
      <c r="H644" s="27" t="e">
        <f>#REF!</f>
        <v>#REF!</v>
      </c>
      <c r="I644" s="26" t="e">
        <f t="shared" si="39"/>
        <v>#REF!</v>
      </c>
      <c r="J644" s="186"/>
    </row>
    <row r="645" spans="1:10" ht="15" x14ac:dyDescent="0.2">
      <c r="A645" s="183"/>
      <c r="B645" s="227"/>
      <c r="C645" s="227"/>
      <c r="D645" s="227"/>
      <c r="E645" s="227"/>
      <c r="F645" s="2" t="s">
        <v>180</v>
      </c>
      <c r="G645" s="30">
        <f>D640</f>
        <v>4</v>
      </c>
      <c r="H645" s="27" t="e">
        <f>#REF!</f>
        <v>#REF!</v>
      </c>
      <c r="I645" s="26" t="e">
        <f t="shared" si="39"/>
        <v>#REF!</v>
      </c>
      <c r="J645" s="186"/>
    </row>
    <row r="646" spans="1:10" ht="15" x14ac:dyDescent="0.2">
      <c r="A646" s="183"/>
      <c r="B646" s="227"/>
      <c r="C646" s="227"/>
      <c r="D646" s="227"/>
      <c r="E646" s="227"/>
      <c r="F646" s="2" t="s">
        <v>43</v>
      </c>
      <c r="G646" s="30">
        <v>1</v>
      </c>
      <c r="H646" s="27">
        <v>24563</v>
      </c>
      <c r="I646" s="26">
        <f t="shared" si="39"/>
        <v>24563</v>
      </c>
      <c r="J646" s="186"/>
    </row>
    <row r="647" spans="1:10" ht="45" x14ac:dyDescent="0.2">
      <c r="A647" s="183"/>
      <c r="B647" s="227"/>
      <c r="C647" s="227"/>
      <c r="D647" s="227"/>
      <c r="E647" s="227"/>
      <c r="F647" s="2" t="s">
        <v>202</v>
      </c>
      <c r="G647" s="30">
        <v>1</v>
      </c>
      <c r="H647" s="27" t="e">
        <f>#REF!</f>
        <v>#REF!</v>
      </c>
      <c r="I647" s="26" t="e">
        <f t="shared" si="39"/>
        <v>#REF!</v>
      </c>
      <c r="J647" s="186"/>
    </row>
    <row r="648" spans="1:10" ht="15" x14ac:dyDescent="0.2">
      <c r="A648" s="183"/>
      <c r="B648" s="227"/>
      <c r="C648" s="227"/>
      <c r="D648" s="227"/>
      <c r="E648" s="227"/>
      <c r="F648" s="2" t="s">
        <v>317</v>
      </c>
      <c r="G648" s="80">
        <f>(D640*E640)/50</f>
        <v>1.6</v>
      </c>
      <c r="H648" s="27" t="e">
        <f>#REF!</f>
        <v>#REF!</v>
      </c>
      <c r="I648" s="26" t="e">
        <f t="shared" si="39"/>
        <v>#REF!</v>
      </c>
      <c r="J648" s="186"/>
    </row>
    <row r="649" spans="1:10" ht="15" x14ac:dyDescent="0.2">
      <c r="A649" s="183"/>
      <c r="B649" s="227"/>
      <c r="C649" s="227"/>
      <c r="D649" s="227"/>
      <c r="E649" s="227"/>
      <c r="F649" s="2" t="s">
        <v>318</v>
      </c>
      <c r="G649" s="80">
        <f>(D640*E640)/50</f>
        <v>1.6</v>
      </c>
      <c r="H649" s="27">
        <v>34467</v>
      </c>
      <c r="I649" s="26">
        <f t="shared" si="39"/>
        <v>55147.200000000004</v>
      </c>
      <c r="J649" s="186"/>
    </row>
    <row r="650" spans="1:10" s="22" customFormat="1" ht="15" x14ac:dyDescent="0.2">
      <c r="A650" s="183"/>
      <c r="B650" s="227"/>
      <c r="C650" s="227"/>
      <c r="D650" s="227"/>
      <c r="E650" s="227"/>
      <c r="F650" s="2" t="s">
        <v>312</v>
      </c>
      <c r="G650" s="30">
        <v>1</v>
      </c>
      <c r="H650" s="27" t="e">
        <f>#REF!</f>
        <v>#REF!</v>
      </c>
      <c r="I650" s="26" t="e">
        <f t="shared" si="39"/>
        <v>#REF!</v>
      </c>
      <c r="J650" s="186"/>
    </row>
    <row r="651" spans="1:10" ht="60" x14ac:dyDescent="0.2">
      <c r="A651" s="231"/>
      <c r="B651" s="228"/>
      <c r="C651" s="228"/>
      <c r="D651" s="228"/>
      <c r="E651" s="228"/>
      <c r="F651" s="2" t="s">
        <v>211</v>
      </c>
      <c r="G651" s="3">
        <v>1</v>
      </c>
      <c r="H651" s="27" t="e">
        <f>#REF!</f>
        <v>#REF!</v>
      </c>
      <c r="I651" s="26" t="e">
        <f>H651*G651</f>
        <v>#REF!</v>
      </c>
      <c r="J651" s="236"/>
    </row>
    <row r="652" spans="1:10" ht="45" x14ac:dyDescent="0.2">
      <c r="A652" s="21" t="s">
        <v>71</v>
      </c>
      <c r="B652" s="21" t="s">
        <v>110</v>
      </c>
      <c r="C652" s="21" t="s">
        <v>111</v>
      </c>
      <c r="D652" s="21" t="s">
        <v>112</v>
      </c>
      <c r="E652" s="21" t="s">
        <v>113</v>
      </c>
      <c r="F652" s="21" t="s">
        <v>114</v>
      </c>
      <c r="G652" s="21" t="s">
        <v>174</v>
      </c>
      <c r="H652" s="21" t="s">
        <v>92</v>
      </c>
      <c r="I652" s="21" t="s">
        <v>93</v>
      </c>
      <c r="J652" s="21" t="s">
        <v>94</v>
      </c>
    </row>
    <row r="653" spans="1:10" ht="15" x14ac:dyDescent="0.2">
      <c r="A653" s="183" t="s">
        <v>377</v>
      </c>
      <c r="B653" s="176" t="s">
        <v>59</v>
      </c>
      <c r="C653" s="176" t="s">
        <v>378</v>
      </c>
      <c r="D653" s="176">
        <v>4</v>
      </c>
      <c r="E653" s="176">
        <v>15</v>
      </c>
      <c r="F653" s="2" t="s">
        <v>261</v>
      </c>
      <c r="G653" s="3">
        <v>1</v>
      </c>
      <c r="H653" s="27">
        <f>135767.5*(1+5.2%)</f>
        <v>142827.41</v>
      </c>
      <c r="I653" s="26">
        <f>H653*G653</f>
        <v>142827.41</v>
      </c>
      <c r="J653" s="186" t="e">
        <f>SUM(I653:I664)</f>
        <v>#REF!</v>
      </c>
    </row>
    <row r="654" spans="1:10" ht="15" x14ac:dyDescent="0.2">
      <c r="A654" s="183"/>
      <c r="B654" s="227"/>
      <c r="C654" s="227"/>
      <c r="D654" s="227"/>
      <c r="E654" s="227"/>
      <c r="F654" s="2" t="s">
        <v>40</v>
      </c>
      <c r="G654" s="3">
        <v>1</v>
      </c>
      <c r="H654" s="27">
        <f>77150*(1+5.2%)</f>
        <v>81161.8</v>
      </c>
      <c r="I654" s="26">
        <f t="shared" ref="I654:I664" si="40">H654*G654</f>
        <v>81161.8</v>
      </c>
      <c r="J654" s="186"/>
    </row>
    <row r="655" spans="1:10" ht="15" x14ac:dyDescent="0.2">
      <c r="A655" s="183"/>
      <c r="B655" s="227"/>
      <c r="C655" s="227"/>
      <c r="D655" s="227"/>
      <c r="E655" s="227"/>
      <c r="F655" s="2" t="s">
        <v>132</v>
      </c>
      <c r="G655" s="3">
        <v>1</v>
      </c>
      <c r="H655" s="27">
        <f>62540*(1+5.2%)</f>
        <v>65792.08</v>
      </c>
      <c r="I655" s="26">
        <f t="shared" si="40"/>
        <v>65792.08</v>
      </c>
      <c r="J655" s="186"/>
    </row>
    <row r="656" spans="1:10" ht="15" x14ac:dyDescent="0.2">
      <c r="A656" s="183"/>
      <c r="B656" s="227"/>
      <c r="C656" s="227"/>
      <c r="D656" s="227"/>
      <c r="E656" s="227"/>
      <c r="F656" s="2" t="s">
        <v>262</v>
      </c>
      <c r="G656" s="3">
        <v>1</v>
      </c>
      <c r="H656" s="27">
        <v>76262</v>
      </c>
      <c r="I656" s="26">
        <f t="shared" si="40"/>
        <v>76262</v>
      </c>
      <c r="J656" s="186"/>
    </row>
    <row r="657" spans="1:10" ht="15" x14ac:dyDescent="0.2">
      <c r="A657" s="183"/>
      <c r="B657" s="227"/>
      <c r="C657" s="227"/>
      <c r="D657" s="227"/>
      <c r="E657" s="227"/>
      <c r="F657" s="2" t="s">
        <v>171</v>
      </c>
      <c r="G657" s="3">
        <f>D653</f>
        <v>4</v>
      </c>
      <c r="H657" s="27" t="e">
        <f>#REF!</f>
        <v>#REF!</v>
      </c>
      <c r="I657" s="26" t="e">
        <f t="shared" si="40"/>
        <v>#REF!</v>
      </c>
      <c r="J657" s="186"/>
    </row>
    <row r="658" spans="1:10" ht="15" x14ac:dyDescent="0.2">
      <c r="A658" s="183"/>
      <c r="B658" s="227"/>
      <c r="C658" s="227"/>
      <c r="D658" s="227"/>
      <c r="E658" s="227"/>
      <c r="F658" s="2" t="s">
        <v>180</v>
      </c>
      <c r="G658" s="30">
        <f>D653</f>
        <v>4</v>
      </c>
      <c r="H658" s="27" t="e">
        <f>#REF!</f>
        <v>#REF!</v>
      </c>
      <c r="I658" s="26" t="e">
        <f t="shared" si="40"/>
        <v>#REF!</v>
      </c>
      <c r="J658" s="186"/>
    </row>
    <row r="659" spans="1:10" ht="15" x14ac:dyDescent="0.2">
      <c r="A659" s="183"/>
      <c r="B659" s="227"/>
      <c r="C659" s="227"/>
      <c r="D659" s="227"/>
      <c r="E659" s="227"/>
      <c r="F659" s="2" t="s">
        <v>43</v>
      </c>
      <c r="G659" s="30">
        <v>1</v>
      </c>
      <c r="H659" s="27">
        <v>24563</v>
      </c>
      <c r="I659" s="26">
        <f t="shared" si="40"/>
        <v>24563</v>
      </c>
      <c r="J659" s="186"/>
    </row>
    <row r="660" spans="1:10" ht="45" x14ac:dyDescent="0.2">
      <c r="A660" s="183"/>
      <c r="B660" s="227"/>
      <c r="C660" s="227"/>
      <c r="D660" s="227"/>
      <c r="E660" s="227"/>
      <c r="F660" s="2" t="s">
        <v>202</v>
      </c>
      <c r="G660" s="30">
        <f>D653*E653</f>
        <v>60</v>
      </c>
      <c r="H660" s="27" t="e">
        <f>#REF!</f>
        <v>#REF!</v>
      </c>
      <c r="I660" s="26" t="e">
        <f t="shared" si="40"/>
        <v>#REF!</v>
      </c>
      <c r="J660" s="186"/>
    </row>
    <row r="661" spans="1:10" ht="15" x14ac:dyDescent="0.2">
      <c r="A661" s="183"/>
      <c r="B661" s="227"/>
      <c r="C661" s="227"/>
      <c r="D661" s="227"/>
      <c r="E661" s="227"/>
      <c r="F661" s="2" t="s">
        <v>317</v>
      </c>
      <c r="G661" s="80">
        <f>(D653*E653)/50</f>
        <v>1.2</v>
      </c>
      <c r="H661" s="27" t="e">
        <f>#REF!</f>
        <v>#REF!</v>
      </c>
      <c r="I661" s="26" t="e">
        <f t="shared" si="40"/>
        <v>#REF!</v>
      </c>
      <c r="J661" s="186"/>
    </row>
    <row r="662" spans="1:10" ht="15" x14ac:dyDescent="0.2">
      <c r="A662" s="183"/>
      <c r="B662" s="227"/>
      <c r="C662" s="227"/>
      <c r="D662" s="227"/>
      <c r="E662" s="227"/>
      <c r="F662" s="2" t="s">
        <v>318</v>
      </c>
      <c r="G662" s="80">
        <f>(D653*E653)/50</f>
        <v>1.2</v>
      </c>
      <c r="H662" s="27">
        <v>34467</v>
      </c>
      <c r="I662" s="26">
        <f t="shared" si="40"/>
        <v>41360.400000000001</v>
      </c>
      <c r="J662" s="186"/>
    </row>
    <row r="663" spans="1:10" s="22" customFormat="1" ht="15" x14ac:dyDescent="0.2">
      <c r="A663" s="183"/>
      <c r="B663" s="227"/>
      <c r="C663" s="227"/>
      <c r="D663" s="227"/>
      <c r="E663" s="227"/>
      <c r="F663" s="2" t="s">
        <v>312</v>
      </c>
      <c r="G663" s="30">
        <v>1</v>
      </c>
      <c r="H663" s="27" t="e">
        <f>#REF!</f>
        <v>#REF!</v>
      </c>
      <c r="I663" s="26" t="e">
        <f t="shared" si="40"/>
        <v>#REF!</v>
      </c>
      <c r="J663" s="186"/>
    </row>
    <row r="664" spans="1:10" ht="33" customHeight="1" x14ac:dyDescent="0.2">
      <c r="A664" s="231"/>
      <c r="B664" s="228"/>
      <c r="C664" s="228"/>
      <c r="D664" s="228"/>
      <c r="E664" s="228"/>
      <c r="F664" s="2" t="s">
        <v>211</v>
      </c>
      <c r="G664" s="3">
        <v>1</v>
      </c>
      <c r="H664" s="27" t="e">
        <f>#REF!</f>
        <v>#REF!</v>
      </c>
      <c r="I664" s="26" t="e">
        <f t="shared" si="40"/>
        <v>#REF!</v>
      </c>
      <c r="J664" s="186"/>
    </row>
    <row r="665" spans="1:10" ht="39" customHeight="1" x14ac:dyDescent="0.2">
      <c r="A665" s="21" t="s">
        <v>71</v>
      </c>
      <c r="B665" s="21" t="s">
        <v>110</v>
      </c>
      <c r="C665" s="21" t="s">
        <v>111</v>
      </c>
      <c r="D665" s="21" t="s">
        <v>112</v>
      </c>
      <c r="E665" s="21" t="s">
        <v>113</v>
      </c>
      <c r="F665" s="21" t="s">
        <v>114</v>
      </c>
      <c r="G665" s="21" t="s">
        <v>174</v>
      </c>
      <c r="H665" s="21" t="s">
        <v>92</v>
      </c>
      <c r="I665" s="21" t="s">
        <v>93</v>
      </c>
      <c r="J665" s="21" t="s">
        <v>94</v>
      </c>
    </row>
    <row r="666" spans="1:10" s="22" customFormat="1" ht="60" x14ac:dyDescent="0.2">
      <c r="A666" s="180" t="s">
        <v>340</v>
      </c>
      <c r="B666" s="182" t="s">
        <v>117</v>
      </c>
      <c r="C666" s="182" t="s">
        <v>47</v>
      </c>
      <c r="D666" s="182">
        <v>4</v>
      </c>
      <c r="E666" s="182" t="s">
        <v>135</v>
      </c>
      <c r="F666" s="2" t="s">
        <v>211</v>
      </c>
      <c r="G666" s="3">
        <v>1</v>
      </c>
      <c r="H666" s="27" t="e">
        <f>#REF!</f>
        <v>#REF!</v>
      </c>
      <c r="I666" s="26" t="e">
        <f t="shared" ref="I666:I667" si="41">H666*G666</f>
        <v>#REF!</v>
      </c>
      <c r="J666" s="235" t="e">
        <f>SUM(I666:I667)</f>
        <v>#REF!</v>
      </c>
    </row>
    <row r="667" spans="1:10" ht="32.5" customHeight="1" x14ac:dyDescent="0.2">
      <c r="A667" s="231"/>
      <c r="B667" s="182"/>
      <c r="C667" s="182"/>
      <c r="D667" s="182"/>
      <c r="E667" s="182"/>
      <c r="F667" s="55" t="s">
        <v>264</v>
      </c>
      <c r="G667" s="3">
        <v>1</v>
      </c>
      <c r="H667" s="26">
        <v>50000</v>
      </c>
      <c r="I667" s="26">
        <f t="shared" si="41"/>
        <v>50000</v>
      </c>
      <c r="J667" s="235"/>
    </row>
    <row r="668" spans="1:10" ht="41.5" customHeight="1" x14ac:dyDescent="0.2">
      <c r="A668" s="21" t="s">
        <v>71</v>
      </c>
      <c r="B668" s="21" t="s">
        <v>110</v>
      </c>
      <c r="C668" s="21" t="s">
        <v>111</v>
      </c>
      <c r="D668" s="21" t="s">
        <v>112</v>
      </c>
      <c r="E668" s="21" t="s">
        <v>113</v>
      </c>
      <c r="F668" s="21" t="s">
        <v>114</v>
      </c>
      <c r="G668" s="21" t="s">
        <v>174</v>
      </c>
      <c r="H668" s="21" t="s">
        <v>92</v>
      </c>
      <c r="I668" s="21" t="s">
        <v>93</v>
      </c>
      <c r="J668" s="21" t="s">
        <v>94</v>
      </c>
    </row>
    <row r="669" spans="1:10" s="22" customFormat="1" ht="60" x14ac:dyDescent="0.2">
      <c r="A669" s="180" t="s">
        <v>340</v>
      </c>
      <c r="B669" s="182" t="s">
        <v>59</v>
      </c>
      <c r="C669" s="182" t="s">
        <v>47</v>
      </c>
      <c r="D669" s="182">
        <v>4</v>
      </c>
      <c r="E669" s="182" t="s">
        <v>136</v>
      </c>
      <c r="F669" s="2" t="s">
        <v>211</v>
      </c>
      <c r="G669" s="3">
        <v>1</v>
      </c>
      <c r="H669" s="27" t="e">
        <f>#REF!</f>
        <v>#REF!</v>
      </c>
      <c r="I669" s="26" t="e">
        <f t="shared" ref="I669:I670" si="42">H669*G669</f>
        <v>#REF!</v>
      </c>
      <c r="J669" s="235" t="e">
        <f>SUM(I669:I670)</f>
        <v>#REF!</v>
      </c>
    </row>
    <row r="670" spans="1:10" ht="37.25" customHeight="1" x14ac:dyDescent="0.2">
      <c r="A670" s="231"/>
      <c r="B670" s="182"/>
      <c r="C670" s="182"/>
      <c r="D670" s="182"/>
      <c r="E670" s="182"/>
      <c r="F670" s="55" t="s">
        <v>264</v>
      </c>
      <c r="G670" s="3">
        <v>1</v>
      </c>
      <c r="H670" s="26">
        <v>50000</v>
      </c>
      <c r="I670" s="26">
        <f t="shared" si="42"/>
        <v>50000</v>
      </c>
      <c r="J670" s="235"/>
    </row>
    <row r="671" spans="1:10" ht="36.5" customHeight="1" x14ac:dyDescent="0.2">
      <c r="A671" s="21" t="s">
        <v>71</v>
      </c>
      <c r="B671" s="21" t="s">
        <v>110</v>
      </c>
      <c r="C671" s="21" t="s">
        <v>111</v>
      </c>
      <c r="D671" s="21" t="s">
        <v>112</v>
      </c>
      <c r="E671" s="21" t="s">
        <v>113</v>
      </c>
      <c r="F671" s="21" t="s">
        <v>114</v>
      </c>
      <c r="G671" s="21" t="s">
        <v>174</v>
      </c>
      <c r="H671" s="21" t="s">
        <v>92</v>
      </c>
      <c r="I671" s="21" t="s">
        <v>93</v>
      </c>
      <c r="J671" s="21" t="s">
        <v>94</v>
      </c>
    </row>
    <row r="672" spans="1:10" s="22" customFormat="1" ht="45" x14ac:dyDescent="0.2">
      <c r="A672" s="50" t="s">
        <v>265</v>
      </c>
      <c r="B672" s="3" t="s">
        <v>117</v>
      </c>
      <c r="C672" s="3" t="s">
        <v>47</v>
      </c>
      <c r="D672" s="3">
        <v>2</v>
      </c>
      <c r="E672" s="3" t="s">
        <v>137</v>
      </c>
      <c r="F672" s="2" t="s">
        <v>306</v>
      </c>
      <c r="G672" s="41">
        <f>D672</f>
        <v>2</v>
      </c>
      <c r="H672" s="26">
        <v>116655</v>
      </c>
      <c r="I672" s="26">
        <f>+H672*G672</f>
        <v>233310</v>
      </c>
      <c r="J672" s="78">
        <f>SUM(I672:I672)</f>
        <v>233310</v>
      </c>
    </row>
    <row r="673" spans="1:10" ht="38.75" customHeight="1" x14ac:dyDescent="0.2">
      <c r="A673" s="21" t="s">
        <v>71</v>
      </c>
      <c r="B673" s="21" t="s">
        <v>110</v>
      </c>
      <c r="C673" s="21" t="s">
        <v>111</v>
      </c>
      <c r="D673" s="21" t="s">
        <v>112</v>
      </c>
      <c r="E673" s="21" t="s">
        <v>113</v>
      </c>
      <c r="F673" s="21" t="s">
        <v>114</v>
      </c>
      <c r="G673" s="21" t="s">
        <v>174</v>
      </c>
      <c r="H673" s="21" t="s">
        <v>92</v>
      </c>
      <c r="I673" s="21" t="s">
        <v>93</v>
      </c>
      <c r="J673" s="21" t="s">
        <v>94</v>
      </c>
    </row>
    <row r="674" spans="1:10" ht="45" x14ac:dyDescent="0.2">
      <c r="A674" s="50" t="s">
        <v>265</v>
      </c>
      <c r="B674" s="3" t="s">
        <v>59</v>
      </c>
      <c r="C674" s="3" t="s">
        <v>47</v>
      </c>
      <c r="D674" s="3">
        <v>2</v>
      </c>
      <c r="E674" s="3" t="s">
        <v>138</v>
      </c>
      <c r="F674" s="2" t="s">
        <v>306</v>
      </c>
      <c r="G674" s="41">
        <f>D674</f>
        <v>2</v>
      </c>
      <c r="H674" s="26">
        <v>116655</v>
      </c>
      <c r="I674" s="26">
        <f>+H674*G674</f>
        <v>233310</v>
      </c>
      <c r="J674" s="78">
        <f>SUM(I674:I674)</f>
        <v>233310</v>
      </c>
    </row>
    <row r="675" spans="1:10" ht="45" x14ac:dyDescent="0.2">
      <c r="A675" s="21" t="s">
        <v>71</v>
      </c>
      <c r="B675" s="21" t="s">
        <v>110</v>
      </c>
      <c r="C675" s="21" t="s">
        <v>111</v>
      </c>
      <c r="D675" s="21" t="s">
        <v>112</v>
      </c>
      <c r="E675" s="21" t="s">
        <v>113</v>
      </c>
      <c r="F675" s="21" t="s">
        <v>114</v>
      </c>
      <c r="G675" s="21" t="s">
        <v>174</v>
      </c>
      <c r="H675" s="21" t="s">
        <v>92</v>
      </c>
      <c r="I675" s="21" t="s">
        <v>93</v>
      </c>
      <c r="J675" s="21" t="s">
        <v>94</v>
      </c>
    </row>
    <row r="676" spans="1:10" s="22" customFormat="1" ht="45" x14ac:dyDescent="0.2">
      <c r="A676" s="180" t="s">
        <v>0</v>
      </c>
      <c r="B676" s="176" t="s">
        <v>117</v>
      </c>
      <c r="C676" s="176" t="s">
        <v>139</v>
      </c>
      <c r="D676" s="176">
        <v>4</v>
      </c>
      <c r="E676" s="176">
        <v>15</v>
      </c>
      <c r="F676" s="43" t="s">
        <v>83</v>
      </c>
      <c r="G676" s="3">
        <f>E676*D676</f>
        <v>60</v>
      </c>
      <c r="H676" s="26" t="e">
        <f>#REF!</f>
        <v>#REF!</v>
      </c>
      <c r="I676" s="26" t="e">
        <f>H676*G676</f>
        <v>#REF!</v>
      </c>
      <c r="J676" s="235" t="e">
        <f>SUM(I676:I677)</f>
        <v>#REF!</v>
      </c>
    </row>
    <row r="677" spans="1:10" ht="72" customHeight="1" x14ac:dyDescent="0.2">
      <c r="A677" s="231"/>
      <c r="B677" s="228"/>
      <c r="C677" s="228"/>
      <c r="D677" s="228"/>
      <c r="E677" s="228"/>
      <c r="F677" s="2" t="s">
        <v>306</v>
      </c>
      <c r="G677" s="3">
        <f>D676</f>
        <v>4</v>
      </c>
      <c r="H677" s="26">
        <v>116655</v>
      </c>
      <c r="I677" s="26">
        <f>+H677*G677</f>
        <v>466620</v>
      </c>
      <c r="J677" s="235"/>
    </row>
    <row r="678" spans="1:10" ht="45" x14ac:dyDescent="0.2">
      <c r="A678" s="21" t="s">
        <v>71</v>
      </c>
      <c r="B678" s="21" t="s">
        <v>110</v>
      </c>
      <c r="C678" s="21" t="s">
        <v>111</v>
      </c>
      <c r="D678" s="21" t="s">
        <v>112</v>
      </c>
      <c r="E678" s="21" t="s">
        <v>113</v>
      </c>
      <c r="F678" s="21" t="s">
        <v>114</v>
      </c>
      <c r="G678" s="21" t="s">
        <v>174</v>
      </c>
      <c r="H678" s="21" t="s">
        <v>92</v>
      </c>
      <c r="I678" s="21" t="s">
        <v>93</v>
      </c>
      <c r="J678" s="21" t="s">
        <v>94</v>
      </c>
    </row>
    <row r="679" spans="1:10" s="22" customFormat="1" ht="45" x14ac:dyDescent="0.2">
      <c r="A679" s="180" t="s">
        <v>2</v>
      </c>
      <c r="B679" s="176" t="s">
        <v>59</v>
      </c>
      <c r="C679" s="176" t="s">
        <v>139</v>
      </c>
      <c r="D679" s="176">
        <v>4</v>
      </c>
      <c r="E679" s="176">
        <v>15</v>
      </c>
      <c r="F679" s="43" t="s">
        <v>83</v>
      </c>
      <c r="G679" s="3">
        <f>E679*D679</f>
        <v>60</v>
      </c>
      <c r="H679" s="26" t="e">
        <f>#REF!</f>
        <v>#REF!</v>
      </c>
      <c r="I679" s="26" t="e">
        <f>H679*G679</f>
        <v>#REF!</v>
      </c>
      <c r="J679" s="235" t="e">
        <f>SUM(I679:I680)</f>
        <v>#REF!</v>
      </c>
    </row>
    <row r="680" spans="1:10" s="38" customFormat="1" ht="52.25" customHeight="1" x14ac:dyDescent="0.2">
      <c r="A680" s="183"/>
      <c r="B680" s="228"/>
      <c r="C680" s="228"/>
      <c r="D680" s="228"/>
      <c r="E680" s="228"/>
      <c r="F680" s="2" t="s">
        <v>306</v>
      </c>
      <c r="G680" s="3">
        <f>D679</f>
        <v>4</v>
      </c>
      <c r="H680" s="26">
        <v>116655</v>
      </c>
      <c r="I680" s="26">
        <f>+H680*G680</f>
        <v>466620</v>
      </c>
      <c r="J680" s="235"/>
    </row>
    <row r="681" spans="1:10" ht="62" customHeight="1" x14ac:dyDescent="0.2">
      <c r="A681" s="21" t="s">
        <v>71</v>
      </c>
      <c r="B681" s="21" t="s">
        <v>110</v>
      </c>
      <c r="C681" s="21" t="s">
        <v>111</v>
      </c>
      <c r="D681" s="21" t="s">
        <v>112</v>
      </c>
      <c r="E681" s="21" t="s">
        <v>113</v>
      </c>
      <c r="F681" s="21" t="s">
        <v>114</v>
      </c>
      <c r="G681" s="21" t="s">
        <v>174</v>
      </c>
      <c r="H681" s="21" t="s">
        <v>92</v>
      </c>
      <c r="I681" s="21" t="s">
        <v>93</v>
      </c>
      <c r="J681" s="21" t="s">
        <v>94</v>
      </c>
    </row>
    <row r="682" spans="1:10" s="22" customFormat="1" ht="45" x14ac:dyDescent="0.2">
      <c r="A682" s="180" t="s">
        <v>215</v>
      </c>
      <c r="B682" s="176" t="s">
        <v>117</v>
      </c>
      <c r="C682" s="176" t="s">
        <v>139</v>
      </c>
      <c r="D682" s="176">
        <v>6</v>
      </c>
      <c r="E682" s="176">
        <v>30</v>
      </c>
      <c r="F682" s="43" t="s">
        <v>83</v>
      </c>
      <c r="G682" s="3">
        <f>E682*D682</f>
        <v>180</v>
      </c>
      <c r="H682" s="82" t="e">
        <f>#REF!</f>
        <v>#REF!</v>
      </c>
      <c r="I682" s="26" t="e">
        <f>H682*G682</f>
        <v>#REF!</v>
      </c>
      <c r="J682" s="235" t="e">
        <f>SUM(I682:I683)</f>
        <v>#REF!</v>
      </c>
    </row>
    <row r="683" spans="1:10" s="38" customFormat="1" ht="63.5" customHeight="1" x14ac:dyDescent="0.2">
      <c r="A683" s="231"/>
      <c r="B683" s="228"/>
      <c r="C683" s="228"/>
      <c r="D683" s="228"/>
      <c r="E683" s="228"/>
      <c r="F683" s="2" t="s">
        <v>306</v>
      </c>
      <c r="G683" s="3">
        <f>D682</f>
        <v>6</v>
      </c>
      <c r="H683" s="26">
        <v>116655</v>
      </c>
      <c r="I683" s="26">
        <f>+H683*G683</f>
        <v>699930</v>
      </c>
      <c r="J683" s="235"/>
    </row>
    <row r="684" spans="1:10" ht="59.5" customHeight="1" x14ac:dyDescent="0.2">
      <c r="A684" s="21" t="s">
        <v>71</v>
      </c>
      <c r="B684" s="21" t="s">
        <v>110</v>
      </c>
      <c r="C684" s="21" t="s">
        <v>111</v>
      </c>
      <c r="D684" s="21" t="s">
        <v>112</v>
      </c>
      <c r="E684" s="21" t="s">
        <v>113</v>
      </c>
      <c r="F684" s="21" t="s">
        <v>114</v>
      </c>
      <c r="G684" s="21" t="s">
        <v>174</v>
      </c>
      <c r="H684" s="21" t="s">
        <v>92</v>
      </c>
      <c r="I684" s="21" t="s">
        <v>93</v>
      </c>
      <c r="J684" s="21" t="s">
        <v>94</v>
      </c>
    </row>
    <row r="685" spans="1:10" ht="22.25" customHeight="1" x14ac:dyDescent="0.2">
      <c r="A685" s="176" t="s">
        <v>216</v>
      </c>
      <c r="B685" s="176" t="s">
        <v>59</v>
      </c>
      <c r="C685" s="176" t="s">
        <v>139</v>
      </c>
      <c r="D685" s="176">
        <v>6</v>
      </c>
      <c r="E685" s="176">
        <v>20</v>
      </c>
      <c r="F685" s="43" t="s">
        <v>83</v>
      </c>
      <c r="G685" s="3">
        <f>E685*D685</f>
        <v>120</v>
      </c>
      <c r="H685" s="82" t="e">
        <f>#REF!</f>
        <v>#REF!</v>
      </c>
      <c r="I685" s="26" t="e">
        <f>H685*G685</f>
        <v>#REF!</v>
      </c>
      <c r="J685" s="235" t="e">
        <f>SUM(I685:I686)</f>
        <v>#REF!</v>
      </c>
    </row>
    <row r="686" spans="1:10" s="22" customFormat="1" ht="30" x14ac:dyDescent="0.2">
      <c r="A686" s="228"/>
      <c r="B686" s="228"/>
      <c r="C686" s="228"/>
      <c r="D686" s="228"/>
      <c r="E686" s="228"/>
      <c r="F686" s="2" t="s">
        <v>306</v>
      </c>
      <c r="G686" s="3">
        <f>D685</f>
        <v>6</v>
      </c>
      <c r="H686" s="26">
        <v>116655</v>
      </c>
      <c r="I686" s="26">
        <f>+H686*G686</f>
        <v>699930</v>
      </c>
      <c r="J686" s="235"/>
    </row>
    <row r="687" spans="1:10" ht="14" x14ac:dyDescent="0.2">
      <c r="A687" s="151" t="s">
        <v>140</v>
      </c>
      <c r="B687" s="204"/>
      <c r="C687" s="204"/>
      <c r="D687" s="204"/>
      <c r="E687" s="204"/>
      <c r="F687" s="204"/>
      <c r="G687" s="204"/>
      <c r="H687" s="204"/>
      <c r="I687" s="204"/>
      <c r="J687" s="205"/>
    </row>
    <row r="688" spans="1:10" ht="50" customHeight="1" x14ac:dyDescent="0.2">
      <c r="A688" s="21" t="s">
        <v>71</v>
      </c>
      <c r="B688" s="21" t="s">
        <v>110</v>
      </c>
      <c r="C688" s="21" t="s">
        <v>111</v>
      </c>
      <c r="D688" s="21" t="s">
        <v>112</v>
      </c>
      <c r="E688" s="21" t="s">
        <v>113</v>
      </c>
      <c r="F688" s="21" t="s">
        <v>114</v>
      </c>
      <c r="G688" s="21" t="s">
        <v>174</v>
      </c>
      <c r="H688" s="21" t="s">
        <v>92</v>
      </c>
      <c r="I688" s="21" t="s">
        <v>93</v>
      </c>
      <c r="J688" s="21" t="s">
        <v>94</v>
      </c>
    </row>
    <row r="689" spans="1:10" s="22" customFormat="1" ht="60" x14ac:dyDescent="0.2">
      <c r="A689" s="50" t="s">
        <v>14</v>
      </c>
      <c r="B689" s="45" t="s">
        <v>59</v>
      </c>
      <c r="C689" s="45" t="s">
        <v>141</v>
      </c>
      <c r="D689" s="45">
        <v>5</v>
      </c>
      <c r="E689" s="45">
        <v>15</v>
      </c>
      <c r="F689" s="43" t="s">
        <v>210</v>
      </c>
      <c r="G689" s="45">
        <v>1</v>
      </c>
      <c r="H689" s="27" t="e">
        <f>#REF!</f>
        <v>#REF!</v>
      </c>
      <c r="I689" s="83" t="e">
        <f>H689*G689</f>
        <v>#REF!</v>
      </c>
      <c r="J689" s="28">
        <v>233310</v>
      </c>
    </row>
    <row r="690" spans="1:10" ht="42.5" customHeight="1" x14ac:dyDescent="0.2">
      <c r="A690" s="21" t="s">
        <v>71</v>
      </c>
      <c r="B690" s="21" t="s">
        <v>110</v>
      </c>
      <c r="C690" s="21" t="s">
        <v>111</v>
      </c>
      <c r="D690" s="21" t="s">
        <v>112</v>
      </c>
      <c r="E690" s="21" t="s">
        <v>113</v>
      </c>
      <c r="F690" s="21" t="s">
        <v>114</v>
      </c>
      <c r="G690" s="21" t="s">
        <v>174</v>
      </c>
      <c r="H690" s="21" t="s">
        <v>92</v>
      </c>
      <c r="I690" s="21" t="s">
        <v>93</v>
      </c>
      <c r="J690" s="21" t="s">
        <v>94</v>
      </c>
    </row>
    <row r="691" spans="1:10" ht="29.5" customHeight="1" x14ac:dyDescent="0.2">
      <c r="A691" s="189" t="s">
        <v>267</v>
      </c>
      <c r="B691" s="188" t="s">
        <v>117</v>
      </c>
      <c r="C691" s="188" t="s">
        <v>51</v>
      </c>
      <c r="D691" s="188">
        <v>1</v>
      </c>
      <c r="E691" s="188">
        <v>20</v>
      </c>
      <c r="F691" s="2" t="s">
        <v>209</v>
      </c>
      <c r="G691" s="3">
        <v>1</v>
      </c>
      <c r="H691" s="27">
        <f>'[1]EST MERC LITOGRAFIA'!$G$35</f>
        <v>45750</v>
      </c>
      <c r="I691" s="83">
        <f>H691*G691</f>
        <v>45750</v>
      </c>
      <c r="J691" s="159">
        <f>SUM(I691:I695)</f>
        <v>333485.2</v>
      </c>
    </row>
    <row r="692" spans="1:10" ht="135" x14ac:dyDescent="0.2">
      <c r="A692" s="347"/>
      <c r="B692" s="188"/>
      <c r="C692" s="188"/>
      <c r="D692" s="188"/>
      <c r="E692" s="188"/>
      <c r="F692" s="56" t="s">
        <v>208</v>
      </c>
      <c r="G692" s="3">
        <v>1</v>
      </c>
      <c r="H692" s="27">
        <f>'[1]EST MERC LITOGRAFIA'!$G$35</f>
        <v>45750</v>
      </c>
      <c r="I692" s="83">
        <f>H692*G692</f>
        <v>45750</v>
      </c>
      <c r="J692" s="160"/>
    </row>
    <row r="693" spans="1:10" ht="31.25" customHeight="1" x14ac:dyDescent="0.2">
      <c r="A693" s="347"/>
      <c r="B693" s="188"/>
      <c r="C693" s="188"/>
      <c r="D693" s="188"/>
      <c r="E693" s="188"/>
      <c r="F693" s="56" t="s">
        <v>298</v>
      </c>
      <c r="G693" s="3">
        <v>2</v>
      </c>
      <c r="H693" s="26">
        <f>'[1]EST MERC LITOGRAFIA'!$G$50</f>
        <v>81333</v>
      </c>
      <c r="I693" s="83">
        <f>H693*G693</f>
        <v>162666</v>
      </c>
      <c r="J693" s="160"/>
    </row>
    <row r="694" spans="1:10" s="22" customFormat="1" ht="45" x14ac:dyDescent="0.2">
      <c r="A694" s="347"/>
      <c r="B694" s="188"/>
      <c r="C694" s="188"/>
      <c r="D694" s="188"/>
      <c r="E694" s="188"/>
      <c r="F694" s="56" t="s">
        <v>205</v>
      </c>
      <c r="G694" s="3">
        <f>D691*E691</f>
        <v>20</v>
      </c>
      <c r="H694" s="27">
        <f>'[1]EST MERC LITOGRAFIA'!$G$40</f>
        <v>305</v>
      </c>
      <c r="I694" s="26">
        <f>H694*G694</f>
        <v>6100</v>
      </c>
      <c r="J694" s="160"/>
    </row>
    <row r="695" spans="1:10" ht="42" customHeight="1" x14ac:dyDescent="0.2">
      <c r="A695" s="347"/>
      <c r="B695" s="188"/>
      <c r="C695" s="188"/>
      <c r="D695" s="188"/>
      <c r="E695" s="188"/>
      <c r="F695" s="56" t="s">
        <v>64</v>
      </c>
      <c r="G695" s="3">
        <v>20</v>
      </c>
      <c r="H695" s="26">
        <f>3480*(1+5.2%)</f>
        <v>3660.96</v>
      </c>
      <c r="I695" s="26">
        <f>H695*G695</f>
        <v>73219.199999999997</v>
      </c>
      <c r="J695" s="161"/>
    </row>
    <row r="696" spans="1:10" ht="42.5" customHeight="1" x14ac:dyDescent="0.2">
      <c r="A696" s="21" t="s">
        <v>71</v>
      </c>
      <c r="B696" s="21" t="s">
        <v>110</v>
      </c>
      <c r="C696" s="21" t="s">
        <v>111</v>
      </c>
      <c r="D696" s="21" t="s">
        <v>112</v>
      </c>
      <c r="E696" s="21" t="s">
        <v>113</v>
      </c>
      <c r="F696" s="21" t="s">
        <v>114</v>
      </c>
      <c r="G696" s="21" t="s">
        <v>174</v>
      </c>
      <c r="H696" s="21" t="s">
        <v>92</v>
      </c>
      <c r="I696" s="21" t="s">
        <v>93</v>
      </c>
      <c r="J696" s="21" t="s">
        <v>94</v>
      </c>
    </row>
    <row r="697" spans="1:10" ht="29.5" customHeight="1" x14ac:dyDescent="0.2">
      <c r="A697" s="189" t="s">
        <v>267</v>
      </c>
      <c r="B697" s="188" t="s">
        <v>59</v>
      </c>
      <c r="C697" s="188" t="s">
        <v>51</v>
      </c>
      <c r="D697" s="188">
        <v>1</v>
      </c>
      <c r="E697" s="188">
        <v>20</v>
      </c>
      <c r="F697" s="2" t="s">
        <v>206</v>
      </c>
      <c r="G697" s="3">
        <v>1</v>
      </c>
      <c r="H697" s="27">
        <f>'[1]EST MERC LITOGRAFIA'!$G$35</f>
        <v>45750</v>
      </c>
      <c r="I697" s="26">
        <f>H697*G697</f>
        <v>45750</v>
      </c>
      <c r="J697" s="159">
        <f>SUM(I697:I701)</f>
        <v>333485.2</v>
      </c>
    </row>
    <row r="698" spans="1:10" ht="90" x14ac:dyDescent="0.2">
      <c r="A698" s="347"/>
      <c r="B698" s="188"/>
      <c r="C698" s="188"/>
      <c r="D698" s="188"/>
      <c r="E698" s="188"/>
      <c r="F698" s="56" t="s">
        <v>207</v>
      </c>
      <c r="G698" s="3">
        <v>1</v>
      </c>
      <c r="H698" s="27">
        <f>'[1]EST MERC LITOGRAFIA'!$G$35</f>
        <v>45750</v>
      </c>
      <c r="I698" s="26">
        <f t="shared" ref="I698:I701" si="43">H698*G698</f>
        <v>45750</v>
      </c>
      <c r="J698" s="160"/>
    </row>
    <row r="699" spans="1:10" ht="31.25" customHeight="1" x14ac:dyDescent="0.2">
      <c r="A699" s="347"/>
      <c r="B699" s="188"/>
      <c r="C699" s="188"/>
      <c r="D699" s="188"/>
      <c r="E699" s="188"/>
      <c r="F699" s="56" t="s">
        <v>298</v>
      </c>
      <c r="G699" s="3">
        <v>2</v>
      </c>
      <c r="H699" s="26">
        <f>'[1]EST MERC LITOGRAFIA'!$G$50</f>
        <v>81333</v>
      </c>
      <c r="I699" s="26">
        <f t="shared" si="43"/>
        <v>162666</v>
      </c>
      <c r="J699" s="160"/>
    </row>
    <row r="700" spans="1:10" s="22" customFormat="1" ht="45" x14ac:dyDescent="0.2">
      <c r="A700" s="347"/>
      <c r="B700" s="188"/>
      <c r="C700" s="188"/>
      <c r="D700" s="188"/>
      <c r="E700" s="188"/>
      <c r="F700" s="56" t="s">
        <v>205</v>
      </c>
      <c r="G700" s="3">
        <f>D697*E697</f>
        <v>20</v>
      </c>
      <c r="H700" s="27">
        <f>'[1]EST MERC LITOGRAFIA'!$G$40</f>
        <v>305</v>
      </c>
      <c r="I700" s="26">
        <f>H700*G700</f>
        <v>6100</v>
      </c>
      <c r="J700" s="160"/>
    </row>
    <row r="701" spans="1:10" ht="15" x14ac:dyDescent="0.2">
      <c r="A701" s="347"/>
      <c r="B701" s="188"/>
      <c r="C701" s="188"/>
      <c r="D701" s="188"/>
      <c r="E701" s="188"/>
      <c r="F701" s="56" t="s">
        <v>64</v>
      </c>
      <c r="G701" s="3">
        <v>20</v>
      </c>
      <c r="H701" s="26">
        <f>3480*(1+5.2%)</f>
        <v>3660.96</v>
      </c>
      <c r="I701" s="26">
        <f t="shared" si="43"/>
        <v>73219.199999999997</v>
      </c>
      <c r="J701" s="161"/>
    </row>
    <row r="702" spans="1:10" ht="45" x14ac:dyDescent="0.2">
      <c r="A702" s="21" t="s">
        <v>71</v>
      </c>
      <c r="B702" s="21" t="s">
        <v>110</v>
      </c>
      <c r="C702" s="21" t="s">
        <v>111</v>
      </c>
      <c r="D702" s="21" t="s">
        <v>112</v>
      </c>
      <c r="E702" s="21" t="s">
        <v>113</v>
      </c>
      <c r="F702" s="21" t="s">
        <v>114</v>
      </c>
      <c r="G702" s="21" t="s">
        <v>174</v>
      </c>
      <c r="H702" s="21" t="s">
        <v>92</v>
      </c>
      <c r="I702" s="21" t="s">
        <v>93</v>
      </c>
      <c r="J702" s="21" t="s">
        <v>94</v>
      </c>
    </row>
    <row r="703" spans="1:10" ht="15" x14ac:dyDescent="0.2">
      <c r="A703" s="187" t="s">
        <v>268</v>
      </c>
      <c r="B703" s="188" t="s">
        <v>117</v>
      </c>
      <c r="C703" s="188" t="s">
        <v>51</v>
      </c>
      <c r="D703" s="188">
        <v>1</v>
      </c>
      <c r="E703" s="188">
        <v>20</v>
      </c>
      <c r="F703" s="76" t="s">
        <v>65</v>
      </c>
      <c r="G703" s="3">
        <f>E703*D703</f>
        <v>20</v>
      </c>
      <c r="H703" s="70" t="e">
        <f>#REF!</f>
        <v>#REF!</v>
      </c>
      <c r="I703" s="26" t="e">
        <f>H703*G703</f>
        <v>#REF!</v>
      </c>
      <c r="J703" s="159" t="e">
        <f>SUM(I703:I707)</f>
        <v>#REF!</v>
      </c>
    </row>
    <row r="704" spans="1:10" ht="15" x14ac:dyDescent="0.2">
      <c r="A704" s="348"/>
      <c r="B704" s="188"/>
      <c r="C704" s="188"/>
      <c r="D704" s="188"/>
      <c r="E704" s="188"/>
      <c r="F704" s="76" t="s">
        <v>66</v>
      </c>
      <c r="G704" s="3">
        <f>E703*D703</f>
        <v>20</v>
      </c>
      <c r="H704" s="27">
        <v>1108</v>
      </c>
      <c r="I704" s="26">
        <f>H704*G704</f>
        <v>22160</v>
      </c>
      <c r="J704" s="160"/>
    </row>
    <row r="705" spans="1:10" ht="15" x14ac:dyDescent="0.2">
      <c r="A705" s="348"/>
      <c r="B705" s="188"/>
      <c r="C705" s="188"/>
      <c r="D705" s="188"/>
      <c r="E705" s="188"/>
      <c r="F705" s="76" t="s">
        <v>67</v>
      </c>
      <c r="G705" s="3">
        <f>E703*D703</f>
        <v>20</v>
      </c>
      <c r="H705" s="70">
        <v>28028</v>
      </c>
      <c r="I705" s="26">
        <f>H705*G705</f>
        <v>560560</v>
      </c>
      <c r="J705" s="160"/>
    </row>
    <row r="706" spans="1:10" s="22" customFormat="1" ht="120" x14ac:dyDescent="0.2">
      <c r="A706" s="348"/>
      <c r="B706" s="188"/>
      <c r="C706" s="188"/>
      <c r="D706" s="188"/>
      <c r="E706" s="188"/>
      <c r="F706" s="76" t="s">
        <v>203</v>
      </c>
      <c r="G706" s="3">
        <f>E703*D703</f>
        <v>20</v>
      </c>
      <c r="H706" s="27" t="e">
        <f>#REF!</f>
        <v>#REF!</v>
      </c>
      <c r="I706" s="26" t="e">
        <f>H706*G706</f>
        <v>#REF!</v>
      </c>
      <c r="J706" s="160"/>
    </row>
    <row r="707" spans="1:10" s="38" customFormat="1" ht="105" x14ac:dyDescent="0.2">
      <c r="A707" s="349"/>
      <c r="B707" s="188"/>
      <c r="C707" s="188"/>
      <c r="D707" s="188"/>
      <c r="E707" s="188"/>
      <c r="F707" s="76" t="s">
        <v>212</v>
      </c>
      <c r="G707" s="3">
        <v>1</v>
      </c>
      <c r="H707" s="27" t="e">
        <f>#REF!</f>
        <v>#REF!</v>
      </c>
      <c r="I707" s="26" t="e">
        <f t="shared" ref="I707" si="44">H707*G707</f>
        <v>#REF!</v>
      </c>
      <c r="J707" s="161"/>
    </row>
    <row r="708" spans="1:10" s="38" customFormat="1" ht="45" x14ac:dyDescent="0.2">
      <c r="A708" s="21" t="s">
        <v>71</v>
      </c>
      <c r="B708" s="21" t="s">
        <v>110</v>
      </c>
      <c r="C708" s="21" t="s">
        <v>111</v>
      </c>
      <c r="D708" s="21" t="s">
        <v>112</v>
      </c>
      <c r="E708" s="21" t="s">
        <v>113</v>
      </c>
      <c r="F708" s="21" t="s">
        <v>114</v>
      </c>
      <c r="G708" s="21" t="s">
        <v>174</v>
      </c>
      <c r="H708" s="21" t="s">
        <v>92</v>
      </c>
      <c r="I708" s="21" t="s">
        <v>93</v>
      </c>
      <c r="J708" s="21" t="s">
        <v>94</v>
      </c>
    </row>
    <row r="709" spans="1:10" s="38" customFormat="1" ht="15" x14ac:dyDescent="0.2">
      <c r="A709" s="187" t="s">
        <v>268</v>
      </c>
      <c r="B709" s="188" t="s">
        <v>59</v>
      </c>
      <c r="C709" s="188" t="s">
        <v>51</v>
      </c>
      <c r="D709" s="188">
        <v>1</v>
      </c>
      <c r="E709" s="188">
        <v>20</v>
      </c>
      <c r="F709" s="76" t="s">
        <v>65</v>
      </c>
      <c r="G709" s="3">
        <v>20</v>
      </c>
      <c r="H709" s="70" t="e">
        <f>#REF!</f>
        <v>#REF!</v>
      </c>
      <c r="I709" s="26" t="e">
        <f>H709*G709</f>
        <v>#REF!</v>
      </c>
      <c r="J709" s="159" t="e">
        <f>SUM(I709:I713)</f>
        <v>#REF!</v>
      </c>
    </row>
    <row r="710" spans="1:10" s="38" customFormat="1" ht="15" x14ac:dyDescent="0.2">
      <c r="A710" s="348"/>
      <c r="B710" s="188"/>
      <c r="C710" s="188"/>
      <c r="D710" s="188"/>
      <c r="E710" s="188"/>
      <c r="F710" s="76" t="s">
        <v>66</v>
      </c>
      <c r="G710" s="3">
        <v>20</v>
      </c>
      <c r="H710" s="27">
        <v>1108</v>
      </c>
      <c r="I710" s="26">
        <f>H710*G710</f>
        <v>22160</v>
      </c>
      <c r="J710" s="160"/>
    </row>
    <row r="711" spans="1:10" ht="15" x14ac:dyDescent="0.2">
      <c r="A711" s="348"/>
      <c r="B711" s="188"/>
      <c r="C711" s="188"/>
      <c r="D711" s="188"/>
      <c r="E711" s="188"/>
      <c r="F711" s="76" t="s">
        <v>67</v>
      </c>
      <c r="G711" s="3">
        <v>20</v>
      </c>
      <c r="H711" s="70">
        <v>28028</v>
      </c>
      <c r="I711" s="26">
        <f>H711*G711</f>
        <v>560560</v>
      </c>
      <c r="J711" s="160"/>
    </row>
    <row r="712" spans="1:10" ht="22.25" customHeight="1" x14ac:dyDescent="0.2">
      <c r="A712" s="348"/>
      <c r="B712" s="188"/>
      <c r="C712" s="188"/>
      <c r="D712" s="188"/>
      <c r="E712" s="188"/>
      <c r="F712" s="76" t="s">
        <v>203</v>
      </c>
      <c r="G712" s="3">
        <f>E709*D709</f>
        <v>20</v>
      </c>
      <c r="H712" s="27" t="e">
        <f>#REF!</f>
        <v>#REF!</v>
      </c>
      <c r="I712" s="26" t="e">
        <f>H712*G712</f>
        <v>#REF!</v>
      </c>
      <c r="J712" s="160"/>
    </row>
    <row r="713" spans="1:10" s="22" customFormat="1" ht="105" x14ac:dyDescent="0.2">
      <c r="A713" s="349"/>
      <c r="B713" s="188"/>
      <c r="C713" s="188"/>
      <c r="D713" s="188"/>
      <c r="E713" s="188"/>
      <c r="F713" s="76" t="s">
        <v>213</v>
      </c>
      <c r="G713" s="3">
        <v>1</v>
      </c>
      <c r="H713" s="27" t="e">
        <f>#REF!</f>
        <v>#REF!</v>
      </c>
      <c r="I713" s="26" t="e">
        <f t="shared" ref="I713" si="45">H713*G713</f>
        <v>#REF!</v>
      </c>
      <c r="J713" s="161"/>
    </row>
    <row r="714" spans="1:10" ht="14" x14ac:dyDescent="0.2">
      <c r="A714" s="151" t="s">
        <v>341</v>
      </c>
      <c r="B714" s="204"/>
      <c r="C714" s="204"/>
      <c r="D714" s="204"/>
      <c r="E714" s="204"/>
      <c r="F714" s="204"/>
      <c r="G714" s="204"/>
      <c r="H714" s="204"/>
      <c r="I714" s="204"/>
      <c r="J714" s="205"/>
    </row>
    <row r="715" spans="1:10" ht="46.25" customHeight="1" x14ac:dyDescent="0.2">
      <c r="A715" s="21" t="s">
        <v>71</v>
      </c>
      <c r="B715" s="21" t="s">
        <v>110</v>
      </c>
      <c r="C715" s="21" t="s">
        <v>111</v>
      </c>
      <c r="D715" s="21" t="s">
        <v>112</v>
      </c>
      <c r="E715" s="21" t="s">
        <v>113</v>
      </c>
      <c r="F715" s="21" t="s">
        <v>114</v>
      </c>
      <c r="G715" s="21" t="s">
        <v>174</v>
      </c>
      <c r="H715" s="21" t="s">
        <v>92</v>
      </c>
      <c r="I715" s="21" t="s">
        <v>93</v>
      </c>
      <c r="J715" s="21" t="s">
        <v>94</v>
      </c>
    </row>
    <row r="716" spans="1:10" ht="120" x14ac:dyDescent="0.2">
      <c r="A716" s="52" t="s">
        <v>394</v>
      </c>
      <c r="B716" s="45" t="s">
        <v>59</v>
      </c>
      <c r="C716" s="45" t="s">
        <v>197</v>
      </c>
      <c r="D716" s="45">
        <v>40</v>
      </c>
      <c r="E716" s="45">
        <v>20</v>
      </c>
      <c r="F716" s="45" t="s">
        <v>214</v>
      </c>
      <c r="G716" s="45">
        <f>E716*D716</f>
        <v>800</v>
      </c>
      <c r="H716" s="83" t="e">
        <f>#REF!</f>
        <v>#REF!</v>
      </c>
      <c r="I716" s="83" t="e">
        <f>H716*G716</f>
        <v>#REF!</v>
      </c>
      <c r="J716" s="28" t="e">
        <f>SUM(I716)</f>
        <v>#REF!</v>
      </c>
    </row>
    <row r="717" spans="1:10" ht="14" x14ac:dyDescent="0.2">
      <c r="A717" s="151" t="s">
        <v>148</v>
      </c>
      <c r="B717" s="204"/>
      <c r="C717" s="204"/>
      <c r="D717" s="204"/>
      <c r="E717" s="204"/>
      <c r="F717" s="204"/>
      <c r="G717" s="204"/>
      <c r="H717" s="204"/>
      <c r="I717" s="204"/>
      <c r="J717" s="205"/>
    </row>
    <row r="718" spans="1:10" s="22" customFormat="1" ht="45" x14ac:dyDescent="0.2">
      <c r="A718" s="21" t="s">
        <v>71</v>
      </c>
      <c r="B718" s="21" t="s">
        <v>110</v>
      </c>
      <c r="C718" s="21" t="s">
        <v>111</v>
      </c>
      <c r="D718" s="21" t="s">
        <v>112</v>
      </c>
      <c r="E718" s="21" t="s">
        <v>113</v>
      </c>
      <c r="F718" s="21" t="s">
        <v>114</v>
      </c>
      <c r="G718" s="21" t="s">
        <v>174</v>
      </c>
      <c r="H718" s="21" t="s">
        <v>92</v>
      </c>
      <c r="I718" s="21" t="s">
        <v>93</v>
      </c>
      <c r="J718" s="21" t="s">
        <v>94</v>
      </c>
    </row>
    <row r="719" spans="1:10" ht="101.5" customHeight="1" x14ac:dyDescent="0.2">
      <c r="A719" s="52" t="s">
        <v>23</v>
      </c>
      <c r="B719" s="45" t="s">
        <v>117</v>
      </c>
      <c r="C719" s="45" t="s">
        <v>380</v>
      </c>
      <c r="D719" s="45">
        <v>5</v>
      </c>
      <c r="E719" s="45">
        <v>20</v>
      </c>
      <c r="F719" s="3" t="s">
        <v>300</v>
      </c>
      <c r="G719" s="3">
        <f>E719*D719</f>
        <v>100</v>
      </c>
      <c r="H719" s="26" t="e">
        <f>#REF!</f>
        <v>#REF!</v>
      </c>
      <c r="I719" s="26" t="e">
        <f>H719*G719</f>
        <v>#REF!</v>
      </c>
      <c r="J719" s="28" t="e">
        <f>SUM(I719)</f>
        <v>#REF!</v>
      </c>
    </row>
    <row r="720" spans="1:10" s="22" customFormat="1" ht="45" x14ac:dyDescent="0.2">
      <c r="A720" s="21" t="s">
        <v>71</v>
      </c>
      <c r="B720" s="21" t="s">
        <v>110</v>
      </c>
      <c r="C720" s="21" t="s">
        <v>111</v>
      </c>
      <c r="D720" s="21" t="s">
        <v>112</v>
      </c>
      <c r="E720" s="21" t="s">
        <v>113</v>
      </c>
      <c r="F720" s="21" t="s">
        <v>114</v>
      </c>
      <c r="G720" s="21" t="s">
        <v>174</v>
      </c>
      <c r="H720" s="21" t="s">
        <v>92</v>
      </c>
      <c r="I720" s="21" t="s">
        <v>93</v>
      </c>
      <c r="J720" s="21" t="s">
        <v>94</v>
      </c>
    </row>
    <row r="721" spans="1:10" ht="138.5" customHeight="1" x14ac:dyDescent="0.2">
      <c r="A721" s="1" t="s">
        <v>23</v>
      </c>
      <c r="B721" s="3" t="s">
        <v>59</v>
      </c>
      <c r="C721" s="3" t="s">
        <v>380</v>
      </c>
      <c r="D721" s="3">
        <v>5</v>
      </c>
      <c r="E721" s="3">
        <v>20</v>
      </c>
      <c r="F721" s="3" t="s">
        <v>301</v>
      </c>
      <c r="G721" s="3">
        <f>E721*D721</f>
        <v>100</v>
      </c>
      <c r="H721" s="26" t="e">
        <f>#REF!</f>
        <v>#REF!</v>
      </c>
      <c r="I721" s="26" t="e">
        <f>H721*G721</f>
        <v>#REF!</v>
      </c>
      <c r="J721" s="28" t="e">
        <f>SUM(I721)</f>
        <v>#REF!</v>
      </c>
    </row>
    <row r="722" spans="1:10" s="22" customFormat="1" ht="45" x14ac:dyDescent="0.2">
      <c r="A722" s="21" t="s">
        <v>71</v>
      </c>
      <c r="B722" s="21" t="s">
        <v>110</v>
      </c>
      <c r="C722" s="21" t="s">
        <v>111</v>
      </c>
      <c r="D722" s="21" t="s">
        <v>112</v>
      </c>
      <c r="E722" s="21" t="s">
        <v>113</v>
      </c>
      <c r="F722" s="21" t="s">
        <v>114</v>
      </c>
      <c r="G722" s="21" t="s">
        <v>174</v>
      </c>
      <c r="H722" s="21" t="s">
        <v>92</v>
      </c>
      <c r="I722" s="21" t="s">
        <v>93</v>
      </c>
      <c r="J722" s="21" t="s">
        <v>94</v>
      </c>
    </row>
    <row r="723" spans="1:10" ht="135" customHeight="1" x14ac:dyDescent="0.2">
      <c r="A723" s="50" t="s">
        <v>151</v>
      </c>
      <c r="B723" s="45" t="s">
        <v>117</v>
      </c>
      <c r="C723" s="45" t="s">
        <v>380</v>
      </c>
      <c r="D723" s="45">
        <v>5</v>
      </c>
      <c r="E723" s="45">
        <v>20</v>
      </c>
      <c r="F723" s="3" t="s">
        <v>300</v>
      </c>
      <c r="G723" s="3">
        <f>E723*D723</f>
        <v>100</v>
      </c>
      <c r="H723" s="26" t="e">
        <f>#REF!</f>
        <v>#REF!</v>
      </c>
      <c r="I723" s="26" t="e">
        <f>H723*G723</f>
        <v>#REF!</v>
      </c>
      <c r="J723" s="28" t="e">
        <f>SUM(I723)</f>
        <v>#REF!</v>
      </c>
    </row>
    <row r="724" spans="1:10" s="22" customFormat="1" ht="23" customHeight="1" x14ac:dyDescent="0.2">
      <c r="A724" s="21" t="s">
        <v>71</v>
      </c>
      <c r="B724" s="21" t="s">
        <v>110</v>
      </c>
      <c r="C724" s="21" t="s">
        <v>111</v>
      </c>
      <c r="D724" s="21" t="s">
        <v>112</v>
      </c>
      <c r="E724" s="21" t="s">
        <v>113</v>
      </c>
      <c r="F724" s="21" t="s">
        <v>114</v>
      </c>
      <c r="G724" s="21" t="s">
        <v>174</v>
      </c>
      <c r="H724" s="21" t="s">
        <v>92</v>
      </c>
      <c r="I724" s="21" t="s">
        <v>93</v>
      </c>
      <c r="J724" s="21" t="s">
        <v>94</v>
      </c>
    </row>
    <row r="725" spans="1:10" s="22" customFormat="1" ht="120" x14ac:dyDescent="0.2">
      <c r="A725" s="57" t="s">
        <v>151</v>
      </c>
      <c r="B725" s="3" t="s">
        <v>59</v>
      </c>
      <c r="C725" s="3" t="s">
        <v>380</v>
      </c>
      <c r="D725" s="3">
        <v>5</v>
      </c>
      <c r="E725" s="3">
        <v>20</v>
      </c>
      <c r="F725" s="77" t="s">
        <v>300</v>
      </c>
      <c r="G725" s="3">
        <f>E725*D725</f>
        <v>100</v>
      </c>
      <c r="H725" s="26" t="e">
        <f>#REF!</f>
        <v>#REF!</v>
      </c>
      <c r="I725" s="26" t="e">
        <f>H725*G725</f>
        <v>#REF!</v>
      </c>
      <c r="J725" s="28" t="e">
        <f>SUM(I725)</f>
        <v>#REF!</v>
      </c>
    </row>
    <row r="726" spans="1:10" ht="44.5" customHeight="1" x14ac:dyDescent="0.2">
      <c r="A726" s="170" t="s">
        <v>152</v>
      </c>
      <c r="B726" s="201"/>
      <c r="C726" s="201"/>
      <c r="D726" s="201"/>
      <c r="E726" s="201"/>
      <c r="F726" s="201"/>
      <c r="G726" s="201"/>
      <c r="H726" s="201"/>
      <c r="I726" s="201"/>
      <c r="J726" s="202"/>
    </row>
    <row r="727" spans="1:10" ht="39" customHeight="1" x14ac:dyDescent="0.2">
      <c r="A727" s="21" t="s">
        <v>71</v>
      </c>
      <c r="B727" s="21" t="s">
        <v>110</v>
      </c>
      <c r="C727" s="21" t="s">
        <v>111</v>
      </c>
      <c r="D727" s="21" t="s">
        <v>112</v>
      </c>
      <c r="E727" s="21" t="s">
        <v>113</v>
      </c>
      <c r="F727" s="21" t="s">
        <v>114</v>
      </c>
      <c r="G727" s="21" t="s">
        <v>174</v>
      </c>
      <c r="H727" s="21" t="s">
        <v>92</v>
      </c>
      <c r="I727" s="21" t="s">
        <v>93</v>
      </c>
      <c r="J727" s="21" t="s">
        <v>94</v>
      </c>
    </row>
    <row r="728" spans="1:10" s="22" customFormat="1" ht="30" x14ac:dyDescent="0.2">
      <c r="A728" s="180" t="s">
        <v>381</v>
      </c>
      <c r="B728" s="176" t="s">
        <v>59</v>
      </c>
      <c r="C728" s="156" t="s">
        <v>51</v>
      </c>
      <c r="D728" s="176">
        <v>8</v>
      </c>
      <c r="E728" s="176">
        <v>20</v>
      </c>
      <c r="F728" s="58" t="s">
        <v>52</v>
      </c>
      <c r="G728" s="3">
        <f>E728*D728</f>
        <v>160</v>
      </c>
      <c r="H728" s="26" t="e">
        <f>#REF!</f>
        <v>#REF!</v>
      </c>
      <c r="I728" s="26" t="e">
        <f>H728*G728</f>
        <v>#REF!</v>
      </c>
      <c r="J728" s="159" t="e">
        <f>SUM(I728:I729)</f>
        <v>#REF!</v>
      </c>
    </row>
    <row r="729" spans="1:10" ht="48.5" customHeight="1" x14ac:dyDescent="0.2">
      <c r="A729" s="231"/>
      <c r="B729" s="228"/>
      <c r="C729" s="224"/>
      <c r="D729" s="228"/>
      <c r="E729" s="228"/>
      <c r="F729" s="51" t="s">
        <v>275</v>
      </c>
      <c r="G729" s="3">
        <v>40</v>
      </c>
      <c r="H729" s="27">
        <v>1500</v>
      </c>
      <c r="I729" s="26">
        <f>H729*G729</f>
        <v>60000</v>
      </c>
      <c r="J729" s="161"/>
    </row>
    <row r="730" spans="1:10" ht="53" customHeight="1" x14ac:dyDescent="0.2">
      <c r="A730" s="21" t="s">
        <v>71</v>
      </c>
      <c r="B730" s="21" t="s">
        <v>110</v>
      </c>
      <c r="C730" s="21" t="s">
        <v>111</v>
      </c>
      <c r="D730" s="21" t="s">
        <v>112</v>
      </c>
      <c r="E730" s="21" t="s">
        <v>113</v>
      </c>
      <c r="F730" s="21" t="s">
        <v>114</v>
      </c>
      <c r="G730" s="21" t="s">
        <v>174</v>
      </c>
      <c r="H730" s="21" t="s">
        <v>92</v>
      </c>
      <c r="I730" s="21" t="s">
        <v>93</v>
      </c>
      <c r="J730" s="21" t="s">
        <v>94</v>
      </c>
    </row>
    <row r="731" spans="1:10" s="22" customFormat="1" ht="30" x14ac:dyDescent="0.2">
      <c r="A731" s="175" t="s">
        <v>382</v>
      </c>
      <c r="B731" s="176" t="s">
        <v>117</v>
      </c>
      <c r="C731" s="156" t="s">
        <v>51</v>
      </c>
      <c r="D731" s="176">
        <v>4</v>
      </c>
      <c r="E731" s="176">
        <v>15</v>
      </c>
      <c r="F731" s="58" t="s">
        <v>52</v>
      </c>
      <c r="G731" s="3">
        <f>E731*D731</f>
        <v>60</v>
      </c>
      <c r="H731" s="26" t="e">
        <f>#REF!</f>
        <v>#REF!</v>
      </c>
      <c r="I731" s="26" t="e">
        <f>H731*G731</f>
        <v>#REF!</v>
      </c>
      <c r="J731" s="159" t="e">
        <f>SUM(I731:I732)</f>
        <v>#REF!</v>
      </c>
    </row>
    <row r="732" spans="1:10" s="38" customFormat="1" ht="38" customHeight="1" x14ac:dyDescent="0.2">
      <c r="A732" s="346"/>
      <c r="B732" s="228"/>
      <c r="C732" s="224"/>
      <c r="D732" s="228"/>
      <c r="E732" s="228"/>
      <c r="F732" s="51" t="s">
        <v>275</v>
      </c>
      <c r="G732" s="3">
        <v>24</v>
      </c>
      <c r="H732" s="27">
        <v>1500</v>
      </c>
      <c r="I732" s="26">
        <f>H732*G732</f>
        <v>36000</v>
      </c>
      <c r="J732" s="161"/>
    </row>
    <row r="733" spans="1:10" s="38" customFormat="1" ht="53" customHeight="1" x14ac:dyDescent="0.2">
      <c r="A733" s="21" t="s">
        <v>71</v>
      </c>
      <c r="B733" s="21" t="s">
        <v>110</v>
      </c>
      <c r="C733" s="21" t="s">
        <v>111</v>
      </c>
      <c r="D733" s="21" t="s">
        <v>112</v>
      </c>
      <c r="E733" s="21" t="s">
        <v>113</v>
      </c>
      <c r="F733" s="21" t="s">
        <v>114</v>
      </c>
      <c r="G733" s="21" t="s">
        <v>174</v>
      </c>
      <c r="H733" s="21" t="s">
        <v>92</v>
      </c>
      <c r="I733" s="21" t="s">
        <v>93</v>
      </c>
      <c r="J733" s="21" t="s">
        <v>94</v>
      </c>
    </row>
    <row r="734" spans="1:10" s="22" customFormat="1" ht="30" x14ac:dyDescent="0.2">
      <c r="A734" s="171" t="s">
        <v>383</v>
      </c>
      <c r="B734" s="176" t="s">
        <v>117</v>
      </c>
      <c r="C734" s="156" t="s">
        <v>51</v>
      </c>
      <c r="D734" s="176">
        <v>4</v>
      </c>
      <c r="E734" s="176">
        <v>15</v>
      </c>
      <c r="F734" s="58" t="s">
        <v>52</v>
      </c>
      <c r="G734" s="3">
        <f>E734*D734</f>
        <v>60</v>
      </c>
      <c r="H734" s="26" t="e">
        <f>#REF!</f>
        <v>#REF!</v>
      </c>
      <c r="I734" s="26" t="e">
        <f>H734*G734</f>
        <v>#REF!</v>
      </c>
      <c r="J734" s="159" t="e">
        <f>SUM(I734:I735)</f>
        <v>#REF!</v>
      </c>
    </row>
    <row r="735" spans="1:10" s="38" customFormat="1" ht="15" x14ac:dyDescent="0.2">
      <c r="A735" s="339"/>
      <c r="B735" s="228"/>
      <c r="C735" s="224"/>
      <c r="D735" s="228"/>
      <c r="E735" s="228"/>
      <c r="F735" s="51" t="s">
        <v>275</v>
      </c>
      <c r="G735" s="3">
        <v>24</v>
      </c>
      <c r="H735" s="27">
        <v>1500</v>
      </c>
      <c r="I735" s="26">
        <f>H735*G735</f>
        <v>36000</v>
      </c>
      <c r="J735" s="161"/>
    </row>
    <row r="736" spans="1:10" s="38" customFormat="1" ht="45" x14ac:dyDescent="0.2">
      <c r="A736" s="21" t="s">
        <v>71</v>
      </c>
      <c r="B736" s="21" t="s">
        <v>110</v>
      </c>
      <c r="C736" s="21" t="s">
        <v>111</v>
      </c>
      <c r="D736" s="21" t="s">
        <v>112</v>
      </c>
      <c r="E736" s="21" t="s">
        <v>113</v>
      </c>
      <c r="F736" s="21" t="s">
        <v>114</v>
      </c>
      <c r="G736" s="21" t="s">
        <v>174</v>
      </c>
      <c r="H736" s="21" t="s">
        <v>92</v>
      </c>
      <c r="I736" s="21" t="s">
        <v>93</v>
      </c>
      <c r="J736" s="21" t="s">
        <v>94</v>
      </c>
    </row>
    <row r="737" spans="1:10" s="38" customFormat="1" ht="15" x14ac:dyDescent="0.2">
      <c r="A737" s="192" t="s">
        <v>384</v>
      </c>
      <c r="B737" s="193" t="s">
        <v>117</v>
      </c>
      <c r="C737" s="193" t="s">
        <v>51</v>
      </c>
      <c r="D737" s="193">
        <v>1</v>
      </c>
      <c r="E737" s="193">
        <v>30</v>
      </c>
      <c r="F737" s="51" t="s">
        <v>188</v>
      </c>
      <c r="G737" s="30">
        <v>2</v>
      </c>
      <c r="H737" s="70">
        <v>29052</v>
      </c>
      <c r="I737" s="26">
        <f>H737*G737</f>
        <v>58104</v>
      </c>
      <c r="J737" s="167" t="e">
        <f>SUM(I737:I742)</f>
        <v>#REF!</v>
      </c>
    </row>
    <row r="738" spans="1:10" s="38" customFormat="1" ht="26" customHeight="1" x14ac:dyDescent="0.2">
      <c r="A738" s="192"/>
      <c r="B738" s="341"/>
      <c r="C738" s="341"/>
      <c r="D738" s="341"/>
      <c r="E738" s="341"/>
      <c r="F738" s="53" t="s">
        <v>181</v>
      </c>
      <c r="G738" s="30">
        <f>E737*D737</f>
        <v>30</v>
      </c>
      <c r="H738" s="26">
        <v>4287</v>
      </c>
      <c r="I738" s="26">
        <f t="shared" ref="I738:I742" si="46">H738*G738</f>
        <v>128610</v>
      </c>
      <c r="J738" s="168"/>
    </row>
    <row r="739" spans="1:10" s="38" customFormat="1" ht="36.5" customHeight="1" x14ac:dyDescent="0.2">
      <c r="A739" s="192"/>
      <c r="B739" s="341"/>
      <c r="C739" s="341"/>
      <c r="D739" s="341"/>
      <c r="E739" s="341"/>
      <c r="F739" s="53" t="s">
        <v>199</v>
      </c>
      <c r="G739" s="30">
        <v>5</v>
      </c>
      <c r="H739" s="82" t="e">
        <f>#REF!</f>
        <v>#REF!</v>
      </c>
      <c r="I739" s="26" t="e">
        <f>H739*G739</f>
        <v>#REF!</v>
      </c>
      <c r="J739" s="168"/>
    </row>
    <row r="740" spans="1:10" s="38" customFormat="1" ht="57" customHeight="1" x14ac:dyDescent="0.2">
      <c r="A740" s="192"/>
      <c r="B740" s="341"/>
      <c r="C740" s="341"/>
      <c r="D740" s="341"/>
      <c r="E740" s="341"/>
      <c r="F740" s="51" t="s">
        <v>153</v>
      </c>
      <c r="G740" s="30">
        <f>E737*D737</f>
        <v>30</v>
      </c>
      <c r="H740" s="70" t="e">
        <f>#REF!</f>
        <v>#REF!</v>
      </c>
      <c r="I740" s="26" t="e">
        <f t="shared" si="46"/>
        <v>#REF!</v>
      </c>
      <c r="J740" s="168"/>
    </row>
    <row r="741" spans="1:10" s="22" customFormat="1" ht="15" x14ac:dyDescent="0.2">
      <c r="A741" s="192"/>
      <c r="B741" s="341"/>
      <c r="C741" s="341"/>
      <c r="D741" s="341"/>
      <c r="E741" s="341"/>
      <c r="F741" s="53" t="s">
        <v>200</v>
      </c>
      <c r="G741" s="30">
        <v>1</v>
      </c>
      <c r="H741" s="82" t="e">
        <f>#REF!</f>
        <v>#REF!</v>
      </c>
      <c r="I741" s="26" t="e">
        <f t="shared" si="46"/>
        <v>#REF!</v>
      </c>
      <c r="J741" s="168"/>
    </row>
    <row r="742" spans="1:10" s="38" customFormat="1" ht="28.25" customHeight="1" x14ac:dyDescent="0.2">
      <c r="A742" s="192"/>
      <c r="B742" s="342"/>
      <c r="C742" s="342"/>
      <c r="D742" s="342"/>
      <c r="E742" s="342"/>
      <c r="F742" s="51" t="s">
        <v>279</v>
      </c>
      <c r="G742" s="30">
        <f>E737*D737</f>
        <v>30</v>
      </c>
      <c r="H742" s="70" t="e">
        <f>#REF!</f>
        <v>#REF!</v>
      </c>
      <c r="I742" s="26" t="e">
        <f t="shared" si="46"/>
        <v>#REF!</v>
      </c>
      <c r="J742" s="169"/>
    </row>
    <row r="743" spans="1:10" s="38" customFormat="1" ht="26.5" customHeight="1" x14ac:dyDescent="0.2">
      <c r="A743" s="21" t="s">
        <v>71</v>
      </c>
      <c r="B743" s="21" t="s">
        <v>110</v>
      </c>
      <c r="C743" s="21" t="s">
        <v>111</v>
      </c>
      <c r="D743" s="21" t="s">
        <v>112</v>
      </c>
      <c r="E743" s="21" t="s">
        <v>113</v>
      </c>
      <c r="F743" s="21" t="s">
        <v>114</v>
      </c>
      <c r="G743" s="21" t="s">
        <v>174</v>
      </c>
      <c r="H743" s="21" t="s">
        <v>92</v>
      </c>
      <c r="I743" s="21" t="s">
        <v>93</v>
      </c>
      <c r="J743" s="21" t="s">
        <v>94</v>
      </c>
    </row>
    <row r="744" spans="1:10" s="38" customFormat="1" ht="27" customHeight="1" x14ac:dyDescent="0.2">
      <c r="A744" s="171" t="s">
        <v>385</v>
      </c>
      <c r="B744" s="173" t="s">
        <v>59</v>
      </c>
      <c r="C744" s="173" t="s">
        <v>51</v>
      </c>
      <c r="D744" s="173">
        <v>1</v>
      </c>
      <c r="E744" s="173">
        <v>30</v>
      </c>
      <c r="F744" s="51" t="s">
        <v>198</v>
      </c>
      <c r="G744" s="30">
        <v>2</v>
      </c>
      <c r="H744" s="70">
        <v>29052</v>
      </c>
      <c r="I744" s="26">
        <f>H744*G744</f>
        <v>58104</v>
      </c>
      <c r="J744" s="167" t="e">
        <f>SUM(I744:I749)</f>
        <v>#REF!</v>
      </c>
    </row>
    <row r="745" spans="1:10" s="38" customFormat="1" ht="29" customHeight="1" x14ac:dyDescent="0.2">
      <c r="A745" s="339"/>
      <c r="B745" s="173"/>
      <c r="C745" s="173"/>
      <c r="D745" s="173"/>
      <c r="E745" s="173"/>
      <c r="F745" s="53" t="s">
        <v>181</v>
      </c>
      <c r="G745" s="30">
        <f>E744*D744</f>
        <v>30</v>
      </c>
      <c r="H745" s="26">
        <v>4287</v>
      </c>
      <c r="I745" s="26">
        <f t="shared" ref="I745:I749" si="47">H745*G745</f>
        <v>128610</v>
      </c>
      <c r="J745" s="168"/>
    </row>
    <row r="746" spans="1:10" s="38" customFormat="1" ht="27" customHeight="1" x14ac:dyDescent="0.2">
      <c r="A746" s="339"/>
      <c r="B746" s="173"/>
      <c r="C746" s="173"/>
      <c r="D746" s="173"/>
      <c r="E746" s="173"/>
      <c r="F746" s="51" t="s">
        <v>199</v>
      </c>
      <c r="G746" s="30">
        <v>5</v>
      </c>
      <c r="H746" s="82" t="e">
        <f>#REF!</f>
        <v>#REF!</v>
      </c>
      <c r="I746" s="26" t="e">
        <f>H746*G746</f>
        <v>#REF!</v>
      </c>
      <c r="J746" s="168"/>
    </row>
    <row r="747" spans="1:10" s="38" customFormat="1" ht="32.5" customHeight="1" x14ac:dyDescent="0.2">
      <c r="A747" s="339"/>
      <c r="B747" s="173"/>
      <c r="C747" s="173"/>
      <c r="D747" s="173"/>
      <c r="E747" s="173"/>
      <c r="F747" s="51" t="s">
        <v>153</v>
      </c>
      <c r="G747" s="30">
        <f>E744*D744</f>
        <v>30</v>
      </c>
      <c r="H747" s="70" t="e">
        <f>#REF!</f>
        <v>#REF!</v>
      </c>
      <c r="I747" s="26" t="e">
        <f t="shared" si="47"/>
        <v>#REF!</v>
      </c>
      <c r="J747" s="168"/>
    </row>
    <row r="748" spans="1:10" s="22" customFormat="1" ht="15" x14ac:dyDescent="0.2">
      <c r="A748" s="339"/>
      <c r="B748" s="173"/>
      <c r="C748" s="173"/>
      <c r="D748" s="173"/>
      <c r="E748" s="173"/>
      <c r="F748" s="51" t="s">
        <v>200</v>
      </c>
      <c r="G748" s="30">
        <v>1</v>
      </c>
      <c r="H748" s="82" t="e">
        <f>#REF!</f>
        <v>#REF!</v>
      </c>
      <c r="I748" s="26" t="e">
        <f t="shared" si="47"/>
        <v>#REF!</v>
      </c>
      <c r="J748" s="168"/>
    </row>
    <row r="749" spans="1:10" s="38" customFormat="1" ht="51.5" customHeight="1" x14ac:dyDescent="0.2">
      <c r="A749" s="340"/>
      <c r="B749" s="173"/>
      <c r="C749" s="173"/>
      <c r="D749" s="173"/>
      <c r="E749" s="173"/>
      <c r="F749" s="51" t="s">
        <v>279</v>
      </c>
      <c r="G749" s="30">
        <f>E744*D744</f>
        <v>30</v>
      </c>
      <c r="H749" s="70" t="e">
        <f>#REF!</f>
        <v>#REF!</v>
      </c>
      <c r="I749" s="26" t="e">
        <f t="shared" si="47"/>
        <v>#REF!</v>
      </c>
      <c r="J749" s="169"/>
    </row>
    <row r="750" spans="1:10" s="38" customFormat="1" ht="47.5" customHeight="1" x14ac:dyDescent="0.2">
      <c r="A750" s="21" t="s">
        <v>71</v>
      </c>
      <c r="B750" s="21" t="s">
        <v>110</v>
      </c>
      <c r="C750" s="21" t="s">
        <v>111</v>
      </c>
      <c r="D750" s="21" t="s">
        <v>112</v>
      </c>
      <c r="E750" s="21" t="s">
        <v>113</v>
      </c>
      <c r="F750" s="21" t="s">
        <v>114</v>
      </c>
      <c r="G750" s="21" t="s">
        <v>174</v>
      </c>
      <c r="H750" s="21" t="s">
        <v>92</v>
      </c>
      <c r="I750" s="21" t="s">
        <v>93</v>
      </c>
      <c r="J750" s="21" t="s">
        <v>94</v>
      </c>
    </row>
    <row r="751" spans="1:10" s="38" customFormat="1" ht="48" customHeight="1" x14ac:dyDescent="0.2">
      <c r="A751" s="174" t="s">
        <v>386</v>
      </c>
      <c r="B751" s="157" t="s">
        <v>117</v>
      </c>
      <c r="C751" s="157" t="s">
        <v>51</v>
      </c>
      <c r="D751" s="157">
        <v>6</v>
      </c>
      <c r="E751" s="157">
        <v>15</v>
      </c>
      <c r="F751" s="51" t="s">
        <v>282</v>
      </c>
      <c r="G751" s="30">
        <v>15</v>
      </c>
      <c r="H751" s="82" t="e">
        <f>#REF!</f>
        <v>#REF!</v>
      </c>
      <c r="I751" s="26" t="e">
        <f t="shared" ref="I751" si="48">H751*G751</f>
        <v>#REF!</v>
      </c>
      <c r="J751" s="164" t="e">
        <f>SUM(I751:I753)</f>
        <v>#REF!</v>
      </c>
    </row>
    <row r="752" spans="1:10" s="22" customFormat="1" ht="120" x14ac:dyDescent="0.2">
      <c r="A752" s="225"/>
      <c r="B752" s="219"/>
      <c r="C752" s="219"/>
      <c r="D752" s="219"/>
      <c r="E752" s="219"/>
      <c r="F752" s="76" t="s">
        <v>203</v>
      </c>
      <c r="G752" s="30">
        <f>E751*D751</f>
        <v>90</v>
      </c>
      <c r="H752" s="27" t="e">
        <f>#REF!</f>
        <v>#REF!</v>
      </c>
      <c r="I752" s="26" t="e">
        <f>H752*G752</f>
        <v>#REF!</v>
      </c>
      <c r="J752" s="165"/>
    </row>
    <row r="753" spans="1:10" s="38" customFormat="1" ht="54.5" customHeight="1" x14ac:dyDescent="0.2">
      <c r="A753" s="226"/>
      <c r="B753" s="220"/>
      <c r="C753" s="220"/>
      <c r="D753" s="220"/>
      <c r="E753" s="220"/>
      <c r="F753" s="51" t="s">
        <v>303</v>
      </c>
      <c r="G753" s="30">
        <v>1</v>
      </c>
      <c r="H753" s="70" t="e">
        <f>#REF!</f>
        <v>#REF!</v>
      </c>
      <c r="I753" s="70" t="e">
        <f>H753*G753</f>
        <v>#REF!</v>
      </c>
      <c r="J753" s="166"/>
    </row>
    <row r="754" spans="1:10" s="38" customFormat="1" ht="41.5" customHeight="1" x14ac:dyDescent="0.2">
      <c r="A754" s="21" t="s">
        <v>71</v>
      </c>
      <c r="B754" s="21" t="s">
        <v>110</v>
      </c>
      <c r="C754" s="21" t="s">
        <v>111</v>
      </c>
      <c r="D754" s="21" t="s">
        <v>112</v>
      </c>
      <c r="E754" s="21" t="s">
        <v>113</v>
      </c>
      <c r="F754" s="21" t="s">
        <v>114</v>
      </c>
      <c r="G754" s="21" t="s">
        <v>174</v>
      </c>
      <c r="H754" s="21" t="s">
        <v>92</v>
      </c>
      <c r="I754" s="21" t="s">
        <v>93</v>
      </c>
      <c r="J754" s="21" t="s">
        <v>94</v>
      </c>
    </row>
    <row r="755" spans="1:10" s="38" customFormat="1" ht="44.5" customHeight="1" x14ac:dyDescent="0.2">
      <c r="A755" s="171" t="s">
        <v>387</v>
      </c>
      <c r="B755" s="157" t="s">
        <v>59</v>
      </c>
      <c r="C755" s="173" t="s">
        <v>51</v>
      </c>
      <c r="D755" s="173">
        <v>6</v>
      </c>
      <c r="E755" s="173">
        <v>15</v>
      </c>
      <c r="F755" s="51" t="s">
        <v>282</v>
      </c>
      <c r="G755" s="30">
        <v>15</v>
      </c>
      <c r="H755" s="82" t="e">
        <f>#REF!</f>
        <v>#REF!</v>
      </c>
      <c r="I755" s="26" t="e">
        <f t="shared" ref="I755" si="49">H755*G755</f>
        <v>#REF!</v>
      </c>
      <c r="J755" s="164" t="e">
        <f>SUM(I755:I757)</f>
        <v>#REF!</v>
      </c>
    </row>
    <row r="756" spans="1:10" s="22" customFormat="1" ht="120" x14ac:dyDescent="0.2">
      <c r="A756" s="339"/>
      <c r="B756" s="219"/>
      <c r="C756" s="173"/>
      <c r="D756" s="173"/>
      <c r="E756" s="173"/>
      <c r="F756" s="76" t="s">
        <v>203</v>
      </c>
      <c r="G756" s="30">
        <f>E755*D755</f>
        <v>90</v>
      </c>
      <c r="H756" s="27" t="e">
        <f>#REF!</f>
        <v>#REF!</v>
      </c>
      <c r="I756" s="26" t="e">
        <f>H756*G756</f>
        <v>#REF!</v>
      </c>
      <c r="J756" s="165"/>
    </row>
    <row r="757" spans="1:10" s="38" customFormat="1" ht="30" x14ac:dyDescent="0.2">
      <c r="A757" s="340"/>
      <c r="B757" s="220"/>
      <c r="C757" s="173"/>
      <c r="D757" s="173"/>
      <c r="E757" s="173"/>
      <c r="F757" s="51" t="s">
        <v>303</v>
      </c>
      <c r="G757" s="30">
        <v>1</v>
      </c>
      <c r="H757" s="70" t="e">
        <f>#REF!</f>
        <v>#REF!</v>
      </c>
      <c r="I757" s="70" t="e">
        <f>H757*G757</f>
        <v>#REF!</v>
      </c>
      <c r="J757" s="166"/>
    </row>
    <row r="758" spans="1:10" s="38" customFormat="1" ht="45" x14ac:dyDescent="0.2">
      <c r="A758" s="21" t="s">
        <v>71</v>
      </c>
      <c r="B758" s="21" t="s">
        <v>110</v>
      </c>
      <c r="C758" s="21" t="s">
        <v>111</v>
      </c>
      <c r="D758" s="21" t="s">
        <v>112</v>
      </c>
      <c r="E758" s="21" t="s">
        <v>113</v>
      </c>
      <c r="F758" s="21" t="s">
        <v>114</v>
      </c>
      <c r="G758" s="21" t="s">
        <v>174</v>
      </c>
      <c r="H758" s="21" t="s">
        <v>92</v>
      </c>
      <c r="I758" s="21" t="s">
        <v>93</v>
      </c>
      <c r="J758" s="21" t="s">
        <v>94</v>
      </c>
    </row>
    <row r="759" spans="1:10" s="38" customFormat="1" ht="60" x14ac:dyDescent="0.2">
      <c r="A759" s="171" t="s">
        <v>348</v>
      </c>
      <c r="B759" s="173" t="s">
        <v>117</v>
      </c>
      <c r="C759" s="173" t="s">
        <v>244</v>
      </c>
      <c r="D759" s="173">
        <v>4</v>
      </c>
      <c r="E759" s="173">
        <v>25</v>
      </c>
      <c r="F759" s="51" t="s">
        <v>305</v>
      </c>
      <c r="G759" s="30">
        <f>E759*D759</f>
        <v>100</v>
      </c>
      <c r="H759" s="26" t="e">
        <f>#REF!</f>
        <v>#REF!</v>
      </c>
      <c r="I759" s="83" t="e">
        <f>H759*G759</f>
        <v>#REF!</v>
      </c>
      <c r="J759" s="262" t="e">
        <f>SUM(I759:I763)</f>
        <v>#REF!</v>
      </c>
    </row>
    <row r="760" spans="1:10" s="38" customFormat="1" ht="30" x14ac:dyDescent="0.2">
      <c r="A760" s="339"/>
      <c r="B760" s="173"/>
      <c r="C760" s="173"/>
      <c r="D760" s="173"/>
      <c r="E760" s="173"/>
      <c r="F760" s="2" t="s">
        <v>306</v>
      </c>
      <c r="G760" s="30">
        <f>D759</f>
        <v>4</v>
      </c>
      <c r="H760" s="26">
        <v>116655</v>
      </c>
      <c r="I760" s="26">
        <f>+H760*G760</f>
        <v>466620</v>
      </c>
      <c r="J760" s="165"/>
    </row>
    <row r="761" spans="1:10" s="38" customFormat="1" ht="15" x14ac:dyDescent="0.2">
      <c r="A761" s="339"/>
      <c r="B761" s="173"/>
      <c r="C761" s="173"/>
      <c r="D761" s="173"/>
      <c r="E761" s="173"/>
      <c r="F761" s="51" t="s">
        <v>26</v>
      </c>
      <c r="G761" s="30">
        <v>5</v>
      </c>
      <c r="H761" s="70">
        <v>817</v>
      </c>
      <c r="I761" s="26">
        <f t="shared" ref="I761:I762" si="50">+H761*G761</f>
        <v>4085</v>
      </c>
      <c r="J761" s="165"/>
    </row>
    <row r="762" spans="1:10" s="38" customFormat="1" ht="15" x14ac:dyDescent="0.2">
      <c r="A762" s="339"/>
      <c r="B762" s="173"/>
      <c r="C762" s="173"/>
      <c r="D762" s="173"/>
      <c r="E762" s="173"/>
      <c r="F762" s="51" t="s">
        <v>27</v>
      </c>
      <c r="G762" s="30">
        <v>5</v>
      </c>
      <c r="H762" s="26">
        <f>3480*(1+5.2%)</f>
        <v>3660.96</v>
      </c>
      <c r="I762" s="26">
        <f t="shared" si="50"/>
        <v>18304.8</v>
      </c>
      <c r="J762" s="165"/>
    </row>
    <row r="763" spans="1:10" s="22" customFormat="1" ht="30" x14ac:dyDescent="0.2">
      <c r="A763" s="339"/>
      <c r="B763" s="173"/>
      <c r="C763" s="173"/>
      <c r="D763" s="173"/>
      <c r="E763" s="173"/>
      <c r="F763" s="51" t="s">
        <v>204</v>
      </c>
      <c r="G763" s="30">
        <v>1</v>
      </c>
      <c r="H763" s="70">
        <v>81333</v>
      </c>
      <c r="I763" s="70">
        <f>H763*G763</f>
        <v>81333</v>
      </c>
      <c r="J763" s="166"/>
    </row>
    <row r="764" spans="1:10" s="38" customFormat="1" ht="45" x14ac:dyDescent="0.2">
      <c r="A764" s="21" t="s">
        <v>71</v>
      </c>
      <c r="B764" s="21" t="s">
        <v>110</v>
      </c>
      <c r="C764" s="21" t="s">
        <v>111</v>
      </c>
      <c r="D764" s="21" t="s">
        <v>112</v>
      </c>
      <c r="E764" s="21" t="s">
        <v>113</v>
      </c>
      <c r="F764" s="21" t="s">
        <v>114</v>
      </c>
      <c r="G764" s="21" t="s">
        <v>174</v>
      </c>
      <c r="H764" s="21" t="s">
        <v>92</v>
      </c>
      <c r="I764" s="21" t="s">
        <v>93</v>
      </c>
      <c r="J764" s="21" t="s">
        <v>94</v>
      </c>
    </row>
    <row r="765" spans="1:10" s="38" customFormat="1" ht="60" x14ac:dyDescent="0.2">
      <c r="A765" s="171" t="s">
        <v>349</v>
      </c>
      <c r="B765" s="173" t="s">
        <v>59</v>
      </c>
      <c r="C765" s="173" t="s">
        <v>244</v>
      </c>
      <c r="D765" s="173">
        <v>4</v>
      </c>
      <c r="E765" s="173">
        <v>25</v>
      </c>
      <c r="F765" s="51" t="s">
        <v>305</v>
      </c>
      <c r="G765" s="30">
        <f>D765*E765</f>
        <v>100</v>
      </c>
      <c r="H765" s="26" t="e">
        <f>#REF!</f>
        <v>#REF!</v>
      </c>
      <c r="I765" s="83" t="e">
        <f>H765*G765</f>
        <v>#REF!</v>
      </c>
      <c r="J765" s="262" t="e">
        <f>SUM(I765:I769)</f>
        <v>#REF!</v>
      </c>
    </row>
    <row r="766" spans="1:10" s="38" customFormat="1" ht="30" x14ac:dyDescent="0.2">
      <c r="A766" s="339"/>
      <c r="B766" s="173"/>
      <c r="C766" s="173"/>
      <c r="D766" s="173"/>
      <c r="E766" s="173"/>
      <c r="F766" s="2" t="s">
        <v>306</v>
      </c>
      <c r="G766" s="30">
        <f>D765</f>
        <v>4</v>
      </c>
      <c r="H766" s="26">
        <v>116655</v>
      </c>
      <c r="I766" s="26">
        <f>+H766*G766</f>
        <v>466620</v>
      </c>
      <c r="J766" s="359"/>
    </row>
    <row r="767" spans="1:10" s="38" customFormat="1" ht="15" x14ac:dyDescent="0.2">
      <c r="A767" s="339"/>
      <c r="B767" s="173"/>
      <c r="C767" s="173"/>
      <c r="D767" s="173"/>
      <c r="E767" s="173"/>
      <c r="F767" s="51" t="s">
        <v>26</v>
      </c>
      <c r="G767" s="30">
        <v>5</v>
      </c>
      <c r="H767" s="70">
        <v>817</v>
      </c>
      <c r="I767" s="83">
        <f t="shared" ref="I767:I768" si="51">H767*G767</f>
        <v>4085</v>
      </c>
      <c r="J767" s="359"/>
    </row>
    <row r="768" spans="1:10" s="38" customFormat="1" ht="21.5" customHeight="1" x14ac:dyDescent="0.2">
      <c r="A768" s="339"/>
      <c r="B768" s="173"/>
      <c r="C768" s="173"/>
      <c r="D768" s="173"/>
      <c r="E768" s="173"/>
      <c r="F768" s="51" t="s">
        <v>27</v>
      </c>
      <c r="G768" s="30">
        <v>5</v>
      </c>
      <c r="H768" s="26">
        <f>3480*(1+5.2%)</f>
        <v>3660.96</v>
      </c>
      <c r="I768" s="83">
        <f t="shared" si="51"/>
        <v>18304.8</v>
      </c>
      <c r="J768" s="359"/>
    </row>
    <row r="769" spans="1:12" ht="52.5" customHeight="1" x14ac:dyDescent="0.2">
      <c r="A769" s="339"/>
      <c r="B769" s="173"/>
      <c r="C769" s="173"/>
      <c r="D769" s="173"/>
      <c r="E769" s="173"/>
      <c r="F769" s="51" t="s">
        <v>204</v>
      </c>
      <c r="G769" s="30">
        <v>1</v>
      </c>
      <c r="H769" s="70">
        <v>81333</v>
      </c>
      <c r="I769" s="70">
        <f>H769*G769</f>
        <v>81333</v>
      </c>
      <c r="J769" s="360"/>
    </row>
    <row r="770" spans="1:12" s="38" customFormat="1" ht="45" x14ac:dyDescent="0.2">
      <c r="A770" s="21" t="s">
        <v>71</v>
      </c>
      <c r="B770" s="21" t="s">
        <v>110</v>
      </c>
      <c r="C770" s="21" t="s">
        <v>111</v>
      </c>
      <c r="D770" s="21" t="s">
        <v>112</v>
      </c>
      <c r="E770" s="21" t="s">
        <v>113</v>
      </c>
      <c r="F770" s="21" t="s">
        <v>114</v>
      </c>
      <c r="G770" s="21" t="s">
        <v>174</v>
      </c>
      <c r="H770" s="21" t="s">
        <v>92</v>
      </c>
      <c r="I770" s="21" t="s">
        <v>93</v>
      </c>
      <c r="J770" s="21" t="s">
        <v>94</v>
      </c>
    </row>
    <row r="771" spans="1:12" ht="19.25" customHeight="1" x14ac:dyDescent="0.2">
      <c r="A771" s="343" t="s">
        <v>159</v>
      </c>
      <c r="B771" s="345" t="s">
        <v>117</v>
      </c>
      <c r="C771" s="345" t="s">
        <v>196</v>
      </c>
      <c r="D771" s="345">
        <v>2</v>
      </c>
      <c r="E771" s="345">
        <v>20</v>
      </c>
      <c r="F771" s="63" t="s">
        <v>161</v>
      </c>
      <c r="G771" s="63">
        <f>D771*E771</f>
        <v>40</v>
      </c>
      <c r="H771" s="84" t="e">
        <f>#REF!</f>
        <v>#REF!</v>
      </c>
      <c r="I771" s="70" t="e">
        <f>H771*G771</f>
        <v>#REF!</v>
      </c>
      <c r="J771" s="263" t="e">
        <f>SUM(I771:I772)</f>
        <v>#REF!</v>
      </c>
    </row>
    <row r="772" spans="1:12" ht="94.5" customHeight="1" x14ac:dyDescent="0.2">
      <c r="A772" s="344"/>
      <c r="B772" s="163"/>
      <c r="C772" s="163"/>
      <c r="D772" s="163"/>
      <c r="E772" s="163"/>
      <c r="F772" s="2" t="s">
        <v>306</v>
      </c>
      <c r="G772" s="63">
        <f>D771</f>
        <v>2</v>
      </c>
      <c r="H772" s="26">
        <v>116655</v>
      </c>
      <c r="I772" s="26">
        <f>+H772*G772</f>
        <v>233310</v>
      </c>
      <c r="J772" s="361"/>
      <c r="L772" s="29"/>
    </row>
    <row r="773" spans="1:12" ht="32.25" customHeight="1" x14ac:dyDescent="0.2">
      <c r="A773" s="195" t="s">
        <v>162</v>
      </c>
      <c r="B773" s="260"/>
      <c r="C773" s="260"/>
      <c r="D773" s="260"/>
      <c r="E773" s="260"/>
      <c r="F773" s="260"/>
      <c r="G773" s="260"/>
      <c r="H773" s="260"/>
      <c r="I773" s="261"/>
      <c r="J773" s="46" t="e">
        <f>SUM(J525:J769)</f>
        <v>#REF!</v>
      </c>
      <c r="K773" s="85" t="e">
        <f>B4-J773</f>
        <v>#REF!</v>
      </c>
      <c r="L773" s="120" t="e">
        <f>K773/J773</f>
        <v>#REF!</v>
      </c>
    </row>
    <row r="774" spans="1:12" ht="14" x14ac:dyDescent="0.2">
      <c r="A774" s="196" t="s">
        <v>236</v>
      </c>
      <c r="B774" s="258"/>
      <c r="C774" s="258"/>
      <c r="D774" s="258"/>
      <c r="E774" s="258"/>
      <c r="F774" s="258"/>
      <c r="G774" s="258"/>
      <c r="H774" s="258"/>
      <c r="I774" s="259"/>
      <c r="J774" s="64" t="e">
        <f>J773*L773</f>
        <v>#REF!</v>
      </c>
    </row>
    <row r="775" spans="1:12" ht="14" x14ac:dyDescent="0.2">
      <c r="A775" s="195" t="s">
        <v>163</v>
      </c>
      <c r="B775" s="260"/>
      <c r="C775" s="260"/>
      <c r="D775" s="260"/>
      <c r="E775" s="260"/>
      <c r="F775" s="260"/>
      <c r="G775" s="260"/>
      <c r="H775" s="260"/>
      <c r="I775" s="261"/>
      <c r="J775" s="64" t="e">
        <f>SUM(J773+J774)</f>
        <v>#REF!</v>
      </c>
      <c r="K775" s="85" t="e">
        <f>B4-J775</f>
        <v>#REF!</v>
      </c>
    </row>
  </sheetData>
  <autoFilter ref="A543:J775" xr:uid="{9C0E0994-9247-4BB2-A50A-C998EA69722F}"/>
  <mergeCells count="728">
    <mergeCell ref="J759:J763"/>
    <mergeCell ref="J765:J769"/>
    <mergeCell ref="J771:J772"/>
    <mergeCell ref="J734:J735"/>
    <mergeCell ref="J737:J742"/>
    <mergeCell ref="J744:J749"/>
    <mergeCell ref="J751:J753"/>
    <mergeCell ref="J755:J757"/>
    <mergeCell ref="J682:J683"/>
    <mergeCell ref="J685:J686"/>
    <mergeCell ref="J691:J695"/>
    <mergeCell ref="J697:J701"/>
    <mergeCell ref="J703:J707"/>
    <mergeCell ref="J709:J713"/>
    <mergeCell ref="J731:J732"/>
    <mergeCell ref="J502:J506"/>
    <mergeCell ref="J508:J512"/>
    <mergeCell ref="J514:J515"/>
    <mergeCell ref="J566:J568"/>
    <mergeCell ref="J616:J619"/>
    <mergeCell ref="J446:J450"/>
    <mergeCell ref="J452:J456"/>
    <mergeCell ref="J477:J478"/>
    <mergeCell ref="J480:J485"/>
    <mergeCell ref="J487:J492"/>
    <mergeCell ref="J494:J496"/>
    <mergeCell ref="J578:J589"/>
    <mergeCell ref="J544:J547"/>
    <mergeCell ref="A460:J460"/>
    <mergeCell ref="A469:J469"/>
    <mergeCell ref="A452:A456"/>
    <mergeCell ref="B452:B456"/>
    <mergeCell ref="C452:C456"/>
    <mergeCell ref="D452:D456"/>
    <mergeCell ref="E452:E456"/>
    <mergeCell ref="A457:J457"/>
    <mergeCell ref="A616:A619"/>
    <mergeCell ref="B616:B619"/>
    <mergeCell ref="C616:C619"/>
    <mergeCell ref="J243:J247"/>
    <mergeCell ref="J249:J253"/>
    <mergeCell ref="J255:J256"/>
    <mergeCell ref="J309:J311"/>
    <mergeCell ref="J359:J362"/>
    <mergeCell ref="A773:I773"/>
    <mergeCell ref="A774:I774"/>
    <mergeCell ref="A775:I775"/>
    <mergeCell ref="A771:A772"/>
    <mergeCell ref="B771:B772"/>
    <mergeCell ref="C771:C772"/>
    <mergeCell ref="D771:D772"/>
    <mergeCell ref="E771:E772"/>
    <mergeCell ref="C744:C749"/>
    <mergeCell ref="D744:D749"/>
    <mergeCell ref="E744:E749"/>
    <mergeCell ref="A751:A753"/>
    <mergeCell ref="B751:B753"/>
    <mergeCell ref="C751:C753"/>
    <mergeCell ref="D751:D753"/>
    <mergeCell ref="E751:E753"/>
    <mergeCell ref="A734:A735"/>
    <mergeCell ref="B734:B735"/>
    <mergeCell ref="J498:J500"/>
    <mergeCell ref="J100:J103"/>
    <mergeCell ref="J166:J167"/>
    <mergeCell ref="J169:J170"/>
    <mergeCell ref="J175:J179"/>
    <mergeCell ref="J181:J185"/>
    <mergeCell ref="J187:J191"/>
    <mergeCell ref="A765:A769"/>
    <mergeCell ref="B765:B769"/>
    <mergeCell ref="C765:C769"/>
    <mergeCell ref="D765:D769"/>
    <mergeCell ref="E765:E769"/>
    <mergeCell ref="A755:A757"/>
    <mergeCell ref="B755:B757"/>
    <mergeCell ref="C755:C757"/>
    <mergeCell ref="D755:D757"/>
    <mergeCell ref="E755:E757"/>
    <mergeCell ref="A759:A763"/>
    <mergeCell ref="B759:B763"/>
    <mergeCell ref="C759:C763"/>
    <mergeCell ref="D759:D763"/>
    <mergeCell ref="E759:E763"/>
    <mergeCell ref="A744:A749"/>
    <mergeCell ref="B744:B749"/>
    <mergeCell ref="J239:J241"/>
    <mergeCell ref="C734:C735"/>
    <mergeCell ref="D734:D735"/>
    <mergeCell ref="E734:E735"/>
    <mergeCell ref="A737:A742"/>
    <mergeCell ref="B737:B742"/>
    <mergeCell ref="C737:C742"/>
    <mergeCell ref="D737:D742"/>
    <mergeCell ref="E737:E742"/>
    <mergeCell ref="A731:A732"/>
    <mergeCell ref="B731:B732"/>
    <mergeCell ref="C731:C732"/>
    <mergeCell ref="D731:D732"/>
    <mergeCell ref="E731:E732"/>
    <mergeCell ref="A728:A729"/>
    <mergeCell ref="B728:B729"/>
    <mergeCell ref="C728:C729"/>
    <mergeCell ref="D728:D729"/>
    <mergeCell ref="E728:E729"/>
    <mergeCell ref="J728:J729"/>
    <mergeCell ref="A717:J717"/>
    <mergeCell ref="A726:J726"/>
    <mergeCell ref="A709:A713"/>
    <mergeCell ref="B709:B713"/>
    <mergeCell ref="C709:C713"/>
    <mergeCell ref="D709:D713"/>
    <mergeCell ref="E709:E713"/>
    <mergeCell ref="A714:J714"/>
    <mergeCell ref="A697:A701"/>
    <mergeCell ref="B697:B701"/>
    <mergeCell ref="C697:C701"/>
    <mergeCell ref="D697:D701"/>
    <mergeCell ref="E697:E701"/>
    <mergeCell ref="A703:A707"/>
    <mergeCell ref="B703:B707"/>
    <mergeCell ref="C703:C707"/>
    <mergeCell ref="D703:D707"/>
    <mergeCell ref="E703:E707"/>
    <mergeCell ref="A691:A695"/>
    <mergeCell ref="B691:B695"/>
    <mergeCell ref="C691:C695"/>
    <mergeCell ref="D691:D695"/>
    <mergeCell ref="E691:E695"/>
    <mergeCell ref="A687:J687"/>
    <mergeCell ref="A682:A683"/>
    <mergeCell ref="B682:B683"/>
    <mergeCell ref="C682:C683"/>
    <mergeCell ref="D682:D683"/>
    <mergeCell ref="E682:E683"/>
    <mergeCell ref="A685:A686"/>
    <mergeCell ref="B685:B686"/>
    <mergeCell ref="C685:C686"/>
    <mergeCell ref="D685:D686"/>
    <mergeCell ref="E685:E686"/>
    <mergeCell ref="A679:A680"/>
    <mergeCell ref="B679:B680"/>
    <mergeCell ref="C679:C680"/>
    <mergeCell ref="D679:D680"/>
    <mergeCell ref="E679:E680"/>
    <mergeCell ref="J679:J680"/>
    <mergeCell ref="A676:A677"/>
    <mergeCell ref="B676:B677"/>
    <mergeCell ref="C676:C677"/>
    <mergeCell ref="D676:D677"/>
    <mergeCell ref="E676:E677"/>
    <mergeCell ref="J676:J677"/>
    <mergeCell ref="A669:A670"/>
    <mergeCell ref="B669:B670"/>
    <mergeCell ref="C669:C670"/>
    <mergeCell ref="D669:D670"/>
    <mergeCell ref="E669:E670"/>
    <mergeCell ref="J669:J670"/>
    <mergeCell ref="A666:A667"/>
    <mergeCell ref="B666:B667"/>
    <mergeCell ref="C666:C667"/>
    <mergeCell ref="D666:D667"/>
    <mergeCell ref="E666:E667"/>
    <mergeCell ref="J666:J667"/>
    <mergeCell ref="A653:A664"/>
    <mergeCell ref="B653:B664"/>
    <mergeCell ref="C653:C664"/>
    <mergeCell ref="D653:D664"/>
    <mergeCell ref="E653:E664"/>
    <mergeCell ref="J653:J664"/>
    <mergeCell ref="A640:A651"/>
    <mergeCell ref="B640:B651"/>
    <mergeCell ref="C640:C651"/>
    <mergeCell ref="D640:D651"/>
    <mergeCell ref="E640:E651"/>
    <mergeCell ref="J640:J651"/>
    <mergeCell ref="A636:A638"/>
    <mergeCell ref="B636:B638"/>
    <mergeCell ref="C636:C638"/>
    <mergeCell ref="D636:D638"/>
    <mergeCell ref="E636:E638"/>
    <mergeCell ref="J636:J638"/>
    <mergeCell ref="A632:A634"/>
    <mergeCell ref="B632:B634"/>
    <mergeCell ref="C632:C634"/>
    <mergeCell ref="D632:D634"/>
    <mergeCell ref="E632:E634"/>
    <mergeCell ref="J632:J634"/>
    <mergeCell ref="A629:A630"/>
    <mergeCell ref="B629:B630"/>
    <mergeCell ref="C629:C630"/>
    <mergeCell ref="D629:D630"/>
    <mergeCell ref="E629:E630"/>
    <mergeCell ref="J629:J630"/>
    <mergeCell ref="J621:J624"/>
    <mergeCell ref="A626:A627"/>
    <mergeCell ref="B626:B627"/>
    <mergeCell ref="C626:C627"/>
    <mergeCell ref="D626:D627"/>
    <mergeCell ref="E626:E627"/>
    <mergeCell ref="J626:J627"/>
    <mergeCell ref="D616:D619"/>
    <mergeCell ref="E616:E619"/>
    <mergeCell ref="A621:A624"/>
    <mergeCell ref="B621:B624"/>
    <mergeCell ref="C621:C624"/>
    <mergeCell ref="D621:D624"/>
    <mergeCell ref="E621:E624"/>
    <mergeCell ref="A610:A614"/>
    <mergeCell ref="B610:B614"/>
    <mergeCell ref="C610:C614"/>
    <mergeCell ref="D610:D614"/>
    <mergeCell ref="E610:E614"/>
    <mergeCell ref="J610:J614"/>
    <mergeCell ref="A604:A608"/>
    <mergeCell ref="B604:B608"/>
    <mergeCell ref="C604:C608"/>
    <mergeCell ref="D604:D608"/>
    <mergeCell ref="E604:E608"/>
    <mergeCell ref="J604:J608"/>
    <mergeCell ref="A591:A602"/>
    <mergeCell ref="B591:B602"/>
    <mergeCell ref="C591:C602"/>
    <mergeCell ref="D591:D602"/>
    <mergeCell ref="E591:E602"/>
    <mergeCell ref="J591:J602"/>
    <mergeCell ref="A566:A568"/>
    <mergeCell ref="B566:B568"/>
    <mergeCell ref="C566:C568"/>
    <mergeCell ref="D566:D568"/>
    <mergeCell ref="E566:E568"/>
    <mergeCell ref="A578:A589"/>
    <mergeCell ref="B578:B589"/>
    <mergeCell ref="C578:C589"/>
    <mergeCell ref="D578:D589"/>
    <mergeCell ref="E578:E589"/>
    <mergeCell ref="A560:A564"/>
    <mergeCell ref="B560:B564"/>
    <mergeCell ref="C560:C564"/>
    <mergeCell ref="D560:D564"/>
    <mergeCell ref="E560:E564"/>
    <mergeCell ref="J560:J564"/>
    <mergeCell ref="A554:A558"/>
    <mergeCell ref="B554:B558"/>
    <mergeCell ref="C554:C558"/>
    <mergeCell ref="D554:D558"/>
    <mergeCell ref="E554:E558"/>
    <mergeCell ref="J554:J558"/>
    <mergeCell ref="A549:A552"/>
    <mergeCell ref="B549:B552"/>
    <mergeCell ref="C549:C552"/>
    <mergeCell ref="D549:D552"/>
    <mergeCell ref="E549:E552"/>
    <mergeCell ref="J549:J552"/>
    <mergeCell ref="A537:F537"/>
    <mergeCell ref="A538:D538"/>
    <mergeCell ref="A539:J539"/>
    <mergeCell ref="A540:J540"/>
    <mergeCell ref="D542:J542"/>
    <mergeCell ref="A544:A547"/>
    <mergeCell ref="B544:B547"/>
    <mergeCell ref="C544:C547"/>
    <mergeCell ref="D544:D547"/>
    <mergeCell ref="E544:E547"/>
    <mergeCell ref="A525:D528"/>
    <mergeCell ref="J525:J528"/>
    <mergeCell ref="A529:D532"/>
    <mergeCell ref="J529:J532"/>
    <mergeCell ref="A533:D536"/>
    <mergeCell ref="J533:J536"/>
    <mergeCell ref="A257:I257"/>
    <mergeCell ref="A258:I258"/>
    <mergeCell ref="A259:I259"/>
    <mergeCell ref="A521:J522"/>
    <mergeCell ref="A523:J523"/>
    <mergeCell ref="A524:D524"/>
    <mergeCell ref="J425:J426"/>
    <mergeCell ref="J428:J429"/>
    <mergeCell ref="J434:J438"/>
    <mergeCell ref="J440:J444"/>
    <mergeCell ref="C477:C478"/>
    <mergeCell ref="D477:D478"/>
    <mergeCell ref="E477:E478"/>
    <mergeCell ref="A480:A485"/>
    <mergeCell ref="B480:B485"/>
    <mergeCell ref="C480:C485"/>
    <mergeCell ref="D480:D485"/>
    <mergeCell ref="E480:E485"/>
    <mergeCell ref="A249:A253"/>
    <mergeCell ref="B249:B253"/>
    <mergeCell ref="C249:C253"/>
    <mergeCell ref="D249:D253"/>
    <mergeCell ref="E249:E253"/>
    <mergeCell ref="A255:A256"/>
    <mergeCell ref="B255:B256"/>
    <mergeCell ref="C255:C256"/>
    <mergeCell ref="D255:D256"/>
    <mergeCell ref="E255:E256"/>
    <mergeCell ref="A239:A241"/>
    <mergeCell ref="B239:B241"/>
    <mergeCell ref="C239:C241"/>
    <mergeCell ref="D239:D241"/>
    <mergeCell ref="E239:E241"/>
    <mergeCell ref="A243:A247"/>
    <mergeCell ref="B243:B247"/>
    <mergeCell ref="C243:C247"/>
    <mergeCell ref="D243:D247"/>
    <mergeCell ref="E243:E247"/>
    <mergeCell ref="A228:A233"/>
    <mergeCell ref="B228:B233"/>
    <mergeCell ref="C228:C233"/>
    <mergeCell ref="D228:D233"/>
    <mergeCell ref="E228:E233"/>
    <mergeCell ref="A235:A237"/>
    <mergeCell ref="B235:B237"/>
    <mergeCell ref="C235:C237"/>
    <mergeCell ref="D235:D237"/>
    <mergeCell ref="E235:E237"/>
    <mergeCell ref="A218:A219"/>
    <mergeCell ref="B218:B219"/>
    <mergeCell ref="C218:C219"/>
    <mergeCell ref="D218:D219"/>
    <mergeCell ref="E218:E219"/>
    <mergeCell ref="A221:A226"/>
    <mergeCell ref="B221:B226"/>
    <mergeCell ref="C221:C226"/>
    <mergeCell ref="D221:D226"/>
    <mergeCell ref="E221:E226"/>
    <mergeCell ref="A215:A216"/>
    <mergeCell ref="B215:B216"/>
    <mergeCell ref="C215:C216"/>
    <mergeCell ref="D215:D216"/>
    <mergeCell ref="E215:E216"/>
    <mergeCell ref="J215:J216"/>
    <mergeCell ref="A212:A213"/>
    <mergeCell ref="B212:B213"/>
    <mergeCell ref="C212:C213"/>
    <mergeCell ref="D212:D213"/>
    <mergeCell ref="E212:E213"/>
    <mergeCell ref="J212:J213"/>
    <mergeCell ref="A201:J201"/>
    <mergeCell ref="A210:J210"/>
    <mergeCell ref="A193:A197"/>
    <mergeCell ref="B193:B197"/>
    <mergeCell ref="C193:C197"/>
    <mergeCell ref="D193:D197"/>
    <mergeCell ref="E193:E197"/>
    <mergeCell ref="A198:J198"/>
    <mergeCell ref="J193:J197"/>
    <mergeCell ref="A181:A185"/>
    <mergeCell ref="B181:B185"/>
    <mergeCell ref="C181:C185"/>
    <mergeCell ref="D181:D185"/>
    <mergeCell ref="E181:E185"/>
    <mergeCell ref="A187:A191"/>
    <mergeCell ref="B187:B191"/>
    <mergeCell ref="C187:C191"/>
    <mergeCell ref="D187:D191"/>
    <mergeCell ref="E187:E191"/>
    <mergeCell ref="A175:A179"/>
    <mergeCell ref="B175:B179"/>
    <mergeCell ref="C175:C179"/>
    <mergeCell ref="D175:D179"/>
    <mergeCell ref="E175:E179"/>
    <mergeCell ref="A171:J171"/>
    <mergeCell ref="A166:A167"/>
    <mergeCell ref="B166:B167"/>
    <mergeCell ref="C166:C167"/>
    <mergeCell ref="D166:D167"/>
    <mergeCell ref="E166:E167"/>
    <mergeCell ref="A169:A170"/>
    <mergeCell ref="B169:B170"/>
    <mergeCell ref="C169:C170"/>
    <mergeCell ref="D169:D170"/>
    <mergeCell ref="E169:E170"/>
    <mergeCell ref="A163:A164"/>
    <mergeCell ref="B163:B164"/>
    <mergeCell ref="C163:C164"/>
    <mergeCell ref="D163:D164"/>
    <mergeCell ref="E163:E164"/>
    <mergeCell ref="J163:J164"/>
    <mergeCell ref="A160:A161"/>
    <mergeCell ref="B160:B161"/>
    <mergeCell ref="C160:C161"/>
    <mergeCell ref="D160:D161"/>
    <mergeCell ref="E160:E161"/>
    <mergeCell ref="J160:J161"/>
    <mergeCell ref="A153:A154"/>
    <mergeCell ref="B153:B154"/>
    <mergeCell ref="C153:C154"/>
    <mergeCell ref="D153:D154"/>
    <mergeCell ref="E153:E154"/>
    <mergeCell ref="J153:J154"/>
    <mergeCell ref="A150:A151"/>
    <mergeCell ref="B150:B151"/>
    <mergeCell ref="C150:C151"/>
    <mergeCell ref="D150:D151"/>
    <mergeCell ref="E150:E151"/>
    <mergeCell ref="J150:J151"/>
    <mergeCell ref="A137:A148"/>
    <mergeCell ref="B137:B148"/>
    <mergeCell ref="C137:C148"/>
    <mergeCell ref="D137:D148"/>
    <mergeCell ref="E137:E148"/>
    <mergeCell ref="J137:J148"/>
    <mergeCell ref="A124:A135"/>
    <mergeCell ref="B124:B135"/>
    <mergeCell ref="C124:C135"/>
    <mergeCell ref="D124:D135"/>
    <mergeCell ref="E124:E135"/>
    <mergeCell ref="J124:J135"/>
    <mergeCell ref="A120:A122"/>
    <mergeCell ref="B120:B122"/>
    <mergeCell ref="C120:C122"/>
    <mergeCell ref="D120:D122"/>
    <mergeCell ref="E120:E122"/>
    <mergeCell ref="J120:J122"/>
    <mergeCell ref="A116:A118"/>
    <mergeCell ref="B116:B118"/>
    <mergeCell ref="C116:C118"/>
    <mergeCell ref="D116:D118"/>
    <mergeCell ref="E116:E118"/>
    <mergeCell ref="J116:J118"/>
    <mergeCell ref="A113:A114"/>
    <mergeCell ref="B113:B114"/>
    <mergeCell ref="C113:C114"/>
    <mergeCell ref="D113:D114"/>
    <mergeCell ref="E113:E114"/>
    <mergeCell ref="J113:J114"/>
    <mergeCell ref="J105:J108"/>
    <mergeCell ref="A110:A111"/>
    <mergeCell ref="B110:B111"/>
    <mergeCell ref="C110:C111"/>
    <mergeCell ref="D110:D111"/>
    <mergeCell ref="E110:E111"/>
    <mergeCell ref="J110:J111"/>
    <mergeCell ref="A100:A103"/>
    <mergeCell ref="B100:B103"/>
    <mergeCell ref="C100:C103"/>
    <mergeCell ref="D100:D103"/>
    <mergeCell ref="E100:E103"/>
    <mergeCell ref="A105:A108"/>
    <mergeCell ref="B105:B108"/>
    <mergeCell ref="C105:C108"/>
    <mergeCell ref="D105:D108"/>
    <mergeCell ref="E105:E108"/>
    <mergeCell ref="A94:A98"/>
    <mergeCell ref="B94:B98"/>
    <mergeCell ref="C94:C98"/>
    <mergeCell ref="D94:D98"/>
    <mergeCell ref="E94:E98"/>
    <mergeCell ref="J94:J98"/>
    <mergeCell ref="A88:A92"/>
    <mergeCell ref="B88:B92"/>
    <mergeCell ref="C88:C92"/>
    <mergeCell ref="D88:D92"/>
    <mergeCell ref="E88:E92"/>
    <mergeCell ref="J88:J92"/>
    <mergeCell ref="J62:J73"/>
    <mergeCell ref="A75:A86"/>
    <mergeCell ref="B75:B86"/>
    <mergeCell ref="C75:C86"/>
    <mergeCell ref="D75:D86"/>
    <mergeCell ref="E75:E86"/>
    <mergeCell ref="J75:J86"/>
    <mergeCell ref="A50:A52"/>
    <mergeCell ref="B50:B52"/>
    <mergeCell ref="C50:C52"/>
    <mergeCell ref="D50:D52"/>
    <mergeCell ref="E50:E52"/>
    <mergeCell ref="A62:A73"/>
    <mergeCell ref="B62:B73"/>
    <mergeCell ref="C62:C73"/>
    <mergeCell ref="D62:D73"/>
    <mergeCell ref="E62:E73"/>
    <mergeCell ref="J50:J52"/>
    <mergeCell ref="A44:A48"/>
    <mergeCell ref="B44:B48"/>
    <mergeCell ref="C44:C48"/>
    <mergeCell ref="D44:D48"/>
    <mergeCell ref="E44:E48"/>
    <mergeCell ref="J44:J48"/>
    <mergeCell ref="A38:A42"/>
    <mergeCell ref="B38:B42"/>
    <mergeCell ref="C38:C42"/>
    <mergeCell ref="D38:D42"/>
    <mergeCell ref="E38:E42"/>
    <mergeCell ref="J38:J42"/>
    <mergeCell ref="J28:J31"/>
    <mergeCell ref="A33:A36"/>
    <mergeCell ref="B33:B36"/>
    <mergeCell ref="C33:C36"/>
    <mergeCell ref="D33:D36"/>
    <mergeCell ref="E33:E36"/>
    <mergeCell ref="J33:J36"/>
    <mergeCell ref="A21:F21"/>
    <mergeCell ref="A22:D22"/>
    <mergeCell ref="A23:J23"/>
    <mergeCell ref="A24:J24"/>
    <mergeCell ref="D26:J26"/>
    <mergeCell ref="A28:A31"/>
    <mergeCell ref="B28:B31"/>
    <mergeCell ref="C28:C31"/>
    <mergeCell ref="D28:D31"/>
    <mergeCell ref="E28:E31"/>
    <mergeCell ref="A9:D12"/>
    <mergeCell ref="J9:J12"/>
    <mergeCell ref="A13:D16"/>
    <mergeCell ref="J13:J16"/>
    <mergeCell ref="A17:D20"/>
    <mergeCell ref="J17:J20"/>
    <mergeCell ref="A516:I516"/>
    <mergeCell ref="A517:I517"/>
    <mergeCell ref="A518:I518"/>
    <mergeCell ref="A514:A515"/>
    <mergeCell ref="B514:B515"/>
    <mergeCell ref="C514:C515"/>
    <mergeCell ref="D514:D515"/>
    <mergeCell ref="E514:E515"/>
    <mergeCell ref="C487:C492"/>
    <mergeCell ref="D487:D492"/>
    <mergeCell ref="E487:E492"/>
    <mergeCell ref="A494:A496"/>
    <mergeCell ref="B494:B496"/>
    <mergeCell ref="C494:C496"/>
    <mergeCell ref="D494:D496"/>
    <mergeCell ref="E494:E496"/>
    <mergeCell ref="A477:A478"/>
    <mergeCell ref="B477:B478"/>
    <mergeCell ref="A5:J6"/>
    <mergeCell ref="A7:J7"/>
    <mergeCell ref="A8:D8"/>
    <mergeCell ref="J218:J219"/>
    <mergeCell ref="J221:J226"/>
    <mergeCell ref="J228:J233"/>
    <mergeCell ref="J235:J237"/>
    <mergeCell ref="A508:A512"/>
    <mergeCell ref="B508:B512"/>
    <mergeCell ref="C508:C512"/>
    <mergeCell ref="D508:D512"/>
    <mergeCell ref="E508:E512"/>
    <mergeCell ref="A498:A500"/>
    <mergeCell ref="B498:B500"/>
    <mergeCell ref="C498:C500"/>
    <mergeCell ref="D498:D500"/>
    <mergeCell ref="E498:E500"/>
    <mergeCell ref="A502:A506"/>
    <mergeCell ref="B502:B506"/>
    <mergeCell ref="C502:C506"/>
    <mergeCell ref="D502:D506"/>
    <mergeCell ref="E502:E506"/>
    <mergeCell ref="A487:A492"/>
    <mergeCell ref="B487:B492"/>
    <mergeCell ref="A474:A475"/>
    <mergeCell ref="B474:B475"/>
    <mergeCell ref="C474:C475"/>
    <mergeCell ref="D474:D475"/>
    <mergeCell ref="E474:E475"/>
    <mergeCell ref="J474:J475"/>
    <mergeCell ref="A471:A472"/>
    <mergeCell ref="B471:B472"/>
    <mergeCell ref="C471:C472"/>
    <mergeCell ref="D471:D472"/>
    <mergeCell ref="E471:E472"/>
    <mergeCell ref="J471:J472"/>
    <mergeCell ref="A440:A444"/>
    <mergeCell ref="B440:B444"/>
    <mergeCell ref="C440:C444"/>
    <mergeCell ref="D440:D444"/>
    <mergeCell ref="E440:E444"/>
    <mergeCell ref="A446:A450"/>
    <mergeCell ref="B446:B450"/>
    <mergeCell ref="C446:C450"/>
    <mergeCell ref="D446:D450"/>
    <mergeCell ref="E446:E450"/>
    <mergeCell ref="A434:A438"/>
    <mergeCell ref="B434:B438"/>
    <mergeCell ref="C434:C438"/>
    <mergeCell ref="D434:D438"/>
    <mergeCell ref="E434:E438"/>
    <mergeCell ref="A430:J430"/>
    <mergeCell ref="A425:A426"/>
    <mergeCell ref="B425:B426"/>
    <mergeCell ref="C425:C426"/>
    <mergeCell ref="D425:D426"/>
    <mergeCell ref="E425:E426"/>
    <mergeCell ref="A428:A429"/>
    <mergeCell ref="B428:B429"/>
    <mergeCell ref="C428:C429"/>
    <mergeCell ref="D428:D429"/>
    <mergeCell ref="E428:E429"/>
    <mergeCell ref="A422:A423"/>
    <mergeCell ref="B422:B423"/>
    <mergeCell ref="C422:C423"/>
    <mergeCell ref="D422:D423"/>
    <mergeCell ref="E422:E423"/>
    <mergeCell ref="J422:J423"/>
    <mergeCell ref="A419:A420"/>
    <mergeCell ref="B419:B420"/>
    <mergeCell ref="C419:C420"/>
    <mergeCell ref="D419:D420"/>
    <mergeCell ref="E419:E420"/>
    <mergeCell ref="J419:J420"/>
    <mergeCell ref="A412:A413"/>
    <mergeCell ref="B412:B413"/>
    <mergeCell ref="C412:C413"/>
    <mergeCell ref="D412:D413"/>
    <mergeCell ref="E412:E413"/>
    <mergeCell ref="J412:J413"/>
    <mergeCell ref="A409:A410"/>
    <mergeCell ref="B409:B410"/>
    <mergeCell ref="C409:C410"/>
    <mergeCell ref="D409:D410"/>
    <mergeCell ref="E409:E410"/>
    <mergeCell ref="J409:J410"/>
    <mergeCell ref="A396:A407"/>
    <mergeCell ref="B396:B407"/>
    <mergeCell ref="C396:C407"/>
    <mergeCell ref="D396:D407"/>
    <mergeCell ref="E396:E407"/>
    <mergeCell ref="J396:J407"/>
    <mergeCell ref="A383:A394"/>
    <mergeCell ref="B383:B394"/>
    <mergeCell ref="C383:C394"/>
    <mergeCell ref="D383:D394"/>
    <mergeCell ref="E383:E394"/>
    <mergeCell ref="J383:J394"/>
    <mergeCell ref="A379:A381"/>
    <mergeCell ref="B379:B381"/>
    <mergeCell ref="C379:C381"/>
    <mergeCell ref="D379:D381"/>
    <mergeCell ref="E379:E381"/>
    <mergeCell ref="J379:J381"/>
    <mergeCell ref="A375:A377"/>
    <mergeCell ref="B375:B377"/>
    <mergeCell ref="C375:C377"/>
    <mergeCell ref="D375:D377"/>
    <mergeCell ref="E375:E377"/>
    <mergeCell ref="J375:J377"/>
    <mergeCell ref="A372:A373"/>
    <mergeCell ref="B372:B373"/>
    <mergeCell ref="C372:C373"/>
    <mergeCell ref="D372:D373"/>
    <mergeCell ref="E372:E373"/>
    <mergeCell ref="J372:J373"/>
    <mergeCell ref="J364:J367"/>
    <mergeCell ref="A369:A370"/>
    <mergeCell ref="B369:B370"/>
    <mergeCell ref="C369:C370"/>
    <mergeCell ref="D369:D370"/>
    <mergeCell ref="E369:E370"/>
    <mergeCell ref="J369:J370"/>
    <mergeCell ref="A359:A362"/>
    <mergeCell ref="B359:B362"/>
    <mergeCell ref="C359:C362"/>
    <mergeCell ref="D359:D362"/>
    <mergeCell ref="E359:E362"/>
    <mergeCell ref="A364:A367"/>
    <mergeCell ref="B364:B367"/>
    <mergeCell ref="C364:C367"/>
    <mergeCell ref="D364:D367"/>
    <mergeCell ref="E364:E367"/>
    <mergeCell ref="A353:A357"/>
    <mergeCell ref="B353:B357"/>
    <mergeCell ref="C353:C357"/>
    <mergeCell ref="D353:D357"/>
    <mergeCell ref="E353:E357"/>
    <mergeCell ref="J353:J357"/>
    <mergeCell ref="A347:A351"/>
    <mergeCell ref="B347:B351"/>
    <mergeCell ref="C347:C351"/>
    <mergeCell ref="D347:D351"/>
    <mergeCell ref="E347:E351"/>
    <mergeCell ref="J347:J351"/>
    <mergeCell ref="J321:J332"/>
    <mergeCell ref="A334:A345"/>
    <mergeCell ref="B334:B345"/>
    <mergeCell ref="C334:C345"/>
    <mergeCell ref="D334:D345"/>
    <mergeCell ref="E334:E345"/>
    <mergeCell ref="J334:J345"/>
    <mergeCell ref="A309:A311"/>
    <mergeCell ref="B309:B311"/>
    <mergeCell ref="C309:C311"/>
    <mergeCell ref="D309:D311"/>
    <mergeCell ref="E309:E311"/>
    <mergeCell ref="A321:A332"/>
    <mergeCell ref="B321:B332"/>
    <mergeCell ref="C321:C332"/>
    <mergeCell ref="D321:D332"/>
    <mergeCell ref="E321:E332"/>
    <mergeCell ref="A303:A307"/>
    <mergeCell ref="B303:B307"/>
    <mergeCell ref="C303:C307"/>
    <mergeCell ref="D303:D307"/>
    <mergeCell ref="E303:E307"/>
    <mergeCell ref="J303:J307"/>
    <mergeCell ref="A297:A301"/>
    <mergeCell ref="B297:B301"/>
    <mergeCell ref="C297:C301"/>
    <mergeCell ref="D297:D301"/>
    <mergeCell ref="E297:E301"/>
    <mergeCell ref="J297:J301"/>
    <mergeCell ref="A292:A295"/>
    <mergeCell ref="B292:B295"/>
    <mergeCell ref="C292:C295"/>
    <mergeCell ref="D292:D295"/>
    <mergeCell ref="E292:E295"/>
    <mergeCell ref="J292:J295"/>
    <mergeCell ref="A287:A290"/>
    <mergeCell ref="B287:B290"/>
    <mergeCell ref="C287:C290"/>
    <mergeCell ref="D287:D290"/>
    <mergeCell ref="E287:E290"/>
    <mergeCell ref="J287:J290"/>
    <mergeCell ref="A274:D277"/>
    <mergeCell ref="J274:J277"/>
    <mergeCell ref="A278:F278"/>
    <mergeCell ref="A280:J280"/>
    <mergeCell ref="A281:J281"/>
    <mergeCell ref="D285:J285"/>
    <mergeCell ref="A262:J263"/>
    <mergeCell ref="A264:J264"/>
    <mergeCell ref="A265:D265"/>
    <mergeCell ref="A266:D269"/>
    <mergeCell ref="J266:J269"/>
    <mergeCell ref="A270:D273"/>
    <mergeCell ref="J270:J273"/>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607645C-940A-4345-965F-1135F0F98F78}">
  <sheetPr>
    <tabColor rgb="FFFF0000"/>
  </sheetPr>
  <dimension ref="A1:M767"/>
  <sheetViews>
    <sheetView topLeftCell="B752" zoomScale="90" zoomScaleNormal="90" workbookViewId="0">
      <selection activeCell="F763" sqref="F763:J764"/>
    </sheetView>
  </sheetViews>
  <sheetFormatPr baseColWidth="10" defaultColWidth="10.5" defaultRowHeight="13" x14ac:dyDescent="0.2"/>
  <cols>
    <col min="1" max="1" width="80.5" style="9" customWidth="1"/>
    <col min="2" max="2" width="13.33203125" style="9" customWidth="1"/>
    <col min="3" max="3" width="15.83203125" style="9" customWidth="1"/>
    <col min="4" max="5" width="12.5" style="9" customWidth="1"/>
    <col min="6" max="6" width="40.5" style="9" customWidth="1"/>
    <col min="7" max="7" width="14.5" style="9" customWidth="1"/>
    <col min="8" max="8" width="13.33203125" style="9" bestFit="1" customWidth="1"/>
    <col min="9" max="9" width="16" style="9" customWidth="1"/>
    <col min="10" max="10" width="13.33203125" style="9" bestFit="1" customWidth="1"/>
    <col min="11" max="11" width="11.5" style="9" bestFit="1" customWidth="1"/>
    <col min="12" max="12" width="19.6640625" style="9" customWidth="1"/>
    <col min="13" max="13" width="14.5" style="9" bestFit="1" customWidth="1"/>
    <col min="14" max="14" width="10.5" style="9"/>
    <col min="15" max="15" width="14.5" style="9" bestFit="1" customWidth="1"/>
    <col min="16" max="16384" width="10.5" style="9"/>
  </cols>
  <sheetData>
    <row r="1" spans="1:10" ht="15" x14ac:dyDescent="0.2">
      <c r="A1" s="6" t="s">
        <v>400</v>
      </c>
      <c r="B1" s="7">
        <v>800000000</v>
      </c>
      <c r="C1" s="6"/>
      <c r="D1" s="8"/>
      <c r="E1" s="8"/>
    </row>
    <row r="2" spans="1:10" ht="15" x14ac:dyDescent="0.2">
      <c r="A2" s="10" t="s">
        <v>401</v>
      </c>
      <c r="B2" s="11">
        <v>280000000</v>
      </c>
      <c r="C2" s="12"/>
      <c r="D2" s="13"/>
      <c r="E2" s="13"/>
    </row>
    <row r="3" spans="1:10" ht="15" x14ac:dyDescent="0.2">
      <c r="A3" s="14" t="s">
        <v>402</v>
      </c>
      <c r="B3" s="15">
        <v>240000000</v>
      </c>
      <c r="C3" s="12"/>
      <c r="D3" s="13"/>
      <c r="E3" s="13"/>
    </row>
    <row r="4" spans="1:10" ht="15" x14ac:dyDescent="0.2">
      <c r="A4" s="16" t="s">
        <v>403</v>
      </c>
      <c r="B4" s="17">
        <v>280000000</v>
      </c>
      <c r="C4" s="18"/>
      <c r="D4" s="19"/>
      <c r="E4" s="19"/>
    </row>
    <row r="5" spans="1:10" s="22" customFormat="1" x14ac:dyDescent="0.2">
      <c r="A5" s="149" t="s">
        <v>404</v>
      </c>
      <c r="B5" s="149"/>
      <c r="C5" s="149"/>
      <c r="D5" s="149"/>
      <c r="E5" s="149"/>
      <c r="F5" s="149"/>
      <c r="G5" s="149"/>
      <c r="H5" s="149"/>
      <c r="I5" s="149"/>
      <c r="J5" s="149"/>
    </row>
    <row r="6" spans="1:10" s="22" customFormat="1" x14ac:dyDescent="0.2">
      <c r="A6" s="149"/>
      <c r="B6" s="149"/>
      <c r="C6" s="149"/>
      <c r="D6" s="149"/>
      <c r="E6" s="149"/>
      <c r="F6" s="149"/>
      <c r="G6" s="149"/>
      <c r="H6" s="149"/>
      <c r="I6" s="149"/>
      <c r="J6" s="149"/>
    </row>
    <row r="7" spans="1:10" s="22" customFormat="1" ht="14" x14ac:dyDescent="0.2">
      <c r="A7" s="150" t="s">
        <v>90</v>
      </c>
      <c r="B7" s="150"/>
      <c r="C7" s="150"/>
      <c r="D7" s="150"/>
      <c r="E7" s="150"/>
      <c r="F7" s="150"/>
      <c r="G7" s="150"/>
      <c r="H7" s="150"/>
      <c r="I7" s="150"/>
      <c r="J7" s="150"/>
    </row>
    <row r="8" spans="1:10" s="22" customFormat="1" ht="45" x14ac:dyDescent="0.2">
      <c r="A8" s="151" t="s">
        <v>71</v>
      </c>
      <c r="B8" s="151"/>
      <c r="C8" s="151"/>
      <c r="D8" s="151"/>
      <c r="E8" s="21" t="s">
        <v>194</v>
      </c>
      <c r="F8" s="23"/>
      <c r="G8" s="21" t="s">
        <v>82</v>
      </c>
      <c r="H8" s="21" t="s">
        <v>92</v>
      </c>
      <c r="I8" s="21" t="s">
        <v>93</v>
      </c>
      <c r="J8" s="21" t="s">
        <v>94</v>
      </c>
    </row>
    <row r="9" spans="1:10" ht="30" x14ac:dyDescent="0.2">
      <c r="A9" s="152" t="s">
        <v>95</v>
      </c>
      <c r="B9" s="152"/>
      <c r="C9" s="152"/>
      <c r="D9" s="152"/>
      <c r="E9" s="24">
        <v>3.5</v>
      </c>
      <c r="F9" s="25" t="s">
        <v>96</v>
      </c>
      <c r="G9" s="3">
        <v>1</v>
      </c>
      <c r="H9" s="26">
        <v>4510000</v>
      </c>
      <c r="I9" s="27">
        <f>E9*G9*H9</f>
        <v>15785000</v>
      </c>
      <c r="J9" s="159">
        <f>SUM(I9:I12)</f>
        <v>77259000</v>
      </c>
    </row>
    <row r="10" spans="1:10" ht="30" x14ac:dyDescent="0.2">
      <c r="A10" s="152"/>
      <c r="B10" s="152"/>
      <c r="C10" s="152"/>
      <c r="D10" s="152"/>
      <c r="E10" s="24">
        <v>3.5</v>
      </c>
      <c r="F10" s="25" t="s">
        <v>97</v>
      </c>
      <c r="G10" s="3">
        <v>1</v>
      </c>
      <c r="H10" s="26">
        <v>4510000</v>
      </c>
      <c r="I10" s="27">
        <f t="shared" ref="I10:I20" si="0">E10*G10*H10</f>
        <v>15785000</v>
      </c>
      <c r="J10" s="160"/>
    </row>
    <row r="11" spans="1:10" ht="30" x14ac:dyDescent="0.2">
      <c r="A11" s="152"/>
      <c r="B11" s="152"/>
      <c r="C11" s="152"/>
      <c r="D11" s="152"/>
      <c r="E11" s="24">
        <v>3.5</v>
      </c>
      <c r="F11" s="25" t="s">
        <v>98</v>
      </c>
      <c r="G11" s="3">
        <v>1</v>
      </c>
      <c r="H11" s="26">
        <v>4510000</v>
      </c>
      <c r="I11" s="27">
        <f t="shared" si="0"/>
        <v>15785000</v>
      </c>
      <c r="J11" s="160"/>
    </row>
    <row r="12" spans="1:10" ht="30" x14ac:dyDescent="0.2">
      <c r="A12" s="152"/>
      <c r="B12" s="152"/>
      <c r="C12" s="152"/>
      <c r="D12" s="152"/>
      <c r="E12" s="24">
        <v>3.5</v>
      </c>
      <c r="F12" s="25" t="s">
        <v>195</v>
      </c>
      <c r="G12" s="3">
        <v>4</v>
      </c>
      <c r="H12" s="26">
        <v>2136000</v>
      </c>
      <c r="I12" s="27">
        <f t="shared" si="0"/>
        <v>29904000</v>
      </c>
      <c r="J12" s="161"/>
    </row>
    <row r="13" spans="1:10" ht="30" x14ac:dyDescent="0.2">
      <c r="A13" s="152" t="s">
        <v>100</v>
      </c>
      <c r="B13" s="152"/>
      <c r="C13" s="152"/>
      <c r="D13" s="152"/>
      <c r="E13" s="24">
        <v>3.5</v>
      </c>
      <c r="F13" s="25" t="s">
        <v>96</v>
      </c>
      <c r="G13" s="3">
        <v>1</v>
      </c>
      <c r="H13" s="26">
        <v>4510000</v>
      </c>
      <c r="I13" s="27">
        <f t="shared" si="0"/>
        <v>15785000</v>
      </c>
      <c r="J13" s="159">
        <f>SUM(I13:I16)</f>
        <v>77259000</v>
      </c>
    </row>
    <row r="14" spans="1:10" ht="30" x14ac:dyDescent="0.2">
      <c r="A14" s="152"/>
      <c r="B14" s="152"/>
      <c r="C14" s="152"/>
      <c r="D14" s="152"/>
      <c r="E14" s="24">
        <v>3.5</v>
      </c>
      <c r="F14" s="25" t="s">
        <v>97</v>
      </c>
      <c r="G14" s="3">
        <v>1</v>
      </c>
      <c r="H14" s="26">
        <v>4510000</v>
      </c>
      <c r="I14" s="27">
        <f t="shared" si="0"/>
        <v>15785000</v>
      </c>
      <c r="J14" s="160"/>
    </row>
    <row r="15" spans="1:10" ht="30" x14ac:dyDescent="0.2">
      <c r="A15" s="152"/>
      <c r="B15" s="152"/>
      <c r="C15" s="152"/>
      <c r="D15" s="152"/>
      <c r="E15" s="24">
        <v>3.5</v>
      </c>
      <c r="F15" s="25" t="s">
        <v>98</v>
      </c>
      <c r="G15" s="3">
        <v>1</v>
      </c>
      <c r="H15" s="26">
        <v>4510000</v>
      </c>
      <c r="I15" s="27">
        <f t="shared" si="0"/>
        <v>15785000</v>
      </c>
      <c r="J15" s="160"/>
    </row>
    <row r="16" spans="1:10" ht="30" x14ac:dyDescent="0.2">
      <c r="A16" s="152"/>
      <c r="B16" s="152"/>
      <c r="C16" s="152"/>
      <c r="D16" s="152"/>
      <c r="E16" s="24">
        <v>3.5</v>
      </c>
      <c r="F16" s="25" t="s">
        <v>195</v>
      </c>
      <c r="G16" s="3">
        <v>4</v>
      </c>
      <c r="H16" s="26">
        <v>2136000</v>
      </c>
      <c r="I16" s="27">
        <f t="shared" si="0"/>
        <v>29904000</v>
      </c>
      <c r="J16" s="161"/>
    </row>
    <row r="17" spans="1:13" ht="30" x14ac:dyDescent="0.2">
      <c r="A17" s="193" t="s">
        <v>101</v>
      </c>
      <c r="B17" s="193"/>
      <c r="C17" s="193"/>
      <c r="D17" s="193"/>
      <c r="E17" s="24">
        <v>1.5</v>
      </c>
      <c r="F17" s="25" t="s">
        <v>102</v>
      </c>
      <c r="G17" s="3">
        <v>1</v>
      </c>
      <c r="H17" s="26">
        <v>4510000</v>
      </c>
      <c r="I17" s="27">
        <f t="shared" si="0"/>
        <v>6765000</v>
      </c>
      <c r="J17" s="159">
        <f>SUM(I17:I20)</f>
        <v>31570000</v>
      </c>
    </row>
    <row r="18" spans="1:13" ht="38.25" customHeight="1" x14ac:dyDescent="0.2">
      <c r="A18" s="193"/>
      <c r="B18" s="193"/>
      <c r="C18" s="193"/>
      <c r="D18" s="193"/>
      <c r="E18" s="24">
        <v>1.5</v>
      </c>
      <c r="F18" s="25" t="s">
        <v>103</v>
      </c>
      <c r="G18" s="3">
        <v>1</v>
      </c>
      <c r="H18" s="26">
        <v>4510000</v>
      </c>
      <c r="I18" s="27">
        <f t="shared" si="0"/>
        <v>6765000</v>
      </c>
      <c r="J18" s="160"/>
      <c r="M18" s="29"/>
    </row>
    <row r="19" spans="1:13" ht="30" x14ac:dyDescent="0.2">
      <c r="A19" s="193"/>
      <c r="B19" s="193"/>
      <c r="C19" s="193"/>
      <c r="D19" s="193"/>
      <c r="E19" s="24">
        <v>2</v>
      </c>
      <c r="F19" s="25" t="s">
        <v>247</v>
      </c>
      <c r="G19" s="3">
        <v>1</v>
      </c>
      <c r="H19" s="26">
        <v>4510000</v>
      </c>
      <c r="I19" s="27">
        <f t="shared" si="0"/>
        <v>9020000</v>
      </c>
      <c r="J19" s="160"/>
      <c r="M19" s="29"/>
    </row>
    <row r="20" spans="1:13" ht="30" x14ac:dyDescent="0.2">
      <c r="A20" s="193"/>
      <c r="B20" s="193"/>
      <c r="C20" s="193"/>
      <c r="D20" s="193"/>
      <c r="E20" s="24">
        <v>2</v>
      </c>
      <c r="F20" s="25" t="s">
        <v>105</v>
      </c>
      <c r="G20" s="3">
        <v>1</v>
      </c>
      <c r="H20" s="26">
        <v>4510000</v>
      </c>
      <c r="I20" s="27">
        <f t="shared" si="0"/>
        <v>9020000</v>
      </c>
      <c r="J20" s="161"/>
    </row>
    <row r="21" spans="1:13" s="22" customFormat="1" ht="15" x14ac:dyDescent="0.2">
      <c r="A21" s="149"/>
      <c r="B21" s="149"/>
      <c r="C21" s="149"/>
      <c r="D21" s="149"/>
      <c r="E21" s="149"/>
      <c r="F21" s="149"/>
      <c r="G21" s="21" t="s">
        <v>82</v>
      </c>
      <c r="H21" s="21" t="s">
        <v>92</v>
      </c>
      <c r="I21" s="21" t="s">
        <v>93</v>
      </c>
      <c r="J21" s="21" t="s">
        <v>94</v>
      </c>
    </row>
    <row r="22" spans="1:13" ht="105" x14ac:dyDescent="0.2">
      <c r="A22" s="177" t="s">
        <v>226</v>
      </c>
      <c r="B22" s="177"/>
      <c r="C22" s="177"/>
      <c r="D22" s="177"/>
      <c r="E22" s="30">
        <f>E9</f>
        <v>3.5</v>
      </c>
      <c r="F22" s="31" t="s">
        <v>107</v>
      </c>
      <c r="G22" s="3">
        <v>1</v>
      </c>
      <c r="H22" s="26" t="e">
        <f>#REF!</f>
        <v>#REF!</v>
      </c>
      <c r="I22" s="26" t="e">
        <f>E22*G22*H22</f>
        <v>#REF!</v>
      </c>
      <c r="J22" s="26" t="e">
        <f>E22*G22*H22</f>
        <v>#REF!</v>
      </c>
      <c r="L22" s="32"/>
      <c r="M22" s="33">
        <f>L22*0.86%</f>
        <v>0</v>
      </c>
    </row>
    <row r="23" spans="1:13" ht="14" x14ac:dyDescent="0.2">
      <c r="A23" s="178" t="s">
        <v>108</v>
      </c>
      <c r="B23" s="178"/>
      <c r="C23" s="178"/>
      <c r="D23" s="178"/>
      <c r="E23" s="178"/>
      <c r="F23" s="178"/>
      <c r="G23" s="178"/>
      <c r="H23" s="178"/>
      <c r="I23" s="178"/>
      <c r="J23" s="178"/>
    </row>
    <row r="24" spans="1:13" s="22" customFormat="1" ht="14" x14ac:dyDescent="0.2">
      <c r="A24" s="151" t="s">
        <v>109</v>
      </c>
      <c r="B24" s="151"/>
      <c r="C24" s="151"/>
      <c r="D24" s="151"/>
      <c r="E24" s="151"/>
      <c r="F24" s="151"/>
      <c r="G24" s="151"/>
      <c r="H24" s="151"/>
      <c r="I24" s="151"/>
      <c r="J24" s="151"/>
    </row>
    <row r="25" spans="1:13" s="22" customFormat="1" ht="45" x14ac:dyDescent="0.2">
      <c r="A25" s="34" t="s">
        <v>71</v>
      </c>
      <c r="B25" s="34" t="s">
        <v>110</v>
      </c>
      <c r="C25" s="34" t="s">
        <v>111</v>
      </c>
      <c r="D25" s="21" t="s">
        <v>112</v>
      </c>
      <c r="E25" s="21" t="s">
        <v>113</v>
      </c>
      <c r="F25" s="21" t="s">
        <v>114</v>
      </c>
      <c r="G25" s="21" t="s">
        <v>174</v>
      </c>
      <c r="H25" s="21" t="s">
        <v>92</v>
      </c>
      <c r="I25" s="21" t="s">
        <v>93</v>
      </c>
      <c r="J25" s="21" t="s">
        <v>94</v>
      </c>
    </row>
    <row r="26" spans="1:13" ht="29" customHeight="1" x14ac:dyDescent="0.2">
      <c r="A26" s="75" t="s">
        <v>115</v>
      </c>
      <c r="B26" s="86" t="s">
        <v>217</v>
      </c>
      <c r="C26" s="86" t="s">
        <v>218</v>
      </c>
      <c r="D26" s="323"/>
      <c r="E26" s="323"/>
      <c r="F26" s="323"/>
      <c r="G26" s="323"/>
      <c r="H26" s="323"/>
      <c r="I26" s="323"/>
      <c r="J26" s="323"/>
    </row>
    <row r="27" spans="1:13" ht="33" customHeight="1" x14ac:dyDescent="0.2">
      <c r="A27" s="21" t="s">
        <v>71</v>
      </c>
      <c r="B27" s="21" t="s">
        <v>110</v>
      </c>
      <c r="C27" s="21" t="s">
        <v>111</v>
      </c>
      <c r="D27" s="21" t="s">
        <v>112</v>
      </c>
      <c r="E27" s="21" t="s">
        <v>113</v>
      </c>
      <c r="F27" s="21" t="s">
        <v>114</v>
      </c>
      <c r="G27" s="21" t="s">
        <v>174</v>
      </c>
      <c r="H27" s="21" t="s">
        <v>92</v>
      </c>
      <c r="I27" s="21" t="s">
        <v>93</v>
      </c>
      <c r="J27" s="21" t="s">
        <v>94</v>
      </c>
    </row>
    <row r="28" spans="1:13" ht="31.25" customHeight="1" x14ac:dyDescent="0.2">
      <c r="A28" s="158" t="s">
        <v>221</v>
      </c>
      <c r="B28" s="157" t="s">
        <v>117</v>
      </c>
      <c r="C28" s="157" t="s">
        <v>118</v>
      </c>
      <c r="D28" s="157">
        <v>3</v>
      </c>
      <c r="E28" s="157">
        <v>20</v>
      </c>
      <c r="F28" s="2" t="s">
        <v>165</v>
      </c>
      <c r="G28" s="3">
        <f>ROUNDUP((D28*E28)/50,0)</f>
        <v>2</v>
      </c>
      <c r="H28" s="42" t="e">
        <f>#REF!</f>
        <v>#REF!</v>
      </c>
      <c r="I28" s="26" t="e">
        <f>+H28*G28</f>
        <v>#REF!</v>
      </c>
      <c r="J28" s="159" t="e">
        <f>SUM(I28:I31)</f>
        <v>#REF!</v>
      </c>
    </row>
    <row r="29" spans="1:13" ht="36.5" customHeight="1" x14ac:dyDescent="0.2">
      <c r="A29" s="158"/>
      <c r="B29" s="157"/>
      <c r="C29" s="157"/>
      <c r="D29" s="157"/>
      <c r="E29" s="157"/>
      <c r="F29" s="2" t="s">
        <v>80</v>
      </c>
      <c r="G29" s="3">
        <f>ROUNDUP((D28*E28)/20,0)</f>
        <v>3</v>
      </c>
      <c r="H29" s="42" t="e">
        <f>#REF!</f>
        <v>#REF!</v>
      </c>
      <c r="I29" s="26" t="e">
        <f>+H29*G29</f>
        <v>#REF!</v>
      </c>
      <c r="J29" s="160"/>
    </row>
    <row r="30" spans="1:13" s="22" customFormat="1" ht="24.75" customHeight="1" x14ac:dyDescent="0.2">
      <c r="A30" s="158"/>
      <c r="B30" s="157"/>
      <c r="C30" s="157"/>
      <c r="D30" s="157"/>
      <c r="E30" s="157"/>
      <c r="F30" s="2" t="s">
        <v>78</v>
      </c>
      <c r="G30" s="3">
        <v>1</v>
      </c>
      <c r="H30" s="42" t="e">
        <f>#REF!</f>
        <v>#REF!</v>
      </c>
      <c r="I30" s="26" t="e">
        <f>+H30*G30</f>
        <v>#REF!</v>
      </c>
      <c r="J30" s="160"/>
    </row>
    <row r="31" spans="1:13" ht="42" customHeight="1" x14ac:dyDescent="0.2">
      <c r="A31" s="158"/>
      <c r="B31" s="157"/>
      <c r="C31" s="157"/>
      <c r="D31" s="157"/>
      <c r="E31" s="157"/>
      <c r="F31" s="2" t="s">
        <v>79</v>
      </c>
      <c r="G31" s="3">
        <v>3</v>
      </c>
      <c r="H31" s="42" t="e">
        <f>#REF!</f>
        <v>#REF!</v>
      </c>
      <c r="I31" s="26" t="e">
        <f>+H31*G31</f>
        <v>#REF!</v>
      </c>
      <c r="J31" s="161"/>
    </row>
    <row r="32" spans="1:13" ht="42.5" customHeight="1" x14ac:dyDescent="0.2">
      <c r="A32" s="21" t="s">
        <v>71</v>
      </c>
      <c r="B32" s="21" t="s">
        <v>110</v>
      </c>
      <c r="C32" s="21" t="s">
        <v>111</v>
      </c>
      <c r="D32" s="21" t="s">
        <v>112</v>
      </c>
      <c r="E32" s="21" t="s">
        <v>113</v>
      </c>
      <c r="F32" s="21" t="s">
        <v>114</v>
      </c>
      <c r="G32" s="21" t="s">
        <v>174</v>
      </c>
      <c r="H32" s="21" t="s">
        <v>92</v>
      </c>
      <c r="I32" s="21" t="s">
        <v>93</v>
      </c>
      <c r="J32" s="21" t="s">
        <v>94</v>
      </c>
    </row>
    <row r="33" spans="1:12" ht="37.25" customHeight="1" x14ac:dyDescent="0.2">
      <c r="A33" s="158" t="s">
        <v>221</v>
      </c>
      <c r="B33" s="156" t="s">
        <v>59</v>
      </c>
      <c r="C33" s="157" t="s">
        <v>118</v>
      </c>
      <c r="D33" s="157">
        <v>3</v>
      </c>
      <c r="E33" s="157">
        <v>15</v>
      </c>
      <c r="F33" s="2" t="s">
        <v>165</v>
      </c>
      <c r="G33" s="3">
        <f>ROUNDUP((D33*E33)/50,0)</f>
        <v>1</v>
      </c>
      <c r="H33" s="42" t="e">
        <f>#REF!</f>
        <v>#REF!</v>
      </c>
      <c r="I33" s="26" t="e">
        <f>+H33*G33</f>
        <v>#REF!</v>
      </c>
      <c r="J33" s="153" t="e">
        <f>+I36+I33+I34+I35</f>
        <v>#REF!</v>
      </c>
    </row>
    <row r="34" spans="1:12" ht="39.5" customHeight="1" x14ac:dyDescent="0.2">
      <c r="A34" s="158"/>
      <c r="B34" s="156"/>
      <c r="C34" s="157"/>
      <c r="D34" s="157"/>
      <c r="E34" s="157"/>
      <c r="F34" s="2" t="s">
        <v>80</v>
      </c>
      <c r="G34" s="81">
        <f>ROUNDUP((D33*E33)/20,0)</f>
        <v>3</v>
      </c>
      <c r="H34" s="42" t="e">
        <f>#REF!</f>
        <v>#REF!</v>
      </c>
      <c r="I34" s="26" t="e">
        <f>+H34*G34</f>
        <v>#REF!</v>
      </c>
      <c r="J34" s="153"/>
    </row>
    <row r="35" spans="1:12" ht="18" customHeight="1" x14ac:dyDescent="0.2">
      <c r="A35" s="158"/>
      <c r="B35" s="156"/>
      <c r="C35" s="157"/>
      <c r="D35" s="157"/>
      <c r="E35" s="157"/>
      <c r="F35" s="2" t="s">
        <v>78</v>
      </c>
      <c r="G35" s="3">
        <v>1</v>
      </c>
      <c r="H35" s="42" t="e">
        <f>#REF!</f>
        <v>#REF!</v>
      </c>
      <c r="I35" s="26" t="e">
        <f>+H35*G35</f>
        <v>#REF!</v>
      </c>
      <c r="J35" s="153"/>
    </row>
    <row r="36" spans="1:12" ht="37.5" customHeight="1" x14ac:dyDescent="0.2">
      <c r="A36" s="158"/>
      <c r="B36" s="156"/>
      <c r="C36" s="157"/>
      <c r="D36" s="157"/>
      <c r="E36" s="157"/>
      <c r="F36" s="2" t="s">
        <v>79</v>
      </c>
      <c r="G36" s="3">
        <v>3</v>
      </c>
      <c r="H36" s="42" t="e">
        <f>#REF!</f>
        <v>#REF!</v>
      </c>
      <c r="I36" s="26" t="e">
        <f>+H36*G36</f>
        <v>#REF!</v>
      </c>
      <c r="J36" s="153"/>
    </row>
    <row r="37" spans="1:12" ht="30" customHeight="1" x14ac:dyDescent="0.2">
      <c r="A37" s="21" t="s">
        <v>71</v>
      </c>
      <c r="B37" s="21" t="s">
        <v>110</v>
      </c>
      <c r="C37" s="21" t="s">
        <v>111</v>
      </c>
      <c r="D37" s="21" t="s">
        <v>112</v>
      </c>
      <c r="E37" s="21" t="s">
        <v>113</v>
      </c>
      <c r="F37" s="21" t="s">
        <v>114</v>
      </c>
      <c r="G37" s="21" t="s">
        <v>120</v>
      </c>
      <c r="H37" s="21" t="s">
        <v>92</v>
      </c>
      <c r="I37" s="21" t="s">
        <v>93</v>
      </c>
      <c r="J37" s="21" t="s">
        <v>94</v>
      </c>
    </row>
    <row r="38" spans="1:12" ht="33" customHeight="1" x14ac:dyDescent="0.2">
      <c r="A38" s="155" t="s">
        <v>337</v>
      </c>
      <c r="B38" s="156" t="s">
        <v>117</v>
      </c>
      <c r="C38" s="156" t="s">
        <v>121</v>
      </c>
      <c r="D38" s="156">
        <v>3</v>
      </c>
      <c r="E38" s="156">
        <v>15</v>
      </c>
      <c r="F38" s="2" t="s">
        <v>165</v>
      </c>
      <c r="G38" s="3">
        <f>ROUNDUP((D38*E38)/50,0)</f>
        <v>1</v>
      </c>
      <c r="H38" s="26" t="e">
        <f>#REF!</f>
        <v>#REF!</v>
      </c>
      <c r="I38" s="26" t="e">
        <f>+H38*G38</f>
        <v>#REF!</v>
      </c>
      <c r="J38" s="159" t="e">
        <f>SUM(I38:I50)</f>
        <v>#REF!</v>
      </c>
    </row>
    <row r="39" spans="1:12" ht="31.25" customHeight="1" x14ac:dyDescent="0.2">
      <c r="A39" s="155"/>
      <c r="B39" s="156"/>
      <c r="C39" s="156"/>
      <c r="D39" s="156"/>
      <c r="E39" s="156"/>
      <c r="F39" s="2" t="s">
        <v>80</v>
      </c>
      <c r="G39" s="3">
        <f>ROUNDUP((D38*E38)/20,0)</f>
        <v>3</v>
      </c>
      <c r="H39" s="26" t="e">
        <f>#REF!</f>
        <v>#REF!</v>
      </c>
      <c r="I39" s="26" t="e">
        <f>+H39*G39</f>
        <v>#REF!</v>
      </c>
      <c r="J39" s="159"/>
    </row>
    <row r="40" spans="1:12" ht="26.5" customHeight="1" x14ac:dyDescent="0.2">
      <c r="A40" s="155"/>
      <c r="B40" s="156"/>
      <c r="C40" s="156"/>
      <c r="D40" s="156"/>
      <c r="E40" s="156"/>
      <c r="F40" s="2" t="s">
        <v>78</v>
      </c>
      <c r="G40" s="3">
        <v>1</v>
      </c>
      <c r="H40" s="26" t="e">
        <f>#REF!</f>
        <v>#REF!</v>
      </c>
      <c r="I40" s="26" t="e">
        <f>+H40*G40</f>
        <v>#REF!</v>
      </c>
      <c r="J40" s="159"/>
    </row>
    <row r="41" spans="1:12" ht="45" x14ac:dyDescent="0.2">
      <c r="A41" s="155"/>
      <c r="B41" s="156"/>
      <c r="C41" s="156"/>
      <c r="D41" s="156"/>
      <c r="E41" s="156"/>
      <c r="F41" s="2" t="s">
        <v>77</v>
      </c>
      <c r="G41" s="3">
        <v>1</v>
      </c>
      <c r="H41" s="26" t="e">
        <f>#REF!</f>
        <v>#REF!</v>
      </c>
      <c r="I41" s="26" t="e">
        <f>+H41*G41</f>
        <v>#REF!</v>
      </c>
      <c r="J41" s="159"/>
    </row>
    <row r="42" spans="1:12" ht="26.5" customHeight="1" x14ac:dyDescent="0.2">
      <c r="A42" s="155"/>
      <c r="B42" s="156"/>
      <c r="C42" s="156"/>
      <c r="D42" s="156"/>
      <c r="E42" s="156"/>
      <c r="F42" s="2" t="s">
        <v>79</v>
      </c>
      <c r="G42" s="30">
        <v>1</v>
      </c>
      <c r="H42" s="27" t="e">
        <f>#REF!</f>
        <v>#REF!</v>
      </c>
      <c r="I42" s="26" t="e">
        <f>+H42*G42</f>
        <v>#REF!</v>
      </c>
      <c r="J42" s="159"/>
    </row>
    <row r="43" spans="1:12" ht="30" customHeight="1" x14ac:dyDescent="0.2">
      <c r="A43" s="21" t="s">
        <v>71</v>
      </c>
      <c r="B43" s="21" t="s">
        <v>110</v>
      </c>
      <c r="C43" s="21" t="s">
        <v>111</v>
      </c>
      <c r="D43" s="21" t="s">
        <v>112</v>
      </c>
      <c r="E43" s="21" t="s">
        <v>113</v>
      </c>
      <c r="F43" s="21" t="s">
        <v>114</v>
      </c>
      <c r="G43" s="21" t="s">
        <v>174</v>
      </c>
      <c r="H43" s="21" t="s">
        <v>92</v>
      </c>
      <c r="I43" s="21" t="s">
        <v>93</v>
      </c>
      <c r="J43" s="21" t="s">
        <v>94</v>
      </c>
    </row>
    <row r="44" spans="1:12" ht="28.25" customHeight="1" x14ac:dyDescent="0.2">
      <c r="A44" s="155" t="s">
        <v>337</v>
      </c>
      <c r="B44" s="157" t="s">
        <v>59</v>
      </c>
      <c r="C44" s="156" t="s">
        <v>121</v>
      </c>
      <c r="D44" s="156">
        <v>3</v>
      </c>
      <c r="E44" s="156">
        <v>10</v>
      </c>
      <c r="F44" s="2" t="s">
        <v>165</v>
      </c>
      <c r="G44" s="3">
        <f>ROUNDUP((D44*E44)/50,0)</f>
        <v>1</v>
      </c>
      <c r="H44" s="26" t="e">
        <f>#REF!</f>
        <v>#REF!</v>
      </c>
      <c r="I44" s="26" t="e">
        <f>+H44*G44</f>
        <v>#REF!</v>
      </c>
      <c r="J44" s="159" t="e">
        <f>SUM(I44:I56)</f>
        <v>#REF!</v>
      </c>
    </row>
    <row r="45" spans="1:12" ht="28.25" customHeight="1" x14ac:dyDescent="0.2">
      <c r="A45" s="155"/>
      <c r="B45" s="157"/>
      <c r="C45" s="156"/>
      <c r="D45" s="156"/>
      <c r="E45" s="156"/>
      <c r="F45" s="2" t="s">
        <v>80</v>
      </c>
      <c r="G45" s="3">
        <f>ROUNDUP((D44*E44)/20,0)</f>
        <v>2</v>
      </c>
      <c r="H45" s="26" t="e">
        <f>#REF!</f>
        <v>#REF!</v>
      </c>
      <c r="I45" s="26" t="e">
        <f>+H45*G45</f>
        <v>#REF!</v>
      </c>
      <c r="J45" s="159"/>
    </row>
    <row r="46" spans="1:12" ht="34.25" customHeight="1" x14ac:dyDescent="0.2">
      <c r="A46" s="155"/>
      <c r="B46" s="157"/>
      <c r="C46" s="156"/>
      <c r="D46" s="156"/>
      <c r="E46" s="156"/>
      <c r="F46" s="2" t="s">
        <v>78</v>
      </c>
      <c r="G46" s="3">
        <v>1</v>
      </c>
      <c r="H46" s="26" t="e">
        <f>#REF!</f>
        <v>#REF!</v>
      </c>
      <c r="I46" s="26" t="e">
        <f>+H46*G46</f>
        <v>#REF!</v>
      </c>
      <c r="J46" s="159"/>
    </row>
    <row r="47" spans="1:12" s="22" customFormat="1" ht="45" x14ac:dyDescent="0.2">
      <c r="A47" s="155"/>
      <c r="B47" s="157"/>
      <c r="C47" s="156"/>
      <c r="D47" s="156"/>
      <c r="E47" s="156"/>
      <c r="F47" s="2" t="s">
        <v>77</v>
      </c>
      <c r="G47" s="3">
        <v>1</v>
      </c>
      <c r="H47" s="26" t="e">
        <f>#REF!</f>
        <v>#REF!</v>
      </c>
      <c r="I47" s="26" t="e">
        <f>+H47*G47</f>
        <v>#REF!</v>
      </c>
      <c r="J47" s="159"/>
    </row>
    <row r="48" spans="1:12" ht="76.25" customHeight="1" x14ac:dyDescent="0.2">
      <c r="A48" s="155"/>
      <c r="B48" s="157"/>
      <c r="C48" s="156"/>
      <c r="D48" s="156"/>
      <c r="E48" s="156"/>
      <c r="F48" s="2" t="s">
        <v>79</v>
      </c>
      <c r="G48" s="30">
        <v>1</v>
      </c>
      <c r="H48" s="27" t="e">
        <f>#REF!</f>
        <v>#REF!</v>
      </c>
      <c r="I48" s="26" t="e">
        <f>+H48*G48</f>
        <v>#REF!</v>
      </c>
      <c r="J48" s="159"/>
      <c r="L48" s="44"/>
    </row>
    <row r="49" spans="1:12" ht="79.25" customHeight="1" x14ac:dyDescent="0.2">
      <c r="A49" s="21" t="s">
        <v>71</v>
      </c>
      <c r="B49" s="21" t="s">
        <v>110</v>
      </c>
      <c r="C49" s="21" t="s">
        <v>111</v>
      </c>
      <c r="D49" s="21" t="s">
        <v>112</v>
      </c>
      <c r="E49" s="21" t="s">
        <v>113</v>
      </c>
      <c r="F49" s="21" t="s">
        <v>114</v>
      </c>
      <c r="G49" s="21" t="s">
        <v>174</v>
      </c>
      <c r="H49" s="21" t="s">
        <v>92</v>
      </c>
      <c r="I49" s="21" t="s">
        <v>93</v>
      </c>
      <c r="J49" s="21" t="s">
        <v>94</v>
      </c>
      <c r="L49" s="44"/>
    </row>
    <row r="50" spans="1:12" ht="65" customHeight="1" x14ac:dyDescent="0.2">
      <c r="A50" s="158" t="s">
        <v>338</v>
      </c>
      <c r="B50" s="158" t="s">
        <v>117</v>
      </c>
      <c r="C50" s="156" t="s">
        <v>5</v>
      </c>
      <c r="D50" s="157">
        <v>1</v>
      </c>
      <c r="E50" s="157">
        <v>20</v>
      </c>
      <c r="F50" s="2" t="s">
        <v>77</v>
      </c>
      <c r="G50" s="3">
        <v>1</v>
      </c>
      <c r="H50" s="26" t="e">
        <f>#REF!</f>
        <v>#REF!</v>
      </c>
      <c r="I50" s="26" t="e">
        <f>+H50*G50</f>
        <v>#REF!</v>
      </c>
      <c r="J50" s="159" t="e">
        <f>SUM(I50:I52)</f>
        <v>#REF!</v>
      </c>
      <c r="L50" s="44"/>
    </row>
    <row r="51" spans="1:12" s="22" customFormat="1" ht="93" customHeight="1" x14ac:dyDescent="0.2">
      <c r="A51" s="158"/>
      <c r="B51" s="158"/>
      <c r="C51" s="156"/>
      <c r="D51" s="157"/>
      <c r="E51" s="157"/>
      <c r="F51" s="2" t="s">
        <v>306</v>
      </c>
      <c r="G51" s="3">
        <f>D50</f>
        <v>1</v>
      </c>
      <c r="H51" s="26">
        <v>116655</v>
      </c>
      <c r="I51" s="26">
        <f>+H51*G51</f>
        <v>116655</v>
      </c>
      <c r="J51" s="160"/>
    </row>
    <row r="52" spans="1:12" ht="46.5" customHeight="1" x14ac:dyDescent="0.2">
      <c r="A52" s="158"/>
      <c r="B52" s="158"/>
      <c r="C52" s="156"/>
      <c r="D52" s="157"/>
      <c r="E52" s="157"/>
      <c r="F52" s="2" t="s">
        <v>76</v>
      </c>
      <c r="G52" s="3">
        <v>20</v>
      </c>
      <c r="H52" s="26" t="e">
        <f>#REF!</f>
        <v>#REF!</v>
      </c>
      <c r="I52" s="26" t="e">
        <f>+H52*G52</f>
        <v>#REF!</v>
      </c>
      <c r="J52" s="161"/>
    </row>
    <row r="53" spans="1:12" s="22" customFormat="1" ht="45" x14ac:dyDescent="0.2">
      <c r="A53" s="21" t="s">
        <v>71</v>
      </c>
      <c r="B53" s="21" t="s">
        <v>110</v>
      </c>
      <c r="C53" s="21" t="s">
        <v>111</v>
      </c>
      <c r="D53" s="21" t="s">
        <v>112</v>
      </c>
      <c r="E53" s="21" t="s">
        <v>113</v>
      </c>
      <c r="F53" s="21" t="s">
        <v>114</v>
      </c>
      <c r="G53" s="21" t="s">
        <v>174</v>
      </c>
      <c r="H53" s="21" t="s">
        <v>92</v>
      </c>
      <c r="I53" s="21" t="s">
        <v>93</v>
      </c>
      <c r="J53" s="21" t="s">
        <v>94</v>
      </c>
    </row>
    <row r="54" spans="1:12" s="47" customFormat="1" ht="75" x14ac:dyDescent="0.2">
      <c r="A54" s="35" t="s">
        <v>6</v>
      </c>
      <c r="B54" s="40" t="s">
        <v>117</v>
      </c>
      <c r="C54" s="43" t="s">
        <v>5</v>
      </c>
      <c r="D54" s="41">
        <v>3</v>
      </c>
      <c r="E54" s="41">
        <v>15</v>
      </c>
      <c r="F54" s="45" t="s">
        <v>77</v>
      </c>
      <c r="G54" s="45">
        <v>1</v>
      </c>
      <c r="H54" s="28" t="e">
        <f>#REF!</f>
        <v>#REF!</v>
      </c>
      <c r="I54" s="26" t="e">
        <f>+H54*G54</f>
        <v>#REF!</v>
      </c>
      <c r="J54" s="26" t="e">
        <f>SUM(I54)</f>
        <v>#REF!</v>
      </c>
    </row>
    <row r="55" spans="1:12" s="22" customFormat="1" ht="30" x14ac:dyDescent="0.2">
      <c r="A55" s="21" t="s">
        <v>71</v>
      </c>
      <c r="B55" s="21" t="s">
        <v>110</v>
      </c>
      <c r="C55" s="21" t="s">
        <v>111</v>
      </c>
      <c r="D55" s="21" t="s">
        <v>112</v>
      </c>
      <c r="E55" s="21" t="s">
        <v>124</v>
      </c>
      <c r="F55" s="21" t="s">
        <v>114</v>
      </c>
      <c r="G55" s="21" t="s">
        <v>174</v>
      </c>
      <c r="H55" s="21" t="s">
        <v>92</v>
      </c>
      <c r="I55" s="21" t="s">
        <v>93</v>
      </c>
      <c r="J55" s="21" t="s">
        <v>94</v>
      </c>
    </row>
    <row r="56" spans="1:12" ht="75" x14ac:dyDescent="0.2">
      <c r="A56" s="35" t="s">
        <v>6</v>
      </c>
      <c r="B56" s="35" t="s">
        <v>59</v>
      </c>
      <c r="C56" s="43" t="s">
        <v>5</v>
      </c>
      <c r="D56" s="30">
        <v>1</v>
      </c>
      <c r="E56" s="30">
        <v>8</v>
      </c>
      <c r="F56" s="45" t="s">
        <v>77</v>
      </c>
      <c r="G56" s="45">
        <v>1</v>
      </c>
      <c r="H56" s="28" t="e">
        <f>#REF!</f>
        <v>#REF!</v>
      </c>
      <c r="I56" s="26" t="e">
        <f>+H56*G56</f>
        <v>#REF!</v>
      </c>
      <c r="J56" s="26" t="e">
        <f>SUM(I56)</f>
        <v>#REF!</v>
      </c>
    </row>
    <row r="57" spans="1:12" s="22" customFormat="1" ht="45" x14ac:dyDescent="0.2">
      <c r="A57" s="21" t="s">
        <v>71</v>
      </c>
      <c r="B57" s="21" t="s">
        <v>110</v>
      </c>
      <c r="C57" s="21" t="s">
        <v>111</v>
      </c>
      <c r="D57" s="21" t="s">
        <v>112</v>
      </c>
      <c r="E57" s="21" t="s">
        <v>113</v>
      </c>
      <c r="F57" s="21" t="s">
        <v>114</v>
      </c>
      <c r="G57" s="21" t="s">
        <v>174</v>
      </c>
      <c r="H57" s="21" t="s">
        <v>92</v>
      </c>
      <c r="I57" s="21" t="s">
        <v>93</v>
      </c>
      <c r="J57" s="21" t="s">
        <v>94</v>
      </c>
    </row>
    <row r="58" spans="1:12" ht="59.25" customHeight="1" x14ac:dyDescent="0.2">
      <c r="A58" s="48" t="s">
        <v>7</v>
      </c>
      <c r="B58" s="41" t="s">
        <v>117</v>
      </c>
      <c r="C58" s="43" t="s">
        <v>5</v>
      </c>
      <c r="D58" s="41">
        <v>2</v>
      </c>
      <c r="E58" s="41">
        <v>20</v>
      </c>
      <c r="F58" s="45" t="s">
        <v>77</v>
      </c>
      <c r="G58" s="45">
        <v>1</v>
      </c>
      <c r="H58" s="28" t="e">
        <f>#REF!</f>
        <v>#REF!</v>
      </c>
      <c r="I58" s="26" t="e">
        <f>+H58*G58</f>
        <v>#REF!</v>
      </c>
      <c r="J58" s="26" t="e">
        <f>SUM(I58)</f>
        <v>#REF!</v>
      </c>
    </row>
    <row r="59" spans="1:12" s="22" customFormat="1" ht="45" x14ac:dyDescent="0.2">
      <c r="A59" s="21" t="s">
        <v>71</v>
      </c>
      <c r="B59" s="21" t="s">
        <v>110</v>
      </c>
      <c r="C59" s="21" t="s">
        <v>111</v>
      </c>
      <c r="D59" s="21" t="s">
        <v>112</v>
      </c>
      <c r="E59" s="21" t="s">
        <v>113</v>
      </c>
      <c r="F59" s="21" t="s">
        <v>114</v>
      </c>
      <c r="G59" s="21" t="s">
        <v>174</v>
      </c>
      <c r="H59" s="21" t="s">
        <v>92</v>
      </c>
      <c r="I59" s="21" t="s">
        <v>93</v>
      </c>
      <c r="J59" s="21" t="s">
        <v>94</v>
      </c>
    </row>
    <row r="60" spans="1:12" ht="53.25" customHeight="1" x14ac:dyDescent="0.2">
      <c r="A60" s="49" t="s">
        <v>8</v>
      </c>
      <c r="B60" s="30" t="s">
        <v>59</v>
      </c>
      <c r="C60" s="43" t="s">
        <v>5</v>
      </c>
      <c r="D60" s="30">
        <v>1</v>
      </c>
      <c r="E60" s="30">
        <v>15</v>
      </c>
      <c r="F60" s="45" t="s">
        <v>77</v>
      </c>
      <c r="G60" s="45">
        <v>1</v>
      </c>
      <c r="H60" s="28" t="e">
        <f>#REF!</f>
        <v>#REF!</v>
      </c>
      <c r="I60" s="26" t="e">
        <f>+H60*G60</f>
        <v>#REF!</v>
      </c>
      <c r="J60" s="26" t="e">
        <f>SUM(I60)</f>
        <v>#REF!</v>
      </c>
    </row>
    <row r="61" spans="1:12" ht="44.25" customHeight="1" x14ac:dyDescent="0.2">
      <c r="A61" s="21" t="s">
        <v>71</v>
      </c>
      <c r="B61" s="21" t="s">
        <v>110</v>
      </c>
      <c r="C61" s="21" t="s">
        <v>111</v>
      </c>
      <c r="D61" s="21" t="s">
        <v>112</v>
      </c>
      <c r="E61" s="21" t="s">
        <v>113</v>
      </c>
      <c r="F61" s="21" t="s">
        <v>114</v>
      </c>
      <c r="G61" s="21" t="s">
        <v>174</v>
      </c>
      <c r="H61" s="21" t="s">
        <v>92</v>
      </c>
      <c r="I61" s="21" t="s">
        <v>93</v>
      </c>
      <c r="J61" s="21" t="s">
        <v>94</v>
      </c>
    </row>
    <row r="62" spans="1:12" ht="23.5" customHeight="1" x14ac:dyDescent="0.2">
      <c r="A62" s="171" t="s">
        <v>9</v>
      </c>
      <c r="B62" s="157" t="s">
        <v>117</v>
      </c>
      <c r="C62" s="157" t="s">
        <v>10</v>
      </c>
      <c r="D62" s="157">
        <v>2</v>
      </c>
      <c r="E62" s="157">
        <v>30</v>
      </c>
      <c r="F62" s="2" t="s">
        <v>310</v>
      </c>
      <c r="G62" s="3">
        <v>2</v>
      </c>
      <c r="H62" s="26" t="e">
        <f>#REF!</f>
        <v>#REF!</v>
      </c>
      <c r="I62" s="26" t="e">
        <f t="shared" ref="I62:I69" si="1">+H62*G62</f>
        <v>#REF!</v>
      </c>
      <c r="J62" s="159" t="e">
        <f>SUM(I62:I73)</f>
        <v>#REF!</v>
      </c>
    </row>
    <row r="63" spans="1:12" ht="24" customHeight="1" x14ac:dyDescent="0.2">
      <c r="A63" s="171"/>
      <c r="B63" s="157"/>
      <c r="C63" s="157"/>
      <c r="D63" s="157"/>
      <c r="E63" s="157"/>
      <c r="F63" s="2" t="s">
        <v>311</v>
      </c>
      <c r="G63" s="3">
        <v>2</v>
      </c>
      <c r="H63" s="66" t="e">
        <f>#REF!</f>
        <v>#REF!</v>
      </c>
      <c r="I63" s="26" t="e">
        <f t="shared" si="1"/>
        <v>#REF!</v>
      </c>
      <c r="J63" s="159"/>
    </row>
    <row r="64" spans="1:12" ht="24.5" customHeight="1" x14ac:dyDescent="0.2">
      <c r="A64" s="171"/>
      <c r="B64" s="157"/>
      <c r="C64" s="157"/>
      <c r="D64" s="157"/>
      <c r="E64" s="157"/>
      <c r="F64" s="2" t="s">
        <v>171</v>
      </c>
      <c r="G64" s="3">
        <v>2</v>
      </c>
      <c r="H64" s="26" t="e">
        <f>#REF!</f>
        <v>#REF!</v>
      </c>
      <c r="I64" s="26" t="e">
        <f t="shared" si="1"/>
        <v>#REF!</v>
      </c>
      <c r="J64" s="159"/>
    </row>
    <row r="65" spans="1:10" ht="24.5" customHeight="1" x14ac:dyDescent="0.2">
      <c r="A65" s="171"/>
      <c r="B65" s="157"/>
      <c r="C65" s="157"/>
      <c r="D65" s="157"/>
      <c r="E65" s="157"/>
      <c r="F65" s="2" t="s">
        <v>165</v>
      </c>
      <c r="G65" s="3">
        <v>1</v>
      </c>
      <c r="H65" s="26" t="e">
        <f>#REF!</f>
        <v>#REF!</v>
      </c>
      <c r="I65" s="26" t="e">
        <f t="shared" si="1"/>
        <v>#REF!</v>
      </c>
      <c r="J65" s="159"/>
    </row>
    <row r="66" spans="1:10" ht="25.25" customHeight="1" x14ac:dyDescent="0.2">
      <c r="A66" s="171"/>
      <c r="B66" s="157"/>
      <c r="C66" s="157"/>
      <c r="D66" s="157"/>
      <c r="E66" s="157"/>
      <c r="F66" s="2" t="s">
        <v>312</v>
      </c>
      <c r="G66" s="3">
        <v>1</v>
      </c>
      <c r="H66" s="26" t="e">
        <f>#REF!</f>
        <v>#REF!</v>
      </c>
      <c r="I66" s="26" t="e">
        <f t="shared" si="1"/>
        <v>#REF!</v>
      </c>
      <c r="J66" s="159"/>
    </row>
    <row r="67" spans="1:10" ht="23.5" customHeight="1" x14ac:dyDescent="0.2">
      <c r="A67" s="171"/>
      <c r="B67" s="157"/>
      <c r="C67" s="157"/>
      <c r="D67" s="157"/>
      <c r="E67" s="157"/>
      <c r="F67" s="2" t="s">
        <v>313</v>
      </c>
      <c r="G67" s="3">
        <v>1</v>
      </c>
      <c r="H67" s="26" t="e">
        <f>#REF!</f>
        <v>#REF!</v>
      </c>
      <c r="I67" s="26" t="e">
        <f t="shared" si="1"/>
        <v>#REF!</v>
      </c>
      <c r="J67" s="159"/>
    </row>
    <row r="68" spans="1:10" ht="23.5" customHeight="1" x14ac:dyDescent="0.2">
      <c r="A68" s="171"/>
      <c r="B68" s="157"/>
      <c r="C68" s="157"/>
      <c r="D68" s="157"/>
      <c r="E68" s="157"/>
      <c r="F68" s="2" t="s">
        <v>179</v>
      </c>
      <c r="G68" s="3">
        <v>1</v>
      </c>
      <c r="H68" s="26" t="e">
        <f>#REF!</f>
        <v>#REF!</v>
      </c>
      <c r="I68" s="26" t="e">
        <f t="shared" si="1"/>
        <v>#REF!</v>
      </c>
      <c r="J68" s="159"/>
    </row>
    <row r="69" spans="1:10" ht="23.5" customHeight="1" x14ac:dyDescent="0.2">
      <c r="A69" s="171"/>
      <c r="B69" s="157"/>
      <c r="C69" s="157"/>
      <c r="D69" s="157"/>
      <c r="E69" s="157"/>
      <c r="F69" s="2" t="s">
        <v>178</v>
      </c>
      <c r="G69" s="3">
        <v>1</v>
      </c>
      <c r="H69" s="26" t="e">
        <f>#REF!</f>
        <v>#REF!</v>
      </c>
      <c r="I69" s="26" t="e">
        <f t="shared" si="1"/>
        <v>#REF!</v>
      </c>
      <c r="J69" s="159"/>
    </row>
    <row r="70" spans="1:10" ht="23.5" customHeight="1" x14ac:dyDescent="0.2">
      <c r="A70" s="171"/>
      <c r="B70" s="157"/>
      <c r="C70" s="157"/>
      <c r="D70" s="157"/>
      <c r="E70" s="157"/>
      <c r="F70" s="2" t="s">
        <v>176</v>
      </c>
      <c r="G70" s="3">
        <v>60</v>
      </c>
      <c r="H70" s="26" t="e">
        <f>#REF!</f>
        <v>#REF!</v>
      </c>
      <c r="I70" s="26" t="e">
        <f>+H70*G70</f>
        <v>#REF!</v>
      </c>
      <c r="J70" s="159"/>
    </row>
    <row r="71" spans="1:10" ht="24.5" customHeight="1" x14ac:dyDescent="0.2">
      <c r="A71" s="171"/>
      <c r="B71" s="157"/>
      <c r="C71" s="157"/>
      <c r="D71" s="157"/>
      <c r="E71" s="157"/>
      <c r="F71" s="2" t="s">
        <v>177</v>
      </c>
      <c r="G71" s="3">
        <v>60</v>
      </c>
      <c r="H71" s="26" t="e">
        <f>#REF!</f>
        <v>#REF!</v>
      </c>
      <c r="I71" s="26" t="e">
        <f>+H71*G71</f>
        <v>#REF!</v>
      </c>
      <c r="J71" s="159"/>
    </row>
    <row r="72" spans="1:10" s="22" customFormat="1" ht="15" x14ac:dyDescent="0.2">
      <c r="A72" s="171"/>
      <c r="B72" s="157"/>
      <c r="C72" s="157"/>
      <c r="D72" s="157"/>
      <c r="E72" s="157"/>
      <c r="F72" s="2" t="s">
        <v>180</v>
      </c>
      <c r="G72" s="3">
        <f>D62</f>
        <v>2</v>
      </c>
      <c r="H72" s="26" t="e">
        <f>#REF!</f>
        <v>#REF!</v>
      </c>
      <c r="I72" s="26" t="e">
        <f>H72*G72</f>
        <v>#REF!</v>
      </c>
      <c r="J72" s="159"/>
    </row>
    <row r="73" spans="1:10" ht="15" x14ac:dyDescent="0.2">
      <c r="A73" s="171"/>
      <c r="B73" s="157"/>
      <c r="C73" s="157"/>
      <c r="D73" s="157"/>
      <c r="E73" s="157"/>
      <c r="F73" s="2" t="s">
        <v>11</v>
      </c>
      <c r="G73" s="3">
        <v>150</v>
      </c>
      <c r="H73" s="26" t="e">
        <f>#REF!</f>
        <v>#REF!</v>
      </c>
      <c r="I73" s="26" t="e">
        <f>H73*G73</f>
        <v>#REF!</v>
      </c>
      <c r="J73" s="159"/>
    </row>
    <row r="74" spans="1:10" ht="45" x14ac:dyDescent="0.2">
      <c r="A74" s="21" t="s">
        <v>71</v>
      </c>
      <c r="B74" s="21" t="s">
        <v>110</v>
      </c>
      <c r="C74" s="21" t="s">
        <v>111</v>
      </c>
      <c r="D74" s="21" t="s">
        <v>112</v>
      </c>
      <c r="E74" s="21" t="s">
        <v>113</v>
      </c>
      <c r="F74" s="21" t="s">
        <v>114</v>
      </c>
      <c r="G74" s="21" t="s">
        <v>174</v>
      </c>
      <c r="H74" s="21" t="s">
        <v>92</v>
      </c>
      <c r="I74" s="21" t="s">
        <v>93</v>
      </c>
      <c r="J74" s="21" t="s">
        <v>94</v>
      </c>
    </row>
    <row r="75" spans="1:10" ht="15" x14ac:dyDescent="0.2">
      <c r="A75" s="171" t="s">
        <v>12</v>
      </c>
      <c r="B75" s="157" t="s">
        <v>59</v>
      </c>
      <c r="C75" s="157" t="s">
        <v>10</v>
      </c>
      <c r="D75" s="157">
        <v>1</v>
      </c>
      <c r="E75" s="157">
        <v>20</v>
      </c>
      <c r="F75" s="2" t="s">
        <v>310</v>
      </c>
      <c r="G75" s="3">
        <v>1</v>
      </c>
      <c r="H75" s="26" t="e">
        <f>#REF!</f>
        <v>#REF!</v>
      </c>
      <c r="I75" s="26" t="e">
        <f t="shared" ref="I75:I82" si="2">+H75*G75</f>
        <v>#REF!</v>
      </c>
      <c r="J75" s="159" t="e">
        <f>SUM(I75:I86)</f>
        <v>#REF!</v>
      </c>
    </row>
    <row r="76" spans="1:10" ht="15" x14ac:dyDescent="0.2">
      <c r="A76" s="171"/>
      <c r="B76" s="157"/>
      <c r="C76" s="157"/>
      <c r="D76" s="157"/>
      <c r="E76" s="157"/>
      <c r="F76" s="2" t="s">
        <v>311</v>
      </c>
      <c r="G76" s="3">
        <v>1</v>
      </c>
      <c r="H76" s="66" t="e">
        <f>#REF!</f>
        <v>#REF!</v>
      </c>
      <c r="I76" s="26" t="e">
        <f t="shared" si="2"/>
        <v>#REF!</v>
      </c>
      <c r="J76" s="159"/>
    </row>
    <row r="77" spans="1:10" ht="15" x14ac:dyDescent="0.2">
      <c r="A77" s="171"/>
      <c r="B77" s="157"/>
      <c r="C77" s="157"/>
      <c r="D77" s="157"/>
      <c r="E77" s="157"/>
      <c r="F77" s="2" t="s">
        <v>171</v>
      </c>
      <c r="G77" s="3">
        <v>1</v>
      </c>
      <c r="H77" s="26" t="e">
        <f>#REF!</f>
        <v>#REF!</v>
      </c>
      <c r="I77" s="26" t="e">
        <f t="shared" si="2"/>
        <v>#REF!</v>
      </c>
      <c r="J77" s="159"/>
    </row>
    <row r="78" spans="1:10" ht="15" x14ac:dyDescent="0.2">
      <c r="A78" s="171"/>
      <c r="B78" s="157"/>
      <c r="C78" s="157"/>
      <c r="D78" s="157"/>
      <c r="E78" s="157"/>
      <c r="F78" s="2" t="s">
        <v>165</v>
      </c>
      <c r="G78" s="3">
        <v>1</v>
      </c>
      <c r="H78" s="26" t="e">
        <f>#REF!</f>
        <v>#REF!</v>
      </c>
      <c r="I78" s="26" t="e">
        <f t="shared" si="2"/>
        <v>#REF!</v>
      </c>
      <c r="J78" s="159"/>
    </row>
    <row r="79" spans="1:10" ht="15" x14ac:dyDescent="0.2">
      <c r="A79" s="171"/>
      <c r="B79" s="157"/>
      <c r="C79" s="157"/>
      <c r="D79" s="157"/>
      <c r="E79" s="157"/>
      <c r="F79" s="2" t="s">
        <v>312</v>
      </c>
      <c r="G79" s="3">
        <v>1</v>
      </c>
      <c r="H79" s="26" t="e">
        <f>#REF!</f>
        <v>#REF!</v>
      </c>
      <c r="I79" s="26" t="e">
        <f t="shared" si="2"/>
        <v>#REF!</v>
      </c>
      <c r="J79" s="159"/>
    </row>
    <row r="80" spans="1:10" ht="15" x14ac:dyDescent="0.2">
      <c r="A80" s="171"/>
      <c r="B80" s="157"/>
      <c r="C80" s="157"/>
      <c r="D80" s="157"/>
      <c r="E80" s="157"/>
      <c r="F80" s="2" t="s">
        <v>313</v>
      </c>
      <c r="G80" s="3">
        <v>1</v>
      </c>
      <c r="H80" s="26" t="e">
        <f>#REF!</f>
        <v>#REF!</v>
      </c>
      <c r="I80" s="26" t="e">
        <f t="shared" si="2"/>
        <v>#REF!</v>
      </c>
      <c r="J80" s="159"/>
    </row>
    <row r="81" spans="1:10" ht="15" x14ac:dyDescent="0.2">
      <c r="A81" s="171"/>
      <c r="B81" s="157"/>
      <c r="C81" s="157"/>
      <c r="D81" s="157"/>
      <c r="E81" s="157"/>
      <c r="F81" s="2" t="s">
        <v>179</v>
      </c>
      <c r="G81" s="3">
        <v>1</v>
      </c>
      <c r="H81" s="26" t="e">
        <f>#REF!</f>
        <v>#REF!</v>
      </c>
      <c r="I81" s="26" t="e">
        <f t="shared" si="2"/>
        <v>#REF!</v>
      </c>
      <c r="J81" s="159"/>
    </row>
    <row r="82" spans="1:10" ht="15" x14ac:dyDescent="0.2">
      <c r="A82" s="171"/>
      <c r="B82" s="157"/>
      <c r="C82" s="157"/>
      <c r="D82" s="157"/>
      <c r="E82" s="157"/>
      <c r="F82" s="2" t="s">
        <v>178</v>
      </c>
      <c r="G82" s="3">
        <v>1</v>
      </c>
      <c r="H82" s="26" t="e">
        <f>#REF!</f>
        <v>#REF!</v>
      </c>
      <c r="I82" s="26" t="e">
        <f t="shared" si="2"/>
        <v>#REF!</v>
      </c>
      <c r="J82" s="159"/>
    </row>
    <row r="83" spans="1:10" ht="45" x14ac:dyDescent="0.2">
      <c r="A83" s="171"/>
      <c r="B83" s="157"/>
      <c r="C83" s="157"/>
      <c r="D83" s="157"/>
      <c r="E83" s="157"/>
      <c r="F83" s="2" t="s">
        <v>176</v>
      </c>
      <c r="G83" s="3">
        <v>20</v>
      </c>
      <c r="H83" s="26" t="e">
        <f>#REF!</f>
        <v>#REF!</v>
      </c>
      <c r="I83" s="26" t="e">
        <f>+H83*G83</f>
        <v>#REF!</v>
      </c>
      <c r="J83" s="159"/>
    </row>
    <row r="84" spans="1:10" ht="45" x14ac:dyDescent="0.2">
      <c r="A84" s="171"/>
      <c r="B84" s="157"/>
      <c r="C84" s="157"/>
      <c r="D84" s="157"/>
      <c r="E84" s="157"/>
      <c r="F84" s="2" t="s">
        <v>177</v>
      </c>
      <c r="G84" s="3">
        <v>20</v>
      </c>
      <c r="H84" s="26" t="e">
        <f>#REF!</f>
        <v>#REF!</v>
      </c>
      <c r="I84" s="26" t="e">
        <f>+H84*G84</f>
        <v>#REF!</v>
      </c>
      <c r="J84" s="159"/>
    </row>
    <row r="85" spans="1:10" s="22" customFormat="1" ht="15" x14ac:dyDescent="0.2">
      <c r="A85" s="171"/>
      <c r="B85" s="157"/>
      <c r="C85" s="157"/>
      <c r="D85" s="157"/>
      <c r="E85" s="157"/>
      <c r="F85" s="2" t="s">
        <v>180</v>
      </c>
      <c r="G85" s="3">
        <f>D75</f>
        <v>1</v>
      </c>
      <c r="H85" s="26" t="e">
        <f>#REF!</f>
        <v>#REF!</v>
      </c>
      <c r="I85" s="26" t="e">
        <f>H85*G85</f>
        <v>#REF!</v>
      </c>
      <c r="J85" s="159"/>
    </row>
    <row r="86" spans="1:10" ht="26" customHeight="1" x14ac:dyDescent="0.2">
      <c r="A86" s="171"/>
      <c r="B86" s="157"/>
      <c r="C86" s="157"/>
      <c r="D86" s="157"/>
      <c r="E86" s="157"/>
      <c r="F86" s="2" t="s">
        <v>11</v>
      </c>
      <c r="G86" s="3">
        <v>100</v>
      </c>
      <c r="H86" s="26" t="e">
        <f>#REF!</f>
        <v>#REF!</v>
      </c>
      <c r="I86" s="26" t="e">
        <f>H86*G86</f>
        <v>#REF!</v>
      </c>
      <c r="J86" s="159"/>
    </row>
    <row r="87" spans="1:10" ht="26" customHeight="1" x14ac:dyDescent="0.2">
      <c r="A87" s="21" t="s">
        <v>71</v>
      </c>
      <c r="B87" s="21" t="s">
        <v>110</v>
      </c>
      <c r="C87" s="21" t="s">
        <v>111</v>
      </c>
      <c r="D87" s="21" t="s">
        <v>112</v>
      </c>
      <c r="E87" s="21" t="s">
        <v>113</v>
      </c>
      <c r="F87" s="21" t="s">
        <v>114</v>
      </c>
      <c r="G87" s="21" t="s">
        <v>174</v>
      </c>
      <c r="H87" s="21" t="s">
        <v>92</v>
      </c>
      <c r="I87" s="21" t="s">
        <v>93</v>
      </c>
      <c r="J87" s="21" t="s">
        <v>94</v>
      </c>
    </row>
    <row r="88" spans="1:10" ht="30" customHeight="1" x14ac:dyDescent="0.2">
      <c r="A88" s="180" t="s">
        <v>15</v>
      </c>
      <c r="B88" s="176" t="s">
        <v>117</v>
      </c>
      <c r="C88" s="176" t="s">
        <v>126</v>
      </c>
      <c r="D88" s="176">
        <v>2</v>
      </c>
      <c r="E88" s="176">
        <v>20</v>
      </c>
      <c r="F88" s="2" t="s">
        <v>172</v>
      </c>
      <c r="G88" s="3">
        <v>1</v>
      </c>
      <c r="H88" s="26" t="e">
        <f>#REF!</f>
        <v>#REF!</v>
      </c>
      <c r="I88" s="26" t="e">
        <f>H88*G88</f>
        <v>#REF!</v>
      </c>
      <c r="J88" s="153" t="e">
        <f>SUM(I88:I92)</f>
        <v>#REF!</v>
      </c>
    </row>
    <row r="89" spans="1:10" ht="27.5" customHeight="1" x14ac:dyDescent="0.2">
      <c r="A89" s="180"/>
      <c r="B89" s="176"/>
      <c r="C89" s="176"/>
      <c r="D89" s="176"/>
      <c r="E89" s="176"/>
      <c r="F89" s="51" t="s">
        <v>16</v>
      </c>
      <c r="G89" s="3">
        <v>2</v>
      </c>
      <c r="H89" s="26" t="e">
        <f>#REF!</f>
        <v>#REF!</v>
      </c>
      <c r="I89" s="26" t="e">
        <f>H89*G89</f>
        <v>#REF!</v>
      </c>
      <c r="J89" s="153"/>
    </row>
    <row r="90" spans="1:10" ht="15" x14ac:dyDescent="0.2">
      <c r="A90" s="180"/>
      <c r="B90" s="176"/>
      <c r="C90" s="176"/>
      <c r="D90" s="176"/>
      <c r="E90" s="176"/>
      <c r="F90" s="51" t="s">
        <v>17</v>
      </c>
      <c r="G90" s="3">
        <v>18</v>
      </c>
      <c r="H90" s="26">
        <v>567</v>
      </c>
      <c r="I90" s="26">
        <f>H90*G90</f>
        <v>10206</v>
      </c>
      <c r="J90" s="153"/>
    </row>
    <row r="91" spans="1:10" s="22" customFormat="1" ht="15" x14ac:dyDescent="0.2">
      <c r="A91" s="180"/>
      <c r="B91" s="176"/>
      <c r="C91" s="176"/>
      <c r="D91" s="176"/>
      <c r="E91" s="176"/>
      <c r="F91" s="51" t="s">
        <v>18</v>
      </c>
      <c r="G91" s="3">
        <v>4</v>
      </c>
      <c r="H91" s="26">
        <f>3480*(1+5.2%)</f>
        <v>3660.96</v>
      </c>
      <c r="I91" s="26">
        <f>H91*G91</f>
        <v>14643.84</v>
      </c>
      <c r="J91" s="153"/>
    </row>
    <row r="92" spans="1:10" ht="42.5" customHeight="1" x14ac:dyDescent="0.2">
      <c r="A92" s="180"/>
      <c r="B92" s="176"/>
      <c r="C92" s="176"/>
      <c r="D92" s="176"/>
      <c r="E92" s="176"/>
      <c r="F92" s="51" t="s">
        <v>166</v>
      </c>
      <c r="G92" s="3">
        <v>40</v>
      </c>
      <c r="H92" s="26" t="e">
        <f>#REF!</f>
        <v>#REF!</v>
      </c>
      <c r="I92" s="26" t="e">
        <f>H92*G92</f>
        <v>#REF!</v>
      </c>
      <c r="J92" s="153"/>
    </row>
    <row r="93" spans="1:10" ht="25.25" customHeight="1" x14ac:dyDescent="0.2">
      <c r="A93" s="21" t="s">
        <v>71</v>
      </c>
      <c r="B93" s="21" t="s">
        <v>110</v>
      </c>
      <c r="C93" s="21" t="s">
        <v>111</v>
      </c>
      <c r="D93" s="21" t="s">
        <v>112</v>
      </c>
      <c r="E93" s="21" t="s">
        <v>113</v>
      </c>
      <c r="F93" s="21" t="s">
        <v>114</v>
      </c>
      <c r="G93" s="21" t="s">
        <v>174</v>
      </c>
      <c r="H93" s="21" t="s">
        <v>92</v>
      </c>
      <c r="I93" s="21" t="s">
        <v>93</v>
      </c>
      <c r="J93" s="21" t="s">
        <v>94</v>
      </c>
    </row>
    <row r="94" spans="1:10" ht="25.25" customHeight="1" x14ac:dyDescent="0.2">
      <c r="A94" s="179" t="s">
        <v>15</v>
      </c>
      <c r="B94" s="176" t="s">
        <v>59</v>
      </c>
      <c r="C94" s="176" t="s">
        <v>126</v>
      </c>
      <c r="D94" s="176">
        <v>1</v>
      </c>
      <c r="E94" s="176">
        <v>20</v>
      </c>
      <c r="F94" s="2" t="s">
        <v>172</v>
      </c>
      <c r="G94" s="3">
        <v>1</v>
      </c>
      <c r="H94" s="26" t="e">
        <f>#REF!</f>
        <v>#REF!</v>
      </c>
      <c r="I94" s="26" t="e">
        <f>H94*G94</f>
        <v>#REF!</v>
      </c>
      <c r="J94" s="153" t="e">
        <f>SUM(I94:I98)</f>
        <v>#REF!</v>
      </c>
    </row>
    <row r="95" spans="1:10" ht="25.25" customHeight="1" x14ac:dyDescent="0.2">
      <c r="A95" s="179"/>
      <c r="B95" s="176"/>
      <c r="C95" s="176"/>
      <c r="D95" s="176"/>
      <c r="E95" s="176"/>
      <c r="F95" s="51" t="s">
        <v>16</v>
      </c>
      <c r="G95" s="3">
        <v>1</v>
      </c>
      <c r="H95" s="26" t="e">
        <f>#REF!</f>
        <v>#REF!</v>
      </c>
      <c r="I95" s="26" t="e">
        <f>H95*G95</f>
        <v>#REF!</v>
      </c>
      <c r="J95" s="153"/>
    </row>
    <row r="96" spans="1:10" ht="15" x14ac:dyDescent="0.2">
      <c r="A96" s="179"/>
      <c r="B96" s="176"/>
      <c r="C96" s="176"/>
      <c r="D96" s="176"/>
      <c r="E96" s="176"/>
      <c r="F96" s="51" t="s">
        <v>17</v>
      </c>
      <c r="G96" s="3">
        <v>18</v>
      </c>
      <c r="H96" s="26">
        <v>567</v>
      </c>
      <c r="I96" s="26">
        <f>H96*G96</f>
        <v>10206</v>
      </c>
      <c r="J96" s="153"/>
    </row>
    <row r="97" spans="1:10" s="22" customFormat="1" ht="15" x14ac:dyDescent="0.2">
      <c r="A97" s="179"/>
      <c r="B97" s="176"/>
      <c r="C97" s="176"/>
      <c r="D97" s="176"/>
      <c r="E97" s="176"/>
      <c r="F97" s="51" t="s">
        <v>18</v>
      </c>
      <c r="G97" s="3">
        <v>4</v>
      </c>
      <c r="H97" s="26">
        <f>3480*(1+5.2%)</f>
        <v>3660.96</v>
      </c>
      <c r="I97" s="26">
        <f>H97*G97</f>
        <v>14643.84</v>
      </c>
      <c r="J97" s="153"/>
    </row>
    <row r="98" spans="1:10" s="38" customFormat="1" ht="49.25" customHeight="1" x14ac:dyDescent="0.2">
      <c r="A98" s="179"/>
      <c r="B98" s="176"/>
      <c r="C98" s="176"/>
      <c r="D98" s="176"/>
      <c r="E98" s="176"/>
      <c r="F98" s="51" t="s">
        <v>166</v>
      </c>
      <c r="G98" s="3">
        <v>20</v>
      </c>
      <c r="H98" s="26" t="e">
        <f>#REF!</f>
        <v>#REF!</v>
      </c>
      <c r="I98" s="26" t="e">
        <f>H98*G98</f>
        <v>#REF!</v>
      </c>
      <c r="J98" s="153"/>
    </row>
    <row r="99" spans="1:10" s="38" customFormat="1" ht="56" customHeight="1" x14ac:dyDescent="0.2">
      <c r="A99" s="21" t="s">
        <v>71</v>
      </c>
      <c r="B99" s="21" t="s">
        <v>110</v>
      </c>
      <c r="C99" s="21" t="s">
        <v>111</v>
      </c>
      <c r="D99" s="21" t="s">
        <v>112</v>
      </c>
      <c r="E99" s="21" t="s">
        <v>113</v>
      </c>
      <c r="F99" s="21" t="s">
        <v>114</v>
      </c>
      <c r="G99" s="21" t="s">
        <v>174</v>
      </c>
      <c r="H99" s="21" t="s">
        <v>92</v>
      </c>
      <c r="I99" s="21" t="s">
        <v>93</v>
      </c>
      <c r="J99" s="21" t="s">
        <v>94</v>
      </c>
    </row>
    <row r="100" spans="1:10" s="38" customFormat="1" ht="117" customHeight="1" x14ac:dyDescent="0.2">
      <c r="A100" s="374" t="s">
        <v>405</v>
      </c>
      <c r="B100" s="157" t="s">
        <v>117</v>
      </c>
      <c r="C100" s="157" t="s">
        <v>47</v>
      </c>
      <c r="D100" s="176">
        <v>2</v>
      </c>
      <c r="E100" s="157">
        <v>20</v>
      </c>
      <c r="F100" s="79" t="s">
        <v>201</v>
      </c>
      <c r="G100" s="30">
        <f>D100*E100</f>
        <v>40</v>
      </c>
      <c r="H100" s="70" t="e">
        <f>#REF!</f>
        <v>#REF!</v>
      </c>
      <c r="I100" s="26" t="e">
        <f>+H100*G100</f>
        <v>#REF!</v>
      </c>
      <c r="J100" s="167" t="e">
        <f>SUM(I100:I103)</f>
        <v>#REF!</v>
      </c>
    </row>
    <row r="101" spans="1:10" s="38" customFormat="1" ht="48.5" customHeight="1" x14ac:dyDescent="0.2">
      <c r="A101" s="374"/>
      <c r="B101" s="157"/>
      <c r="C101" s="157"/>
      <c r="D101" s="176"/>
      <c r="E101" s="157"/>
      <c r="F101" s="2" t="s">
        <v>306</v>
      </c>
      <c r="G101" s="3">
        <f>D100</f>
        <v>2</v>
      </c>
      <c r="H101" s="26">
        <v>116655</v>
      </c>
      <c r="I101" s="26">
        <f>+H101*G101</f>
        <v>233310</v>
      </c>
      <c r="J101" s="168"/>
    </row>
    <row r="102" spans="1:10" s="22" customFormat="1" ht="67.25" customHeight="1" x14ac:dyDescent="0.2">
      <c r="A102" s="374"/>
      <c r="B102" s="157"/>
      <c r="C102" s="157"/>
      <c r="D102" s="176"/>
      <c r="E102" s="157"/>
      <c r="F102" s="51" t="s">
        <v>75</v>
      </c>
      <c r="G102" s="30">
        <f>D100*E100</f>
        <v>40</v>
      </c>
      <c r="H102" s="70" t="e">
        <f>#REF!</f>
        <v>#REF!</v>
      </c>
      <c r="I102" s="26" t="e">
        <f>H102*G102</f>
        <v>#REF!</v>
      </c>
      <c r="J102" s="168"/>
    </row>
    <row r="103" spans="1:10" ht="47.5" customHeight="1" x14ac:dyDescent="0.2">
      <c r="A103" s="374"/>
      <c r="B103" s="157"/>
      <c r="C103" s="157"/>
      <c r="D103" s="176"/>
      <c r="E103" s="157"/>
      <c r="F103" s="51" t="s">
        <v>22</v>
      </c>
      <c r="G103" s="30">
        <f>D100</f>
        <v>2</v>
      </c>
      <c r="H103" s="70">
        <v>50000</v>
      </c>
      <c r="I103" s="26">
        <f>H103*G103</f>
        <v>100000</v>
      </c>
      <c r="J103" s="169"/>
    </row>
    <row r="104" spans="1:10" ht="54" customHeight="1" x14ac:dyDescent="0.2">
      <c r="A104" s="21" t="s">
        <v>71</v>
      </c>
      <c r="B104" s="21" t="s">
        <v>110</v>
      </c>
      <c r="C104" s="21" t="s">
        <v>111</v>
      </c>
      <c r="D104" s="21" t="s">
        <v>112</v>
      </c>
      <c r="E104" s="21" t="s">
        <v>113</v>
      </c>
      <c r="F104" s="21" t="s">
        <v>114</v>
      </c>
      <c r="G104" s="21" t="s">
        <v>174</v>
      </c>
      <c r="H104" s="21" t="s">
        <v>92</v>
      </c>
      <c r="I104" s="21" t="s">
        <v>93</v>
      </c>
      <c r="J104" s="21" t="s">
        <v>94</v>
      </c>
    </row>
    <row r="105" spans="1:10" s="22" customFormat="1" ht="60" x14ac:dyDescent="0.2">
      <c r="A105" s="181" t="s">
        <v>127</v>
      </c>
      <c r="B105" s="182" t="s">
        <v>117</v>
      </c>
      <c r="C105" s="182" t="s">
        <v>128</v>
      </c>
      <c r="D105" s="182">
        <v>3</v>
      </c>
      <c r="E105" s="182">
        <v>20</v>
      </c>
      <c r="F105" s="2" t="s">
        <v>211</v>
      </c>
      <c r="G105" s="3">
        <v>1</v>
      </c>
      <c r="H105" s="27" t="e">
        <f>#REF!</f>
        <v>#REF!</v>
      </c>
      <c r="I105" s="26" t="e">
        <f>H105*G105</f>
        <v>#REF!</v>
      </c>
      <c r="J105" s="154" t="e">
        <f>SUM(I105:I106)</f>
        <v>#REF!</v>
      </c>
    </row>
    <row r="106" spans="1:10" ht="47.5" customHeight="1" x14ac:dyDescent="0.2">
      <c r="A106" s="181"/>
      <c r="B106" s="182"/>
      <c r="C106" s="182"/>
      <c r="D106" s="182"/>
      <c r="E106" s="182"/>
      <c r="F106" s="53" t="s">
        <v>181</v>
      </c>
      <c r="G106" s="3">
        <f>D105*E105</f>
        <v>60</v>
      </c>
      <c r="H106" s="26">
        <v>4287</v>
      </c>
      <c r="I106" s="26">
        <f>H106*G106</f>
        <v>257220</v>
      </c>
      <c r="J106" s="154"/>
    </row>
    <row r="107" spans="1:10" ht="54" customHeight="1" x14ac:dyDescent="0.2">
      <c r="A107" s="21" t="s">
        <v>71</v>
      </c>
      <c r="B107" s="21" t="s">
        <v>110</v>
      </c>
      <c r="C107" s="21" t="s">
        <v>111</v>
      </c>
      <c r="D107" s="21" t="s">
        <v>112</v>
      </c>
      <c r="E107" s="21" t="s">
        <v>113</v>
      </c>
      <c r="F107" s="21" t="s">
        <v>114</v>
      </c>
      <c r="G107" s="21" t="s">
        <v>174</v>
      </c>
      <c r="H107" s="21" t="s">
        <v>92</v>
      </c>
      <c r="I107" s="21" t="s">
        <v>93</v>
      </c>
      <c r="J107" s="21" t="s">
        <v>94</v>
      </c>
    </row>
    <row r="108" spans="1:10" s="22" customFormat="1" ht="60" x14ac:dyDescent="0.2">
      <c r="A108" s="185" t="s">
        <v>129</v>
      </c>
      <c r="B108" s="182" t="s">
        <v>59</v>
      </c>
      <c r="C108" s="182" t="s">
        <v>128</v>
      </c>
      <c r="D108" s="182">
        <v>3</v>
      </c>
      <c r="E108" s="182">
        <v>20</v>
      </c>
      <c r="F108" s="2" t="s">
        <v>211</v>
      </c>
      <c r="G108" s="3">
        <v>1</v>
      </c>
      <c r="H108" s="27" t="e">
        <f>#REF!</f>
        <v>#REF!</v>
      </c>
      <c r="I108" s="26" t="e">
        <f>H108*G108</f>
        <v>#REF!</v>
      </c>
      <c r="J108" s="154" t="e">
        <f>SUM(I108:I109)</f>
        <v>#REF!</v>
      </c>
    </row>
    <row r="109" spans="1:10" ht="36" customHeight="1" x14ac:dyDescent="0.2">
      <c r="A109" s="185"/>
      <c r="B109" s="182"/>
      <c r="C109" s="182"/>
      <c r="D109" s="182"/>
      <c r="E109" s="182"/>
      <c r="F109" s="53" t="s">
        <v>181</v>
      </c>
      <c r="G109" s="3">
        <f>D108*E108</f>
        <v>60</v>
      </c>
      <c r="H109" s="26">
        <v>4287</v>
      </c>
      <c r="I109" s="26">
        <f>H109*G109</f>
        <v>257220</v>
      </c>
      <c r="J109" s="154"/>
    </row>
    <row r="110" spans="1:10" ht="37.25" customHeight="1" x14ac:dyDescent="0.2">
      <c r="A110" s="21" t="s">
        <v>71</v>
      </c>
      <c r="B110" s="21" t="s">
        <v>110</v>
      </c>
      <c r="C110" s="21" t="s">
        <v>111</v>
      </c>
      <c r="D110" s="21" t="s">
        <v>112</v>
      </c>
      <c r="E110" s="21" t="s">
        <v>113</v>
      </c>
      <c r="F110" s="21" t="s">
        <v>114</v>
      </c>
      <c r="G110" s="21" t="s">
        <v>174</v>
      </c>
      <c r="H110" s="21" t="s">
        <v>92</v>
      </c>
      <c r="I110" s="21" t="s">
        <v>93</v>
      </c>
      <c r="J110" s="21" t="s">
        <v>94</v>
      </c>
    </row>
    <row r="111" spans="1:10" ht="26.5" customHeight="1" x14ac:dyDescent="0.2">
      <c r="A111" s="308" t="s">
        <v>360</v>
      </c>
      <c r="B111" s="176" t="s">
        <v>59</v>
      </c>
      <c r="C111" s="176" t="s">
        <v>128</v>
      </c>
      <c r="D111" s="176">
        <v>3</v>
      </c>
      <c r="E111" s="176">
        <v>20</v>
      </c>
      <c r="F111" s="53" t="s">
        <v>181</v>
      </c>
      <c r="G111" s="3">
        <f>D111*E111</f>
        <v>60</v>
      </c>
      <c r="H111" s="26">
        <v>4287</v>
      </c>
      <c r="I111" s="26">
        <f>H111*G111</f>
        <v>257220</v>
      </c>
      <c r="J111" s="154">
        <f>SUM(I111:I113)</f>
        <v>719220</v>
      </c>
    </row>
    <row r="112" spans="1:10" s="22" customFormat="1" ht="15" x14ac:dyDescent="0.2">
      <c r="A112" s="308"/>
      <c r="B112" s="176"/>
      <c r="C112" s="176"/>
      <c r="D112" s="176"/>
      <c r="E112" s="176"/>
      <c r="F112" s="53" t="s">
        <v>37</v>
      </c>
      <c r="G112" s="3">
        <f>E111</f>
        <v>20</v>
      </c>
      <c r="H112" s="26">
        <v>7150</v>
      </c>
      <c r="I112" s="26">
        <f>H112*G112</f>
        <v>143000</v>
      </c>
      <c r="J112" s="154"/>
    </row>
    <row r="113" spans="1:10" ht="54.5" customHeight="1" x14ac:dyDescent="0.2">
      <c r="A113" s="308"/>
      <c r="B113" s="176"/>
      <c r="C113" s="176"/>
      <c r="D113" s="176"/>
      <c r="E113" s="176"/>
      <c r="F113" s="53" t="s">
        <v>38</v>
      </c>
      <c r="G113" s="3">
        <f>E111</f>
        <v>20</v>
      </c>
      <c r="H113" s="27">
        <v>15950</v>
      </c>
      <c r="I113" s="26">
        <f>H113*G113</f>
        <v>319000</v>
      </c>
      <c r="J113" s="154"/>
    </row>
    <row r="114" spans="1:10" ht="51" customHeight="1" x14ac:dyDescent="0.2">
      <c r="A114" s="21" t="s">
        <v>71</v>
      </c>
      <c r="B114" s="21" t="s">
        <v>110</v>
      </c>
      <c r="C114" s="21" t="s">
        <v>111</v>
      </c>
      <c r="D114" s="21" t="s">
        <v>112</v>
      </c>
      <c r="E114" s="21" t="s">
        <v>113</v>
      </c>
      <c r="F114" s="21" t="s">
        <v>114</v>
      </c>
      <c r="G114" s="21" t="s">
        <v>174</v>
      </c>
      <c r="H114" s="21" t="s">
        <v>92</v>
      </c>
      <c r="I114" s="21" t="s">
        <v>93</v>
      </c>
      <c r="J114" s="21" t="s">
        <v>94</v>
      </c>
    </row>
    <row r="115" spans="1:10" ht="44" customHeight="1" x14ac:dyDescent="0.2">
      <c r="A115" s="308" t="s">
        <v>361</v>
      </c>
      <c r="B115" s="176" t="s">
        <v>117</v>
      </c>
      <c r="C115" s="176" t="s">
        <v>128</v>
      </c>
      <c r="D115" s="176">
        <v>3</v>
      </c>
      <c r="E115" s="176">
        <v>20</v>
      </c>
      <c r="F115" s="53" t="s">
        <v>181</v>
      </c>
      <c r="G115" s="3">
        <f>D115*E115</f>
        <v>60</v>
      </c>
      <c r="H115" s="26">
        <v>4287</v>
      </c>
      <c r="I115" s="26">
        <f>H115*G115</f>
        <v>257220</v>
      </c>
      <c r="J115" s="154">
        <f>SUM(I115:I117)</f>
        <v>719220</v>
      </c>
    </row>
    <row r="116" spans="1:10" s="22" customFormat="1" ht="15" x14ac:dyDescent="0.2">
      <c r="A116" s="308"/>
      <c r="B116" s="176"/>
      <c r="C116" s="176"/>
      <c r="D116" s="176"/>
      <c r="E116" s="176"/>
      <c r="F116" s="53" t="s">
        <v>37</v>
      </c>
      <c r="G116" s="3">
        <f>E115</f>
        <v>20</v>
      </c>
      <c r="H116" s="26">
        <v>7150</v>
      </c>
      <c r="I116" s="26">
        <f>H116*G116</f>
        <v>143000</v>
      </c>
      <c r="J116" s="154"/>
    </row>
    <row r="117" spans="1:10" ht="15" x14ac:dyDescent="0.2">
      <c r="A117" s="308"/>
      <c r="B117" s="176"/>
      <c r="C117" s="176"/>
      <c r="D117" s="176"/>
      <c r="E117" s="176"/>
      <c r="F117" s="53" t="s">
        <v>38</v>
      </c>
      <c r="G117" s="3">
        <f>E115</f>
        <v>20</v>
      </c>
      <c r="H117" s="27">
        <v>15950</v>
      </c>
      <c r="I117" s="26">
        <f>H117*G117</f>
        <v>319000</v>
      </c>
      <c r="J117" s="154"/>
    </row>
    <row r="118" spans="1:10" ht="45" x14ac:dyDescent="0.2">
      <c r="A118" s="21" t="s">
        <v>71</v>
      </c>
      <c r="B118" s="21" t="s">
        <v>110</v>
      </c>
      <c r="C118" s="21" t="s">
        <v>111</v>
      </c>
      <c r="D118" s="21" t="s">
        <v>112</v>
      </c>
      <c r="E118" s="21" t="s">
        <v>113</v>
      </c>
      <c r="F118" s="21" t="s">
        <v>114</v>
      </c>
      <c r="G118" s="21" t="s">
        <v>174</v>
      </c>
      <c r="H118" s="21" t="s">
        <v>92</v>
      </c>
      <c r="I118" s="21" t="s">
        <v>93</v>
      </c>
      <c r="J118" s="21" t="s">
        <v>94</v>
      </c>
    </row>
    <row r="119" spans="1:10" ht="15" x14ac:dyDescent="0.2">
      <c r="A119" s="183" t="s">
        <v>339</v>
      </c>
      <c r="B119" s="176" t="s">
        <v>117</v>
      </c>
      <c r="C119" s="176" t="s">
        <v>234</v>
      </c>
      <c r="D119" s="176">
        <v>3</v>
      </c>
      <c r="E119" s="176">
        <v>20</v>
      </c>
      <c r="F119" s="2" t="s">
        <v>261</v>
      </c>
      <c r="G119" s="3">
        <v>1</v>
      </c>
      <c r="H119" s="27">
        <f>135767.5*(1+5.2%)</f>
        <v>142827.41</v>
      </c>
      <c r="I119" s="26">
        <f>H119*G119</f>
        <v>142827.41</v>
      </c>
      <c r="J119" s="235" t="e">
        <f>SUM(I119:I130)</f>
        <v>#REF!</v>
      </c>
    </row>
    <row r="120" spans="1:10" ht="15" x14ac:dyDescent="0.2">
      <c r="A120" s="183"/>
      <c r="B120" s="176"/>
      <c r="C120" s="176"/>
      <c r="D120" s="176"/>
      <c r="E120" s="176"/>
      <c r="F120" s="2" t="s">
        <v>40</v>
      </c>
      <c r="G120" s="3">
        <v>1</v>
      </c>
      <c r="H120" s="27">
        <f>77150*(1+5.2%)</f>
        <v>81161.8</v>
      </c>
      <c r="I120" s="26">
        <f t="shared" ref="I120:I129" si="3">H120*G120</f>
        <v>81161.8</v>
      </c>
      <c r="J120" s="186"/>
    </row>
    <row r="121" spans="1:10" ht="15" x14ac:dyDescent="0.2">
      <c r="A121" s="183"/>
      <c r="B121" s="176"/>
      <c r="C121" s="176"/>
      <c r="D121" s="176"/>
      <c r="E121" s="176"/>
      <c r="F121" s="2" t="s">
        <v>132</v>
      </c>
      <c r="G121" s="3">
        <v>1</v>
      </c>
      <c r="H121" s="27">
        <f>62540*(1+5.2%)</f>
        <v>65792.08</v>
      </c>
      <c r="I121" s="26">
        <f t="shared" si="3"/>
        <v>65792.08</v>
      </c>
      <c r="J121" s="186"/>
    </row>
    <row r="122" spans="1:10" ht="15" x14ac:dyDescent="0.2">
      <c r="A122" s="183"/>
      <c r="B122" s="176"/>
      <c r="C122" s="176"/>
      <c r="D122" s="176"/>
      <c r="E122" s="176"/>
      <c r="F122" s="2" t="s">
        <v>262</v>
      </c>
      <c r="G122" s="3">
        <v>1</v>
      </c>
      <c r="H122" s="27">
        <v>76262</v>
      </c>
      <c r="I122" s="26">
        <f t="shared" si="3"/>
        <v>76262</v>
      </c>
      <c r="J122" s="186"/>
    </row>
    <row r="123" spans="1:10" ht="15" x14ac:dyDescent="0.2">
      <c r="A123" s="183"/>
      <c r="B123" s="176"/>
      <c r="C123" s="176"/>
      <c r="D123" s="176"/>
      <c r="E123" s="176"/>
      <c r="F123" s="2" t="s">
        <v>171</v>
      </c>
      <c r="G123" s="3">
        <f>D119</f>
        <v>3</v>
      </c>
      <c r="H123" s="27" t="e">
        <f>#REF!</f>
        <v>#REF!</v>
      </c>
      <c r="I123" s="26" t="e">
        <f t="shared" si="3"/>
        <v>#REF!</v>
      </c>
      <c r="J123" s="186"/>
    </row>
    <row r="124" spans="1:10" ht="15" x14ac:dyDescent="0.2">
      <c r="A124" s="183"/>
      <c r="B124" s="176"/>
      <c r="C124" s="176"/>
      <c r="D124" s="176"/>
      <c r="E124" s="176"/>
      <c r="F124" s="2" t="s">
        <v>180</v>
      </c>
      <c r="G124" s="30">
        <f>D119</f>
        <v>3</v>
      </c>
      <c r="H124" s="27" t="e">
        <f>#REF!</f>
        <v>#REF!</v>
      </c>
      <c r="I124" s="26" t="e">
        <f t="shared" si="3"/>
        <v>#REF!</v>
      </c>
      <c r="J124" s="186"/>
    </row>
    <row r="125" spans="1:10" ht="15" x14ac:dyDescent="0.2">
      <c r="A125" s="183"/>
      <c r="B125" s="176"/>
      <c r="C125" s="176"/>
      <c r="D125" s="176"/>
      <c r="E125" s="176"/>
      <c r="F125" s="2" t="s">
        <v>43</v>
      </c>
      <c r="G125" s="30">
        <v>1</v>
      </c>
      <c r="H125" s="27">
        <v>24563</v>
      </c>
      <c r="I125" s="26">
        <f t="shared" si="3"/>
        <v>24563</v>
      </c>
      <c r="J125" s="186"/>
    </row>
    <row r="126" spans="1:10" ht="60" x14ac:dyDescent="0.2">
      <c r="A126" s="183"/>
      <c r="B126" s="176"/>
      <c r="C126" s="176"/>
      <c r="D126" s="176"/>
      <c r="E126" s="176"/>
      <c r="F126" s="2" t="s">
        <v>202</v>
      </c>
      <c r="G126" s="30">
        <v>1</v>
      </c>
      <c r="H126" s="27" t="e">
        <f>#REF!</f>
        <v>#REF!</v>
      </c>
      <c r="I126" s="26" t="e">
        <f t="shared" si="3"/>
        <v>#REF!</v>
      </c>
      <c r="J126" s="186"/>
    </row>
    <row r="127" spans="1:10" ht="15" x14ac:dyDescent="0.2">
      <c r="A127" s="183"/>
      <c r="B127" s="176"/>
      <c r="C127" s="176"/>
      <c r="D127" s="176"/>
      <c r="E127" s="176"/>
      <c r="F127" s="2" t="s">
        <v>317</v>
      </c>
      <c r="G127" s="80">
        <f>(D119*E119)/50</f>
        <v>1.2</v>
      </c>
      <c r="H127" s="27" t="e">
        <f>#REF!</f>
        <v>#REF!</v>
      </c>
      <c r="I127" s="26" t="e">
        <f t="shared" si="3"/>
        <v>#REF!</v>
      </c>
      <c r="J127" s="186"/>
    </row>
    <row r="128" spans="1:10" ht="15" x14ac:dyDescent="0.2">
      <c r="A128" s="183"/>
      <c r="B128" s="176"/>
      <c r="C128" s="176"/>
      <c r="D128" s="176"/>
      <c r="E128" s="176"/>
      <c r="F128" s="2" t="s">
        <v>318</v>
      </c>
      <c r="G128" s="80">
        <f>(D119*E119)/50</f>
        <v>1.2</v>
      </c>
      <c r="H128" s="27">
        <v>34467</v>
      </c>
      <c r="I128" s="26">
        <f t="shared" si="3"/>
        <v>41360.400000000001</v>
      </c>
      <c r="J128" s="186"/>
    </row>
    <row r="129" spans="1:10" s="22" customFormat="1" ht="15" x14ac:dyDescent="0.2">
      <c r="A129" s="183"/>
      <c r="B129" s="176"/>
      <c r="C129" s="176"/>
      <c r="D129" s="176"/>
      <c r="E129" s="176"/>
      <c r="F129" s="2" t="s">
        <v>312</v>
      </c>
      <c r="G129" s="30">
        <v>1</v>
      </c>
      <c r="H129" s="27" t="e">
        <f>#REF!</f>
        <v>#REF!</v>
      </c>
      <c r="I129" s="26" t="e">
        <f t="shared" si="3"/>
        <v>#REF!</v>
      </c>
      <c r="J129" s="186"/>
    </row>
    <row r="130" spans="1:10" ht="60" x14ac:dyDescent="0.2">
      <c r="A130" s="183"/>
      <c r="B130" s="176"/>
      <c r="C130" s="176"/>
      <c r="D130" s="176"/>
      <c r="E130" s="176"/>
      <c r="F130" s="2" t="s">
        <v>211</v>
      </c>
      <c r="G130" s="3">
        <v>1</v>
      </c>
      <c r="H130" s="27" t="e">
        <f>#REF!</f>
        <v>#REF!</v>
      </c>
      <c r="I130" s="26" t="e">
        <f>H130*G130</f>
        <v>#REF!</v>
      </c>
      <c r="J130" s="236"/>
    </row>
    <row r="131" spans="1:10" ht="45" x14ac:dyDescent="0.2">
      <c r="A131" s="21" t="s">
        <v>71</v>
      </c>
      <c r="B131" s="21" t="s">
        <v>110</v>
      </c>
      <c r="C131" s="21" t="s">
        <v>111</v>
      </c>
      <c r="D131" s="21" t="s">
        <v>112</v>
      </c>
      <c r="E131" s="21" t="s">
        <v>113</v>
      </c>
      <c r="F131" s="21" t="s">
        <v>114</v>
      </c>
      <c r="G131" s="21" t="s">
        <v>174</v>
      </c>
      <c r="H131" s="21" t="s">
        <v>92</v>
      </c>
      <c r="I131" s="21" t="s">
        <v>93</v>
      </c>
      <c r="J131" s="21" t="s">
        <v>94</v>
      </c>
    </row>
    <row r="132" spans="1:10" ht="15" x14ac:dyDescent="0.2">
      <c r="A132" s="183" t="s">
        <v>339</v>
      </c>
      <c r="B132" s="176" t="s">
        <v>59</v>
      </c>
      <c r="C132" s="176" t="s">
        <v>234</v>
      </c>
      <c r="D132" s="176">
        <v>3</v>
      </c>
      <c r="E132" s="176">
        <v>15</v>
      </c>
      <c r="F132" s="2" t="s">
        <v>261</v>
      </c>
      <c r="G132" s="3">
        <v>1</v>
      </c>
      <c r="H132" s="27">
        <f>135767.5*(1+5.2%)</f>
        <v>142827.41</v>
      </c>
      <c r="I132" s="26">
        <f>H132*G132</f>
        <v>142827.41</v>
      </c>
      <c r="J132" s="186" t="e">
        <f>SUM(I132:I143)</f>
        <v>#REF!</v>
      </c>
    </row>
    <row r="133" spans="1:10" ht="15" x14ac:dyDescent="0.2">
      <c r="A133" s="183"/>
      <c r="B133" s="176"/>
      <c r="C133" s="176"/>
      <c r="D133" s="176"/>
      <c r="E133" s="176"/>
      <c r="F133" s="2" t="s">
        <v>40</v>
      </c>
      <c r="G133" s="3">
        <v>1</v>
      </c>
      <c r="H133" s="27">
        <f>77150*(1+5.2%)</f>
        <v>81161.8</v>
      </c>
      <c r="I133" s="26">
        <f t="shared" ref="I133:I143" si="4">H133*G133</f>
        <v>81161.8</v>
      </c>
      <c r="J133" s="186"/>
    </row>
    <row r="134" spans="1:10" ht="15" x14ac:dyDescent="0.2">
      <c r="A134" s="183"/>
      <c r="B134" s="176"/>
      <c r="C134" s="176"/>
      <c r="D134" s="176"/>
      <c r="E134" s="176"/>
      <c r="F134" s="2" t="s">
        <v>132</v>
      </c>
      <c r="G134" s="3">
        <v>1</v>
      </c>
      <c r="H134" s="27">
        <f>62540*(1+5.2%)</f>
        <v>65792.08</v>
      </c>
      <c r="I134" s="26">
        <f t="shared" si="4"/>
        <v>65792.08</v>
      </c>
      <c r="J134" s="186"/>
    </row>
    <row r="135" spans="1:10" ht="15" x14ac:dyDescent="0.2">
      <c r="A135" s="183"/>
      <c r="B135" s="176"/>
      <c r="C135" s="176"/>
      <c r="D135" s="176"/>
      <c r="E135" s="176"/>
      <c r="F135" s="2" t="s">
        <v>262</v>
      </c>
      <c r="G135" s="3">
        <v>1</v>
      </c>
      <c r="H135" s="27">
        <v>76262</v>
      </c>
      <c r="I135" s="26">
        <f t="shared" si="4"/>
        <v>76262</v>
      </c>
      <c r="J135" s="186"/>
    </row>
    <row r="136" spans="1:10" ht="15" x14ac:dyDescent="0.2">
      <c r="A136" s="183"/>
      <c r="B136" s="176"/>
      <c r="C136" s="176"/>
      <c r="D136" s="176"/>
      <c r="E136" s="176"/>
      <c r="F136" s="2" t="s">
        <v>171</v>
      </c>
      <c r="G136" s="3">
        <f>D132</f>
        <v>3</v>
      </c>
      <c r="H136" s="27" t="e">
        <f>#REF!</f>
        <v>#REF!</v>
      </c>
      <c r="I136" s="26" t="e">
        <f t="shared" si="4"/>
        <v>#REF!</v>
      </c>
      <c r="J136" s="186"/>
    </row>
    <row r="137" spans="1:10" ht="15" x14ac:dyDescent="0.2">
      <c r="A137" s="183"/>
      <c r="B137" s="176"/>
      <c r="C137" s="176"/>
      <c r="D137" s="176"/>
      <c r="E137" s="176"/>
      <c r="F137" s="2" t="s">
        <v>180</v>
      </c>
      <c r="G137" s="30">
        <f>D132</f>
        <v>3</v>
      </c>
      <c r="H137" s="27" t="e">
        <f>#REF!</f>
        <v>#REF!</v>
      </c>
      <c r="I137" s="26" t="e">
        <f t="shared" si="4"/>
        <v>#REF!</v>
      </c>
      <c r="J137" s="186"/>
    </row>
    <row r="138" spans="1:10" ht="15" x14ac:dyDescent="0.2">
      <c r="A138" s="183"/>
      <c r="B138" s="176"/>
      <c r="C138" s="176"/>
      <c r="D138" s="176"/>
      <c r="E138" s="176"/>
      <c r="F138" s="2" t="s">
        <v>43</v>
      </c>
      <c r="G138" s="30">
        <v>1</v>
      </c>
      <c r="H138" s="27">
        <v>24563</v>
      </c>
      <c r="I138" s="26">
        <f t="shared" si="4"/>
        <v>24563</v>
      </c>
      <c r="J138" s="186"/>
    </row>
    <row r="139" spans="1:10" ht="60" x14ac:dyDescent="0.2">
      <c r="A139" s="183"/>
      <c r="B139" s="176"/>
      <c r="C139" s="176"/>
      <c r="D139" s="176"/>
      <c r="E139" s="176"/>
      <c r="F139" s="2" t="s">
        <v>202</v>
      </c>
      <c r="G139" s="30">
        <f>D132*E132</f>
        <v>45</v>
      </c>
      <c r="H139" s="27" t="e">
        <f>#REF!</f>
        <v>#REF!</v>
      </c>
      <c r="I139" s="26" t="e">
        <f t="shared" si="4"/>
        <v>#REF!</v>
      </c>
      <c r="J139" s="186"/>
    </row>
    <row r="140" spans="1:10" ht="15" x14ac:dyDescent="0.2">
      <c r="A140" s="183"/>
      <c r="B140" s="176"/>
      <c r="C140" s="176"/>
      <c r="D140" s="176"/>
      <c r="E140" s="176"/>
      <c r="F140" s="2" t="s">
        <v>317</v>
      </c>
      <c r="G140" s="80">
        <f>(D132*E132)/50</f>
        <v>0.9</v>
      </c>
      <c r="H140" s="27" t="e">
        <f>#REF!</f>
        <v>#REF!</v>
      </c>
      <c r="I140" s="26" t="e">
        <f t="shared" si="4"/>
        <v>#REF!</v>
      </c>
      <c r="J140" s="186"/>
    </row>
    <row r="141" spans="1:10" ht="15" x14ac:dyDescent="0.2">
      <c r="A141" s="183"/>
      <c r="B141" s="176"/>
      <c r="C141" s="176"/>
      <c r="D141" s="176"/>
      <c r="E141" s="176"/>
      <c r="F141" s="2" t="s">
        <v>318</v>
      </c>
      <c r="G141" s="80">
        <f>(D132*E132)/50</f>
        <v>0.9</v>
      </c>
      <c r="H141" s="27">
        <v>34467</v>
      </c>
      <c r="I141" s="26">
        <f t="shared" si="4"/>
        <v>31020.3</v>
      </c>
      <c r="J141" s="186"/>
    </row>
    <row r="142" spans="1:10" s="22" customFormat="1" ht="15" x14ac:dyDescent="0.2">
      <c r="A142" s="183"/>
      <c r="B142" s="176"/>
      <c r="C142" s="176"/>
      <c r="D142" s="176"/>
      <c r="E142" s="176"/>
      <c r="F142" s="2" t="s">
        <v>312</v>
      </c>
      <c r="G142" s="30">
        <v>1</v>
      </c>
      <c r="H142" s="27" t="e">
        <f>#REF!</f>
        <v>#REF!</v>
      </c>
      <c r="I142" s="26" t="e">
        <f t="shared" si="4"/>
        <v>#REF!</v>
      </c>
      <c r="J142" s="186"/>
    </row>
    <row r="143" spans="1:10" ht="33" customHeight="1" x14ac:dyDescent="0.2">
      <c r="A143" s="183"/>
      <c r="B143" s="176"/>
      <c r="C143" s="176"/>
      <c r="D143" s="176"/>
      <c r="E143" s="176"/>
      <c r="F143" s="2" t="s">
        <v>211</v>
      </c>
      <c r="G143" s="3">
        <v>1</v>
      </c>
      <c r="H143" s="27" t="e">
        <f>#REF!</f>
        <v>#REF!</v>
      </c>
      <c r="I143" s="26" t="e">
        <f t="shared" si="4"/>
        <v>#REF!</v>
      </c>
      <c r="J143" s="186"/>
    </row>
    <row r="144" spans="1:10" ht="39" customHeight="1" x14ac:dyDescent="0.2">
      <c r="A144" s="21" t="s">
        <v>71</v>
      </c>
      <c r="B144" s="21" t="s">
        <v>110</v>
      </c>
      <c r="C144" s="21" t="s">
        <v>111</v>
      </c>
      <c r="D144" s="21" t="s">
        <v>112</v>
      </c>
      <c r="E144" s="21" t="s">
        <v>113</v>
      </c>
      <c r="F144" s="21" t="s">
        <v>114</v>
      </c>
      <c r="G144" s="21" t="s">
        <v>174</v>
      </c>
      <c r="H144" s="21" t="s">
        <v>92</v>
      </c>
      <c r="I144" s="21" t="s">
        <v>93</v>
      </c>
      <c r="J144" s="21" t="s">
        <v>94</v>
      </c>
    </row>
    <row r="145" spans="1:10" s="22" customFormat="1" ht="60" x14ac:dyDescent="0.2">
      <c r="A145" s="180" t="s">
        <v>340</v>
      </c>
      <c r="B145" s="182" t="s">
        <v>117</v>
      </c>
      <c r="C145" s="182" t="s">
        <v>47</v>
      </c>
      <c r="D145" s="182">
        <v>3</v>
      </c>
      <c r="E145" s="182" t="s">
        <v>135</v>
      </c>
      <c r="F145" s="2" t="s">
        <v>211</v>
      </c>
      <c r="G145" s="3">
        <v>1</v>
      </c>
      <c r="H145" s="27" t="e">
        <f>#REF!</f>
        <v>#REF!</v>
      </c>
      <c r="I145" s="26" t="e">
        <f t="shared" ref="I145:I146" si="5">H145*G145</f>
        <v>#REF!</v>
      </c>
      <c r="J145" s="235" t="e">
        <f>SUM(I145:I146)</f>
        <v>#REF!</v>
      </c>
    </row>
    <row r="146" spans="1:10" ht="32.5" customHeight="1" x14ac:dyDescent="0.2">
      <c r="A146" s="180"/>
      <c r="B146" s="182"/>
      <c r="C146" s="182"/>
      <c r="D146" s="182"/>
      <c r="E146" s="182"/>
      <c r="F146" s="55" t="s">
        <v>264</v>
      </c>
      <c r="G146" s="3">
        <v>1</v>
      </c>
      <c r="H146" s="26">
        <v>50000</v>
      </c>
      <c r="I146" s="26">
        <f t="shared" si="5"/>
        <v>50000</v>
      </c>
      <c r="J146" s="235"/>
    </row>
    <row r="147" spans="1:10" ht="41.5" customHeight="1" x14ac:dyDescent="0.2">
      <c r="A147" s="21" t="s">
        <v>71</v>
      </c>
      <c r="B147" s="21" t="s">
        <v>110</v>
      </c>
      <c r="C147" s="21" t="s">
        <v>111</v>
      </c>
      <c r="D147" s="21" t="s">
        <v>112</v>
      </c>
      <c r="E147" s="21" t="s">
        <v>113</v>
      </c>
      <c r="F147" s="21" t="s">
        <v>114</v>
      </c>
      <c r="G147" s="21" t="s">
        <v>174</v>
      </c>
      <c r="H147" s="21" t="s">
        <v>92</v>
      </c>
      <c r="I147" s="21" t="s">
        <v>93</v>
      </c>
      <c r="J147" s="21" t="s">
        <v>94</v>
      </c>
    </row>
    <row r="148" spans="1:10" s="22" customFormat="1" ht="60" x14ac:dyDescent="0.2">
      <c r="A148" s="180" t="s">
        <v>340</v>
      </c>
      <c r="B148" s="182" t="s">
        <v>59</v>
      </c>
      <c r="C148" s="182" t="s">
        <v>47</v>
      </c>
      <c r="D148" s="182">
        <v>3</v>
      </c>
      <c r="E148" s="182" t="s">
        <v>136</v>
      </c>
      <c r="F148" s="2" t="s">
        <v>211</v>
      </c>
      <c r="G148" s="3">
        <v>1</v>
      </c>
      <c r="H148" s="27" t="e">
        <f>#REF!</f>
        <v>#REF!</v>
      </c>
      <c r="I148" s="26" t="e">
        <f t="shared" ref="I148:I149" si="6">H148*G148</f>
        <v>#REF!</v>
      </c>
      <c r="J148" s="235" t="e">
        <f>SUM(I148:I149)</f>
        <v>#REF!</v>
      </c>
    </row>
    <row r="149" spans="1:10" ht="37.25" customHeight="1" x14ac:dyDescent="0.2">
      <c r="A149" s="180"/>
      <c r="B149" s="182"/>
      <c r="C149" s="182"/>
      <c r="D149" s="182"/>
      <c r="E149" s="182"/>
      <c r="F149" s="55" t="s">
        <v>264</v>
      </c>
      <c r="G149" s="3">
        <v>1</v>
      </c>
      <c r="H149" s="26">
        <v>50000</v>
      </c>
      <c r="I149" s="26">
        <f t="shared" si="6"/>
        <v>50000</v>
      </c>
      <c r="J149" s="235"/>
    </row>
    <row r="150" spans="1:10" ht="36.5" customHeight="1" x14ac:dyDescent="0.2">
      <c r="A150" s="21" t="s">
        <v>71</v>
      </c>
      <c r="B150" s="21" t="s">
        <v>110</v>
      </c>
      <c r="C150" s="21" t="s">
        <v>111</v>
      </c>
      <c r="D150" s="21" t="s">
        <v>112</v>
      </c>
      <c r="E150" s="21" t="s">
        <v>113</v>
      </c>
      <c r="F150" s="21" t="s">
        <v>114</v>
      </c>
      <c r="G150" s="21" t="s">
        <v>174</v>
      </c>
      <c r="H150" s="21" t="s">
        <v>92</v>
      </c>
      <c r="I150" s="21" t="s">
        <v>93</v>
      </c>
      <c r="J150" s="21" t="s">
        <v>94</v>
      </c>
    </row>
    <row r="151" spans="1:10" s="22" customFormat="1" ht="45" x14ac:dyDescent="0.2">
      <c r="A151" s="50" t="s">
        <v>265</v>
      </c>
      <c r="B151" s="3" t="s">
        <v>117</v>
      </c>
      <c r="C151" s="3" t="s">
        <v>47</v>
      </c>
      <c r="D151" s="3">
        <v>2</v>
      </c>
      <c r="E151" s="3" t="s">
        <v>137</v>
      </c>
      <c r="F151" s="2" t="s">
        <v>306</v>
      </c>
      <c r="G151" s="41">
        <f>D151</f>
        <v>2</v>
      </c>
      <c r="H151" s="26">
        <v>116655</v>
      </c>
      <c r="I151" s="26">
        <f>+H151*G151</f>
        <v>233310</v>
      </c>
      <c r="J151" s="78">
        <f>SUM(I151:I151)</f>
        <v>233310</v>
      </c>
    </row>
    <row r="152" spans="1:10" ht="38.75" customHeight="1" x14ac:dyDescent="0.2">
      <c r="A152" s="21" t="s">
        <v>71</v>
      </c>
      <c r="B152" s="21" t="s">
        <v>110</v>
      </c>
      <c r="C152" s="21" t="s">
        <v>111</v>
      </c>
      <c r="D152" s="21" t="s">
        <v>112</v>
      </c>
      <c r="E152" s="21" t="s">
        <v>113</v>
      </c>
      <c r="F152" s="21" t="s">
        <v>114</v>
      </c>
      <c r="G152" s="21" t="s">
        <v>174</v>
      </c>
      <c r="H152" s="21" t="s">
        <v>92</v>
      </c>
      <c r="I152" s="21" t="s">
        <v>93</v>
      </c>
      <c r="J152" s="21" t="s">
        <v>94</v>
      </c>
    </row>
    <row r="153" spans="1:10" ht="45" x14ac:dyDescent="0.2">
      <c r="A153" s="50" t="s">
        <v>265</v>
      </c>
      <c r="B153" s="3" t="s">
        <v>59</v>
      </c>
      <c r="C153" s="3" t="s">
        <v>47</v>
      </c>
      <c r="D153" s="3">
        <v>2</v>
      </c>
      <c r="E153" s="3" t="s">
        <v>138</v>
      </c>
      <c r="F153" s="2" t="s">
        <v>306</v>
      </c>
      <c r="G153" s="41">
        <f>D153</f>
        <v>2</v>
      </c>
      <c r="H153" s="26">
        <v>116655</v>
      </c>
      <c r="I153" s="26">
        <f>+H153*G153</f>
        <v>233310</v>
      </c>
      <c r="J153" s="78">
        <f>SUM(I153:I153)</f>
        <v>233310</v>
      </c>
    </row>
    <row r="154" spans="1:10" ht="45" x14ac:dyDescent="0.2">
      <c r="A154" s="21" t="s">
        <v>71</v>
      </c>
      <c r="B154" s="21" t="s">
        <v>110</v>
      </c>
      <c r="C154" s="21" t="s">
        <v>111</v>
      </c>
      <c r="D154" s="21" t="s">
        <v>112</v>
      </c>
      <c r="E154" s="21" t="s">
        <v>113</v>
      </c>
      <c r="F154" s="21" t="s">
        <v>114</v>
      </c>
      <c r="G154" s="21" t="s">
        <v>174</v>
      </c>
      <c r="H154" s="21" t="s">
        <v>92</v>
      </c>
      <c r="I154" s="21" t="s">
        <v>93</v>
      </c>
      <c r="J154" s="21" t="s">
        <v>94</v>
      </c>
    </row>
    <row r="155" spans="1:10" s="22" customFormat="1" ht="45" x14ac:dyDescent="0.2">
      <c r="A155" s="180" t="s">
        <v>0</v>
      </c>
      <c r="B155" s="176" t="s">
        <v>117</v>
      </c>
      <c r="C155" s="176" t="s">
        <v>406</v>
      </c>
      <c r="D155" s="176">
        <v>3</v>
      </c>
      <c r="E155" s="176">
        <v>15</v>
      </c>
      <c r="F155" s="43" t="s">
        <v>83</v>
      </c>
      <c r="G155" s="3">
        <f>E155*D155</f>
        <v>45</v>
      </c>
      <c r="H155" s="26" t="e">
        <f>#REF!</f>
        <v>#REF!</v>
      </c>
      <c r="I155" s="26" t="e">
        <f>H155*G155</f>
        <v>#REF!</v>
      </c>
      <c r="J155" s="235" t="e">
        <f>SUM(I155:I156)</f>
        <v>#REF!</v>
      </c>
    </row>
    <row r="156" spans="1:10" ht="72" customHeight="1" x14ac:dyDescent="0.2">
      <c r="A156" s="180"/>
      <c r="B156" s="176"/>
      <c r="C156" s="176"/>
      <c r="D156" s="176"/>
      <c r="E156" s="176"/>
      <c r="F156" s="2" t="s">
        <v>306</v>
      </c>
      <c r="G156" s="3">
        <f>D155</f>
        <v>3</v>
      </c>
      <c r="H156" s="26">
        <v>116655</v>
      </c>
      <c r="I156" s="26">
        <f>+H156*G156</f>
        <v>349965</v>
      </c>
      <c r="J156" s="235"/>
    </row>
    <row r="157" spans="1:10" ht="81.5" customHeight="1" x14ac:dyDescent="0.2">
      <c r="A157" s="21" t="s">
        <v>71</v>
      </c>
      <c r="B157" s="21" t="s">
        <v>110</v>
      </c>
      <c r="C157" s="21" t="s">
        <v>111</v>
      </c>
      <c r="D157" s="21" t="s">
        <v>112</v>
      </c>
      <c r="E157" s="21" t="s">
        <v>113</v>
      </c>
      <c r="F157" s="21" t="s">
        <v>114</v>
      </c>
      <c r="G157" s="21" t="s">
        <v>174</v>
      </c>
      <c r="H157" s="21" t="s">
        <v>92</v>
      </c>
      <c r="I157" s="21" t="s">
        <v>93</v>
      </c>
      <c r="J157" s="21" t="s">
        <v>94</v>
      </c>
    </row>
    <row r="158" spans="1:10" s="22" customFormat="1" ht="45" x14ac:dyDescent="0.2">
      <c r="A158" s="180" t="s">
        <v>2</v>
      </c>
      <c r="B158" s="176" t="s">
        <v>59</v>
      </c>
      <c r="C158" s="176" t="s">
        <v>406</v>
      </c>
      <c r="D158" s="176">
        <v>3</v>
      </c>
      <c r="E158" s="176">
        <v>15</v>
      </c>
      <c r="F158" s="43" t="s">
        <v>83</v>
      </c>
      <c r="G158" s="3">
        <f>E158*D158</f>
        <v>45</v>
      </c>
      <c r="H158" s="26" t="e">
        <f>#REF!</f>
        <v>#REF!</v>
      </c>
      <c r="I158" s="26" t="e">
        <f>H158*G158</f>
        <v>#REF!</v>
      </c>
      <c r="J158" s="235" t="e">
        <f>SUM(I158:I159)</f>
        <v>#REF!</v>
      </c>
    </row>
    <row r="159" spans="1:10" s="38" customFormat="1" ht="52.25" customHeight="1" x14ac:dyDescent="0.2">
      <c r="A159" s="180"/>
      <c r="B159" s="176"/>
      <c r="C159" s="176"/>
      <c r="D159" s="176"/>
      <c r="E159" s="176"/>
      <c r="F159" s="2" t="s">
        <v>306</v>
      </c>
      <c r="G159" s="3">
        <f>D158</f>
        <v>3</v>
      </c>
      <c r="H159" s="26">
        <v>116655</v>
      </c>
      <c r="I159" s="26">
        <f>+H159*G159</f>
        <v>349965</v>
      </c>
      <c r="J159" s="235"/>
    </row>
    <row r="160" spans="1:10" ht="62" customHeight="1" x14ac:dyDescent="0.2">
      <c r="A160" s="21" t="s">
        <v>71</v>
      </c>
      <c r="B160" s="21" t="s">
        <v>110</v>
      </c>
      <c r="C160" s="21" t="s">
        <v>111</v>
      </c>
      <c r="D160" s="21" t="s">
        <v>112</v>
      </c>
      <c r="E160" s="21" t="s">
        <v>113</v>
      </c>
      <c r="F160" s="21" t="s">
        <v>114</v>
      </c>
      <c r="G160" s="21" t="s">
        <v>174</v>
      </c>
      <c r="H160" s="21" t="s">
        <v>92</v>
      </c>
      <c r="I160" s="21" t="s">
        <v>93</v>
      </c>
      <c r="J160" s="21" t="s">
        <v>94</v>
      </c>
    </row>
    <row r="161" spans="1:10" s="22" customFormat="1" ht="45" x14ac:dyDescent="0.2">
      <c r="A161" s="180" t="s">
        <v>215</v>
      </c>
      <c r="B161" s="176" t="s">
        <v>117</v>
      </c>
      <c r="C161" s="176" t="s">
        <v>406</v>
      </c>
      <c r="D161" s="176">
        <v>3</v>
      </c>
      <c r="E161" s="176">
        <v>30</v>
      </c>
      <c r="F161" s="43" t="s">
        <v>83</v>
      </c>
      <c r="G161" s="3">
        <f>E161*D161</f>
        <v>90</v>
      </c>
      <c r="H161" s="82" t="e">
        <f>#REF!</f>
        <v>#REF!</v>
      </c>
      <c r="I161" s="26" t="e">
        <f>H161*G161</f>
        <v>#REF!</v>
      </c>
      <c r="J161" s="235" t="e">
        <f>SUM(I161:I162)</f>
        <v>#REF!</v>
      </c>
    </row>
    <row r="162" spans="1:10" s="38" customFormat="1" ht="63.5" customHeight="1" x14ac:dyDescent="0.2">
      <c r="A162" s="180"/>
      <c r="B162" s="176"/>
      <c r="C162" s="176"/>
      <c r="D162" s="176"/>
      <c r="E162" s="176"/>
      <c r="F162" s="2" t="s">
        <v>306</v>
      </c>
      <c r="G162" s="3">
        <f>D161</f>
        <v>3</v>
      </c>
      <c r="H162" s="26">
        <v>116655</v>
      </c>
      <c r="I162" s="26">
        <f>+H162*G162</f>
        <v>349965</v>
      </c>
      <c r="J162" s="235"/>
    </row>
    <row r="163" spans="1:10" ht="59.5" customHeight="1" x14ac:dyDescent="0.2">
      <c r="A163" s="21" t="s">
        <v>71</v>
      </c>
      <c r="B163" s="21" t="s">
        <v>110</v>
      </c>
      <c r="C163" s="21" t="s">
        <v>111</v>
      </c>
      <c r="D163" s="21" t="s">
        <v>112</v>
      </c>
      <c r="E163" s="21" t="s">
        <v>113</v>
      </c>
      <c r="F163" s="21" t="s">
        <v>114</v>
      </c>
      <c r="G163" s="21" t="s">
        <v>174</v>
      </c>
      <c r="H163" s="21" t="s">
        <v>92</v>
      </c>
      <c r="I163" s="21" t="s">
        <v>93</v>
      </c>
      <c r="J163" s="21" t="s">
        <v>94</v>
      </c>
    </row>
    <row r="164" spans="1:10" ht="22.25" customHeight="1" x14ac:dyDescent="0.2">
      <c r="A164" s="180" t="s">
        <v>216</v>
      </c>
      <c r="B164" s="176" t="s">
        <v>59</v>
      </c>
      <c r="C164" s="176" t="s">
        <v>406</v>
      </c>
      <c r="D164" s="176">
        <v>3</v>
      </c>
      <c r="E164" s="176">
        <v>20</v>
      </c>
      <c r="F164" s="43" t="s">
        <v>83</v>
      </c>
      <c r="G164" s="3">
        <f>E164*D164</f>
        <v>60</v>
      </c>
      <c r="H164" s="82" t="e">
        <f>#REF!</f>
        <v>#REF!</v>
      </c>
      <c r="I164" s="26" t="e">
        <f>H164*G164</f>
        <v>#REF!</v>
      </c>
      <c r="J164" s="235" t="e">
        <f>SUM(I164:I165)</f>
        <v>#REF!</v>
      </c>
    </row>
    <row r="165" spans="1:10" s="22" customFormat="1" ht="30" x14ac:dyDescent="0.2">
      <c r="A165" s="180"/>
      <c r="B165" s="176"/>
      <c r="C165" s="176"/>
      <c r="D165" s="176"/>
      <c r="E165" s="176"/>
      <c r="F165" s="2" t="s">
        <v>306</v>
      </c>
      <c r="G165" s="3">
        <f>D164</f>
        <v>3</v>
      </c>
      <c r="H165" s="26">
        <v>116655</v>
      </c>
      <c r="I165" s="26">
        <f>+H165*G165</f>
        <v>349965</v>
      </c>
      <c r="J165" s="235"/>
    </row>
    <row r="166" spans="1:10" ht="14" x14ac:dyDescent="0.2">
      <c r="A166" s="151" t="s">
        <v>140</v>
      </c>
      <c r="B166" s="151"/>
      <c r="C166" s="151"/>
      <c r="D166" s="151"/>
      <c r="E166" s="151"/>
      <c r="F166" s="151"/>
      <c r="G166" s="151"/>
      <c r="H166" s="151"/>
      <c r="I166" s="151"/>
      <c r="J166" s="151"/>
    </row>
    <row r="167" spans="1:10" ht="50" customHeight="1" x14ac:dyDescent="0.2">
      <c r="A167" s="21" t="s">
        <v>71</v>
      </c>
      <c r="B167" s="21" t="s">
        <v>110</v>
      </c>
      <c r="C167" s="21" t="s">
        <v>111</v>
      </c>
      <c r="D167" s="21" t="s">
        <v>112</v>
      </c>
      <c r="E167" s="21" t="s">
        <v>113</v>
      </c>
      <c r="F167" s="21" t="s">
        <v>114</v>
      </c>
      <c r="G167" s="21" t="s">
        <v>174</v>
      </c>
      <c r="H167" s="21" t="s">
        <v>92</v>
      </c>
      <c r="I167" s="21" t="s">
        <v>93</v>
      </c>
      <c r="J167" s="21" t="s">
        <v>94</v>
      </c>
    </row>
    <row r="168" spans="1:10" s="22" customFormat="1" ht="43.5" customHeight="1" x14ac:dyDescent="0.2">
      <c r="A168" s="50" t="s">
        <v>14</v>
      </c>
      <c r="B168" s="45" t="s">
        <v>59</v>
      </c>
      <c r="C168" s="45" t="s">
        <v>141</v>
      </c>
      <c r="D168" s="45">
        <v>3</v>
      </c>
      <c r="E168" s="45">
        <v>15</v>
      </c>
      <c r="F168" s="43" t="s">
        <v>210</v>
      </c>
      <c r="G168" s="45">
        <v>1</v>
      </c>
      <c r="H168" s="27" t="e">
        <f>#REF!</f>
        <v>#REF!</v>
      </c>
      <c r="I168" s="83" t="e">
        <f t="shared" ref="I168" si="7">H168*G168</f>
        <v>#REF!</v>
      </c>
      <c r="J168" s="28">
        <v>233310</v>
      </c>
    </row>
    <row r="169" spans="1:10" ht="43.25" customHeight="1" x14ac:dyDescent="0.2">
      <c r="A169" s="21" t="s">
        <v>71</v>
      </c>
      <c r="B169" s="21" t="s">
        <v>110</v>
      </c>
      <c r="C169" s="21" t="s">
        <v>111</v>
      </c>
      <c r="D169" s="21" t="s">
        <v>112</v>
      </c>
      <c r="E169" s="21" t="s">
        <v>113</v>
      </c>
      <c r="F169" s="21" t="s">
        <v>114</v>
      </c>
      <c r="G169" s="21" t="s">
        <v>174</v>
      </c>
      <c r="H169" s="21" t="s">
        <v>92</v>
      </c>
      <c r="I169" s="21" t="s">
        <v>93</v>
      </c>
      <c r="J169" s="21" t="s">
        <v>94</v>
      </c>
    </row>
    <row r="170" spans="1:10" ht="90" x14ac:dyDescent="0.2">
      <c r="A170" s="187" t="s">
        <v>407</v>
      </c>
      <c r="B170" s="157" t="s">
        <v>59</v>
      </c>
      <c r="C170" s="157" t="s">
        <v>408</v>
      </c>
      <c r="D170" s="157">
        <v>1</v>
      </c>
      <c r="E170" s="157">
        <v>20</v>
      </c>
      <c r="F170" s="51" t="s">
        <v>423</v>
      </c>
      <c r="G170" s="3">
        <f>E170*D170</f>
        <v>20</v>
      </c>
      <c r="H170" s="27">
        <f>'[2]EST MERC LITOGRAFIA'!$G$10</f>
        <v>15250</v>
      </c>
      <c r="I170" s="26">
        <f>H170*G170</f>
        <v>305000</v>
      </c>
      <c r="J170" s="235">
        <f>SUM(I170:I171)</f>
        <v>421655</v>
      </c>
    </row>
    <row r="171" spans="1:10" ht="30" x14ac:dyDescent="0.2">
      <c r="A171" s="187"/>
      <c r="B171" s="157"/>
      <c r="C171" s="157"/>
      <c r="D171" s="157"/>
      <c r="E171" s="157"/>
      <c r="F171" s="2" t="s">
        <v>168</v>
      </c>
      <c r="G171" s="3">
        <f>D170</f>
        <v>1</v>
      </c>
      <c r="H171" s="26">
        <v>116655</v>
      </c>
      <c r="I171" s="26">
        <f>+H171*G171</f>
        <v>116655</v>
      </c>
      <c r="J171" s="235"/>
    </row>
    <row r="172" spans="1:10" ht="42.5" customHeight="1" x14ac:dyDescent="0.2">
      <c r="A172" s="21" t="s">
        <v>71</v>
      </c>
      <c r="B172" s="21" t="s">
        <v>110</v>
      </c>
      <c r="C172" s="21" t="s">
        <v>111</v>
      </c>
      <c r="D172" s="21" t="s">
        <v>112</v>
      </c>
      <c r="E172" s="21" t="s">
        <v>113</v>
      </c>
      <c r="F172" s="21" t="s">
        <v>114</v>
      </c>
      <c r="G172" s="21" t="s">
        <v>174</v>
      </c>
      <c r="H172" s="21" t="s">
        <v>92</v>
      </c>
      <c r="I172" s="21" t="s">
        <v>93</v>
      </c>
      <c r="J172" s="21" t="s">
        <v>94</v>
      </c>
    </row>
    <row r="173" spans="1:10" ht="29.5" customHeight="1" x14ac:dyDescent="0.2">
      <c r="A173" s="189" t="s">
        <v>267</v>
      </c>
      <c r="B173" s="188" t="s">
        <v>117</v>
      </c>
      <c r="C173" s="188" t="s">
        <v>196</v>
      </c>
      <c r="D173" s="188">
        <v>1</v>
      </c>
      <c r="E173" s="188">
        <v>20</v>
      </c>
      <c r="F173" s="2" t="s">
        <v>209</v>
      </c>
      <c r="G173" s="3">
        <v>1</v>
      </c>
      <c r="H173" s="27">
        <f>'[1]EST MERC LITOGRAFIA'!$G$35</f>
        <v>45750</v>
      </c>
      <c r="I173" s="83">
        <f>H173*G173</f>
        <v>45750</v>
      </c>
      <c r="J173" s="159">
        <f>SUM(I173:I177)</f>
        <v>333485.2</v>
      </c>
    </row>
    <row r="174" spans="1:10" ht="90" x14ac:dyDescent="0.2">
      <c r="A174" s="189"/>
      <c r="B174" s="188"/>
      <c r="C174" s="188"/>
      <c r="D174" s="188"/>
      <c r="E174" s="188"/>
      <c r="F174" s="56" t="s">
        <v>227</v>
      </c>
      <c r="G174" s="3">
        <v>1</v>
      </c>
      <c r="H174" s="27">
        <f>'[1]EST MERC LITOGRAFIA'!$G$35</f>
        <v>45750</v>
      </c>
      <c r="I174" s="83">
        <f>H174*G174</f>
        <v>45750</v>
      </c>
      <c r="J174" s="160"/>
    </row>
    <row r="175" spans="1:10" ht="81" customHeight="1" x14ac:dyDescent="0.2">
      <c r="A175" s="189"/>
      <c r="B175" s="188"/>
      <c r="C175" s="188"/>
      <c r="D175" s="188"/>
      <c r="E175" s="188"/>
      <c r="F175" s="56" t="s">
        <v>298</v>
      </c>
      <c r="G175" s="3">
        <v>2</v>
      </c>
      <c r="H175" s="26">
        <f>'[1]EST MERC LITOGRAFIA'!$G$50</f>
        <v>81333</v>
      </c>
      <c r="I175" s="83">
        <f>H175*G175</f>
        <v>162666</v>
      </c>
      <c r="J175" s="160"/>
    </row>
    <row r="176" spans="1:10" s="22" customFormat="1" ht="45" x14ac:dyDescent="0.2">
      <c r="A176" s="189"/>
      <c r="B176" s="188"/>
      <c r="C176" s="188"/>
      <c r="D176" s="188"/>
      <c r="E176" s="188"/>
      <c r="F176" s="56" t="s">
        <v>205</v>
      </c>
      <c r="G176" s="3">
        <f>D173*E173</f>
        <v>20</v>
      </c>
      <c r="H176" s="27">
        <f>'[1]EST MERC LITOGRAFIA'!$G$40</f>
        <v>305</v>
      </c>
      <c r="I176" s="26">
        <f>H176*G176</f>
        <v>6100</v>
      </c>
      <c r="J176" s="160"/>
    </row>
    <row r="177" spans="1:10" ht="42" customHeight="1" x14ac:dyDescent="0.2">
      <c r="A177" s="189"/>
      <c r="B177" s="188"/>
      <c r="C177" s="188"/>
      <c r="D177" s="188"/>
      <c r="E177" s="188"/>
      <c r="F177" s="56" t="s">
        <v>64</v>
      </c>
      <c r="G177" s="3">
        <v>20</v>
      </c>
      <c r="H177" s="26">
        <f>3480*(1+5.2%)</f>
        <v>3660.96</v>
      </c>
      <c r="I177" s="26">
        <f>H177*G177</f>
        <v>73219.199999999997</v>
      </c>
      <c r="J177" s="161"/>
    </row>
    <row r="178" spans="1:10" ht="42.5" customHeight="1" x14ac:dyDescent="0.2">
      <c r="A178" s="21" t="s">
        <v>71</v>
      </c>
      <c r="B178" s="21" t="s">
        <v>110</v>
      </c>
      <c r="C178" s="21" t="s">
        <v>111</v>
      </c>
      <c r="D178" s="21" t="s">
        <v>112</v>
      </c>
      <c r="E178" s="21" t="s">
        <v>113</v>
      </c>
      <c r="F178" s="21" t="s">
        <v>114</v>
      </c>
      <c r="G178" s="21" t="s">
        <v>174</v>
      </c>
      <c r="H178" s="21" t="s">
        <v>92</v>
      </c>
      <c r="I178" s="21" t="s">
        <v>93</v>
      </c>
      <c r="J178" s="21" t="s">
        <v>94</v>
      </c>
    </row>
    <row r="179" spans="1:10" ht="29.5" customHeight="1" x14ac:dyDescent="0.2">
      <c r="A179" s="189" t="s">
        <v>267</v>
      </c>
      <c r="B179" s="188" t="s">
        <v>59</v>
      </c>
      <c r="C179" s="188" t="s">
        <v>196</v>
      </c>
      <c r="D179" s="188">
        <v>1</v>
      </c>
      <c r="E179" s="188">
        <v>20</v>
      </c>
      <c r="F179" s="2" t="s">
        <v>209</v>
      </c>
      <c r="G179" s="3">
        <v>1</v>
      </c>
      <c r="H179" s="27">
        <f>'[1]EST MERC LITOGRAFIA'!$G$35</f>
        <v>45750</v>
      </c>
      <c r="I179" s="83">
        <f>H179*G179</f>
        <v>45750</v>
      </c>
      <c r="J179" s="159">
        <f>SUM(I179:I183)</f>
        <v>333485.2</v>
      </c>
    </row>
    <row r="180" spans="1:10" ht="90" x14ac:dyDescent="0.2">
      <c r="A180" s="189"/>
      <c r="B180" s="188"/>
      <c r="C180" s="188"/>
      <c r="D180" s="188"/>
      <c r="E180" s="188"/>
      <c r="F180" s="56" t="s">
        <v>227</v>
      </c>
      <c r="G180" s="3">
        <v>1</v>
      </c>
      <c r="H180" s="27">
        <f>'[1]EST MERC LITOGRAFIA'!$G$35</f>
        <v>45750</v>
      </c>
      <c r="I180" s="83">
        <f>H180*G180</f>
        <v>45750</v>
      </c>
      <c r="J180" s="160"/>
    </row>
    <row r="181" spans="1:10" ht="65.25" customHeight="1" x14ac:dyDescent="0.2">
      <c r="A181" s="189"/>
      <c r="B181" s="188"/>
      <c r="C181" s="188"/>
      <c r="D181" s="188"/>
      <c r="E181" s="188"/>
      <c r="F181" s="56" t="s">
        <v>298</v>
      </c>
      <c r="G181" s="3">
        <v>2</v>
      </c>
      <c r="H181" s="26">
        <f>'[1]EST MERC LITOGRAFIA'!$G$50</f>
        <v>81333</v>
      </c>
      <c r="I181" s="83">
        <f>H181*G181</f>
        <v>162666</v>
      </c>
      <c r="J181" s="160"/>
    </row>
    <row r="182" spans="1:10" s="22" customFormat="1" ht="45" x14ac:dyDescent="0.2">
      <c r="A182" s="189"/>
      <c r="B182" s="188"/>
      <c r="C182" s="188"/>
      <c r="D182" s="188"/>
      <c r="E182" s="188"/>
      <c r="F182" s="56" t="s">
        <v>205</v>
      </c>
      <c r="G182" s="3">
        <f>D179*E179</f>
        <v>20</v>
      </c>
      <c r="H182" s="27">
        <f>'[1]EST MERC LITOGRAFIA'!$G$40</f>
        <v>305</v>
      </c>
      <c r="I182" s="26">
        <f>H182*G182</f>
        <v>6100</v>
      </c>
      <c r="J182" s="160"/>
    </row>
    <row r="183" spans="1:10" ht="15" x14ac:dyDescent="0.2">
      <c r="A183" s="189"/>
      <c r="B183" s="188"/>
      <c r="C183" s="188"/>
      <c r="D183" s="188"/>
      <c r="E183" s="188"/>
      <c r="F183" s="56" t="s">
        <v>64</v>
      </c>
      <c r="G183" s="3">
        <v>20</v>
      </c>
      <c r="H183" s="26">
        <f>3480*(1+5.2%)</f>
        <v>3660.96</v>
      </c>
      <c r="I183" s="26">
        <f>H183*G183</f>
        <v>73219.199999999997</v>
      </c>
      <c r="J183" s="161"/>
    </row>
    <row r="184" spans="1:10" ht="45" x14ac:dyDescent="0.2">
      <c r="A184" s="21" t="s">
        <v>71</v>
      </c>
      <c r="B184" s="21" t="s">
        <v>110</v>
      </c>
      <c r="C184" s="21" t="s">
        <v>111</v>
      </c>
      <c r="D184" s="21" t="s">
        <v>112</v>
      </c>
      <c r="E184" s="21" t="s">
        <v>113</v>
      </c>
      <c r="F184" s="21" t="s">
        <v>114</v>
      </c>
      <c r="G184" s="21" t="s">
        <v>174</v>
      </c>
      <c r="H184" s="21" t="s">
        <v>92</v>
      </c>
      <c r="I184" s="21" t="s">
        <v>93</v>
      </c>
      <c r="J184" s="21" t="s">
        <v>94</v>
      </c>
    </row>
    <row r="185" spans="1:10" ht="15" x14ac:dyDescent="0.2">
      <c r="A185" s="187" t="s">
        <v>268</v>
      </c>
      <c r="B185" s="188" t="s">
        <v>117</v>
      </c>
      <c r="C185" s="188" t="s">
        <v>196</v>
      </c>
      <c r="D185" s="188">
        <v>1</v>
      </c>
      <c r="E185" s="188">
        <v>20</v>
      </c>
      <c r="F185" s="76" t="s">
        <v>65</v>
      </c>
      <c r="G185" s="3">
        <f>E185*D185</f>
        <v>20</v>
      </c>
      <c r="H185" s="70" t="e">
        <f>#REF!</f>
        <v>#REF!</v>
      </c>
      <c r="I185" s="26" t="e">
        <f>H185*G185</f>
        <v>#REF!</v>
      </c>
      <c r="J185" s="159" t="e">
        <f>SUM(I185:I189)</f>
        <v>#REF!</v>
      </c>
    </row>
    <row r="186" spans="1:10" ht="15" x14ac:dyDescent="0.2">
      <c r="A186" s="187"/>
      <c r="B186" s="188"/>
      <c r="C186" s="188"/>
      <c r="D186" s="188"/>
      <c r="E186" s="188"/>
      <c r="F186" s="76" t="s">
        <v>66</v>
      </c>
      <c r="G186" s="3">
        <f>E185*D185</f>
        <v>20</v>
      </c>
      <c r="H186" s="27">
        <v>1108</v>
      </c>
      <c r="I186" s="26">
        <f>H186*G186</f>
        <v>22160</v>
      </c>
      <c r="J186" s="160"/>
    </row>
    <row r="187" spans="1:10" ht="15" x14ac:dyDescent="0.2">
      <c r="A187" s="187"/>
      <c r="B187" s="188"/>
      <c r="C187" s="188"/>
      <c r="D187" s="188"/>
      <c r="E187" s="188"/>
      <c r="F187" s="76" t="s">
        <v>67</v>
      </c>
      <c r="G187" s="3">
        <f>E185*D185</f>
        <v>20</v>
      </c>
      <c r="H187" s="70">
        <v>28028</v>
      </c>
      <c r="I187" s="26">
        <f>H187*G187</f>
        <v>560560</v>
      </c>
      <c r="J187" s="160"/>
    </row>
    <row r="188" spans="1:10" s="22" customFormat="1" ht="120" x14ac:dyDescent="0.2">
      <c r="A188" s="187"/>
      <c r="B188" s="188"/>
      <c r="C188" s="188"/>
      <c r="D188" s="188"/>
      <c r="E188" s="188"/>
      <c r="F188" s="76" t="s">
        <v>203</v>
      </c>
      <c r="G188" s="3">
        <f>E185*D185</f>
        <v>20</v>
      </c>
      <c r="H188" s="27" t="e">
        <f>#REF!</f>
        <v>#REF!</v>
      </c>
      <c r="I188" s="26" t="e">
        <f>H188*G188</f>
        <v>#REF!</v>
      </c>
      <c r="J188" s="160"/>
    </row>
    <row r="189" spans="1:10" s="38" customFormat="1" ht="105" x14ac:dyDescent="0.2">
      <c r="A189" s="187"/>
      <c r="B189" s="188"/>
      <c r="C189" s="188"/>
      <c r="D189" s="188"/>
      <c r="E189" s="188"/>
      <c r="F189" s="76" t="s">
        <v>212</v>
      </c>
      <c r="G189" s="3">
        <v>1</v>
      </c>
      <c r="H189" s="27" t="e">
        <f>#REF!</f>
        <v>#REF!</v>
      </c>
      <c r="I189" s="26" t="e">
        <f t="shared" ref="I189" si="8">H189*G189</f>
        <v>#REF!</v>
      </c>
      <c r="J189" s="161"/>
    </row>
    <row r="190" spans="1:10" s="38" customFormat="1" ht="45" x14ac:dyDescent="0.2">
      <c r="A190" s="21" t="s">
        <v>71</v>
      </c>
      <c r="B190" s="21" t="s">
        <v>110</v>
      </c>
      <c r="C190" s="21" t="s">
        <v>111</v>
      </c>
      <c r="D190" s="21" t="s">
        <v>112</v>
      </c>
      <c r="E190" s="21" t="s">
        <v>113</v>
      </c>
      <c r="F190" s="21" t="s">
        <v>114</v>
      </c>
      <c r="G190" s="21" t="s">
        <v>174</v>
      </c>
      <c r="H190" s="21" t="s">
        <v>92</v>
      </c>
      <c r="I190" s="21" t="s">
        <v>93</v>
      </c>
      <c r="J190" s="21" t="s">
        <v>94</v>
      </c>
    </row>
    <row r="191" spans="1:10" s="38" customFormat="1" ht="15" x14ac:dyDescent="0.2">
      <c r="A191" s="187" t="s">
        <v>268</v>
      </c>
      <c r="B191" s="188" t="s">
        <v>59</v>
      </c>
      <c r="C191" s="188" t="s">
        <v>196</v>
      </c>
      <c r="D191" s="188">
        <v>1</v>
      </c>
      <c r="E191" s="188">
        <v>20</v>
      </c>
      <c r="F191" s="76" t="s">
        <v>65</v>
      </c>
      <c r="G191" s="3">
        <f>E191*D191</f>
        <v>20</v>
      </c>
      <c r="H191" s="70" t="e">
        <f>#REF!</f>
        <v>#REF!</v>
      </c>
      <c r="I191" s="26" t="e">
        <f>H191*G191</f>
        <v>#REF!</v>
      </c>
      <c r="J191" s="159" t="e">
        <f>SUM(I191:I195)</f>
        <v>#REF!</v>
      </c>
    </row>
    <row r="192" spans="1:10" s="38" customFormat="1" ht="15" x14ac:dyDescent="0.2">
      <c r="A192" s="187"/>
      <c r="B192" s="188"/>
      <c r="C192" s="188"/>
      <c r="D192" s="188"/>
      <c r="E192" s="188"/>
      <c r="F192" s="76" t="s">
        <v>66</v>
      </c>
      <c r="G192" s="3">
        <f>E191*D191</f>
        <v>20</v>
      </c>
      <c r="H192" s="27">
        <v>1108</v>
      </c>
      <c r="I192" s="26">
        <f>H192*G192</f>
        <v>22160</v>
      </c>
      <c r="J192" s="160"/>
    </row>
    <row r="193" spans="1:10" ht="15" x14ac:dyDescent="0.2">
      <c r="A193" s="187"/>
      <c r="B193" s="188"/>
      <c r="C193" s="188"/>
      <c r="D193" s="188"/>
      <c r="E193" s="188"/>
      <c r="F193" s="76" t="s">
        <v>67</v>
      </c>
      <c r="G193" s="3">
        <f>E191*D191</f>
        <v>20</v>
      </c>
      <c r="H193" s="70">
        <v>28028</v>
      </c>
      <c r="I193" s="26">
        <f>H193*G193</f>
        <v>560560</v>
      </c>
      <c r="J193" s="160"/>
    </row>
    <row r="194" spans="1:10" ht="22.25" customHeight="1" x14ac:dyDescent="0.2">
      <c r="A194" s="187"/>
      <c r="B194" s="188"/>
      <c r="C194" s="188"/>
      <c r="D194" s="188"/>
      <c r="E194" s="188"/>
      <c r="F194" s="76" t="s">
        <v>203</v>
      </c>
      <c r="G194" s="3">
        <f>E191*D191</f>
        <v>20</v>
      </c>
      <c r="H194" s="27" t="e">
        <f>#REF!</f>
        <v>#REF!</v>
      </c>
      <c r="I194" s="26" t="e">
        <f>H194*G194</f>
        <v>#REF!</v>
      </c>
      <c r="J194" s="160"/>
    </row>
    <row r="195" spans="1:10" s="22" customFormat="1" ht="105" x14ac:dyDescent="0.2">
      <c r="A195" s="187"/>
      <c r="B195" s="188"/>
      <c r="C195" s="188"/>
      <c r="D195" s="188"/>
      <c r="E195" s="188"/>
      <c r="F195" s="76" t="s">
        <v>212</v>
      </c>
      <c r="G195" s="3">
        <v>1</v>
      </c>
      <c r="H195" s="27" t="e">
        <f>#REF!</f>
        <v>#REF!</v>
      </c>
      <c r="I195" s="26" t="e">
        <f t="shared" ref="I195" si="9">H195*G195</f>
        <v>#REF!</v>
      </c>
      <c r="J195" s="161"/>
    </row>
    <row r="196" spans="1:10" ht="14" x14ac:dyDescent="0.2">
      <c r="A196" s="151" t="s">
        <v>409</v>
      </c>
      <c r="B196" s="151"/>
      <c r="C196" s="151"/>
      <c r="D196" s="151"/>
      <c r="E196" s="151"/>
      <c r="F196" s="151"/>
      <c r="G196" s="151"/>
      <c r="H196" s="151"/>
      <c r="I196" s="151"/>
      <c r="J196" s="151"/>
    </row>
    <row r="197" spans="1:10" ht="46.25" customHeight="1" x14ac:dyDescent="0.2">
      <c r="A197" s="21" t="s">
        <v>71</v>
      </c>
      <c r="B197" s="21" t="s">
        <v>110</v>
      </c>
      <c r="C197" s="21" t="s">
        <v>111</v>
      </c>
      <c r="D197" s="21" t="s">
        <v>112</v>
      </c>
      <c r="E197" s="21" t="s">
        <v>113</v>
      </c>
      <c r="F197" s="21" t="s">
        <v>114</v>
      </c>
      <c r="G197" s="21" t="s">
        <v>174</v>
      </c>
      <c r="H197" s="21" t="s">
        <v>92</v>
      </c>
      <c r="I197" s="21" t="s">
        <v>93</v>
      </c>
      <c r="J197" s="21" t="s">
        <v>94</v>
      </c>
    </row>
    <row r="198" spans="1:10" ht="120" x14ac:dyDescent="0.2">
      <c r="A198" s="52" t="s">
        <v>410</v>
      </c>
      <c r="B198" s="45" t="s">
        <v>59</v>
      </c>
      <c r="C198" s="45" t="s">
        <v>197</v>
      </c>
      <c r="D198" s="45">
        <v>40</v>
      </c>
      <c r="E198" s="45">
        <v>20</v>
      </c>
      <c r="F198" s="45" t="s">
        <v>214</v>
      </c>
      <c r="G198" s="45">
        <f>E198*D198</f>
        <v>800</v>
      </c>
      <c r="H198" s="83" t="e">
        <f>#REF!</f>
        <v>#REF!</v>
      </c>
      <c r="I198" s="83" t="e">
        <f>H198*G198</f>
        <v>#REF!</v>
      </c>
      <c r="J198" s="28" t="e">
        <f>SUM(I198)</f>
        <v>#REF!</v>
      </c>
    </row>
    <row r="199" spans="1:10" ht="14" x14ac:dyDescent="0.2">
      <c r="A199" s="151" t="s">
        <v>148</v>
      </c>
      <c r="B199" s="151"/>
      <c r="C199" s="151"/>
      <c r="D199" s="151"/>
      <c r="E199" s="151"/>
      <c r="F199" s="151"/>
      <c r="G199" s="151"/>
      <c r="H199" s="151"/>
      <c r="I199" s="151"/>
      <c r="J199" s="151"/>
    </row>
    <row r="200" spans="1:10" s="22" customFormat="1" ht="45" x14ac:dyDescent="0.2">
      <c r="A200" s="21" t="s">
        <v>71</v>
      </c>
      <c r="B200" s="21" t="s">
        <v>110</v>
      </c>
      <c r="C200" s="21" t="s">
        <v>111</v>
      </c>
      <c r="D200" s="21" t="s">
        <v>112</v>
      </c>
      <c r="E200" s="21" t="s">
        <v>113</v>
      </c>
      <c r="F200" s="21" t="s">
        <v>114</v>
      </c>
      <c r="G200" s="21" t="s">
        <v>174</v>
      </c>
      <c r="H200" s="21" t="s">
        <v>92</v>
      </c>
      <c r="I200" s="21" t="s">
        <v>93</v>
      </c>
      <c r="J200" s="21" t="s">
        <v>94</v>
      </c>
    </row>
    <row r="201" spans="1:10" ht="112.5" customHeight="1" x14ac:dyDescent="0.2">
      <c r="A201" s="52" t="s">
        <v>411</v>
      </c>
      <c r="B201" s="45" t="s">
        <v>117</v>
      </c>
      <c r="C201" s="45" t="s">
        <v>412</v>
      </c>
      <c r="D201" s="45">
        <v>3</v>
      </c>
      <c r="E201" s="3">
        <v>20</v>
      </c>
      <c r="F201" s="3" t="s">
        <v>300</v>
      </c>
      <c r="G201" s="3">
        <f>E201*D201</f>
        <v>60</v>
      </c>
      <c r="H201" s="26" t="e">
        <f>#REF!</f>
        <v>#REF!</v>
      </c>
      <c r="I201" s="26" t="e">
        <f>H201*G201</f>
        <v>#REF!</v>
      </c>
      <c r="J201" s="28" t="e">
        <f>SUM(I201)</f>
        <v>#REF!</v>
      </c>
    </row>
    <row r="202" spans="1:10" s="22" customFormat="1" ht="45" x14ac:dyDescent="0.2">
      <c r="A202" s="21" t="s">
        <v>71</v>
      </c>
      <c r="B202" s="21" t="s">
        <v>110</v>
      </c>
      <c r="C202" s="21" t="s">
        <v>111</v>
      </c>
      <c r="D202" s="21" t="s">
        <v>112</v>
      </c>
      <c r="E202" s="21" t="s">
        <v>113</v>
      </c>
      <c r="F202" s="21" t="s">
        <v>114</v>
      </c>
      <c r="G202" s="21" t="s">
        <v>174</v>
      </c>
      <c r="H202" s="21" t="s">
        <v>92</v>
      </c>
      <c r="I202" s="21" t="s">
        <v>93</v>
      </c>
      <c r="J202" s="21" t="s">
        <v>94</v>
      </c>
    </row>
    <row r="203" spans="1:10" ht="90" x14ac:dyDescent="0.2">
      <c r="A203" s="1" t="s">
        <v>411</v>
      </c>
      <c r="B203" s="3" t="s">
        <v>59</v>
      </c>
      <c r="C203" s="45" t="s">
        <v>412</v>
      </c>
      <c r="D203" s="3">
        <v>3</v>
      </c>
      <c r="E203" s="3">
        <v>20</v>
      </c>
      <c r="F203" s="3" t="s">
        <v>301</v>
      </c>
      <c r="G203" s="3">
        <f>E203*D203</f>
        <v>60</v>
      </c>
      <c r="H203" s="26" t="e">
        <f>#REF!</f>
        <v>#REF!</v>
      </c>
      <c r="I203" s="26" t="e">
        <f>H203*G203</f>
        <v>#REF!</v>
      </c>
      <c r="J203" s="28" t="e">
        <f>SUM(I203)</f>
        <v>#REF!</v>
      </c>
    </row>
    <row r="204" spans="1:10" s="22" customFormat="1" ht="45" x14ac:dyDescent="0.2">
      <c r="A204" s="21" t="s">
        <v>71</v>
      </c>
      <c r="B204" s="21" t="s">
        <v>110</v>
      </c>
      <c r="C204" s="21" t="s">
        <v>111</v>
      </c>
      <c r="D204" s="21" t="s">
        <v>112</v>
      </c>
      <c r="E204" s="21" t="s">
        <v>113</v>
      </c>
      <c r="F204" s="21" t="s">
        <v>114</v>
      </c>
      <c r="G204" s="21" t="s">
        <v>174</v>
      </c>
      <c r="H204" s="21" t="s">
        <v>92</v>
      </c>
      <c r="I204" s="21" t="s">
        <v>93</v>
      </c>
      <c r="J204" s="21" t="s">
        <v>94</v>
      </c>
    </row>
    <row r="205" spans="1:10" ht="135" customHeight="1" x14ac:dyDescent="0.2">
      <c r="A205" s="50" t="s">
        <v>151</v>
      </c>
      <c r="B205" s="45" t="s">
        <v>117</v>
      </c>
      <c r="C205" s="45" t="s">
        <v>412</v>
      </c>
      <c r="D205" s="45">
        <v>3</v>
      </c>
      <c r="E205" s="3">
        <v>20</v>
      </c>
      <c r="F205" s="3" t="s">
        <v>300</v>
      </c>
      <c r="G205" s="3">
        <f>E205*D205</f>
        <v>60</v>
      </c>
      <c r="H205" s="26" t="e">
        <f>#REF!</f>
        <v>#REF!</v>
      </c>
      <c r="I205" s="26" t="e">
        <f>H205*G205</f>
        <v>#REF!</v>
      </c>
      <c r="J205" s="28" t="e">
        <f>SUM(I205)</f>
        <v>#REF!</v>
      </c>
    </row>
    <row r="206" spans="1:10" s="22" customFormat="1" ht="23" customHeight="1" x14ac:dyDescent="0.2">
      <c r="A206" s="21" t="s">
        <v>71</v>
      </c>
      <c r="B206" s="21" t="s">
        <v>110</v>
      </c>
      <c r="C206" s="34" t="s">
        <v>111</v>
      </c>
      <c r="D206" s="21" t="s">
        <v>112</v>
      </c>
      <c r="E206" s="21" t="s">
        <v>113</v>
      </c>
      <c r="F206" s="21" t="s">
        <v>114</v>
      </c>
      <c r="G206" s="21" t="s">
        <v>174</v>
      </c>
      <c r="H206" s="21" t="s">
        <v>92</v>
      </c>
      <c r="I206" s="21" t="s">
        <v>93</v>
      </c>
      <c r="J206" s="21" t="s">
        <v>94</v>
      </c>
    </row>
    <row r="207" spans="1:10" s="22" customFormat="1" ht="120" x14ac:dyDescent="0.2">
      <c r="A207" s="57" t="s">
        <v>151</v>
      </c>
      <c r="B207" s="110" t="s">
        <v>59</v>
      </c>
      <c r="C207" s="75" t="s">
        <v>412</v>
      </c>
      <c r="D207" s="126">
        <v>5</v>
      </c>
      <c r="E207" s="3">
        <v>20</v>
      </c>
      <c r="F207" s="77" t="s">
        <v>300</v>
      </c>
      <c r="G207" s="3">
        <f>E207*D207</f>
        <v>100</v>
      </c>
      <c r="H207" s="26" t="e">
        <f>#REF!</f>
        <v>#REF!</v>
      </c>
      <c r="I207" s="26" t="e">
        <f>H207*G207</f>
        <v>#REF!</v>
      </c>
      <c r="J207" s="28" t="e">
        <f>SUM(I207)</f>
        <v>#REF!</v>
      </c>
    </row>
    <row r="208" spans="1:10" ht="14" x14ac:dyDescent="0.2">
      <c r="A208" s="170" t="s">
        <v>152</v>
      </c>
      <c r="B208" s="170"/>
      <c r="C208" s="170"/>
      <c r="D208" s="170"/>
      <c r="E208" s="170"/>
      <c r="F208" s="170"/>
      <c r="G208" s="170"/>
      <c r="H208" s="170"/>
      <c r="I208" s="170"/>
      <c r="J208" s="170"/>
    </row>
    <row r="209" spans="1:10" ht="39" customHeight="1" x14ac:dyDescent="0.2">
      <c r="A209" s="21" t="s">
        <v>71</v>
      </c>
      <c r="B209" s="21" t="s">
        <v>110</v>
      </c>
      <c r="C209" s="21" t="s">
        <v>111</v>
      </c>
      <c r="D209" s="21" t="s">
        <v>112</v>
      </c>
      <c r="E209" s="21" t="s">
        <v>113</v>
      </c>
      <c r="F209" s="21" t="s">
        <v>114</v>
      </c>
      <c r="G209" s="21" t="s">
        <v>174</v>
      </c>
      <c r="H209" s="21" t="s">
        <v>92</v>
      </c>
      <c r="I209" s="21" t="s">
        <v>93</v>
      </c>
      <c r="J209" s="21" t="s">
        <v>94</v>
      </c>
    </row>
    <row r="210" spans="1:10" s="22" customFormat="1" ht="30" x14ac:dyDescent="0.2">
      <c r="A210" s="180" t="s">
        <v>343</v>
      </c>
      <c r="B210" s="176" t="s">
        <v>59</v>
      </c>
      <c r="C210" s="156" t="s">
        <v>51</v>
      </c>
      <c r="D210" s="176">
        <v>8</v>
      </c>
      <c r="E210" s="176">
        <v>20</v>
      </c>
      <c r="F210" s="58" t="s">
        <v>52</v>
      </c>
      <c r="G210" s="3">
        <f>E210*D210</f>
        <v>160</v>
      </c>
      <c r="H210" s="26" t="e">
        <f>#REF!</f>
        <v>#REF!</v>
      </c>
      <c r="I210" s="26" t="e">
        <f>H210*G210</f>
        <v>#REF!</v>
      </c>
      <c r="J210" s="159" t="e">
        <f>SUM(I210:I211)</f>
        <v>#REF!</v>
      </c>
    </row>
    <row r="211" spans="1:10" ht="48.5" customHeight="1" x14ac:dyDescent="0.2">
      <c r="A211" s="180"/>
      <c r="B211" s="176"/>
      <c r="C211" s="156"/>
      <c r="D211" s="176"/>
      <c r="E211" s="176"/>
      <c r="F211" s="51" t="s">
        <v>275</v>
      </c>
      <c r="G211" s="3">
        <v>40</v>
      </c>
      <c r="H211" s="27">
        <v>1500</v>
      </c>
      <c r="I211" s="26">
        <f>H211*G211</f>
        <v>60000</v>
      </c>
      <c r="J211" s="161"/>
    </row>
    <row r="212" spans="1:10" ht="53" customHeight="1" x14ac:dyDescent="0.2">
      <c r="A212" s="21" t="s">
        <v>71</v>
      </c>
      <c r="B212" s="21" t="s">
        <v>110</v>
      </c>
      <c r="C212" s="21" t="s">
        <v>111</v>
      </c>
      <c r="D212" s="21" t="s">
        <v>112</v>
      </c>
      <c r="E212" s="21" t="s">
        <v>113</v>
      </c>
      <c r="F212" s="21" t="s">
        <v>114</v>
      </c>
      <c r="G212" s="21" t="s">
        <v>174</v>
      </c>
      <c r="H212" s="21" t="s">
        <v>92</v>
      </c>
      <c r="I212" s="21" t="s">
        <v>93</v>
      </c>
      <c r="J212" s="21" t="s">
        <v>94</v>
      </c>
    </row>
    <row r="213" spans="1:10" s="22" customFormat="1" ht="30" x14ac:dyDescent="0.2">
      <c r="A213" s="175" t="s">
        <v>344</v>
      </c>
      <c r="B213" s="176" t="s">
        <v>117</v>
      </c>
      <c r="C213" s="156" t="s">
        <v>51</v>
      </c>
      <c r="D213" s="176">
        <v>4</v>
      </c>
      <c r="E213" s="176">
        <v>15</v>
      </c>
      <c r="F213" s="58" t="s">
        <v>52</v>
      </c>
      <c r="G213" s="3">
        <f>E213*D213</f>
        <v>60</v>
      </c>
      <c r="H213" s="26" t="e">
        <f>#REF!</f>
        <v>#REF!</v>
      </c>
      <c r="I213" s="26" t="e">
        <f>H213*G213</f>
        <v>#REF!</v>
      </c>
      <c r="J213" s="159" t="e">
        <f>SUM(I213:I214)</f>
        <v>#REF!</v>
      </c>
    </row>
    <row r="214" spans="1:10" s="38" customFormat="1" ht="38" customHeight="1" x14ac:dyDescent="0.2">
      <c r="A214" s="175"/>
      <c r="B214" s="176"/>
      <c r="C214" s="156"/>
      <c r="D214" s="176"/>
      <c r="E214" s="176"/>
      <c r="F214" s="51" t="s">
        <v>275</v>
      </c>
      <c r="G214" s="3">
        <v>24</v>
      </c>
      <c r="H214" s="27">
        <v>1500</v>
      </c>
      <c r="I214" s="26">
        <f>H214*G214</f>
        <v>36000</v>
      </c>
      <c r="J214" s="161"/>
    </row>
    <row r="215" spans="1:10" s="38" customFormat="1" ht="53" customHeight="1" x14ac:dyDescent="0.2">
      <c r="A215" s="21" t="s">
        <v>71</v>
      </c>
      <c r="B215" s="21" t="s">
        <v>110</v>
      </c>
      <c r="C215" s="21" t="s">
        <v>111</v>
      </c>
      <c r="D215" s="21" t="s">
        <v>112</v>
      </c>
      <c r="E215" s="21" t="s">
        <v>113</v>
      </c>
      <c r="F215" s="21" t="s">
        <v>114</v>
      </c>
      <c r="G215" s="21" t="s">
        <v>174</v>
      </c>
      <c r="H215" s="21" t="s">
        <v>92</v>
      </c>
      <c r="I215" s="21" t="s">
        <v>93</v>
      </c>
      <c r="J215" s="21" t="s">
        <v>94</v>
      </c>
    </row>
    <row r="216" spans="1:10" s="22" customFormat="1" ht="30" x14ac:dyDescent="0.2">
      <c r="A216" s="171" t="s">
        <v>345</v>
      </c>
      <c r="B216" s="176" t="s">
        <v>117</v>
      </c>
      <c r="C216" s="156" t="s">
        <v>51</v>
      </c>
      <c r="D216" s="176">
        <v>4</v>
      </c>
      <c r="E216" s="176">
        <v>15</v>
      </c>
      <c r="F216" s="58" t="s">
        <v>52</v>
      </c>
      <c r="G216" s="3">
        <f>E216*D216</f>
        <v>60</v>
      </c>
      <c r="H216" s="26" t="e">
        <f>#REF!</f>
        <v>#REF!</v>
      </c>
      <c r="I216" s="26" t="e">
        <f>H216*G216</f>
        <v>#REF!</v>
      </c>
      <c r="J216" s="159" t="e">
        <f>SUM(I216:I217)</f>
        <v>#REF!</v>
      </c>
    </row>
    <row r="217" spans="1:10" s="38" customFormat="1" ht="15" x14ac:dyDescent="0.2">
      <c r="A217" s="171"/>
      <c r="B217" s="176"/>
      <c r="C217" s="156"/>
      <c r="D217" s="176"/>
      <c r="E217" s="176"/>
      <c r="F217" s="51" t="s">
        <v>275</v>
      </c>
      <c r="G217" s="3">
        <v>24</v>
      </c>
      <c r="H217" s="27">
        <v>1500</v>
      </c>
      <c r="I217" s="26">
        <f>H217*G217</f>
        <v>36000</v>
      </c>
      <c r="J217" s="161"/>
    </row>
    <row r="218" spans="1:10" s="38" customFormat="1" ht="45" x14ac:dyDescent="0.2">
      <c r="A218" s="21" t="s">
        <v>71</v>
      </c>
      <c r="B218" s="21" t="s">
        <v>110</v>
      </c>
      <c r="C218" s="21" t="s">
        <v>111</v>
      </c>
      <c r="D218" s="21" t="s">
        <v>112</v>
      </c>
      <c r="E218" s="21" t="s">
        <v>113</v>
      </c>
      <c r="F218" s="21" t="s">
        <v>114</v>
      </c>
      <c r="G218" s="21" t="s">
        <v>174</v>
      </c>
      <c r="H218" s="21" t="s">
        <v>92</v>
      </c>
      <c r="I218" s="21" t="s">
        <v>93</v>
      </c>
      <c r="J218" s="21" t="s">
        <v>94</v>
      </c>
    </row>
    <row r="219" spans="1:10" s="38" customFormat="1" ht="15" x14ac:dyDescent="0.2">
      <c r="A219" s="192" t="s">
        <v>55</v>
      </c>
      <c r="B219" s="193" t="s">
        <v>117</v>
      </c>
      <c r="C219" s="193" t="s">
        <v>51</v>
      </c>
      <c r="D219" s="193">
        <v>1</v>
      </c>
      <c r="E219" s="193">
        <v>30</v>
      </c>
      <c r="F219" s="51" t="s">
        <v>188</v>
      </c>
      <c r="G219" s="30">
        <v>2</v>
      </c>
      <c r="H219" s="70">
        <v>29052</v>
      </c>
      <c r="I219" s="26">
        <f>H219*G219</f>
        <v>58104</v>
      </c>
      <c r="J219" s="167" t="e">
        <f>SUM(I219:I224)</f>
        <v>#REF!</v>
      </c>
    </row>
    <row r="220" spans="1:10" s="38" customFormat="1" ht="26" customHeight="1" x14ac:dyDescent="0.2">
      <c r="A220" s="192"/>
      <c r="B220" s="193"/>
      <c r="C220" s="193"/>
      <c r="D220" s="193"/>
      <c r="E220" s="193"/>
      <c r="F220" s="53" t="s">
        <v>181</v>
      </c>
      <c r="G220" s="30">
        <f>E219*D219</f>
        <v>30</v>
      </c>
      <c r="H220" s="26">
        <v>4287</v>
      </c>
      <c r="I220" s="26">
        <f t="shared" ref="I220" si="10">H220*G220</f>
        <v>128610</v>
      </c>
      <c r="J220" s="168"/>
    </row>
    <row r="221" spans="1:10" s="38" customFormat="1" ht="36.5" customHeight="1" x14ac:dyDescent="0.2">
      <c r="A221" s="192"/>
      <c r="B221" s="193"/>
      <c r="C221" s="193"/>
      <c r="D221" s="193"/>
      <c r="E221" s="193"/>
      <c r="F221" s="53" t="s">
        <v>199</v>
      </c>
      <c r="G221" s="30">
        <v>5</v>
      </c>
      <c r="H221" s="82" t="e">
        <f>#REF!</f>
        <v>#REF!</v>
      </c>
      <c r="I221" s="26" t="e">
        <f>H221*G221</f>
        <v>#REF!</v>
      </c>
      <c r="J221" s="168"/>
    </row>
    <row r="222" spans="1:10" s="38" customFormat="1" ht="57" customHeight="1" x14ac:dyDescent="0.2">
      <c r="A222" s="192"/>
      <c r="B222" s="193"/>
      <c r="C222" s="193"/>
      <c r="D222" s="193"/>
      <c r="E222" s="193"/>
      <c r="F222" s="51" t="s">
        <v>153</v>
      </c>
      <c r="G222" s="30">
        <f>E219*D219</f>
        <v>30</v>
      </c>
      <c r="H222" s="70" t="e">
        <f>#REF!</f>
        <v>#REF!</v>
      </c>
      <c r="I222" s="26" t="e">
        <f t="shared" ref="I222:I224" si="11">H222*G222</f>
        <v>#REF!</v>
      </c>
      <c r="J222" s="168"/>
    </row>
    <row r="223" spans="1:10" s="22" customFormat="1" ht="15" x14ac:dyDescent="0.2">
      <c r="A223" s="192"/>
      <c r="B223" s="193"/>
      <c r="C223" s="193"/>
      <c r="D223" s="193"/>
      <c r="E223" s="193"/>
      <c r="F223" s="53" t="s">
        <v>200</v>
      </c>
      <c r="G223" s="30">
        <v>1</v>
      </c>
      <c r="H223" s="82" t="e">
        <f>#REF!</f>
        <v>#REF!</v>
      </c>
      <c r="I223" s="26" t="e">
        <f t="shared" si="11"/>
        <v>#REF!</v>
      </c>
      <c r="J223" s="168"/>
    </row>
    <row r="224" spans="1:10" s="38" customFormat="1" ht="28.25" customHeight="1" x14ac:dyDescent="0.2">
      <c r="A224" s="192"/>
      <c r="B224" s="193"/>
      <c r="C224" s="193"/>
      <c r="D224" s="193"/>
      <c r="E224" s="193"/>
      <c r="F224" s="51" t="s">
        <v>279</v>
      </c>
      <c r="G224" s="30">
        <f>E219*D219</f>
        <v>30</v>
      </c>
      <c r="H224" s="70" t="e">
        <f>#REF!</f>
        <v>#REF!</v>
      </c>
      <c r="I224" s="26" t="e">
        <f t="shared" si="11"/>
        <v>#REF!</v>
      </c>
      <c r="J224" s="169"/>
    </row>
    <row r="225" spans="1:10" s="38" customFormat="1" ht="26.5" customHeight="1" x14ac:dyDescent="0.2">
      <c r="A225" s="21" t="s">
        <v>71</v>
      </c>
      <c r="B225" s="21" t="s">
        <v>110</v>
      </c>
      <c r="C225" s="34" t="s">
        <v>111</v>
      </c>
      <c r="D225" s="34" t="s">
        <v>112</v>
      </c>
      <c r="E225" s="21" t="s">
        <v>113</v>
      </c>
      <c r="F225" s="21" t="s">
        <v>114</v>
      </c>
      <c r="G225" s="21" t="s">
        <v>174</v>
      </c>
      <c r="H225" s="21" t="s">
        <v>92</v>
      </c>
      <c r="I225" s="21" t="s">
        <v>93</v>
      </c>
      <c r="J225" s="21" t="s">
        <v>94</v>
      </c>
    </row>
    <row r="226" spans="1:10" s="38" customFormat="1" ht="27" customHeight="1" x14ac:dyDescent="0.2">
      <c r="A226" s="171" t="s">
        <v>56</v>
      </c>
      <c r="B226" s="172" t="s">
        <v>59</v>
      </c>
      <c r="C226" s="371" t="s">
        <v>51</v>
      </c>
      <c r="D226" s="358">
        <v>1</v>
      </c>
      <c r="E226" s="368">
        <v>30</v>
      </c>
      <c r="F226" s="51" t="s">
        <v>198</v>
      </c>
      <c r="G226" s="30">
        <v>2</v>
      </c>
      <c r="H226" s="70">
        <v>29052</v>
      </c>
      <c r="I226" s="26">
        <f>H226*G226</f>
        <v>58104</v>
      </c>
      <c r="J226" s="167" t="e">
        <f>SUM(I226:I231)</f>
        <v>#REF!</v>
      </c>
    </row>
    <row r="227" spans="1:10" s="38" customFormat="1" ht="29" customHeight="1" x14ac:dyDescent="0.2">
      <c r="A227" s="171"/>
      <c r="B227" s="172"/>
      <c r="C227" s="371"/>
      <c r="D227" s="358"/>
      <c r="E227" s="368"/>
      <c r="F227" s="53" t="s">
        <v>181</v>
      </c>
      <c r="G227" s="30">
        <f>E226*D226</f>
        <v>30</v>
      </c>
      <c r="H227" s="26">
        <v>4287</v>
      </c>
      <c r="I227" s="26">
        <f t="shared" ref="I227" si="12">H227*G227</f>
        <v>128610</v>
      </c>
      <c r="J227" s="168"/>
    </row>
    <row r="228" spans="1:10" s="38" customFormat="1" ht="27" customHeight="1" x14ac:dyDescent="0.2">
      <c r="A228" s="171"/>
      <c r="B228" s="172"/>
      <c r="C228" s="371"/>
      <c r="D228" s="358"/>
      <c r="E228" s="368"/>
      <c r="F228" s="51" t="s">
        <v>199</v>
      </c>
      <c r="G228" s="30">
        <v>5</v>
      </c>
      <c r="H228" s="82" t="e">
        <f>#REF!</f>
        <v>#REF!</v>
      </c>
      <c r="I228" s="26" t="e">
        <f>H228*G228</f>
        <v>#REF!</v>
      </c>
      <c r="J228" s="168"/>
    </row>
    <row r="229" spans="1:10" s="38" customFormat="1" ht="32.5" customHeight="1" x14ac:dyDescent="0.2">
      <c r="A229" s="171"/>
      <c r="B229" s="172"/>
      <c r="C229" s="371"/>
      <c r="D229" s="358"/>
      <c r="E229" s="368"/>
      <c r="F229" s="51" t="s">
        <v>153</v>
      </c>
      <c r="G229" s="30">
        <f>E226*D226</f>
        <v>30</v>
      </c>
      <c r="H229" s="70" t="e">
        <f>#REF!</f>
        <v>#REF!</v>
      </c>
      <c r="I229" s="26" t="e">
        <f t="shared" ref="I229:I231" si="13">H229*G229</f>
        <v>#REF!</v>
      </c>
      <c r="J229" s="168"/>
    </row>
    <row r="230" spans="1:10" s="22" customFormat="1" ht="15" x14ac:dyDescent="0.2">
      <c r="A230" s="171"/>
      <c r="B230" s="172"/>
      <c r="C230" s="371"/>
      <c r="D230" s="358"/>
      <c r="E230" s="368"/>
      <c r="F230" s="51" t="s">
        <v>200</v>
      </c>
      <c r="G230" s="30">
        <v>1</v>
      </c>
      <c r="H230" s="82" t="e">
        <f>#REF!</f>
        <v>#REF!</v>
      </c>
      <c r="I230" s="26" t="e">
        <f t="shared" si="13"/>
        <v>#REF!</v>
      </c>
      <c r="J230" s="168"/>
    </row>
    <row r="231" spans="1:10" s="38" customFormat="1" ht="51.5" customHeight="1" x14ac:dyDescent="0.2">
      <c r="A231" s="171"/>
      <c r="B231" s="172"/>
      <c r="C231" s="371"/>
      <c r="D231" s="358"/>
      <c r="E231" s="368"/>
      <c r="F231" s="51" t="s">
        <v>279</v>
      </c>
      <c r="G231" s="30">
        <f>E226*D226</f>
        <v>30</v>
      </c>
      <c r="H231" s="70" t="e">
        <f>#REF!</f>
        <v>#REF!</v>
      </c>
      <c r="I231" s="26" t="e">
        <f t="shared" si="13"/>
        <v>#REF!</v>
      </c>
      <c r="J231" s="169"/>
    </row>
    <row r="232" spans="1:10" s="38" customFormat="1" ht="47.5" customHeight="1" x14ac:dyDescent="0.2">
      <c r="A232" s="21" t="s">
        <v>71</v>
      </c>
      <c r="B232" s="21" t="s">
        <v>110</v>
      </c>
      <c r="C232" s="39" t="s">
        <v>111</v>
      </c>
      <c r="D232" s="39" t="s">
        <v>112</v>
      </c>
      <c r="E232" s="21" t="s">
        <v>113</v>
      </c>
      <c r="F232" s="21" t="s">
        <v>114</v>
      </c>
      <c r="G232" s="21" t="s">
        <v>174</v>
      </c>
      <c r="H232" s="21" t="s">
        <v>92</v>
      </c>
      <c r="I232" s="21" t="s">
        <v>93</v>
      </c>
      <c r="J232" s="21" t="s">
        <v>94</v>
      </c>
    </row>
    <row r="233" spans="1:10" s="38" customFormat="1" ht="48" customHeight="1" x14ac:dyDescent="0.2">
      <c r="A233" s="174" t="s">
        <v>346</v>
      </c>
      <c r="B233" s="157" t="s">
        <v>117</v>
      </c>
      <c r="C233" s="157" t="s">
        <v>51</v>
      </c>
      <c r="D233" s="157">
        <v>6</v>
      </c>
      <c r="E233" s="157">
        <v>15</v>
      </c>
      <c r="F233" s="51" t="s">
        <v>282</v>
      </c>
      <c r="G233" s="30">
        <v>15</v>
      </c>
      <c r="H233" s="82" t="e">
        <f>#REF!</f>
        <v>#REF!</v>
      </c>
      <c r="I233" s="26" t="e">
        <f t="shared" ref="I233" si="14">H233*G233</f>
        <v>#REF!</v>
      </c>
      <c r="J233" s="164" t="e">
        <f>SUM(I233:I235)</f>
        <v>#REF!</v>
      </c>
    </row>
    <row r="234" spans="1:10" s="22" customFormat="1" ht="120" x14ac:dyDescent="0.2">
      <c r="A234" s="174"/>
      <c r="B234" s="157"/>
      <c r="C234" s="157"/>
      <c r="D234" s="157"/>
      <c r="E234" s="157"/>
      <c r="F234" s="76" t="s">
        <v>203</v>
      </c>
      <c r="G234" s="30">
        <f>E233*D233</f>
        <v>90</v>
      </c>
      <c r="H234" s="27" t="e">
        <f>#REF!</f>
        <v>#REF!</v>
      </c>
      <c r="I234" s="26" t="e">
        <f>H234*G234</f>
        <v>#REF!</v>
      </c>
      <c r="J234" s="165"/>
    </row>
    <row r="235" spans="1:10" s="38" customFormat="1" ht="54.5" customHeight="1" x14ac:dyDescent="0.2">
      <c r="A235" s="174"/>
      <c r="B235" s="157"/>
      <c r="C235" s="157"/>
      <c r="D235" s="157"/>
      <c r="E235" s="157"/>
      <c r="F235" s="51" t="s">
        <v>303</v>
      </c>
      <c r="G235" s="30">
        <v>1</v>
      </c>
      <c r="H235" s="70" t="e">
        <f>#REF!</f>
        <v>#REF!</v>
      </c>
      <c r="I235" s="70" t="e">
        <f>H235*G235</f>
        <v>#REF!</v>
      </c>
      <c r="J235" s="166"/>
    </row>
    <row r="236" spans="1:10" s="38" customFormat="1" ht="41.5" customHeight="1" x14ac:dyDescent="0.2">
      <c r="A236" s="21" t="s">
        <v>71</v>
      </c>
      <c r="B236" s="21" t="s">
        <v>110</v>
      </c>
      <c r="C236" s="21" t="s">
        <v>111</v>
      </c>
      <c r="D236" s="21" t="s">
        <v>112</v>
      </c>
      <c r="E236" s="21" t="s">
        <v>113</v>
      </c>
      <c r="F236" s="21" t="s">
        <v>114</v>
      </c>
      <c r="G236" s="21" t="s">
        <v>174</v>
      </c>
      <c r="H236" s="21" t="s">
        <v>92</v>
      </c>
      <c r="I236" s="21" t="s">
        <v>93</v>
      </c>
      <c r="J236" s="21" t="s">
        <v>94</v>
      </c>
    </row>
    <row r="237" spans="1:10" s="38" customFormat="1" ht="44.5" customHeight="1" x14ac:dyDescent="0.2">
      <c r="A237" s="171" t="s">
        <v>347</v>
      </c>
      <c r="B237" s="157" t="s">
        <v>59</v>
      </c>
      <c r="C237" s="173" t="s">
        <v>51</v>
      </c>
      <c r="D237" s="173">
        <v>6</v>
      </c>
      <c r="E237" s="173">
        <v>15</v>
      </c>
      <c r="F237" s="51" t="s">
        <v>282</v>
      </c>
      <c r="G237" s="30">
        <v>15</v>
      </c>
      <c r="H237" s="82" t="e">
        <f>#REF!</f>
        <v>#REF!</v>
      </c>
      <c r="I237" s="26" t="e">
        <f t="shared" ref="I237" si="15">H237*G237</f>
        <v>#REF!</v>
      </c>
      <c r="J237" s="164" t="e">
        <f>SUM(I237:I239)</f>
        <v>#REF!</v>
      </c>
    </row>
    <row r="238" spans="1:10" s="22" customFormat="1" ht="120" x14ac:dyDescent="0.2">
      <c r="A238" s="171"/>
      <c r="B238" s="157"/>
      <c r="C238" s="173"/>
      <c r="D238" s="173"/>
      <c r="E238" s="173"/>
      <c r="F238" s="76" t="s">
        <v>203</v>
      </c>
      <c r="G238" s="30">
        <f>E237*D237</f>
        <v>90</v>
      </c>
      <c r="H238" s="27" t="e">
        <f>#REF!</f>
        <v>#REF!</v>
      </c>
      <c r="I238" s="26" t="e">
        <f>H238*G238</f>
        <v>#REF!</v>
      </c>
      <c r="J238" s="165"/>
    </row>
    <row r="239" spans="1:10" s="38" customFormat="1" ht="30" x14ac:dyDescent="0.2">
      <c r="A239" s="171"/>
      <c r="B239" s="157"/>
      <c r="C239" s="173"/>
      <c r="D239" s="173"/>
      <c r="E239" s="173"/>
      <c r="F239" s="51" t="s">
        <v>303</v>
      </c>
      <c r="G239" s="30">
        <v>1</v>
      </c>
      <c r="H239" s="70" t="e">
        <f>#REF!</f>
        <v>#REF!</v>
      </c>
      <c r="I239" s="70" t="e">
        <f>H239*G239</f>
        <v>#REF!</v>
      </c>
      <c r="J239" s="166"/>
    </row>
    <row r="240" spans="1:10" s="38" customFormat="1" ht="45" x14ac:dyDescent="0.2">
      <c r="A240" s="21" t="s">
        <v>71</v>
      </c>
      <c r="B240" s="21" t="s">
        <v>110</v>
      </c>
      <c r="C240" s="21" t="s">
        <v>111</v>
      </c>
      <c r="D240" s="21" t="s">
        <v>112</v>
      </c>
      <c r="E240" s="21" t="s">
        <v>113</v>
      </c>
      <c r="F240" s="21" t="s">
        <v>114</v>
      </c>
      <c r="G240" s="21" t="s">
        <v>174</v>
      </c>
      <c r="H240" s="21" t="s">
        <v>92</v>
      </c>
      <c r="I240" s="21" t="s">
        <v>93</v>
      </c>
      <c r="J240" s="21" t="s">
        <v>94</v>
      </c>
    </row>
    <row r="241" spans="1:12" s="38" customFormat="1" ht="75" x14ac:dyDescent="0.2">
      <c r="A241" s="171" t="s">
        <v>348</v>
      </c>
      <c r="B241" s="173" t="s">
        <v>117</v>
      </c>
      <c r="C241" s="173" t="s">
        <v>158</v>
      </c>
      <c r="D241" s="173">
        <v>3</v>
      </c>
      <c r="E241" s="173">
        <v>25</v>
      </c>
      <c r="F241" s="51" t="s">
        <v>305</v>
      </c>
      <c r="G241" s="30">
        <f>E241*D241</f>
        <v>75</v>
      </c>
      <c r="H241" s="26" t="e">
        <f>#REF!</f>
        <v>#REF!</v>
      </c>
      <c r="I241" s="83" t="e">
        <f>H241*G241</f>
        <v>#REF!</v>
      </c>
      <c r="J241" s="262" t="e">
        <f>SUM(I241:I245)</f>
        <v>#REF!</v>
      </c>
    </row>
    <row r="242" spans="1:12" s="38" customFormat="1" ht="30" x14ac:dyDescent="0.2">
      <c r="A242" s="339"/>
      <c r="B242" s="173"/>
      <c r="C242" s="173"/>
      <c r="D242" s="173"/>
      <c r="E242" s="173"/>
      <c r="F242" s="2" t="s">
        <v>306</v>
      </c>
      <c r="G242" s="30">
        <f>D241</f>
        <v>3</v>
      </c>
      <c r="H242" s="26">
        <v>116655</v>
      </c>
      <c r="I242" s="26">
        <f>+H242*G242</f>
        <v>349965</v>
      </c>
      <c r="J242" s="165"/>
    </row>
    <row r="243" spans="1:12" s="38" customFormat="1" ht="15" x14ac:dyDescent="0.2">
      <c r="A243" s="171"/>
      <c r="B243" s="173"/>
      <c r="C243" s="173"/>
      <c r="D243" s="173"/>
      <c r="E243" s="173"/>
      <c r="F243" s="51" t="s">
        <v>26</v>
      </c>
      <c r="G243" s="30">
        <v>5</v>
      </c>
      <c r="H243" s="70">
        <v>817</v>
      </c>
      <c r="I243" s="26">
        <f t="shared" ref="I243:I244" si="16">+H243*G243</f>
        <v>4085</v>
      </c>
      <c r="J243" s="165"/>
    </row>
    <row r="244" spans="1:12" s="38" customFormat="1" ht="15" x14ac:dyDescent="0.2">
      <c r="A244" s="171"/>
      <c r="B244" s="173"/>
      <c r="C244" s="173"/>
      <c r="D244" s="173"/>
      <c r="E244" s="173"/>
      <c r="F244" s="51" t="s">
        <v>27</v>
      </c>
      <c r="G244" s="30">
        <v>5</v>
      </c>
      <c r="H244" s="26">
        <f>3480*(1+5.2%)</f>
        <v>3660.96</v>
      </c>
      <c r="I244" s="26">
        <f t="shared" si="16"/>
        <v>18304.8</v>
      </c>
      <c r="J244" s="165"/>
    </row>
    <row r="245" spans="1:12" s="22" customFormat="1" ht="30" x14ac:dyDescent="0.2">
      <c r="A245" s="171"/>
      <c r="B245" s="173"/>
      <c r="C245" s="173"/>
      <c r="D245" s="173"/>
      <c r="E245" s="173"/>
      <c r="F245" s="51" t="s">
        <v>204</v>
      </c>
      <c r="G245" s="30">
        <v>1</v>
      </c>
      <c r="H245" s="70">
        <v>81333</v>
      </c>
      <c r="I245" s="70">
        <f>H245*G245</f>
        <v>81333</v>
      </c>
      <c r="J245" s="166"/>
    </row>
    <row r="246" spans="1:12" s="38" customFormat="1" ht="45" x14ac:dyDescent="0.2">
      <c r="A246" s="21" t="s">
        <v>71</v>
      </c>
      <c r="B246" s="21" t="s">
        <v>110</v>
      </c>
      <c r="C246" s="21" t="s">
        <v>111</v>
      </c>
      <c r="D246" s="21" t="s">
        <v>112</v>
      </c>
      <c r="E246" s="21" t="s">
        <v>113</v>
      </c>
      <c r="F246" s="21" t="s">
        <v>114</v>
      </c>
      <c r="G246" s="21" t="s">
        <v>174</v>
      </c>
      <c r="H246" s="21" t="s">
        <v>92</v>
      </c>
      <c r="I246" s="21" t="s">
        <v>93</v>
      </c>
      <c r="J246" s="21" t="s">
        <v>94</v>
      </c>
    </row>
    <row r="247" spans="1:12" s="38" customFormat="1" ht="75" x14ac:dyDescent="0.2">
      <c r="A247" s="171" t="s">
        <v>349</v>
      </c>
      <c r="B247" s="173" t="s">
        <v>59</v>
      </c>
      <c r="C247" s="173" t="s">
        <v>158</v>
      </c>
      <c r="D247" s="173">
        <v>3</v>
      </c>
      <c r="E247" s="173">
        <v>25</v>
      </c>
      <c r="F247" s="51" t="s">
        <v>305</v>
      </c>
      <c r="G247" s="30">
        <f>D247*E247</f>
        <v>75</v>
      </c>
      <c r="H247" s="26" t="e">
        <f>#REF!</f>
        <v>#REF!</v>
      </c>
      <c r="I247" s="83" t="e">
        <f>H247*G247</f>
        <v>#REF!</v>
      </c>
      <c r="J247" s="262" t="e">
        <f>SUM(I247:I251)</f>
        <v>#REF!</v>
      </c>
    </row>
    <row r="248" spans="1:12" s="38" customFormat="1" ht="30" x14ac:dyDescent="0.2">
      <c r="A248" s="339"/>
      <c r="B248" s="173"/>
      <c r="C248" s="173"/>
      <c r="D248" s="173"/>
      <c r="E248" s="173"/>
      <c r="F248" s="2" t="s">
        <v>306</v>
      </c>
      <c r="G248" s="30">
        <f>D247</f>
        <v>3</v>
      </c>
      <c r="H248" s="26">
        <v>116655</v>
      </c>
      <c r="I248" s="26">
        <f>+H248*G248</f>
        <v>349965</v>
      </c>
      <c r="J248" s="165"/>
    </row>
    <row r="249" spans="1:12" s="38" customFormat="1" ht="15" x14ac:dyDescent="0.2">
      <c r="A249" s="339"/>
      <c r="B249" s="173"/>
      <c r="C249" s="173"/>
      <c r="D249" s="173"/>
      <c r="E249" s="173"/>
      <c r="F249" s="51" t="s">
        <v>26</v>
      </c>
      <c r="G249" s="30">
        <v>5</v>
      </c>
      <c r="H249" s="70">
        <v>817</v>
      </c>
      <c r="I249" s="83">
        <f t="shared" ref="I249:I250" si="17">H249*G249</f>
        <v>4085</v>
      </c>
      <c r="J249" s="165"/>
    </row>
    <row r="250" spans="1:12" s="38" customFormat="1" ht="21.5" customHeight="1" x14ac:dyDescent="0.2">
      <c r="A250" s="339"/>
      <c r="B250" s="173"/>
      <c r="C250" s="173"/>
      <c r="D250" s="173"/>
      <c r="E250" s="173"/>
      <c r="F250" s="51" t="s">
        <v>27</v>
      </c>
      <c r="G250" s="30">
        <v>5</v>
      </c>
      <c r="H250" s="26">
        <f>3480*(1+5.2%)</f>
        <v>3660.96</v>
      </c>
      <c r="I250" s="83">
        <f t="shared" si="17"/>
        <v>18304.8</v>
      </c>
      <c r="J250" s="165"/>
    </row>
    <row r="251" spans="1:12" ht="60.75" customHeight="1" x14ac:dyDescent="0.2">
      <c r="A251" s="339"/>
      <c r="B251" s="173"/>
      <c r="C251" s="173"/>
      <c r="D251" s="173"/>
      <c r="E251" s="173"/>
      <c r="F251" s="51" t="s">
        <v>204</v>
      </c>
      <c r="G251" s="30">
        <v>1</v>
      </c>
      <c r="H251" s="70">
        <v>81333</v>
      </c>
      <c r="I251" s="70">
        <f>H251*G251</f>
        <v>81333</v>
      </c>
      <c r="J251" s="166"/>
    </row>
    <row r="252" spans="1:12" ht="19.25" customHeight="1" x14ac:dyDescent="0.2">
      <c r="A252" s="353" t="s">
        <v>159</v>
      </c>
      <c r="B252" s="345" t="s">
        <v>117</v>
      </c>
      <c r="C252" s="345" t="s">
        <v>196</v>
      </c>
      <c r="D252" s="345">
        <v>2</v>
      </c>
      <c r="E252" s="345">
        <v>20</v>
      </c>
      <c r="F252" s="63" t="s">
        <v>161</v>
      </c>
      <c r="G252" s="63">
        <f>D252*E252</f>
        <v>40</v>
      </c>
      <c r="H252" s="84" t="e">
        <f>#REF!</f>
        <v>#REF!</v>
      </c>
      <c r="I252" s="70" t="e">
        <f>H252*G252</f>
        <v>#REF!</v>
      </c>
      <c r="J252" s="263" t="e">
        <f>SUM(I252:I253)</f>
        <v>#REF!</v>
      </c>
    </row>
    <row r="253" spans="1:12" ht="94.5" customHeight="1" x14ac:dyDescent="0.2">
      <c r="A253" s="373"/>
      <c r="B253" s="163"/>
      <c r="C253" s="163"/>
      <c r="D253" s="163"/>
      <c r="E253" s="163"/>
      <c r="F253" s="2" t="s">
        <v>306</v>
      </c>
      <c r="G253" s="63">
        <f>D252</f>
        <v>2</v>
      </c>
      <c r="H253" s="26">
        <v>116655</v>
      </c>
      <c r="I253" s="26">
        <f>+H253*G253</f>
        <v>233310</v>
      </c>
      <c r="J253" s="264"/>
      <c r="L253" s="29"/>
    </row>
    <row r="254" spans="1:12" ht="32.25" customHeight="1" x14ac:dyDescent="0.2">
      <c r="A254" s="195" t="s">
        <v>162</v>
      </c>
      <c r="B254" s="260"/>
      <c r="C254" s="260"/>
      <c r="D254" s="260"/>
      <c r="E254" s="260"/>
      <c r="F254" s="260"/>
      <c r="G254" s="260"/>
      <c r="H254" s="260"/>
      <c r="I254" s="261"/>
      <c r="J254" s="46" t="e">
        <f>SUM(J9:J253)</f>
        <v>#REF!</v>
      </c>
      <c r="K254" s="85" t="e">
        <f>B2-J254</f>
        <v>#REF!</v>
      </c>
      <c r="L254" s="120" t="e">
        <f>K254/J254</f>
        <v>#REF!</v>
      </c>
    </row>
    <row r="255" spans="1:12" ht="85.75" customHeight="1" x14ac:dyDescent="0.2">
      <c r="A255" s="196" t="s">
        <v>185</v>
      </c>
      <c r="B255" s="258"/>
      <c r="C255" s="258"/>
      <c r="D255" s="258"/>
      <c r="E255" s="258"/>
      <c r="F255" s="258"/>
      <c r="G255" s="258"/>
      <c r="H255" s="258"/>
      <c r="I255" s="259"/>
      <c r="J255" s="64" t="e">
        <f>J254*L254</f>
        <v>#REF!</v>
      </c>
    </row>
    <row r="256" spans="1:12" ht="14" x14ac:dyDescent="0.2">
      <c r="A256" s="195" t="s">
        <v>163</v>
      </c>
      <c r="B256" s="260"/>
      <c r="C256" s="260"/>
      <c r="D256" s="260"/>
      <c r="E256" s="260"/>
      <c r="F256" s="260"/>
      <c r="G256" s="260"/>
      <c r="H256" s="260"/>
      <c r="I256" s="261"/>
      <c r="J256" s="64" t="e">
        <f>SUM(J254+J255)</f>
        <v>#REF!</v>
      </c>
      <c r="K256" s="85" t="e">
        <f>B2-J256</f>
        <v>#REF!</v>
      </c>
    </row>
    <row r="257" spans="1:13" s="22" customFormat="1" ht="14" x14ac:dyDescent="0.2">
      <c r="A257" s="4"/>
      <c r="B257" s="4"/>
      <c r="C257" s="4"/>
      <c r="D257" s="4"/>
      <c r="E257" s="4"/>
      <c r="F257" s="4"/>
      <c r="G257" s="4"/>
      <c r="H257" s="4"/>
      <c r="I257" s="4"/>
      <c r="J257" s="4"/>
    </row>
    <row r="258" spans="1:13" s="22" customFormat="1" ht="14" x14ac:dyDescent="0.2">
      <c r="A258" s="4"/>
      <c r="B258" s="4"/>
      <c r="C258" s="4"/>
      <c r="D258" s="4"/>
      <c r="E258" s="4"/>
      <c r="F258" s="4"/>
      <c r="G258" s="4"/>
      <c r="H258" s="4"/>
      <c r="I258" s="4"/>
      <c r="J258" s="4"/>
    </row>
    <row r="259" spans="1:13" s="22" customFormat="1" x14ac:dyDescent="0.2">
      <c r="A259" s="149" t="s">
        <v>413</v>
      </c>
      <c r="B259" s="149"/>
      <c r="C259" s="149"/>
      <c r="D259" s="149"/>
      <c r="E259" s="149"/>
      <c r="F259" s="149"/>
      <c r="G259" s="149"/>
      <c r="H259" s="149"/>
      <c r="I259" s="149"/>
      <c r="J259" s="149"/>
    </row>
    <row r="260" spans="1:13" s="22" customFormat="1" x14ac:dyDescent="0.2">
      <c r="A260" s="149"/>
      <c r="B260" s="149"/>
      <c r="C260" s="149"/>
      <c r="D260" s="149"/>
      <c r="E260" s="149"/>
      <c r="F260" s="149"/>
      <c r="G260" s="149"/>
      <c r="H260" s="149"/>
      <c r="I260" s="149"/>
      <c r="J260" s="149"/>
    </row>
    <row r="261" spans="1:13" ht="14" x14ac:dyDescent="0.2">
      <c r="A261" s="150" t="s">
        <v>90</v>
      </c>
      <c r="B261" s="203"/>
      <c r="C261" s="203"/>
      <c r="D261" s="203"/>
      <c r="E261" s="203"/>
      <c r="F261" s="203"/>
      <c r="G261" s="203"/>
      <c r="H261" s="203"/>
      <c r="I261" s="203"/>
      <c r="J261" s="352"/>
    </row>
    <row r="262" spans="1:13" ht="45" x14ac:dyDescent="0.2">
      <c r="A262" s="151" t="s">
        <v>71</v>
      </c>
      <c r="B262" s="204"/>
      <c r="C262" s="204"/>
      <c r="D262" s="205"/>
      <c r="E262" s="21" t="s">
        <v>194</v>
      </c>
      <c r="F262" s="23"/>
      <c r="G262" s="21" t="s">
        <v>82</v>
      </c>
      <c r="H262" s="21" t="s">
        <v>92</v>
      </c>
      <c r="I262" s="21" t="s">
        <v>93</v>
      </c>
      <c r="J262" s="21" t="s">
        <v>94</v>
      </c>
    </row>
    <row r="263" spans="1:13" ht="30" x14ac:dyDescent="0.2">
      <c r="A263" s="152" t="s">
        <v>95</v>
      </c>
      <c r="B263" s="206"/>
      <c r="C263" s="206"/>
      <c r="D263" s="207"/>
      <c r="E263" s="24">
        <v>3</v>
      </c>
      <c r="F263" s="25" t="s">
        <v>96</v>
      </c>
      <c r="G263" s="3">
        <v>1</v>
      </c>
      <c r="H263" s="26">
        <v>4510000</v>
      </c>
      <c r="I263" s="27">
        <f>E263*G263*H263</f>
        <v>13530000</v>
      </c>
      <c r="J263" s="159">
        <f>SUM(I263:I266)</f>
        <v>66222000</v>
      </c>
    </row>
    <row r="264" spans="1:13" ht="30" x14ac:dyDescent="0.2">
      <c r="A264" s="208"/>
      <c r="B264" s="209"/>
      <c r="C264" s="209"/>
      <c r="D264" s="210"/>
      <c r="E264" s="24">
        <v>3</v>
      </c>
      <c r="F264" s="25" t="s">
        <v>97</v>
      </c>
      <c r="G264" s="3">
        <v>1</v>
      </c>
      <c r="H264" s="26">
        <v>4510000</v>
      </c>
      <c r="I264" s="27">
        <f t="shared" ref="I264:I274" si="18">E264*G264*H264</f>
        <v>13530000</v>
      </c>
      <c r="J264" s="160"/>
    </row>
    <row r="265" spans="1:13" ht="30" x14ac:dyDescent="0.2">
      <c r="A265" s="208"/>
      <c r="B265" s="209"/>
      <c r="C265" s="209"/>
      <c r="D265" s="210"/>
      <c r="E265" s="24">
        <v>3</v>
      </c>
      <c r="F265" s="25" t="s">
        <v>98</v>
      </c>
      <c r="G265" s="3">
        <v>1</v>
      </c>
      <c r="H265" s="26">
        <v>4510000</v>
      </c>
      <c r="I265" s="27">
        <f t="shared" si="18"/>
        <v>13530000</v>
      </c>
      <c r="J265" s="160"/>
    </row>
    <row r="266" spans="1:13" ht="30" x14ac:dyDescent="0.2">
      <c r="A266" s="211"/>
      <c r="B266" s="212"/>
      <c r="C266" s="212"/>
      <c r="D266" s="213"/>
      <c r="E266" s="24">
        <v>3</v>
      </c>
      <c r="F266" s="25" t="s">
        <v>195</v>
      </c>
      <c r="G266" s="3">
        <v>4</v>
      </c>
      <c r="H266" s="26">
        <v>2136000</v>
      </c>
      <c r="I266" s="27">
        <f t="shared" si="18"/>
        <v>25632000</v>
      </c>
      <c r="J266" s="161"/>
    </row>
    <row r="267" spans="1:13" ht="30" x14ac:dyDescent="0.2">
      <c r="A267" s="152" t="s">
        <v>100</v>
      </c>
      <c r="B267" s="206"/>
      <c r="C267" s="206"/>
      <c r="D267" s="207"/>
      <c r="E267" s="24">
        <v>3</v>
      </c>
      <c r="F267" s="25" t="s">
        <v>96</v>
      </c>
      <c r="G267" s="3">
        <v>1</v>
      </c>
      <c r="H267" s="26">
        <v>4510000</v>
      </c>
      <c r="I267" s="27">
        <f t="shared" si="18"/>
        <v>13530000</v>
      </c>
      <c r="J267" s="159">
        <f>SUM(I267:I270)</f>
        <v>66222000</v>
      </c>
    </row>
    <row r="268" spans="1:13" ht="30" x14ac:dyDescent="0.2">
      <c r="A268" s="208"/>
      <c r="B268" s="209"/>
      <c r="C268" s="209"/>
      <c r="D268" s="210"/>
      <c r="E268" s="24">
        <v>3</v>
      </c>
      <c r="F268" s="25" t="s">
        <v>97</v>
      </c>
      <c r="G268" s="3">
        <v>1</v>
      </c>
      <c r="H268" s="26">
        <v>4510000</v>
      </c>
      <c r="I268" s="27">
        <f t="shared" si="18"/>
        <v>13530000</v>
      </c>
      <c r="J268" s="160"/>
    </row>
    <row r="269" spans="1:13" ht="30" x14ac:dyDescent="0.2">
      <c r="A269" s="208"/>
      <c r="B269" s="209"/>
      <c r="C269" s="209"/>
      <c r="D269" s="210"/>
      <c r="E269" s="24">
        <v>3</v>
      </c>
      <c r="F269" s="25" t="s">
        <v>98</v>
      </c>
      <c r="G269" s="3">
        <v>1</v>
      </c>
      <c r="H269" s="26">
        <v>4510000</v>
      </c>
      <c r="I269" s="27">
        <f t="shared" si="18"/>
        <v>13530000</v>
      </c>
      <c r="J269" s="160"/>
    </row>
    <row r="270" spans="1:13" ht="30" x14ac:dyDescent="0.2">
      <c r="A270" s="211"/>
      <c r="B270" s="212"/>
      <c r="C270" s="212"/>
      <c r="D270" s="213"/>
      <c r="E270" s="24">
        <v>3</v>
      </c>
      <c r="F270" s="25" t="s">
        <v>195</v>
      </c>
      <c r="G270" s="3">
        <v>4</v>
      </c>
      <c r="H270" s="26">
        <v>2136000</v>
      </c>
      <c r="I270" s="27">
        <f t="shared" si="18"/>
        <v>25632000</v>
      </c>
      <c r="J270" s="161"/>
      <c r="M270" s="29"/>
    </row>
    <row r="271" spans="1:13" ht="30" x14ac:dyDescent="0.2">
      <c r="A271" s="193" t="s">
        <v>101</v>
      </c>
      <c r="B271" s="354"/>
      <c r="C271" s="354"/>
      <c r="D271" s="355"/>
      <c r="E271" s="24">
        <v>1.5</v>
      </c>
      <c r="F271" s="25" t="s">
        <v>102</v>
      </c>
      <c r="G271" s="3">
        <v>1</v>
      </c>
      <c r="H271" s="26">
        <v>4510000</v>
      </c>
      <c r="I271" s="27">
        <f t="shared" si="18"/>
        <v>6765000</v>
      </c>
      <c r="J271" s="159">
        <f>SUM(I271:I274)</f>
        <v>27060000</v>
      </c>
      <c r="M271" s="29"/>
    </row>
    <row r="272" spans="1:13" ht="30" x14ac:dyDescent="0.2">
      <c r="A272" s="341"/>
      <c r="B272" s="356"/>
      <c r="C272" s="356"/>
      <c r="D272" s="357"/>
      <c r="E272" s="24">
        <v>1.5</v>
      </c>
      <c r="F272" s="25" t="s">
        <v>103</v>
      </c>
      <c r="G272" s="3">
        <v>1</v>
      </c>
      <c r="H272" s="26">
        <v>4510000</v>
      </c>
      <c r="I272" s="27">
        <f t="shared" si="18"/>
        <v>6765000</v>
      </c>
      <c r="J272" s="160"/>
    </row>
    <row r="273" spans="1:10" ht="30" x14ac:dyDescent="0.2">
      <c r="A273" s="341"/>
      <c r="B273" s="356"/>
      <c r="C273" s="356"/>
      <c r="D273" s="357"/>
      <c r="E273" s="24">
        <v>1.5</v>
      </c>
      <c r="F273" s="25" t="s">
        <v>247</v>
      </c>
      <c r="G273" s="3">
        <v>1</v>
      </c>
      <c r="H273" s="26">
        <v>4510000</v>
      </c>
      <c r="I273" s="27">
        <f t="shared" si="18"/>
        <v>6765000</v>
      </c>
      <c r="J273" s="160"/>
    </row>
    <row r="274" spans="1:10" s="22" customFormat="1" ht="30" x14ac:dyDescent="0.2">
      <c r="A274" s="341"/>
      <c r="B274" s="356"/>
      <c r="C274" s="356"/>
      <c r="D274" s="357"/>
      <c r="E274" s="24">
        <v>1.5</v>
      </c>
      <c r="F274" s="25" t="s">
        <v>105</v>
      </c>
      <c r="G274" s="3">
        <v>1</v>
      </c>
      <c r="H274" s="26">
        <v>4510000</v>
      </c>
      <c r="I274" s="27">
        <f t="shared" si="18"/>
        <v>6765000</v>
      </c>
      <c r="J274" s="161"/>
    </row>
    <row r="275" spans="1:10" ht="15" x14ac:dyDescent="0.2">
      <c r="A275" s="149"/>
      <c r="B275" s="149"/>
      <c r="C275" s="149"/>
      <c r="D275" s="149"/>
      <c r="E275" s="149"/>
      <c r="F275" s="149"/>
      <c r="G275" s="21" t="s">
        <v>82</v>
      </c>
      <c r="H275" s="21" t="s">
        <v>92</v>
      </c>
      <c r="I275" s="21" t="s">
        <v>93</v>
      </c>
      <c r="J275" s="21" t="s">
        <v>94</v>
      </c>
    </row>
    <row r="276" spans="1:10" s="22" customFormat="1" ht="105" x14ac:dyDescent="0.2">
      <c r="A276" s="108" t="s">
        <v>226</v>
      </c>
      <c r="B276" s="109"/>
      <c r="C276" s="109"/>
      <c r="D276" s="109"/>
      <c r="E276" s="30">
        <f>E263</f>
        <v>3</v>
      </c>
      <c r="F276" s="31" t="s">
        <v>107</v>
      </c>
      <c r="G276" s="3">
        <v>1</v>
      </c>
      <c r="H276" s="26" t="e">
        <f>#REF!</f>
        <v>#REF!</v>
      </c>
      <c r="I276" s="26" t="e">
        <f>E276*G276*H276</f>
        <v>#REF!</v>
      </c>
      <c r="J276" s="26" t="e">
        <f>E276*G276*H276</f>
        <v>#REF!</v>
      </c>
    </row>
    <row r="277" spans="1:10" s="22" customFormat="1" ht="14" x14ac:dyDescent="0.2">
      <c r="A277" s="178" t="s">
        <v>108</v>
      </c>
      <c r="B277" s="216"/>
      <c r="C277" s="216"/>
      <c r="D277" s="216"/>
      <c r="E277" s="216"/>
      <c r="F277" s="216"/>
      <c r="G277" s="216"/>
      <c r="H277" s="216"/>
      <c r="I277" s="216"/>
      <c r="J277" s="324"/>
    </row>
    <row r="278" spans="1:10" ht="29" customHeight="1" x14ac:dyDescent="0.2">
      <c r="A278" s="151" t="s">
        <v>109</v>
      </c>
      <c r="B278" s="204"/>
      <c r="C278" s="204"/>
      <c r="D278" s="204"/>
      <c r="E278" s="204"/>
      <c r="F278" s="204"/>
      <c r="G278" s="204"/>
      <c r="H278" s="204"/>
      <c r="I278" s="204"/>
      <c r="J278" s="205"/>
    </row>
    <row r="279" spans="1:10" ht="33" customHeight="1" x14ac:dyDescent="0.2">
      <c r="A279" s="34" t="s">
        <v>71</v>
      </c>
      <c r="B279" s="34" t="s">
        <v>110</v>
      </c>
      <c r="C279" s="34" t="s">
        <v>111</v>
      </c>
      <c r="D279" s="21" t="s">
        <v>112</v>
      </c>
      <c r="E279" s="21" t="s">
        <v>113</v>
      </c>
      <c r="F279" s="21" t="s">
        <v>114</v>
      </c>
      <c r="G279" s="21" t="s">
        <v>174</v>
      </c>
      <c r="H279" s="21" t="s">
        <v>92</v>
      </c>
      <c r="I279" s="21" t="s">
        <v>93</v>
      </c>
      <c r="J279" s="21" t="s">
        <v>94</v>
      </c>
    </row>
    <row r="280" spans="1:10" ht="31.25" customHeight="1" x14ac:dyDescent="0.2">
      <c r="A280" s="75" t="s">
        <v>115</v>
      </c>
      <c r="B280" s="86" t="s">
        <v>217</v>
      </c>
      <c r="C280" s="86" t="s">
        <v>218</v>
      </c>
      <c r="D280" s="323"/>
      <c r="E280" s="216"/>
      <c r="F280" s="216"/>
      <c r="G280" s="216"/>
      <c r="H280" s="216"/>
      <c r="I280" s="216"/>
      <c r="J280" s="324"/>
    </row>
    <row r="281" spans="1:10" ht="36.5" customHeight="1" x14ac:dyDescent="0.2">
      <c r="A281" s="21" t="s">
        <v>71</v>
      </c>
      <c r="B281" s="21" t="s">
        <v>110</v>
      </c>
      <c r="C281" s="21" t="s">
        <v>111</v>
      </c>
      <c r="D281" s="21" t="s">
        <v>112</v>
      </c>
      <c r="E281" s="21" t="s">
        <v>113</v>
      </c>
      <c r="F281" s="21" t="s">
        <v>114</v>
      </c>
      <c r="G281" s="21" t="s">
        <v>174</v>
      </c>
      <c r="H281" s="21" t="s">
        <v>92</v>
      </c>
      <c r="I281" s="21" t="s">
        <v>93</v>
      </c>
      <c r="J281" s="21" t="s">
        <v>94</v>
      </c>
    </row>
    <row r="282" spans="1:10" s="22" customFormat="1" ht="15" x14ac:dyDescent="0.2">
      <c r="A282" s="158" t="s">
        <v>351</v>
      </c>
      <c r="B282" s="157" t="s">
        <v>117</v>
      </c>
      <c r="C282" s="157" t="s">
        <v>118</v>
      </c>
      <c r="D282" s="157">
        <v>3</v>
      </c>
      <c r="E282" s="157">
        <v>20</v>
      </c>
      <c r="F282" s="2" t="s">
        <v>165</v>
      </c>
      <c r="G282" s="3">
        <f>ROUNDUP((D282*E282)/50,0)</f>
        <v>2</v>
      </c>
      <c r="H282" s="42" t="e">
        <f>#REF!</f>
        <v>#REF!</v>
      </c>
      <c r="I282" s="26" t="e">
        <f>+H282*G282</f>
        <v>#REF!</v>
      </c>
      <c r="J282" s="159" t="e">
        <f>SUM(I282:I285)</f>
        <v>#REF!</v>
      </c>
    </row>
    <row r="283" spans="1:10" ht="33" customHeight="1" x14ac:dyDescent="0.2">
      <c r="A283" s="217"/>
      <c r="B283" s="219"/>
      <c r="C283" s="219"/>
      <c r="D283" s="219"/>
      <c r="E283" s="219"/>
      <c r="F283" s="2" t="s">
        <v>80</v>
      </c>
      <c r="G283" s="3">
        <f>ROUNDUP((D282*E282)/20,0)</f>
        <v>3</v>
      </c>
      <c r="H283" s="42" t="e">
        <f>#REF!</f>
        <v>#REF!</v>
      </c>
      <c r="I283" s="26" t="e">
        <f>+H283*G283</f>
        <v>#REF!</v>
      </c>
      <c r="J283" s="160"/>
    </row>
    <row r="284" spans="1:10" ht="42.5" customHeight="1" x14ac:dyDescent="0.2">
      <c r="A284" s="217"/>
      <c r="B284" s="219"/>
      <c r="C284" s="219"/>
      <c r="D284" s="219"/>
      <c r="E284" s="219"/>
      <c r="F284" s="2" t="s">
        <v>78</v>
      </c>
      <c r="G284" s="3">
        <v>1</v>
      </c>
      <c r="H284" s="42" t="e">
        <f>#REF!</f>
        <v>#REF!</v>
      </c>
      <c r="I284" s="26" t="e">
        <f>+H284*G284</f>
        <v>#REF!</v>
      </c>
      <c r="J284" s="160"/>
    </row>
    <row r="285" spans="1:10" ht="37.25" customHeight="1" x14ac:dyDescent="0.2">
      <c r="A285" s="218"/>
      <c r="B285" s="220"/>
      <c r="C285" s="220"/>
      <c r="D285" s="220"/>
      <c r="E285" s="220"/>
      <c r="F285" s="2" t="s">
        <v>79</v>
      </c>
      <c r="G285" s="3">
        <v>3</v>
      </c>
      <c r="H285" s="42" t="e">
        <f>#REF!</f>
        <v>#REF!</v>
      </c>
      <c r="I285" s="26" t="e">
        <f>+H285*G285</f>
        <v>#REF!</v>
      </c>
      <c r="J285" s="161"/>
    </row>
    <row r="286" spans="1:10" ht="39.5" customHeight="1" x14ac:dyDescent="0.2">
      <c r="A286" s="21" t="s">
        <v>71</v>
      </c>
      <c r="B286" s="21" t="s">
        <v>110</v>
      </c>
      <c r="C286" s="21" t="s">
        <v>111</v>
      </c>
      <c r="D286" s="21" t="s">
        <v>112</v>
      </c>
      <c r="E286" s="21" t="s">
        <v>113</v>
      </c>
      <c r="F286" s="21" t="s">
        <v>114</v>
      </c>
      <c r="G286" s="21" t="s">
        <v>174</v>
      </c>
      <c r="H286" s="21" t="s">
        <v>92</v>
      </c>
      <c r="I286" s="21" t="s">
        <v>93</v>
      </c>
      <c r="J286" s="21" t="s">
        <v>94</v>
      </c>
    </row>
    <row r="287" spans="1:10" ht="15" x14ac:dyDescent="0.2">
      <c r="A287" s="158" t="s">
        <v>351</v>
      </c>
      <c r="B287" s="156" t="s">
        <v>59</v>
      </c>
      <c r="C287" s="157" t="s">
        <v>118</v>
      </c>
      <c r="D287" s="157">
        <v>3</v>
      </c>
      <c r="E287" s="157">
        <v>15</v>
      </c>
      <c r="F287" s="2" t="s">
        <v>165</v>
      </c>
      <c r="G287" s="3">
        <f>ROUNDUP((D287*E287)/50,0)</f>
        <v>1</v>
      </c>
      <c r="H287" s="42" t="e">
        <f>#REF!</f>
        <v>#REF!</v>
      </c>
      <c r="I287" s="26" t="e">
        <f>+H287*G287</f>
        <v>#REF!</v>
      </c>
      <c r="J287" s="153" t="e">
        <f>+I290+I287+I288+I289</f>
        <v>#REF!</v>
      </c>
    </row>
    <row r="288" spans="1:10" ht="25.25" customHeight="1" x14ac:dyDescent="0.2">
      <c r="A288" s="217"/>
      <c r="B288" s="219"/>
      <c r="C288" s="219"/>
      <c r="D288" s="219"/>
      <c r="E288" s="219"/>
      <c r="F288" s="2" t="s">
        <v>80</v>
      </c>
      <c r="G288" s="81">
        <f>ROUNDUP((D287*E287)/20,0)</f>
        <v>3</v>
      </c>
      <c r="H288" s="42" t="e">
        <f>#REF!</f>
        <v>#REF!</v>
      </c>
      <c r="I288" s="26" t="e">
        <f>+H288*G288</f>
        <v>#REF!</v>
      </c>
      <c r="J288" s="153"/>
    </row>
    <row r="289" spans="1:12" ht="30" customHeight="1" x14ac:dyDescent="0.2">
      <c r="A289" s="217"/>
      <c r="B289" s="219"/>
      <c r="C289" s="219"/>
      <c r="D289" s="219"/>
      <c r="E289" s="219"/>
      <c r="F289" s="2" t="s">
        <v>78</v>
      </c>
      <c r="G289" s="3">
        <v>1</v>
      </c>
      <c r="H289" s="42" t="e">
        <f>#REF!</f>
        <v>#REF!</v>
      </c>
      <c r="I289" s="26" t="e">
        <f>+H289*G289</f>
        <v>#REF!</v>
      </c>
      <c r="J289" s="153"/>
    </row>
    <row r="290" spans="1:12" ht="33" customHeight="1" x14ac:dyDescent="0.2">
      <c r="A290" s="218"/>
      <c r="B290" s="220"/>
      <c r="C290" s="220"/>
      <c r="D290" s="220"/>
      <c r="E290" s="220"/>
      <c r="F290" s="2" t="s">
        <v>79</v>
      </c>
      <c r="G290" s="3">
        <v>3</v>
      </c>
      <c r="H290" s="42" t="e">
        <f>#REF!</f>
        <v>#REF!</v>
      </c>
      <c r="I290" s="26" t="e">
        <f>+H290*G290</f>
        <v>#REF!</v>
      </c>
      <c r="J290" s="153"/>
    </row>
    <row r="291" spans="1:12" ht="31.25" customHeight="1" x14ac:dyDescent="0.2">
      <c r="A291" s="21" t="s">
        <v>71</v>
      </c>
      <c r="B291" s="21" t="s">
        <v>110</v>
      </c>
      <c r="C291" s="21" t="s">
        <v>111</v>
      </c>
      <c r="D291" s="21" t="s">
        <v>112</v>
      </c>
      <c r="E291" s="21" t="s">
        <v>113</v>
      </c>
      <c r="F291" s="21" t="s">
        <v>114</v>
      </c>
      <c r="G291" s="21" t="s">
        <v>120</v>
      </c>
      <c r="H291" s="21" t="s">
        <v>92</v>
      </c>
      <c r="I291" s="21" t="s">
        <v>93</v>
      </c>
      <c r="J291" s="21" t="s">
        <v>94</v>
      </c>
    </row>
    <row r="292" spans="1:12" ht="26.5" customHeight="1" x14ac:dyDescent="0.2">
      <c r="A292" s="155" t="s">
        <v>414</v>
      </c>
      <c r="B292" s="156" t="s">
        <v>117</v>
      </c>
      <c r="C292" s="156" t="s">
        <v>121</v>
      </c>
      <c r="D292" s="156">
        <v>3</v>
      </c>
      <c r="E292" s="156">
        <v>15</v>
      </c>
      <c r="F292" s="2" t="s">
        <v>165</v>
      </c>
      <c r="G292" s="3">
        <f>ROUNDUP((D292*E292)/50,0)</f>
        <v>1</v>
      </c>
      <c r="H292" s="26" t="e">
        <f>#REF!</f>
        <v>#REF!</v>
      </c>
      <c r="I292" s="26" t="e">
        <f>+H292*G292</f>
        <v>#REF!</v>
      </c>
      <c r="J292" s="159" t="e">
        <f>SUM(I292:I307)</f>
        <v>#REF!</v>
      </c>
    </row>
    <row r="293" spans="1:12" ht="15" x14ac:dyDescent="0.2">
      <c r="A293" s="221"/>
      <c r="B293" s="219"/>
      <c r="C293" s="219"/>
      <c r="D293" s="219"/>
      <c r="E293" s="219"/>
      <c r="F293" s="2" t="s">
        <v>80</v>
      </c>
      <c r="G293" s="3">
        <f>ROUNDUP((D292*E292)/20,0)</f>
        <v>3</v>
      </c>
      <c r="H293" s="26" t="e">
        <f>#REF!</f>
        <v>#REF!</v>
      </c>
      <c r="I293" s="26" t="e">
        <f>+H293*G293</f>
        <v>#REF!</v>
      </c>
      <c r="J293" s="160"/>
    </row>
    <row r="294" spans="1:12" ht="26.5" customHeight="1" x14ac:dyDescent="0.2">
      <c r="A294" s="221"/>
      <c r="B294" s="219"/>
      <c r="C294" s="219"/>
      <c r="D294" s="219"/>
      <c r="E294" s="219"/>
      <c r="F294" s="2" t="s">
        <v>78</v>
      </c>
      <c r="G294" s="3">
        <v>1</v>
      </c>
      <c r="H294" s="26" t="e">
        <f>#REF!</f>
        <v>#REF!</v>
      </c>
      <c r="I294" s="26" t="e">
        <f>+H294*G294</f>
        <v>#REF!</v>
      </c>
      <c r="J294" s="160"/>
    </row>
    <row r="295" spans="1:12" ht="30" customHeight="1" x14ac:dyDescent="0.2">
      <c r="A295" s="221"/>
      <c r="B295" s="219"/>
      <c r="C295" s="219"/>
      <c r="D295" s="219"/>
      <c r="E295" s="219"/>
      <c r="F295" s="2" t="s">
        <v>77</v>
      </c>
      <c r="G295" s="3">
        <v>1</v>
      </c>
      <c r="H295" s="26" t="e">
        <f>#REF!</f>
        <v>#REF!</v>
      </c>
      <c r="I295" s="26" t="e">
        <f>+H295*G295</f>
        <v>#REF!</v>
      </c>
      <c r="J295" s="160"/>
    </row>
    <row r="296" spans="1:12" ht="28.25" customHeight="1" x14ac:dyDescent="0.2">
      <c r="A296" s="222"/>
      <c r="B296" s="220"/>
      <c r="C296" s="220"/>
      <c r="D296" s="220"/>
      <c r="E296" s="220"/>
      <c r="F296" s="2" t="s">
        <v>79</v>
      </c>
      <c r="G296" s="30">
        <v>1</v>
      </c>
      <c r="H296" s="27" t="e">
        <f>#REF!</f>
        <v>#REF!</v>
      </c>
      <c r="I296" s="26" t="e">
        <f>+H296*G296</f>
        <v>#REF!</v>
      </c>
      <c r="J296" s="161"/>
    </row>
    <row r="297" spans="1:12" ht="28.25" customHeight="1" x14ac:dyDescent="0.2">
      <c r="A297" s="21" t="s">
        <v>71</v>
      </c>
      <c r="B297" s="21" t="s">
        <v>110</v>
      </c>
      <c r="C297" s="21" t="s">
        <v>111</v>
      </c>
      <c r="D297" s="21" t="s">
        <v>112</v>
      </c>
      <c r="E297" s="21" t="s">
        <v>113</v>
      </c>
      <c r="F297" s="21" t="s">
        <v>114</v>
      </c>
      <c r="G297" s="21" t="s">
        <v>174</v>
      </c>
      <c r="H297" s="21" t="s">
        <v>92</v>
      </c>
      <c r="I297" s="21" t="s">
        <v>93</v>
      </c>
      <c r="J297" s="21" t="s">
        <v>94</v>
      </c>
    </row>
    <row r="298" spans="1:12" ht="34.25" customHeight="1" x14ac:dyDescent="0.2">
      <c r="A298" s="155" t="s">
        <v>414</v>
      </c>
      <c r="B298" s="157" t="s">
        <v>59</v>
      </c>
      <c r="C298" s="156" t="s">
        <v>121</v>
      </c>
      <c r="D298" s="156">
        <v>3</v>
      </c>
      <c r="E298" s="156">
        <v>10</v>
      </c>
      <c r="F298" s="2" t="s">
        <v>165</v>
      </c>
      <c r="G298" s="3">
        <f>ROUNDUP((D298*E298)/50,0)</f>
        <v>1</v>
      </c>
      <c r="H298" s="26" t="e">
        <f>#REF!</f>
        <v>#REF!</v>
      </c>
      <c r="I298" s="26" t="e">
        <f>+H298*G298</f>
        <v>#REF!</v>
      </c>
      <c r="J298" s="159" t="e">
        <f>SUM(I298:I310)</f>
        <v>#REF!</v>
      </c>
    </row>
    <row r="299" spans="1:12" s="22" customFormat="1" ht="15" x14ac:dyDescent="0.2">
      <c r="A299" s="221"/>
      <c r="B299" s="219"/>
      <c r="C299" s="219"/>
      <c r="D299" s="219"/>
      <c r="E299" s="219"/>
      <c r="F299" s="2" t="s">
        <v>80</v>
      </c>
      <c r="G299" s="3">
        <f>ROUNDUP((D298*E298)/20,0)</f>
        <v>2</v>
      </c>
      <c r="H299" s="26" t="e">
        <f>#REF!</f>
        <v>#REF!</v>
      </c>
      <c r="I299" s="26" t="e">
        <f>+H299*G299</f>
        <v>#REF!</v>
      </c>
      <c r="J299" s="159"/>
    </row>
    <row r="300" spans="1:12" ht="15" x14ac:dyDescent="0.2">
      <c r="A300" s="221"/>
      <c r="B300" s="219"/>
      <c r="C300" s="219"/>
      <c r="D300" s="219"/>
      <c r="E300" s="219"/>
      <c r="F300" s="2" t="s">
        <v>78</v>
      </c>
      <c r="G300" s="3">
        <v>1</v>
      </c>
      <c r="H300" s="26" t="e">
        <f>#REF!</f>
        <v>#REF!</v>
      </c>
      <c r="I300" s="26" t="e">
        <f>+H300*G300</f>
        <v>#REF!</v>
      </c>
      <c r="J300" s="159"/>
      <c r="L300" s="44"/>
    </row>
    <row r="301" spans="1:12" ht="45" x14ac:dyDescent="0.2">
      <c r="A301" s="221"/>
      <c r="B301" s="219"/>
      <c r="C301" s="219"/>
      <c r="D301" s="219"/>
      <c r="E301" s="219"/>
      <c r="F301" s="2" t="s">
        <v>77</v>
      </c>
      <c r="G301" s="3">
        <v>1</v>
      </c>
      <c r="H301" s="26" t="e">
        <f>#REF!</f>
        <v>#REF!</v>
      </c>
      <c r="I301" s="26" t="e">
        <f>+H301*G301</f>
        <v>#REF!</v>
      </c>
      <c r="J301" s="159"/>
      <c r="L301" s="44"/>
    </row>
    <row r="302" spans="1:12" ht="65" customHeight="1" x14ac:dyDescent="0.2">
      <c r="A302" s="222"/>
      <c r="B302" s="220"/>
      <c r="C302" s="220"/>
      <c r="D302" s="220"/>
      <c r="E302" s="220"/>
      <c r="F302" s="2" t="s">
        <v>79</v>
      </c>
      <c r="G302" s="30">
        <v>1</v>
      </c>
      <c r="H302" s="27" t="e">
        <f>#REF!</f>
        <v>#REF!</v>
      </c>
      <c r="I302" s="26" t="e">
        <f>+H302*G302</f>
        <v>#REF!</v>
      </c>
      <c r="J302" s="159"/>
      <c r="L302" s="44"/>
    </row>
    <row r="303" spans="1:12" s="22" customFormat="1" ht="45" x14ac:dyDescent="0.2">
      <c r="A303" s="21" t="s">
        <v>71</v>
      </c>
      <c r="B303" s="21" t="s">
        <v>110</v>
      </c>
      <c r="C303" s="21" t="s">
        <v>111</v>
      </c>
      <c r="D303" s="21" t="s">
        <v>112</v>
      </c>
      <c r="E303" s="21" t="s">
        <v>113</v>
      </c>
      <c r="F303" s="21" t="s">
        <v>114</v>
      </c>
      <c r="G303" s="21" t="s">
        <v>174</v>
      </c>
      <c r="H303" s="21" t="s">
        <v>92</v>
      </c>
      <c r="I303" s="21" t="s">
        <v>93</v>
      </c>
      <c r="J303" s="21" t="s">
        <v>94</v>
      </c>
    </row>
    <row r="304" spans="1:12" ht="45" x14ac:dyDescent="0.2">
      <c r="A304" s="158" t="s">
        <v>338</v>
      </c>
      <c r="B304" s="158" t="s">
        <v>117</v>
      </c>
      <c r="C304" s="156" t="s">
        <v>5</v>
      </c>
      <c r="D304" s="157">
        <v>1</v>
      </c>
      <c r="E304" s="157">
        <v>20</v>
      </c>
      <c r="F304" s="2" t="s">
        <v>77</v>
      </c>
      <c r="G304" s="3">
        <v>1</v>
      </c>
      <c r="H304" s="26" t="e">
        <f>#REF!</f>
        <v>#REF!</v>
      </c>
      <c r="I304" s="26" t="e">
        <f>+H304*G304</f>
        <v>#REF!</v>
      </c>
      <c r="J304" s="159" t="e">
        <f>SUM(I304:I306)</f>
        <v>#REF!</v>
      </c>
    </row>
    <row r="305" spans="1:10" s="22" customFormat="1" ht="30" x14ac:dyDescent="0.2">
      <c r="A305" s="217"/>
      <c r="B305" s="183"/>
      <c r="C305" s="223"/>
      <c r="D305" s="227"/>
      <c r="E305" s="227"/>
      <c r="F305" s="2" t="s">
        <v>306</v>
      </c>
      <c r="G305" s="3">
        <f>D304</f>
        <v>1</v>
      </c>
      <c r="H305" s="26">
        <v>116655</v>
      </c>
      <c r="I305" s="26">
        <f>+H305*G305</f>
        <v>116655</v>
      </c>
      <c r="J305" s="160"/>
    </row>
    <row r="306" spans="1:10" s="47" customFormat="1" ht="30" x14ac:dyDescent="0.2">
      <c r="A306" s="218"/>
      <c r="B306" s="231"/>
      <c r="C306" s="224"/>
      <c r="D306" s="228"/>
      <c r="E306" s="228"/>
      <c r="F306" s="2" t="s">
        <v>76</v>
      </c>
      <c r="G306" s="3">
        <v>20</v>
      </c>
      <c r="H306" s="26" t="e">
        <f>#REF!</f>
        <v>#REF!</v>
      </c>
      <c r="I306" s="26" t="e">
        <f>+H306*G306</f>
        <v>#REF!</v>
      </c>
      <c r="J306" s="161"/>
    </row>
    <row r="307" spans="1:10" s="22" customFormat="1" ht="45" x14ac:dyDescent="0.2">
      <c r="A307" s="21" t="s">
        <v>71</v>
      </c>
      <c r="B307" s="21" t="s">
        <v>110</v>
      </c>
      <c r="C307" s="21" t="s">
        <v>111</v>
      </c>
      <c r="D307" s="21" t="s">
        <v>112</v>
      </c>
      <c r="E307" s="21" t="s">
        <v>113</v>
      </c>
      <c r="F307" s="21" t="s">
        <v>114</v>
      </c>
      <c r="G307" s="21" t="s">
        <v>174</v>
      </c>
      <c r="H307" s="21" t="s">
        <v>92</v>
      </c>
      <c r="I307" s="21" t="s">
        <v>93</v>
      </c>
      <c r="J307" s="21" t="s">
        <v>94</v>
      </c>
    </row>
    <row r="308" spans="1:10" ht="75" x14ac:dyDescent="0.2">
      <c r="A308" s="35" t="s">
        <v>6</v>
      </c>
      <c r="B308" s="40" t="s">
        <v>117</v>
      </c>
      <c r="C308" s="43" t="s">
        <v>5</v>
      </c>
      <c r="D308" s="41">
        <v>3</v>
      </c>
      <c r="E308" s="41">
        <v>15</v>
      </c>
      <c r="F308" s="45" t="s">
        <v>77</v>
      </c>
      <c r="G308" s="45">
        <v>1</v>
      </c>
      <c r="H308" s="28" t="e">
        <f>#REF!</f>
        <v>#REF!</v>
      </c>
      <c r="I308" s="26" t="e">
        <f>+H308*G308</f>
        <v>#REF!</v>
      </c>
      <c r="J308" s="26" t="e">
        <f>SUM(I308)</f>
        <v>#REF!</v>
      </c>
    </row>
    <row r="309" spans="1:10" s="22" customFormat="1" ht="30" x14ac:dyDescent="0.2">
      <c r="A309" s="21" t="s">
        <v>71</v>
      </c>
      <c r="B309" s="21" t="s">
        <v>110</v>
      </c>
      <c r="C309" s="21" t="s">
        <v>111</v>
      </c>
      <c r="D309" s="21" t="s">
        <v>112</v>
      </c>
      <c r="E309" s="21" t="s">
        <v>124</v>
      </c>
      <c r="F309" s="21" t="s">
        <v>114</v>
      </c>
      <c r="G309" s="21" t="s">
        <v>174</v>
      </c>
      <c r="H309" s="21" t="s">
        <v>92</v>
      </c>
      <c r="I309" s="21" t="s">
        <v>93</v>
      </c>
      <c r="J309" s="21" t="s">
        <v>94</v>
      </c>
    </row>
    <row r="310" spans="1:10" ht="75" x14ac:dyDescent="0.2">
      <c r="A310" s="35" t="s">
        <v>6</v>
      </c>
      <c r="B310" s="35" t="s">
        <v>59</v>
      </c>
      <c r="C310" s="43" t="s">
        <v>5</v>
      </c>
      <c r="D310" s="30">
        <v>1</v>
      </c>
      <c r="E310" s="30">
        <v>8</v>
      </c>
      <c r="F310" s="45" t="s">
        <v>77</v>
      </c>
      <c r="G310" s="45">
        <v>1</v>
      </c>
      <c r="H310" s="28" t="e">
        <f>#REF!</f>
        <v>#REF!</v>
      </c>
      <c r="I310" s="26" t="e">
        <f>+H310*G310</f>
        <v>#REF!</v>
      </c>
      <c r="J310" s="26" t="e">
        <f>SUM(I310)</f>
        <v>#REF!</v>
      </c>
    </row>
    <row r="311" spans="1:10" s="22" customFormat="1" ht="45" x14ac:dyDescent="0.2">
      <c r="A311" s="21" t="s">
        <v>71</v>
      </c>
      <c r="B311" s="21" t="s">
        <v>110</v>
      </c>
      <c r="C311" s="21" t="s">
        <v>111</v>
      </c>
      <c r="D311" s="21" t="s">
        <v>112</v>
      </c>
      <c r="E311" s="21" t="s">
        <v>113</v>
      </c>
      <c r="F311" s="21" t="s">
        <v>114</v>
      </c>
      <c r="G311" s="21" t="s">
        <v>174</v>
      </c>
      <c r="H311" s="21" t="s">
        <v>92</v>
      </c>
      <c r="I311" s="21" t="s">
        <v>93</v>
      </c>
      <c r="J311" s="21" t="s">
        <v>94</v>
      </c>
    </row>
    <row r="312" spans="1:10" ht="22.25" customHeight="1" x14ac:dyDescent="0.2">
      <c r="A312" s="48" t="s">
        <v>7</v>
      </c>
      <c r="B312" s="41" t="s">
        <v>117</v>
      </c>
      <c r="C312" s="43" t="s">
        <v>5</v>
      </c>
      <c r="D312" s="41">
        <v>2</v>
      </c>
      <c r="E312" s="41">
        <v>20</v>
      </c>
      <c r="F312" s="45" t="s">
        <v>77</v>
      </c>
      <c r="G312" s="45">
        <v>1</v>
      </c>
      <c r="H312" s="28" t="e">
        <f>#REF!</f>
        <v>#REF!</v>
      </c>
      <c r="I312" s="26" t="e">
        <f>+H312*G312</f>
        <v>#REF!</v>
      </c>
      <c r="J312" s="26" t="e">
        <f>SUM(I312)</f>
        <v>#REF!</v>
      </c>
    </row>
    <row r="313" spans="1:10" ht="24" customHeight="1" x14ac:dyDescent="0.2">
      <c r="A313" s="21" t="s">
        <v>71</v>
      </c>
      <c r="B313" s="21" t="s">
        <v>110</v>
      </c>
      <c r="C313" s="21" t="s">
        <v>111</v>
      </c>
      <c r="D313" s="21" t="s">
        <v>112</v>
      </c>
      <c r="E313" s="21" t="s">
        <v>113</v>
      </c>
      <c r="F313" s="21" t="s">
        <v>114</v>
      </c>
      <c r="G313" s="21" t="s">
        <v>174</v>
      </c>
      <c r="H313" s="21" t="s">
        <v>92</v>
      </c>
      <c r="I313" s="21" t="s">
        <v>93</v>
      </c>
      <c r="J313" s="21" t="s">
        <v>94</v>
      </c>
    </row>
    <row r="314" spans="1:10" ht="23.5" customHeight="1" x14ac:dyDescent="0.2">
      <c r="A314" s="49" t="s">
        <v>8</v>
      </c>
      <c r="B314" s="30" t="s">
        <v>59</v>
      </c>
      <c r="C314" s="43" t="s">
        <v>5</v>
      </c>
      <c r="D314" s="30">
        <v>1</v>
      </c>
      <c r="E314" s="30">
        <v>15</v>
      </c>
      <c r="F314" s="45" t="s">
        <v>77</v>
      </c>
      <c r="G314" s="45">
        <v>1</v>
      </c>
      <c r="H314" s="28" t="e">
        <f>#REF!</f>
        <v>#REF!</v>
      </c>
      <c r="I314" s="26" t="e">
        <f>+H314*G314</f>
        <v>#REF!</v>
      </c>
      <c r="J314" s="26" t="e">
        <f>SUM(I314)</f>
        <v>#REF!</v>
      </c>
    </row>
    <row r="315" spans="1:10" ht="24" customHeight="1" x14ac:dyDescent="0.2">
      <c r="A315" s="21" t="s">
        <v>71</v>
      </c>
      <c r="B315" s="21" t="s">
        <v>110</v>
      </c>
      <c r="C315" s="21" t="s">
        <v>111</v>
      </c>
      <c r="D315" s="21" t="s">
        <v>112</v>
      </c>
      <c r="E315" s="21" t="s">
        <v>113</v>
      </c>
      <c r="F315" s="21" t="s">
        <v>114</v>
      </c>
      <c r="G315" s="21" t="s">
        <v>174</v>
      </c>
      <c r="H315" s="21" t="s">
        <v>92</v>
      </c>
      <c r="I315" s="21" t="s">
        <v>93</v>
      </c>
      <c r="J315" s="21" t="s">
        <v>94</v>
      </c>
    </row>
    <row r="316" spans="1:10" ht="24.5" customHeight="1" x14ac:dyDescent="0.2">
      <c r="A316" s="171" t="s">
        <v>9</v>
      </c>
      <c r="B316" s="157" t="s">
        <v>117</v>
      </c>
      <c r="C316" s="157" t="s">
        <v>10</v>
      </c>
      <c r="D316" s="157">
        <v>2</v>
      </c>
      <c r="E316" s="157">
        <v>30</v>
      </c>
      <c r="F316" s="2" t="s">
        <v>310</v>
      </c>
      <c r="G316" s="3">
        <v>2</v>
      </c>
      <c r="H316" s="26" t="e">
        <f>#REF!</f>
        <v>#REF!</v>
      </c>
      <c r="I316" s="26" t="e">
        <f t="shared" ref="I316:I323" si="19">+H316*G316</f>
        <v>#REF!</v>
      </c>
      <c r="J316" s="159" t="e">
        <f>SUM(I316:I327)</f>
        <v>#REF!</v>
      </c>
    </row>
    <row r="317" spans="1:10" ht="24.5" customHeight="1" x14ac:dyDescent="0.2">
      <c r="A317" s="339"/>
      <c r="B317" s="219"/>
      <c r="C317" s="219"/>
      <c r="D317" s="219"/>
      <c r="E317" s="219"/>
      <c r="F317" s="2" t="s">
        <v>311</v>
      </c>
      <c r="G317" s="3">
        <v>2</v>
      </c>
      <c r="H317" s="66" t="e">
        <f>#REF!</f>
        <v>#REF!</v>
      </c>
      <c r="I317" s="26" t="e">
        <f t="shared" si="19"/>
        <v>#REF!</v>
      </c>
      <c r="J317" s="159"/>
    </row>
    <row r="318" spans="1:10" ht="25.25" customHeight="1" x14ac:dyDescent="0.2">
      <c r="A318" s="339"/>
      <c r="B318" s="219"/>
      <c r="C318" s="219"/>
      <c r="D318" s="219"/>
      <c r="E318" s="219"/>
      <c r="F318" s="2" t="s">
        <v>171</v>
      </c>
      <c r="G318" s="3">
        <v>2</v>
      </c>
      <c r="H318" s="26" t="e">
        <f>#REF!</f>
        <v>#REF!</v>
      </c>
      <c r="I318" s="26" t="e">
        <f t="shared" si="19"/>
        <v>#REF!</v>
      </c>
      <c r="J318" s="159"/>
    </row>
    <row r="319" spans="1:10" ht="23.5" customHeight="1" x14ac:dyDescent="0.2">
      <c r="A319" s="339"/>
      <c r="B319" s="219"/>
      <c r="C319" s="219"/>
      <c r="D319" s="219"/>
      <c r="E319" s="219"/>
      <c r="F319" s="2" t="s">
        <v>165</v>
      </c>
      <c r="G319" s="3">
        <v>1</v>
      </c>
      <c r="H319" s="26" t="e">
        <f>#REF!</f>
        <v>#REF!</v>
      </c>
      <c r="I319" s="26" t="e">
        <f t="shared" si="19"/>
        <v>#REF!</v>
      </c>
      <c r="J319" s="159"/>
    </row>
    <row r="320" spans="1:10" ht="23.5" customHeight="1" x14ac:dyDescent="0.2">
      <c r="A320" s="339"/>
      <c r="B320" s="219"/>
      <c r="C320" s="219"/>
      <c r="D320" s="219"/>
      <c r="E320" s="219"/>
      <c r="F320" s="2" t="s">
        <v>312</v>
      </c>
      <c r="G320" s="3">
        <v>1</v>
      </c>
      <c r="H320" s="26" t="e">
        <f>#REF!</f>
        <v>#REF!</v>
      </c>
      <c r="I320" s="26" t="e">
        <f t="shared" si="19"/>
        <v>#REF!</v>
      </c>
      <c r="J320" s="159"/>
    </row>
    <row r="321" spans="1:10" ht="23.5" customHeight="1" x14ac:dyDescent="0.2">
      <c r="A321" s="339"/>
      <c r="B321" s="219"/>
      <c r="C321" s="219"/>
      <c r="D321" s="219"/>
      <c r="E321" s="219"/>
      <c r="F321" s="2" t="s">
        <v>313</v>
      </c>
      <c r="G321" s="3">
        <v>1</v>
      </c>
      <c r="H321" s="26" t="e">
        <f>#REF!</f>
        <v>#REF!</v>
      </c>
      <c r="I321" s="26" t="e">
        <f t="shared" si="19"/>
        <v>#REF!</v>
      </c>
      <c r="J321" s="159"/>
    </row>
    <row r="322" spans="1:10" ht="23.5" customHeight="1" x14ac:dyDescent="0.2">
      <c r="A322" s="339"/>
      <c r="B322" s="219"/>
      <c r="C322" s="219"/>
      <c r="D322" s="219"/>
      <c r="E322" s="219"/>
      <c r="F322" s="2" t="s">
        <v>179</v>
      </c>
      <c r="G322" s="3">
        <v>1</v>
      </c>
      <c r="H322" s="26" t="e">
        <f>#REF!</f>
        <v>#REF!</v>
      </c>
      <c r="I322" s="26" t="e">
        <f t="shared" si="19"/>
        <v>#REF!</v>
      </c>
      <c r="J322" s="159"/>
    </row>
    <row r="323" spans="1:10" ht="24.5" customHeight="1" x14ac:dyDescent="0.2">
      <c r="A323" s="339"/>
      <c r="B323" s="219"/>
      <c r="C323" s="219"/>
      <c r="D323" s="219"/>
      <c r="E323" s="219"/>
      <c r="F323" s="2" t="s">
        <v>178</v>
      </c>
      <c r="G323" s="3">
        <v>1</v>
      </c>
      <c r="H323" s="26" t="e">
        <f>#REF!</f>
        <v>#REF!</v>
      </c>
      <c r="I323" s="26" t="e">
        <f t="shared" si="19"/>
        <v>#REF!</v>
      </c>
      <c r="J323" s="159"/>
    </row>
    <row r="324" spans="1:10" s="22" customFormat="1" ht="45" x14ac:dyDescent="0.2">
      <c r="A324" s="339"/>
      <c r="B324" s="219"/>
      <c r="C324" s="219"/>
      <c r="D324" s="219"/>
      <c r="E324" s="219"/>
      <c r="F324" s="2" t="s">
        <v>176</v>
      </c>
      <c r="G324" s="3">
        <v>60</v>
      </c>
      <c r="H324" s="26" t="e">
        <f>#REF!</f>
        <v>#REF!</v>
      </c>
      <c r="I324" s="26" t="e">
        <f>+H324*G324</f>
        <v>#REF!</v>
      </c>
      <c r="J324" s="159"/>
    </row>
    <row r="325" spans="1:10" ht="45" x14ac:dyDescent="0.2">
      <c r="A325" s="339"/>
      <c r="B325" s="219"/>
      <c r="C325" s="219"/>
      <c r="D325" s="219"/>
      <c r="E325" s="219"/>
      <c r="F325" s="2" t="s">
        <v>177</v>
      </c>
      <c r="G325" s="3">
        <v>60</v>
      </c>
      <c r="H325" s="26" t="e">
        <f>#REF!</f>
        <v>#REF!</v>
      </c>
      <c r="I325" s="26" t="e">
        <f>+H325*G325</f>
        <v>#REF!</v>
      </c>
      <c r="J325" s="159"/>
    </row>
    <row r="326" spans="1:10" ht="15" x14ac:dyDescent="0.2">
      <c r="A326" s="339"/>
      <c r="B326" s="219"/>
      <c r="C326" s="219"/>
      <c r="D326" s="219"/>
      <c r="E326" s="219"/>
      <c r="F326" s="2" t="s">
        <v>180</v>
      </c>
      <c r="G326" s="3">
        <f>D316</f>
        <v>2</v>
      </c>
      <c r="H326" s="26" t="e">
        <f>#REF!</f>
        <v>#REF!</v>
      </c>
      <c r="I326" s="26" t="e">
        <f>H326*G326</f>
        <v>#REF!</v>
      </c>
      <c r="J326" s="159"/>
    </row>
    <row r="327" spans="1:10" ht="15" x14ac:dyDescent="0.2">
      <c r="A327" s="339"/>
      <c r="B327" s="220"/>
      <c r="C327" s="220"/>
      <c r="D327" s="220"/>
      <c r="E327" s="220"/>
      <c r="F327" s="2" t="s">
        <v>11</v>
      </c>
      <c r="G327" s="3">
        <v>150</v>
      </c>
      <c r="H327" s="26" t="e">
        <f>#REF!</f>
        <v>#REF!</v>
      </c>
      <c r="I327" s="26" t="e">
        <f>H327*G327</f>
        <v>#REF!</v>
      </c>
      <c r="J327" s="159"/>
    </row>
    <row r="328" spans="1:10" ht="45" x14ac:dyDescent="0.2">
      <c r="A328" s="21" t="s">
        <v>71</v>
      </c>
      <c r="B328" s="21" t="s">
        <v>110</v>
      </c>
      <c r="C328" s="21" t="s">
        <v>111</v>
      </c>
      <c r="D328" s="21" t="s">
        <v>112</v>
      </c>
      <c r="E328" s="21" t="s">
        <v>113</v>
      </c>
      <c r="F328" s="21" t="s">
        <v>114</v>
      </c>
      <c r="G328" s="21" t="s">
        <v>174</v>
      </c>
      <c r="H328" s="21" t="s">
        <v>92</v>
      </c>
      <c r="I328" s="21" t="s">
        <v>93</v>
      </c>
      <c r="J328" s="21" t="s">
        <v>94</v>
      </c>
    </row>
    <row r="329" spans="1:10" ht="15" x14ac:dyDescent="0.2">
      <c r="A329" s="171" t="s">
        <v>12</v>
      </c>
      <c r="B329" s="157" t="s">
        <v>59</v>
      </c>
      <c r="C329" s="157" t="s">
        <v>10</v>
      </c>
      <c r="D329" s="157">
        <v>1</v>
      </c>
      <c r="E329" s="157">
        <v>20</v>
      </c>
      <c r="F329" s="2" t="s">
        <v>310</v>
      </c>
      <c r="G329" s="3">
        <v>1</v>
      </c>
      <c r="H329" s="26" t="e">
        <f>#REF!</f>
        <v>#REF!</v>
      </c>
      <c r="I329" s="26" t="e">
        <f t="shared" ref="I329:I336" si="20">+H329*G329</f>
        <v>#REF!</v>
      </c>
      <c r="J329" s="159" t="e">
        <f>SUM(I329:I340)</f>
        <v>#REF!</v>
      </c>
    </row>
    <row r="330" spans="1:10" ht="15" x14ac:dyDescent="0.2">
      <c r="A330" s="339"/>
      <c r="B330" s="219"/>
      <c r="C330" s="219"/>
      <c r="D330" s="219"/>
      <c r="E330" s="219"/>
      <c r="F330" s="2" t="s">
        <v>311</v>
      </c>
      <c r="G330" s="3">
        <v>1</v>
      </c>
      <c r="H330" s="66" t="e">
        <f>#REF!</f>
        <v>#REF!</v>
      </c>
      <c r="I330" s="26" t="e">
        <f t="shared" si="20"/>
        <v>#REF!</v>
      </c>
      <c r="J330" s="159"/>
    </row>
    <row r="331" spans="1:10" ht="15" x14ac:dyDescent="0.2">
      <c r="A331" s="339"/>
      <c r="B331" s="219"/>
      <c r="C331" s="219"/>
      <c r="D331" s="219"/>
      <c r="E331" s="219"/>
      <c r="F331" s="2" t="s">
        <v>171</v>
      </c>
      <c r="G331" s="3">
        <v>1</v>
      </c>
      <c r="H331" s="26" t="e">
        <f>#REF!</f>
        <v>#REF!</v>
      </c>
      <c r="I331" s="26" t="e">
        <f t="shared" si="20"/>
        <v>#REF!</v>
      </c>
      <c r="J331" s="159"/>
    </row>
    <row r="332" spans="1:10" ht="15" x14ac:dyDescent="0.2">
      <c r="A332" s="339"/>
      <c r="B332" s="219"/>
      <c r="C332" s="219"/>
      <c r="D332" s="219"/>
      <c r="E332" s="219"/>
      <c r="F332" s="2" t="s">
        <v>165</v>
      </c>
      <c r="G332" s="3">
        <v>1</v>
      </c>
      <c r="H332" s="26" t="e">
        <f>#REF!</f>
        <v>#REF!</v>
      </c>
      <c r="I332" s="26" t="e">
        <f t="shared" si="20"/>
        <v>#REF!</v>
      </c>
      <c r="J332" s="159"/>
    </row>
    <row r="333" spans="1:10" ht="15" x14ac:dyDescent="0.2">
      <c r="A333" s="339"/>
      <c r="B333" s="219"/>
      <c r="C333" s="219"/>
      <c r="D333" s="219"/>
      <c r="E333" s="219"/>
      <c r="F333" s="2" t="s">
        <v>312</v>
      </c>
      <c r="G333" s="3">
        <v>1</v>
      </c>
      <c r="H333" s="26" t="e">
        <f>#REF!</f>
        <v>#REF!</v>
      </c>
      <c r="I333" s="26" t="e">
        <f t="shared" si="20"/>
        <v>#REF!</v>
      </c>
      <c r="J333" s="159"/>
    </row>
    <row r="334" spans="1:10" ht="15" x14ac:dyDescent="0.2">
      <c r="A334" s="339"/>
      <c r="B334" s="219"/>
      <c r="C334" s="219"/>
      <c r="D334" s="219"/>
      <c r="E334" s="219"/>
      <c r="F334" s="2" t="s">
        <v>313</v>
      </c>
      <c r="G334" s="3">
        <v>1</v>
      </c>
      <c r="H334" s="26" t="e">
        <f>#REF!</f>
        <v>#REF!</v>
      </c>
      <c r="I334" s="26" t="e">
        <f t="shared" si="20"/>
        <v>#REF!</v>
      </c>
      <c r="J334" s="159"/>
    </row>
    <row r="335" spans="1:10" ht="15" x14ac:dyDescent="0.2">
      <c r="A335" s="339"/>
      <c r="B335" s="219"/>
      <c r="C335" s="219"/>
      <c r="D335" s="219"/>
      <c r="E335" s="219"/>
      <c r="F335" s="2" t="s">
        <v>179</v>
      </c>
      <c r="G335" s="3">
        <v>1</v>
      </c>
      <c r="H335" s="26" t="e">
        <f>#REF!</f>
        <v>#REF!</v>
      </c>
      <c r="I335" s="26" t="e">
        <f t="shared" si="20"/>
        <v>#REF!</v>
      </c>
      <c r="J335" s="159"/>
    </row>
    <row r="336" spans="1:10" ht="15" x14ac:dyDescent="0.2">
      <c r="A336" s="339"/>
      <c r="B336" s="219"/>
      <c r="C336" s="219"/>
      <c r="D336" s="219"/>
      <c r="E336" s="219"/>
      <c r="F336" s="2" t="s">
        <v>178</v>
      </c>
      <c r="G336" s="3">
        <v>1</v>
      </c>
      <c r="H336" s="26" t="e">
        <f>#REF!</f>
        <v>#REF!</v>
      </c>
      <c r="I336" s="26" t="e">
        <f t="shared" si="20"/>
        <v>#REF!</v>
      </c>
      <c r="J336" s="159"/>
    </row>
    <row r="337" spans="1:10" s="22" customFormat="1" ht="45" x14ac:dyDescent="0.2">
      <c r="A337" s="339"/>
      <c r="B337" s="219"/>
      <c r="C337" s="219"/>
      <c r="D337" s="219"/>
      <c r="E337" s="219"/>
      <c r="F337" s="2" t="s">
        <v>176</v>
      </c>
      <c r="G337" s="3">
        <v>20</v>
      </c>
      <c r="H337" s="26" t="e">
        <f>#REF!</f>
        <v>#REF!</v>
      </c>
      <c r="I337" s="26" t="e">
        <f>+H337*G337</f>
        <v>#REF!</v>
      </c>
      <c r="J337" s="159"/>
    </row>
    <row r="338" spans="1:10" ht="26" customHeight="1" x14ac:dyDescent="0.2">
      <c r="A338" s="339"/>
      <c r="B338" s="219"/>
      <c r="C338" s="219"/>
      <c r="D338" s="219"/>
      <c r="E338" s="219"/>
      <c r="F338" s="2" t="s">
        <v>177</v>
      </c>
      <c r="G338" s="3">
        <v>20</v>
      </c>
      <c r="H338" s="26" t="e">
        <f>#REF!</f>
        <v>#REF!</v>
      </c>
      <c r="I338" s="26" t="e">
        <f>+H338*G338</f>
        <v>#REF!</v>
      </c>
      <c r="J338" s="159"/>
    </row>
    <row r="339" spans="1:10" ht="26" customHeight="1" x14ac:dyDescent="0.2">
      <c r="A339" s="339"/>
      <c r="B339" s="219"/>
      <c r="C339" s="219"/>
      <c r="D339" s="219"/>
      <c r="E339" s="219"/>
      <c r="F339" s="2" t="s">
        <v>180</v>
      </c>
      <c r="G339" s="3">
        <f>D329</f>
        <v>1</v>
      </c>
      <c r="H339" s="26" t="e">
        <f>#REF!</f>
        <v>#REF!</v>
      </c>
      <c r="I339" s="26" t="e">
        <f>H339*G339</f>
        <v>#REF!</v>
      </c>
      <c r="J339" s="159"/>
    </row>
    <row r="340" spans="1:10" ht="30" customHeight="1" x14ac:dyDescent="0.2">
      <c r="A340" s="339"/>
      <c r="B340" s="220"/>
      <c r="C340" s="220"/>
      <c r="D340" s="220"/>
      <c r="E340" s="220"/>
      <c r="F340" s="2" t="s">
        <v>11</v>
      </c>
      <c r="G340" s="3">
        <v>100</v>
      </c>
      <c r="H340" s="26" t="e">
        <f>#REF!</f>
        <v>#REF!</v>
      </c>
      <c r="I340" s="26" t="e">
        <f>H340*G340</f>
        <v>#REF!</v>
      </c>
      <c r="J340" s="159"/>
    </row>
    <row r="341" spans="1:10" ht="27.5" customHeight="1" x14ac:dyDescent="0.2">
      <c r="A341" s="21" t="s">
        <v>71</v>
      </c>
      <c r="B341" s="21" t="s">
        <v>110</v>
      </c>
      <c r="C341" s="21" t="s">
        <v>111</v>
      </c>
      <c r="D341" s="21" t="s">
        <v>112</v>
      </c>
      <c r="E341" s="21" t="s">
        <v>113</v>
      </c>
      <c r="F341" s="21" t="s">
        <v>114</v>
      </c>
      <c r="G341" s="21" t="s">
        <v>174</v>
      </c>
      <c r="H341" s="21" t="s">
        <v>92</v>
      </c>
      <c r="I341" s="21" t="s">
        <v>93</v>
      </c>
      <c r="J341" s="21" t="s">
        <v>94</v>
      </c>
    </row>
    <row r="342" spans="1:10" ht="60" x14ac:dyDescent="0.2">
      <c r="A342" s="180" t="s">
        <v>15</v>
      </c>
      <c r="B342" s="176" t="s">
        <v>117</v>
      </c>
      <c r="C342" s="176" t="s">
        <v>126</v>
      </c>
      <c r="D342" s="176">
        <v>2</v>
      </c>
      <c r="E342" s="176">
        <v>20</v>
      </c>
      <c r="F342" s="2" t="s">
        <v>172</v>
      </c>
      <c r="G342" s="3">
        <v>1</v>
      </c>
      <c r="H342" s="26" t="e">
        <f>#REF!</f>
        <v>#REF!</v>
      </c>
      <c r="I342" s="26" t="e">
        <f>H342*G342</f>
        <v>#REF!</v>
      </c>
      <c r="J342" s="153" t="e">
        <f>SUM(I342:I346)</f>
        <v>#REF!</v>
      </c>
    </row>
    <row r="343" spans="1:10" s="22" customFormat="1" ht="15" x14ac:dyDescent="0.2">
      <c r="A343" s="183"/>
      <c r="B343" s="227"/>
      <c r="C343" s="227"/>
      <c r="D343" s="227"/>
      <c r="E343" s="227"/>
      <c r="F343" s="51" t="s">
        <v>16</v>
      </c>
      <c r="G343" s="3">
        <v>2</v>
      </c>
      <c r="H343" s="26" t="e">
        <f>#REF!</f>
        <v>#REF!</v>
      </c>
      <c r="I343" s="26" t="e">
        <f>H343*G343</f>
        <v>#REF!</v>
      </c>
      <c r="J343" s="153"/>
    </row>
    <row r="344" spans="1:10" ht="42.5" customHeight="1" x14ac:dyDescent="0.2">
      <c r="A344" s="183"/>
      <c r="B344" s="227"/>
      <c r="C344" s="227"/>
      <c r="D344" s="227"/>
      <c r="E344" s="227"/>
      <c r="F344" s="51" t="s">
        <v>17</v>
      </c>
      <c r="G344" s="3">
        <v>18</v>
      </c>
      <c r="H344" s="26">
        <v>567</v>
      </c>
      <c r="I344" s="26">
        <f>H344*G344</f>
        <v>10206</v>
      </c>
      <c r="J344" s="153"/>
    </row>
    <row r="345" spans="1:10" ht="25.25" customHeight="1" x14ac:dyDescent="0.2">
      <c r="A345" s="183"/>
      <c r="B345" s="227"/>
      <c r="C345" s="227"/>
      <c r="D345" s="227"/>
      <c r="E345" s="227"/>
      <c r="F345" s="51" t="s">
        <v>18</v>
      </c>
      <c r="G345" s="3">
        <v>4</v>
      </c>
      <c r="H345" s="26">
        <f>3480*(1+5.2%)</f>
        <v>3660.96</v>
      </c>
      <c r="I345" s="26">
        <f>H345*G345</f>
        <v>14643.84</v>
      </c>
      <c r="J345" s="153"/>
    </row>
    <row r="346" spans="1:10" ht="25.25" customHeight="1" x14ac:dyDescent="0.2">
      <c r="A346" s="231"/>
      <c r="B346" s="228"/>
      <c r="C346" s="228"/>
      <c r="D346" s="228"/>
      <c r="E346" s="228"/>
      <c r="F346" s="51" t="s">
        <v>166</v>
      </c>
      <c r="G346" s="3">
        <v>40</v>
      </c>
      <c r="H346" s="26" t="e">
        <f>#REF!</f>
        <v>#REF!</v>
      </c>
      <c r="I346" s="26" t="e">
        <f>H346*G346</f>
        <v>#REF!</v>
      </c>
      <c r="J346" s="153"/>
    </row>
    <row r="347" spans="1:10" ht="25.25" customHeight="1" x14ac:dyDescent="0.2">
      <c r="A347" s="21" t="s">
        <v>71</v>
      </c>
      <c r="B347" s="21" t="s">
        <v>110</v>
      </c>
      <c r="C347" s="21" t="s">
        <v>111</v>
      </c>
      <c r="D347" s="21" t="s">
        <v>112</v>
      </c>
      <c r="E347" s="21" t="s">
        <v>113</v>
      </c>
      <c r="F347" s="21" t="s">
        <v>114</v>
      </c>
      <c r="G347" s="21" t="s">
        <v>174</v>
      </c>
      <c r="H347" s="21" t="s">
        <v>92</v>
      </c>
      <c r="I347" s="21" t="s">
        <v>93</v>
      </c>
      <c r="J347" s="21" t="s">
        <v>94</v>
      </c>
    </row>
    <row r="348" spans="1:10" ht="60" x14ac:dyDescent="0.2">
      <c r="A348" s="179" t="s">
        <v>15</v>
      </c>
      <c r="B348" s="176" t="s">
        <v>59</v>
      </c>
      <c r="C348" s="176" t="s">
        <v>126</v>
      </c>
      <c r="D348" s="176">
        <v>1</v>
      </c>
      <c r="E348" s="176">
        <v>20</v>
      </c>
      <c r="F348" s="2" t="s">
        <v>172</v>
      </c>
      <c r="G348" s="3">
        <v>1</v>
      </c>
      <c r="H348" s="26" t="e">
        <f>#REF!</f>
        <v>#REF!</v>
      </c>
      <c r="I348" s="26" t="e">
        <f>H348*G348</f>
        <v>#REF!</v>
      </c>
      <c r="J348" s="153" t="e">
        <f>SUM(I348:I352)</f>
        <v>#REF!</v>
      </c>
    </row>
    <row r="349" spans="1:10" s="22" customFormat="1" ht="15" x14ac:dyDescent="0.2">
      <c r="A349" s="229"/>
      <c r="B349" s="227"/>
      <c r="C349" s="227"/>
      <c r="D349" s="227"/>
      <c r="E349" s="227"/>
      <c r="F349" s="51" t="s">
        <v>16</v>
      </c>
      <c r="G349" s="3">
        <v>1</v>
      </c>
      <c r="H349" s="26" t="e">
        <f>#REF!</f>
        <v>#REF!</v>
      </c>
      <c r="I349" s="26" t="e">
        <f>H349*G349</f>
        <v>#REF!</v>
      </c>
      <c r="J349" s="153"/>
    </row>
    <row r="350" spans="1:10" s="38" customFormat="1" ht="49.25" customHeight="1" x14ac:dyDescent="0.2">
      <c r="A350" s="229"/>
      <c r="B350" s="227"/>
      <c r="C350" s="227"/>
      <c r="D350" s="227"/>
      <c r="E350" s="227"/>
      <c r="F350" s="51" t="s">
        <v>17</v>
      </c>
      <c r="G350" s="3">
        <v>18</v>
      </c>
      <c r="H350" s="26">
        <v>567</v>
      </c>
      <c r="I350" s="26">
        <f>H350*G350</f>
        <v>10206</v>
      </c>
      <c r="J350" s="153"/>
    </row>
    <row r="351" spans="1:10" s="38" customFormat="1" ht="56" customHeight="1" x14ac:dyDescent="0.2">
      <c r="A351" s="229"/>
      <c r="B351" s="227"/>
      <c r="C351" s="227"/>
      <c r="D351" s="227"/>
      <c r="E351" s="227"/>
      <c r="F351" s="51" t="s">
        <v>18</v>
      </c>
      <c r="G351" s="3">
        <v>4</v>
      </c>
      <c r="H351" s="26">
        <f>3480*(1+5.2%)</f>
        <v>3660.96</v>
      </c>
      <c r="I351" s="26">
        <f>H351*G351</f>
        <v>14643.84</v>
      </c>
      <c r="J351" s="153"/>
    </row>
    <row r="352" spans="1:10" s="38" customFormat="1" ht="52.25" customHeight="1" x14ac:dyDescent="0.2">
      <c r="A352" s="230"/>
      <c r="B352" s="228"/>
      <c r="C352" s="228"/>
      <c r="D352" s="228"/>
      <c r="E352" s="228"/>
      <c r="F352" s="51" t="s">
        <v>166</v>
      </c>
      <c r="G352" s="3">
        <v>20</v>
      </c>
      <c r="H352" s="26" t="e">
        <f>#REF!</f>
        <v>#REF!</v>
      </c>
      <c r="I352" s="26" t="e">
        <f>H352*G352</f>
        <v>#REF!</v>
      </c>
      <c r="J352" s="153"/>
    </row>
    <row r="353" spans="1:10" s="38" customFormat="1" ht="48.5" customHeight="1" x14ac:dyDescent="0.2">
      <c r="A353" s="21" t="s">
        <v>71</v>
      </c>
      <c r="B353" s="21" t="s">
        <v>110</v>
      </c>
      <c r="C353" s="21" t="s">
        <v>111</v>
      </c>
      <c r="D353" s="21" t="s">
        <v>112</v>
      </c>
      <c r="E353" s="21" t="s">
        <v>113</v>
      </c>
      <c r="F353" s="21" t="s">
        <v>114</v>
      </c>
      <c r="G353" s="21" t="s">
        <v>174</v>
      </c>
      <c r="H353" s="21" t="s">
        <v>92</v>
      </c>
      <c r="I353" s="21" t="s">
        <v>93</v>
      </c>
      <c r="J353" s="21" t="s">
        <v>94</v>
      </c>
    </row>
    <row r="354" spans="1:10" s="22" customFormat="1" ht="60" x14ac:dyDescent="0.2">
      <c r="A354" s="158" t="s">
        <v>19</v>
      </c>
      <c r="B354" s="157" t="s">
        <v>117</v>
      </c>
      <c r="C354" s="157" t="s">
        <v>47</v>
      </c>
      <c r="D354" s="157">
        <v>2</v>
      </c>
      <c r="E354" s="157">
        <v>20</v>
      </c>
      <c r="F354" s="79" t="s">
        <v>201</v>
      </c>
      <c r="G354" s="30">
        <f>D354*E354</f>
        <v>40</v>
      </c>
      <c r="H354" s="70" t="e">
        <f>#REF!</f>
        <v>#REF!</v>
      </c>
      <c r="I354" s="26" t="e">
        <f>+H354*G354</f>
        <v>#REF!</v>
      </c>
      <c r="J354" s="167" t="e">
        <f>SUM(I354:I357)</f>
        <v>#REF!</v>
      </c>
    </row>
    <row r="355" spans="1:10" ht="47.5" customHeight="1" x14ac:dyDescent="0.2">
      <c r="A355" s="217"/>
      <c r="B355" s="219"/>
      <c r="C355" s="219"/>
      <c r="D355" s="219"/>
      <c r="E355" s="219"/>
      <c r="F355" s="2" t="s">
        <v>306</v>
      </c>
      <c r="G355" s="3">
        <f>D354</f>
        <v>2</v>
      </c>
      <c r="H355" s="26">
        <v>116655</v>
      </c>
      <c r="I355" s="26">
        <f>+H355*G355</f>
        <v>233310</v>
      </c>
      <c r="J355" s="168"/>
    </row>
    <row r="356" spans="1:10" ht="54" customHeight="1" x14ac:dyDescent="0.2">
      <c r="A356" s="217"/>
      <c r="B356" s="219"/>
      <c r="C356" s="219"/>
      <c r="D356" s="219"/>
      <c r="E356" s="219"/>
      <c r="F356" s="51" t="s">
        <v>75</v>
      </c>
      <c r="G356" s="30">
        <f>D354*E354</f>
        <v>40</v>
      </c>
      <c r="H356" s="70" t="e">
        <f>#REF!</f>
        <v>#REF!</v>
      </c>
      <c r="I356" s="26" t="e">
        <f>H356*G356</f>
        <v>#REF!</v>
      </c>
      <c r="J356" s="168"/>
    </row>
    <row r="357" spans="1:10" s="22" customFormat="1" ht="15" x14ac:dyDescent="0.2">
      <c r="A357" s="218"/>
      <c r="B357" s="220"/>
      <c r="C357" s="220"/>
      <c r="D357" s="220"/>
      <c r="E357" s="220"/>
      <c r="F357" s="51" t="s">
        <v>22</v>
      </c>
      <c r="G357" s="30">
        <f>D354</f>
        <v>2</v>
      </c>
      <c r="H357" s="70">
        <v>50000</v>
      </c>
      <c r="I357" s="26">
        <f>H357*G357</f>
        <v>100000</v>
      </c>
      <c r="J357" s="169"/>
    </row>
    <row r="358" spans="1:10" ht="47.5" customHeight="1" x14ac:dyDescent="0.2">
      <c r="A358" s="21" t="s">
        <v>71</v>
      </c>
      <c r="B358" s="21" t="s">
        <v>110</v>
      </c>
      <c r="C358" s="21" t="s">
        <v>111</v>
      </c>
      <c r="D358" s="21" t="s">
        <v>112</v>
      </c>
      <c r="E358" s="21" t="s">
        <v>113</v>
      </c>
      <c r="F358" s="21" t="s">
        <v>114</v>
      </c>
      <c r="G358" s="21" t="s">
        <v>174</v>
      </c>
      <c r="H358" s="21" t="s">
        <v>92</v>
      </c>
      <c r="I358" s="21" t="s">
        <v>93</v>
      </c>
      <c r="J358" s="21" t="s">
        <v>94</v>
      </c>
    </row>
    <row r="359" spans="1:10" ht="54" customHeight="1" x14ac:dyDescent="0.2">
      <c r="A359" s="181" t="s">
        <v>127</v>
      </c>
      <c r="B359" s="182" t="s">
        <v>117</v>
      </c>
      <c r="C359" s="182" t="s">
        <v>128</v>
      </c>
      <c r="D359" s="182">
        <v>3</v>
      </c>
      <c r="E359" s="182">
        <v>20</v>
      </c>
      <c r="F359" s="2" t="s">
        <v>211</v>
      </c>
      <c r="G359" s="3">
        <v>1</v>
      </c>
      <c r="H359" s="27" t="e">
        <f>#REF!</f>
        <v>#REF!</v>
      </c>
      <c r="I359" s="26" t="e">
        <f>H359*G359</f>
        <v>#REF!</v>
      </c>
      <c r="J359" s="154" t="e">
        <f>SUM(I359:I360)</f>
        <v>#REF!</v>
      </c>
    </row>
    <row r="360" spans="1:10" s="22" customFormat="1" ht="45" customHeight="1" x14ac:dyDescent="0.2">
      <c r="A360" s="351"/>
      <c r="B360" s="182"/>
      <c r="C360" s="182"/>
      <c r="D360" s="182"/>
      <c r="E360" s="182"/>
      <c r="F360" s="53" t="s">
        <v>181</v>
      </c>
      <c r="G360" s="3">
        <f>D359*E359</f>
        <v>60</v>
      </c>
      <c r="H360" s="26">
        <v>4287</v>
      </c>
      <c r="I360" s="26">
        <f>H360*G360</f>
        <v>257220</v>
      </c>
      <c r="J360" s="154"/>
    </row>
    <row r="361" spans="1:10" ht="36" customHeight="1" x14ac:dyDescent="0.2">
      <c r="A361" s="21" t="s">
        <v>71</v>
      </c>
      <c r="B361" s="21" t="s">
        <v>110</v>
      </c>
      <c r="C361" s="21" t="s">
        <v>111</v>
      </c>
      <c r="D361" s="21" t="s">
        <v>112</v>
      </c>
      <c r="E361" s="21" t="s">
        <v>113</v>
      </c>
      <c r="F361" s="21" t="s">
        <v>114</v>
      </c>
      <c r="G361" s="21" t="s">
        <v>174</v>
      </c>
      <c r="H361" s="21" t="s">
        <v>92</v>
      </c>
      <c r="I361" s="21" t="s">
        <v>93</v>
      </c>
      <c r="J361" s="21" t="s">
        <v>94</v>
      </c>
    </row>
    <row r="362" spans="1:10" ht="37.25" customHeight="1" x14ac:dyDescent="0.2">
      <c r="A362" s="185" t="s">
        <v>129</v>
      </c>
      <c r="B362" s="182" t="s">
        <v>59</v>
      </c>
      <c r="C362" s="182" t="s">
        <v>128</v>
      </c>
      <c r="D362" s="182">
        <v>3</v>
      </c>
      <c r="E362" s="182">
        <v>20</v>
      </c>
      <c r="F362" s="2" t="s">
        <v>211</v>
      </c>
      <c r="G362" s="3">
        <v>1</v>
      </c>
      <c r="H362" s="27" t="e">
        <f>#REF!</f>
        <v>#REF!</v>
      </c>
      <c r="I362" s="26" t="e">
        <f>H362*G362</f>
        <v>#REF!</v>
      </c>
      <c r="J362" s="154" t="e">
        <f>SUM(I362:I363)</f>
        <v>#REF!</v>
      </c>
    </row>
    <row r="363" spans="1:10" ht="69.75" customHeight="1" x14ac:dyDescent="0.2">
      <c r="A363" s="350"/>
      <c r="B363" s="182"/>
      <c r="C363" s="182"/>
      <c r="D363" s="182"/>
      <c r="E363" s="182"/>
      <c r="F363" s="53" t="s">
        <v>181</v>
      </c>
      <c r="G363" s="3">
        <f>D362*E362</f>
        <v>60</v>
      </c>
      <c r="H363" s="26">
        <v>4287</v>
      </c>
      <c r="I363" s="26">
        <f>H363*G363</f>
        <v>257220</v>
      </c>
      <c r="J363" s="154"/>
    </row>
    <row r="364" spans="1:10" s="22" customFormat="1" ht="45" x14ac:dyDescent="0.2">
      <c r="A364" s="21" t="s">
        <v>71</v>
      </c>
      <c r="B364" s="21" t="s">
        <v>110</v>
      </c>
      <c r="C364" s="21" t="s">
        <v>111</v>
      </c>
      <c r="D364" s="21" t="s">
        <v>112</v>
      </c>
      <c r="E364" s="21" t="s">
        <v>113</v>
      </c>
      <c r="F364" s="21" t="s">
        <v>114</v>
      </c>
      <c r="G364" s="21" t="s">
        <v>174</v>
      </c>
      <c r="H364" s="21" t="s">
        <v>92</v>
      </c>
      <c r="I364" s="21" t="s">
        <v>93</v>
      </c>
      <c r="J364" s="21" t="s">
        <v>94</v>
      </c>
    </row>
    <row r="365" spans="1:10" ht="54.5" customHeight="1" x14ac:dyDescent="0.2">
      <c r="A365" s="308" t="s">
        <v>360</v>
      </c>
      <c r="B365" s="176" t="s">
        <v>59</v>
      </c>
      <c r="C365" s="176" t="s">
        <v>128</v>
      </c>
      <c r="D365" s="176">
        <v>3</v>
      </c>
      <c r="E365" s="176">
        <v>20</v>
      </c>
      <c r="F365" s="53" t="s">
        <v>181</v>
      </c>
      <c r="G365" s="3">
        <f>D365*E365</f>
        <v>60</v>
      </c>
      <c r="H365" s="26">
        <v>4287</v>
      </c>
      <c r="I365" s="26">
        <f>H365*G365</f>
        <v>257220</v>
      </c>
      <c r="J365" s="154">
        <f>SUM(I365:I367)</f>
        <v>719220</v>
      </c>
    </row>
    <row r="366" spans="1:10" ht="51" customHeight="1" x14ac:dyDescent="0.2">
      <c r="A366" s="308"/>
      <c r="B366" s="227"/>
      <c r="C366" s="227"/>
      <c r="D366" s="227"/>
      <c r="E366" s="227"/>
      <c r="F366" s="53" t="s">
        <v>37</v>
      </c>
      <c r="G366" s="3">
        <f>E365</f>
        <v>20</v>
      </c>
      <c r="H366" s="26">
        <v>7150</v>
      </c>
      <c r="I366" s="26">
        <f>H366*G366</f>
        <v>143000</v>
      </c>
      <c r="J366" s="154"/>
    </row>
    <row r="367" spans="1:10" ht="44" customHeight="1" x14ac:dyDescent="0.2">
      <c r="A367" s="308"/>
      <c r="B367" s="228"/>
      <c r="C367" s="228"/>
      <c r="D367" s="228"/>
      <c r="E367" s="228"/>
      <c r="F367" s="53" t="s">
        <v>38</v>
      </c>
      <c r="G367" s="3">
        <f>E365</f>
        <v>20</v>
      </c>
      <c r="H367" s="27">
        <v>15950</v>
      </c>
      <c r="I367" s="26">
        <f>H367*G367</f>
        <v>319000</v>
      </c>
      <c r="J367" s="154"/>
    </row>
    <row r="368" spans="1:10" s="22" customFormat="1" ht="45" x14ac:dyDescent="0.2">
      <c r="A368" s="21" t="s">
        <v>71</v>
      </c>
      <c r="B368" s="21" t="s">
        <v>110</v>
      </c>
      <c r="C368" s="21" t="s">
        <v>111</v>
      </c>
      <c r="D368" s="21" t="s">
        <v>112</v>
      </c>
      <c r="E368" s="21" t="s">
        <v>113</v>
      </c>
      <c r="F368" s="21" t="s">
        <v>114</v>
      </c>
      <c r="G368" s="21" t="s">
        <v>174</v>
      </c>
      <c r="H368" s="21" t="s">
        <v>92</v>
      </c>
      <c r="I368" s="21" t="s">
        <v>93</v>
      </c>
      <c r="J368" s="21" t="s">
        <v>94</v>
      </c>
    </row>
    <row r="369" spans="1:10" ht="15" x14ac:dyDescent="0.2">
      <c r="A369" s="308" t="s">
        <v>361</v>
      </c>
      <c r="B369" s="176" t="s">
        <v>117</v>
      </c>
      <c r="C369" s="176" t="s">
        <v>128</v>
      </c>
      <c r="D369" s="176">
        <v>3</v>
      </c>
      <c r="E369" s="176">
        <v>20</v>
      </c>
      <c r="F369" s="53" t="s">
        <v>181</v>
      </c>
      <c r="G369" s="3">
        <f>D369*E369</f>
        <v>60</v>
      </c>
      <c r="H369" s="26">
        <v>4287</v>
      </c>
      <c r="I369" s="26">
        <f>H369*G369</f>
        <v>257220</v>
      </c>
      <c r="J369" s="154">
        <f>SUM(I369:I371)</f>
        <v>719220</v>
      </c>
    </row>
    <row r="370" spans="1:10" ht="51.75" customHeight="1" x14ac:dyDescent="0.2">
      <c r="A370" s="308"/>
      <c r="B370" s="227"/>
      <c r="C370" s="227"/>
      <c r="D370" s="227"/>
      <c r="E370" s="227"/>
      <c r="F370" s="53" t="s">
        <v>37</v>
      </c>
      <c r="G370" s="3">
        <f>E369</f>
        <v>20</v>
      </c>
      <c r="H370" s="26">
        <v>7150</v>
      </c>
      <c r="I370" s="26">
        <f>H370*G370</f>
        <v>143000</v>
      </c>
      <c r="J370" s="154"/>
    </row>
    <row r="371" spans="1:10" ht="91.5" customHeight="1" x14ac:dyDescent="0.2">
      <c r="A371" s="308"/>
      <c r="B371" s="228"/>
      <c r="C371" s="228"/>
      <c r="D371" s="228"/>
      <c r="E371" s="228"/>
      <c r="F371" s="53" t="s">
        <v>38</v>
      </c>
      <c r="G371" s="3">
        <f>E369</f>
        <v>20</v>
      </c>
      <c r="H371" s="27">
        <v>15950</v>
      </c>
      <c r="I371" s="26">
        <f>H371*G371</f>
        <v>319000</v>
      </c>
      <c r="J371" s="154"/>
    </row>
    <row r="372" spans="1:10" ht="45" x14ac:dyDescent="0.2">
      <c r="A372" s="21" t="s">
        <v>71</v>
      </c>
      <c r="B372" s="21" t="s">
        <v>110</v>
      </c>
      <c r="C372" s="21" t="s">
        <v>111</v>
      </c>
      <c r="D372" s="21" t="s">
        <v>112</v>
      </c>
      <c r="E372" s="21" t="s">
        <v>113</v>
      </c>
      <c r="F372" s="21" t="s">
        <v>114</v>
      </c>
      <c r="G372" s="21" t="s">
        <v>174</v>
      </c>
      <c r="H372" s="21" t="s">
        <v>92</v>
      </c>
      <c r="I372" s="21" t="s">
        <v>93</v>
      </c>
      <c r="J372" s="21" t="s">
        <v>94</v>
      </c>
    </row>
    <row r="373" spans="1:10" ht="15" x14ac:dyDescent="0.2">
      <c r="A373" s="183" t="s">
        <v>339</v>
      </c>
      <c r="B373" s="176" t="s">
        <v>117</v>
      </c>
      <c r="C373" s="176" t="s">
        <v>234</v>
      </c>
      <c r="D373" s="176">
        <v>3</v>
      </c>
      <c r="E373" s="176">
        <v>20</v>
      </c>
      <c r="F373" s="2" t="s">
        <v>261</v>
      </c>
      <c r="G373" s="3">
        <v>1</v>
      </c>
      <c r="H373" s="27">
        <f>135767.5*(1+5.2%)</f>
        <v>142827.41</v>
      </c>
      <c r="I373" s="26">
        <f>H373*G373</f>
        <v>142827.41</v>
      </c>
      <c r="J373" s="235" t="e">
        <f>SUM(I373:I384)</f>
        <v>#REF!</v>
      </c>
    </row>
    <row r="374" spans="1:10" ht="15" x14ac:dyDescent="0.2">
      <c r="A374" s="183"/>
      <c r="B374" s="227"/>
      <c r="C374" s="227"/>
      <c r="D374" s="227"/>
      <c r="E374" s="227"/>
      <c r="F374" s="2" t="s">
        <v>40</v>
      </c>
      <c r="G374" s="3">
        <v>1</v>
      </c>
      <c r="H374" s="27">
        <f>77150*(1+5.2%)</f>
        <v>81161.8</v>
      </c>
      <c r="I374" s="26">
        <f t="shared" ref="I374:I383" si="21">H374*G374</f>
        <v>81161.8</v>
      </c>
      <c r="J374" s="186"/>
    </row>
    <row r="375" spans="1:10" ht="15" x14ac:dyDescent="0.2">
      <c r="A375" s="183"/>
      <c r="B375" s="227"/>
      <c r="C375" s="227"/>
      <c r="D375" s="227"/>
      <c r="E375" s="227"/>
      <c r="F375" s="2" t="s">
        <v>132</v>
      </c>
      <c r="G375" s="3">
        <v>1</v>
      </c>
      <c r="H375" s="27">
        <f>62540*(1+5.2%)</f>
        <v>65792.08</v>
      </c>
      <c r="I375" s="26">
        <f t="shared" si="21"/>
        <v>65792.08</v>
      </c>
      <c r="J375" s="186"/>
    </row>
    <row r="376" spans="1:10" ht="15" x14ac:dyDescent="0.2">
      <c r="A376" s="183"/>
      <c r="B376" s="227"/>
      <c r="C376" s="227"/>
      <c r="D376" s="227"/>
      <c r="E376" s="227"/>
      <c r="F376" s="2" t="s">
        <v>262</v>
      </c>
      <c r="G376" s="3">
        <v>1</v>
      </c>
      <c r="H376" s="27">
        <v>76262</v>
      </c>
      <c r="I376" s="26">
        <f t="shared" si="21"/>
        <v>76262</v>
      </c>
      <c r="J376" s="186"/>
    </row>
    <row r="377" spans="1:10" ht="15" x14ac:dyDescent="0.2">
      <c r="A377" s="183"/>
      <c r="B377" s="227"/>
      <c r="C377" s="227"/>
      <c r="D377" s="227"/>
      <c r="E377" s="227"/>
      <c r="F377" s="2" t="s">
        <v>171</v>
      </c>
      <c r="G377" s="3">
        <f>D373</f>
        <v>3</v>
      </c>
      <c r="H377" s="27" t="e">
        <f>#REF!</f>
        <v>#REF!</v>
      </c>
      <c r="I377" s="26" t="e">
        <f t="shared" si="21"/>
        <v>#REF!</v>
      </c>
      <c r="J377" s="186"/>
    </row>
    <row r="378" spans="1:10" ht="15" x14ac:dyDescent="0.2">
      <c r="A378" s="183"/>
      <c r="B378" s="227"/>
      <c r="C378" s="227"/>
      <c r="D378" s="227"/>
      <c r="E378" s="227"/>
      <c r="F378" s="2" t="s">
        <v>180</v>
      </c>
      <c r="G378" s="30">
        <f>D373</f>
        <v>3</v>
      </c>
      <c r="H378" s="27" t="e">
        <f>#REF!</f>
        <v>#REF!</v>
      </c>
      <c r="I378" s="26" t="e">
        <f t="shared" si="21"/>
        <v>#REF!</v>
      </c>
      <c r="J378" s="186"/>
    </row>
    <row r="379" spans="1:10" ht="15" x14ac:dyDescent="0.2">
      <c r="A379" s="183"/>
      <c r="B379" s="227"/>
      <c r="C379" s="227"/>
      <c r="D379" s="227"/>
      <c r="E379" s="227"/>
      <c r="F379" s="2" t="s">
        <v>43</v>
      </c>
      <c r="G379" s="30">
        <v>1</v>
      </c>
      <c r="H379" s="27">
        <v>24563</v>
      </c>
      <c r="I379" s="26">
        <f t="shared" si="21"/>
        <v>24563</v>
      </c>
      <c r="J379" s="186"/>
    </row>
    <row r="380" spans="1:10" ht="60" x14ac:dyDescent="0.2">
      <c r="A380" s="183"/>
      <c r="B380" s="227"/>
      <c r="C380" s="227"/>
      <c r="D380" s="227"/>
      <c r="E380" s="227"/>
      <c r="F380" s="2" t="s">
        <v>202</v>
      </c>
      <c r="G380" s="30">
        <v>1</v>
      </c>
      <c r="H380" s="27" t="e">
        <f>#REF!</f>
        <v>#REF!</v>
      </c>
      <c r="I380" s="26" t="e">
        <f t="shared" si="21"/>
        <v>#REF!</v>
      </c>
      <c r="J380" s="186"/>
    </row>
    <row r="381" spans="1:10" s="22" customFormat="1" ht="15" x14ac:dyDescent="0.2">
      <c r="A381" s="183"/>
      <c r="B381" s="227"/>
      <c r="C381" s="227"/>
      <c r="D381" s="227"/>
      <c r="E381" s="227"/>
      <c r="F381" s="2" t="s">
        <v>317</v>
      </c>
      <c r="G381" s="80">
        <f>(D373*E373)/50</f>
        <v>1.2</v>
      </c>
      <c r="H381" s="27" t="e">
        <f>#REF!</f>
        <v>#REF!</v>
      </c>
      <c r="I381" s="26" t="e">
        <f t="shared" si="21"/>
        <v>#REF!</v>
      </c>
      <c r="J381" s="186"/>
    </row>
    <row r="382" spans="1:10" ht="13.5" customHeight="1" x14ac:dyDescent="0.2">
      <c r="A382" s="183"/>
      <c r="B382" s="227"/>
      <c r="C382" s="227"/>
      <c r="D382" s="227"/>
      <c r="E382" s="227"/>
      <c r="F382" s="2" t="s">
        <v>318</v>
      </c>
      <c r="G382" s="80">
        <f>(D373*E373)/50</f>
        <v>1.2</v>
      </c>
      <c r="H382" s="27">
        <v>34467</v>
      </c>
      <c r="I382" s="26">
        <f t="shared" si="21"/>
        <v>41360.400000000001</v>
      </c>
      <c r="J382" s="186"/>
    </row>
    <row r="383" spans="1:10" ht="15" x14ac:dyDescent="0.2">
      <c r="A383" s="183"/>
      <c r="B383" s="227"/>
      <c r="C383" s="227"/>
      <c r="D383" s="227"/>
      <c r="E383" s="227"/>
      <c r="F383" s="2" t="s">
        <v>312</v>
      </c>
      <c r="G383" s="30">
        <v>1</v>
      </c>
      <c r="H383" s="27" t="e">
        <f>#REF!</f>
        <v>#REF!</v>
      </c>
      <c r="I383" s="26" t="e">
        <f t="shared" si="21"/>
        <v>#REF!</v>
      </c>
      <c r="J383" s="186"/>
    </row>
    <row r="384" spans="1:10" ht="60" x14ac:dyDescent="0.2">
      <c r="A384" s="231"/>
      <c r="B384" s="228"/>
      <c r="C384" s="228"/>
      <c r="D384" s="228"/>
      <c r="E384" s="228"/>
      <c r="F384" s="2" t="s">
        <v>211</v>
      </c>
      <c r="G384" s="3">
        <v>1</v>
      </c>
      <c r="H384" s="27" t="e">
        <f>#REF!</f>
        <v>#REF!</v>
      </c>
      <c r="I384" s="26" t="e">
        <f>H384*G384</f>
        <v>#REF!</v>
      </c>
      <c r="J384" s="236"/>
    </row>
    <row r="385" spans="1:10" ht="45" x14ac:dyDescent="0.2">
      <c r="A385" s="21" t="s">
        <v>71</v>
      </c>
      <c r="B385" s="21" t="s">
        <v>110</v>
      </c>
      <c r="C385" s="21" t="s">
        <v>111</v>
      </c>
      <c r="D385" s="21" t="s">
        <v>112</v>
      </c>
      <c r="E385" s="21" t="s">
        <v>113</v>
      </c>
      <c r="F385" s="21" t="s">
        <v>114</v>
      </c>
      <c r="G385" s="21" t="s">
        <v>174</v>
      </c>
      <c r="H385" s="21" t="s">
        <v>92</v>
      </c>
      <c r="I385" s="21" t="s">
        <v>93</v>
      </c>
      <c r="J385" s="21" t="s">
        <v>94</v>
      </c>
    </row>
    <row r="386" spans="1:10" ht="15" x14ac:dyDescent="0.2">
      <c r="A386" s="183" t="s">
        <v>339</v>
      </c>
      <c r="B386" s="176" t="s">
        <v>59</v>
      </c>
      <c r="C386" s="176" t="s">
        <v>234</v>
      </c>
      <c r="D386" s="176">
        <v>3</v>
      </c>
      <c r="E386" s="176">
        <v>15</v>
      </c>
      <c r="F386" s="2" t="s">
        <v>261</v>
      </c>
      <c r="G386" s="3">
        <v>1</v>
      </c>
      <c r="H386" s="27">
        <f>135767.5*(1+5.2%)</f>
        <v>142827.41</v>
      </c>
      <c r="I386" s="26">
        <f>H386*G386</f>
        <v>142827.41</v>
      </c>
      <c r="J386" s="186" t="e">
        <f>SUM(I386:I397)</f>
        <v>#REF!</v>
      </c>
    </row>
    <row r="387" spans="1:10" ht="15" x14ac:dyDescent="0.2">
      <c r="A387" s="183"/>
      <c r="B387" s="227"/>
      <c r="C387" s="227"/>
      <c r="D387" s="227"/>
      <c r="E387" s="227"/>
      <c r="F387" s="2" t="s">
        <v>40</v>
      </c>
      <c r="G387" s="3">
        <v>1</v>
      </c>
      <c r="H387" s="27">
        <f>77150*(1+5.2%)</f>
        <v>81161.8</v>
      </c>
      <c r="I387" s="26">
        <f t="shared" ref="I387:I397" si="22">H387*G387</f>
        <v>81161.8</v>
      </c>
      <c r="J387" s="186"/>
    </row>
    <row r="388" spans="1:10" ht="15" x14ac:dyDescent="0.2">
      <c r="A388" s="183"/>
      <c r="B388" s="227"/>
      <c r="C388" s="227"/>
      <c r="D388" s="227"/>
      <c r="E388" s="227"/>
      <c r="F388" s="2" t="s">
        <v>132</v>
      </c>
      <c r="G388" s="3">
        <v>1</v>
      </c>
      <c r="H388" s="27">
        <f>62540*(1+5.2%)</f>
        <v>65792.08</v>
      </c>
      <c r="I388" s="26">
        <f t="shared" si="22"/>
        <v>65792.08</v>
      </c>
      <c r="J388" s="186"/>
    </row>
    <row r="389" spans="1:10" ht="15" x14ac:dyDescent="0.2">
      <c r="A389" s="183"/>
      <c r="B389" s="227"/>
      <c r="C389" s="227"/>
      <c r="D389" s="227"/>
      <c r="E389" s="227"/>
      <c r="F389" s="2" t="s">
        <v>262</v>
      </c>
      <c r="G389" s="3">
        <v>1</v>
      </c>
      <c r="H389" s="27">
        <v>76262</v>
      </c>
      <c r="I389" s="26">
        <f t="shared" si="22"/>
        <v>76262</v>
      </c>
      <c r="J389" s="186"/>
    </row>
    <row r="390" spans="1:10" ht="15" x14ac:dyDescent="0.2">
      <c r="A390" s="183"/>
      <c r="B390" s="227"/>
      <c r="C390" s="227"/>
      <c r="D390" s="227"/>
      <c r="E390" s="227"/>
      <c r="F390" s="2" t="s">
        <v>171</v>
      </c>
      <c r="G390" s="3">
        <f>D386</f>
        <v>3</v>
      </c>
      <c r="H390" s="27" t="e">
        <f>#REF!</f>
        <v>#REF!</v>
      </c>
      <c r="I390" s="26" t="e">
        <f t="shared" si="22"/>
        <v>#REF!</v>
      </c>
      <c r="J390" s="186"/>
    </row>
    <row r="391" spans="1:10" ht="15" x14ac:dyDescent="0.2">
      <c r="A391" s="183"/>
      <c r="B391" s="227"/>
      <c r="C391" s="227"/>
      <c r="D391" s="227"/>
      <c r="E391" s="227"/>
      <c r="F391" s="2" t="s">
        <v>180</v>
      </c>
      <c r="G391" s="30">
        <f>D386</f>
        <v>3</v>
      </c>
      <c r="H391" s="27" t="e">
        <f>#REF!</f>
        <v>#REF!</v>
      </c>
      <c r="I391" s="26" t="e">
        <f t="shared" si="22"/>
        <v>#REF!</v>
      </c>
      <c r="J391" s="186"/>
    </row>
    <row r="392" spans="1:10" ht="15" x14ac:dyDescent="0.2">
      <c r="A392" s="183"/>
      <c r="B392" s="227"/>
      <c r="C392" s="227"/>
      <c r="D392" s="227"/>
      <c r="E392" s="227"/>
      <c r="F392" s="2" t="s">
        <v>43</v>
      </c>
      <c r="G392" s="30">
        <v>1</v>
      </c>
      <c r="H392" s="27">
        <v>24563</v>
      </c>
      <c r="I392" s="26">
        <f t="shared" si="22"/>
        <v>24563</v>
      </c>
      <c r="J392" s="186"/>
    </row>
    <row r="393" spans="1:10" ht="60" x14ac:dyDescent="0.2">
      <c r="A393" s="183"/>
      <c r="B393" s="227"/>
      <c r="C393" s="227"/>
      <c r="D393" s="227"/>
      <c r="E393" s="227"/>
      <c r="F393" s="2" t="s">
        <v>202</v>
      </c>
      <c r="G393" s="30">
        <f>D386*E386</f>
        <v>45</v>
      </c>
      <c r="H393" s="27" t="e">
        <f>#REF!</f>
        <v>#REF!</v>
      </c>
      <c r="I393" s="26" t="e">
        <f t="shared" si="22"/>
        <v>#REF!</v>
      </c>
      <c r="J393" s="186"/>
    </row>
    <row r="394" spans="1:10" s="22" customFormat="1" ht="15" x14ac:dyDescent="0.2">
      <c r="A394" s="183"/>
      <c r="B394" s="227"/>
      <c r="C394" s="227"/>
      <c r="D394" s="227"/>
      <c r="E394" s="227"/>
      <c r="F394" s="2" t="s">
        <v>317</v>
      </c>
      <c r="G394" s="80">
        <f>(D386*E386)/50</f>
        <v>0.9</v>
      </c>
      <c r="H394" s="27" t="e">
        <f>#REF!</f>
        <v>#REF!</v>
      </c>
      <c r="I394" s="26" t="e">
        <f t="shared" si="22"/>
        <v>#REF!</v>
      </c>
      <c r="J394" s="186"/>
    </row>
    <row r="395" spans="1:10" ht="33" customHeight="1" x14ac:dyDescent="0.2">
      <c r="A395" s="183"/>
      <c r="B395" s="227"/>
      <c r="C395" s="227"/>
      <c r="D395" s="227"/>
      <c r="E395" s="227"/>
      <c r="F395" s="2" t="s">
        <v>318</v>
      </c>
      <c r="G395" s="80">
        <f>(D386*E386)/50</f>
        <v>0.9</v>
      </c>
      <c r="H395" s="27">
        <v>34467</v>
      </c>
      <c r="I395" s="26">
        <f t="shared" si="22"/>
        <v>31020.3</v>
      </c>
      <c r="J395" s="186"/>
    </row>
    <row r="396" spans="1:10" ht="39" customHeight="1" x14ac:dyDescent="0.2">
      <c r="A396" s="183"/>
      <c r="B396" s="227"/>
      <c r="C396" s="227"/>
      <c r="D396" s="227"/>
      <c r="E396" s="227"/>
      <c r="F396" s="2" t="s">
        <v>312</v>
      </c>
      <c r="G396" s="30">
        <v>1</v>
      </c>
      <c r="H396" s="27" t="e">
        <f>#REF!</f>
        <v>#REF!</v>
      </c>
      <c r="I396" s="26" t="e">
        <f t="shared" si="22"/>
        <v>#REF!</v>
      </c>
      <c r="J396" s="186"/>
    </row>
    <row r="397" spans="1:10" s="22" customFormat="1" ht="60" x14ac:dyDescent="0.2">
      <c r="A397" s="231"/>
      <c r="B397" s="228"/>
      <c r="C397" s="228"/>
      <c r="D397" s="228"/>
      <c r="E397" s="228"/>
      <c r="F397" s="2" t="s">
        <v>211</v>
      </c>
      <c r="G397" s="3">
        <v>1</v>
      </c>
      <c r="H397" s="27" t="e">
        <f>#REF!</f>
        <v>#REF!</v>
      </c>
      <c r="I397" s="26" t="e">
        <f t="shared" si="22"/>
        <v>#REF!</v>
      </c>
      <c r="J397" s="186"/>
    </row>
    <row r="398" spans="1:10" ht="32.5" customHeight="1" x14ac:dyDescent="0.2">
      <c r="A398" s="21" t="s">
        <v>71</v>
      </c>
      <c r="B398" s="21" t="s">
        <v>110</v>
      </c>
      <c r="C398" s="21" t="s">
        <v>111</v>
      </c>
      <c r="D398" s="21" t="s">
        <v>112</v>
      </c>
      <c r="E398" s="21" t="s">
        <v>113</v>
      </c>
      <c r="F398" s="21" t="s">
        <v>114</v>
      </c>
      <c r="G398" s="21" t="s">
        <v>174</v>
      </c>
      <c r="H398" s="21" t="s">
        <v>92</v>
      </c>
      <c r="I398" s="21" t="s">
        <v>93</v>
      </c>
      <c r="J398" s="21" t="s">
        <v>94</v>
      </c>
    </row>
    <row r="399" spans="1:10" ht="41.5" customHeight="1" x14ac:dyDescent="0.2">
      <c r="A399" s="180" t="s">
        <v>340</v>
      </c>
      <c r="B399" s="182" t="s">
        <v>117</v>
      </c>
      <c r="C399" s="182" t="s">
        <v>47</v>
      </c>
      <c r="D399" s="182">
        <v>3</v>
      </c>
      <c r="E399" s="182" t="s">
        <v>135</v>
      </c>
      <c r="F399" s="2" t="s">
        <v>211</v>
      </c>
      <c r="G399" s="3">
        <v>1</v>
      </c>
      <c r="H399" s="27" t="e">
        <f>#REF!</f>
        <v>#REF!</v>
      </c>
      <c r="I399" s="26" t="e">
        <f t="shared" ref="I399:I400" si="23">H399*G399</f>
        <v>#REF!</v>
      </c>
      <c r="J399" s="235" t="e">
        <f>SUM(I399:I400)</f>
        <v>#REF!</v>
      </c>
    </row>
    <row r="400" spans="1:10" s="22" customFormat="1" ht="15" x14ac:dyDescent="0.2">
      <c r="A400" s="231"/>
      <c r="B400" s="182"/>
      <c r="C400" s="182"/>
      <c r="D400" s="182"/>
      <c r="E400" s="182"/>
      <c r="F400" s="55" t="s">
        <v>264</v>
      </c>
      <c r="G400" s="3">
        <v>1</v>
      </c>
      <c r="H400" s="26">
        <v>50000</v>
      </c>
      <c r="I400" s="26">
        <f t="shared" si="23"/>
        <v>50000</v>
      </c>
      <c r="J400" s="235"/>
    </row>
    <row r="401" spans="1:10" ht="37.25" customHeight="1" x14ac:dyDescent="0.2">
      <c r="A401" s="21" t="s">
        <v>71</v>
      </c>
      <c r="B401" s="21" t="s">
        <v>110</v>
      </c>
      <c r="C401" s="21" t="s">
        <v>111</v>
      </c>
      <c r="D401" s="21" t="s">
        <v>112</v>
      </c>
      <c r="E401" s="21" t="s">
        <v>113</v>
      </c>
      <c r="F401" s="21" t="s">
        <v>114</v>
      </c>
      <c r="G401" s="21" t="s">
        <v>174</v>
      </c>
      <c r="H401" s="21" t="s">
        <v>92</v>
      </c>
      <c r="I401" s="21" t="s">
        <v>93</v>
      </c>
      <c r="J401" s="21" t="s">
        <v>94</v>
      </c>
    </row>
    <row r="402" spans="1:10" ht="36.5" customHeight="1" x14ac:dyDescent="0.2">
      <c r="A402" s="180" t="s">
        <v>340</v>
      </c>
      <c r="B402" s="182" t="s">
        <v>59</v>
      </c>
      <c r="C402" s="182" t="s">
        <v>47</v>
      </c>
      <c r="D402" s="182">
        <v>3</v>
      </c>
      <c r="E402" s="182" t="s">
        <v>136</v>
      </c>
      <c r="F402" s="2" t="s">
        <v>211</v>
      </c>
      <c r="G402" s="3">
        <v>1</v>
      </c>
      <c r="H402" s="27" t="e">
        <f>#REF!</f>
        <v>#REF!</v>
      </c>
      <c r="I402" s="26" t="e">
        <f t="shared" ref="I402:I403" si="24">H402*G402</f>
        <v>#REF!</v>
      </c>
      <c r="J402" s="235" t="e">
        <f>SUM(I402:I403)</f>
        <v>#REF!</v>
      </c>
    </row>
    <row r="403" spans="1:10" s="22" customFormat="1" ht="15" x14ac:dyDescent="0.2">
      <c r="A403" s="231"/>
      <c r="B403" s="182"/>
      <c r="C403" s="182"/>
      <c r="D403" s="182"/>
      <c r="E403" s="182"/>
      <c r="F403" s="55" t="s">
        <v>264</v>
      </c>
      <c r="G403" s="3">
        <v>1</v>
      </c>
      <c r="H403" s="26">
        <v>50000</v>
      </c>
      <c r="I403" s="26">
        <f t="shared" si="24"/>
        <v>50000</v>
      </c>
      <c r="J403" s="235"/>
    </row>
    <row r="404" spans="1:10" ht="33" customHeight="1" x14ac:dyDescent="0.2">
      <c r="A404" s="21" t="s">
        <v>71</v>
      </c>
      <c r="B404" s="21" t="s">
        <v>110</v>
      </c>
      <c r="C404" s="21" t="s">
        <v>111</v>
      </c>
      <c r="D404" s="21" t="s">
        <v>112</v>
      </c>
      <c r="E404" s="21" t="s">
        <v>113</v>
      </c>
      <c r="F404" s="21" t="s">
        <v>114</v>
      </c>
      <c r="G404" s="21" t="s">
        <v>174</v>
      </c>
      <c r="H404" s="21" t="s">
        <v>92</v>
      </c>
      <c r="I404" s="21" t="s">
        <v>93</v>
      </c>
      <c r="J404" s="21" t="s">
        <v>94</v>
      </c>
    </row>
    <row r="405" spans="1:10" ht="38.75" customHeight="1" x14ac:dyDescent="0.2">
      <c r="A405" s="50" t="s">
        <v>265</v>
      </c>
      <c r="B405" s="3" t="s">
        <v>117</v>
      </c>
      <c r="C405" s="3" t="s">
        <v>47</v>
      </c>
      <c r="D405" s="3">
        <v>2</v>
      </c>
      <c r="E405" s="3" t="s">
        <v>137</v>
      </c>
      <c r="F405" s="2" t="s">
        <v>306</v>
      </c>
      <c r="G405" s="41">
        <f>D405</f>
        <v>2</v>
      </c>
      <c r="H405" s="26">
        <v>116655</v>
      </c>
      <c r="I405" s="26">
        <f>+H405*G405</f>
        <v>233310</v>
      </c>
      <c r="J405" s="78">
        <f>SUM(I405:I405)</f>
        <v>233310</v>
      </c>
    </row>
    <row r="406" spans="1:10" ht="26.75" customHeight="1" x14ac:dyDescent="0.2">
      <c r="A406" s="21" t="s">
        <v>71</v>
      </c>
      <c r="B406" s="21" t="s">
        <v>110</v>
      </c>
      <c r="C406" s="21" t="s">
        <v>111</v>
      </c>
      <c r="D406" s="21" t="s">
        <v>112</v>
      </c>
      <c r="E406" s="21" t="s">
        <v>113</v>
      </c>
      <c r="F406" s="21" t="s">
        <v>114</v>
      </c>
      <c r="G406" s="21" t="s">
        <v>174</v>
      </c>
      <c r="H406" s="21" t="s">
        <v>92</v>
      </c>
      <c r="I406" s="21" t="s">
        <v>93</v>
      </c>
      <c r="J406" s="21" t="s">
        <v>94</v>
      </c>
    </row>
    <row r="407" spans="1:10" ht="71.25" customHeight="1" x14ac:dyDescent="0.2">
      <c r="A407" s="50" t="s">
        <v>265</v>
      </c>
      <c r="B407" s="3" t="s">
        <v>59</v>
      </c>
      <c r="C407" s="3" t="s">
        <v>47</v>
      </c>
      <c r="D407" s="3">
        <v>2</v>
      </c>
      <c r="E407" s="3" t="s">
        <v>138</v>
      </c>
      <c r="F407" s="2" t="s">
        <v>306</v>
      </c>
      <c r="G407" s="41">
        <f>D407</f>
        <v>2</v>
      </c>
      <c r="H407" s="26">
        <v>116655</v>
      </c>
      <c r="I407" s="26">
        <f>+H407*G407</f>
        <v>233310</v>
      </c>
      <c r="J407" s="78">
        <f>SUM(I407:I407)</f>
        <v>233310</v>
      </c>
    </row>
    <row r="408" spans="1:10" ht="45" x14ac:dyDescent="0.2">
      <c r="A408" s="21" t="s">
        <v>71</v>
      </c>
      <c r="B408" s="21" t="s">
        <v>110</v>
      </c>
      <c r="C408" s="21" t="s">
        <v>111</v>
      </c>
      <c r="D408" s="21" t="s">
        <v>112</v>
      </c>
      <c r="E408" s="21" t="s">
        <v>113</v>
      </c>
      <c r="F408" s="21" t="s">
        <v>114</v>
      </c>
      <c r="G408" s="21" t="s">
        <v>174</v>
      </c>
      <c r="H408" s="21" t="s">
        <v>92</v>
      </c>
      <c r="I408" s="21" t="s">
        <v>93</v>
      </c>
      <c r="J408" s="21" t="s">
        <v>94</v>
      </c>
    </row>
    <row r="409" spans="1:10" ht="81.5" customHeight="1" x14ac:dyDescent="0.2">
      <c r="A409" s="180" t="s">
        <v>0</v>
      </c>
      <c r="B409" s="176" t="s">
        <v>117</v>
      </c>
      <c r="C409" s="176" t="s">
        <v>139</v>
      </c>
      <c r="D409" s="176">
        <v>3</v>
      </c>
      <c r="E409" s="176">
        <v>15</v>
      </c>
      <c r="F409" s="43" t="s">
        <v>83</v>
      </c>
      <c r="G409" s="3">
        <f>E409*D409</f>
        <v>45</v>
      </c>
      <c r="H409" s="26" t="e">
        <f>#REF!</f>
        <v>#REF!</v>
      </c>
      <c r="I409" s="26" t="e">
        <f>H409*G409</f>
        <v>#REF!</v>
      </c>
      <c r="J409" s="235" t="e">
        <f>SUM(I409:I410)</f>
        <v>#REF!</v>
      </c>
    </row>
    <row r="410" spans="1:10" s="22" customFormat="1" ht="30" x14ac:dyDescent="0.2">
      <c r="A410" s="231"/>
      <c r="B410" s="228"/>
      <c r="C410" s="228"/>
      <c r="D410" s="228"/>
      <c r="E410" s="228"/>
      <c r="F410" s="2" t="s">
        <v>306</v>
      </c>
      <c r="G410" s="3">
        <f>D409</f>
        <v>3</v>
      </c>
      <c r="H410" s="26">
        <v>116655</v>
      </c>
      <c r="I410" s="26">
        <f>+H410*G410</f>
        <v>349965</v>
      </c>
      <c r="J410" s="235"/>
    </row>
    <row r="411" spans="1:10" s="38" customFormat="1" ht="52.25" customHeight="1" x14ac:dyDescent="0.2">
      <c r="A411" s="21" t="s">
        <v>71</v>
      </c>
      <c r="B411" s="21" t="s">
        <v>110</v>
      </c>
      <c r="C411" s="21" t="s">
        <v>111</v>
      </c>
      <c r="D411" s="21" t="s">
        <v>112</v>
      </c>
      <c r="E411" s="21" t="s">
        <v>113</v>
      </c>
      <c r="F411" s="21" t="s">
        <v>114</v>
      </c>
      <c r="G411" s="21" t="s">
        <v>174</v>
      </c>
      <c r="H411" s="21" t="s">
        <v>92</v>
      </c>
      <c r="I411" s="21" t="s">
        <v>93</v>
      </c>
      <c r="J411" s="21" t="s">
        <v>94</v>
      </c>
    </row>
    <row r="412" spans="1:10" ht="62" customHeight="1" x14ac:dyDescent="0.2">
      <c r="A412" s="180" t="s">
        <v>2</v>
      </c>
      <c r="B412" s="176" t="s">
        <v>59</v>
      </c>
      <c r="C412" s="176" t="s">
        <v>139</v>
      </c>
      <c r="D412" s="176">
        <v>3</v>
      </c>
      <c r="E412" s="176">
        <v>15</v>
      </c>
      <c r="F412" s="43" t="s">
        <v>83</v>
      </c>
      <c r="G412" s="3">
        <f>E412*D412</f>
        <v>45</v>
      </c>
      <c r="H412" s="26" t="e">
        <f>#REF!</f>
        <v>#REF!</v>
      </c>
      <c r="I412" s="26" t="e">
        <f>H412*G412</f>
        <v>#REF!</v>
      </c>
      <c r="J412" s="235" t="e">
        <f>SUM(I412:I413)</f>
        <v>#REF!</v>
      </c>
    </row>
    <row r="413" spans="1:10" s="22" customFormat="1" ht="30" x14ac:dyDescent="0.2">
      <c r="A413" s="183"/>
      <c r="B413" s="228"/>
      <c r="C413" s="228"/>
      <c r="D413" s="228"/>
      <c r="E413" s="228"/>
      <c r="F413" s="2" t="s">
        <v>306</v>
      </c>
      <c r="G413" s="3">
        <f>D412</f>
        <v>3</v>
      </c>
      <c r="H413" s="26">
        <v>116655</v>
      </c>
      <c r="I413" s="26">
        <f>+H413*G413</f>
        <v>349965</v>
      </c>
      <c r="J413" s="235"/>
    </row>
    <row r="414" spans="1:10" s="38" customFormat="1" ht="63.5" customHeight="1" x14ac:dyDescent="0.2">
      <c r="A414" s="21" t="s">
        <v>71</v>
      </c>
      <c r="B414" s="21" t="s">
        <v>110</v>
      </c>
      <c r="C414" s="21" t="s">
        <v>111</v>
      </c>
      <c r="D414" s="21" t="s">
        <v>112</v>
      </c>
      <c r="E414" s="21" t="s">
        <v>113</v>
      </c>
      <c r="F414" s="21" t="s">
        <v>114</v>
      </c>
      <c r="G414" s="21" t="s">
        <v>174</v>
      </c>
      <c r="H414" s="21" t="s">
        <v>92</v>
      </c>
      <c r="I414" s="21" t="s">
        <v>93</v>
      </c>
      <c r="J414" s="21" t="s">
        <v>94</v>
      </c>
    </row>
    <row r="415" spans="1:10" ht="59.5" customHeight="1" x14ac:dyDescent="0.2">
      <c r="A415" s="180" t="s">
        <v>215</v>
      </c>
      <c r="B415" s="176" t="s">
        <v>117</v>
      </c>
      <c r="C415" s="176" t="s">
        <v>139</v>
      </c>
      <c r="D415" s="176">
        <v>4</v>
      </c>
      <c r="E415" s="176">
        <v>30</v>
      </c>
      <c r="F415" s="43" t="s">
        <v>83</v>
      </c>
      <c r="G415" s="3">
        <f>E415*D415</f>
        <v>120</v>
      </c>
      <c r="H415" s="82" t="e">
        <f>#REF!</f>
        <v>#REF!</v>
      </c>
      <c r="I415" s="26" t="e">
        <f>H415*G415</f>
        <v>#REF!</v>
      </c>
      <c r="J415" s="235" t="e">
        <f>SUM(I415:I416)</f>
        <v>#REF!</v>
      </c>
    </row>
    <row r="416" spans="1:10" ht="22.25" customHeight="1" x14ac:dyDescent="0.2">
      <c r="A416" s="231"/>
      <c r="B416" s="228"/>
      <c r="C416" s="228"/>
      <c r="D416" s="228"/>
      <c r="E416" s="228"/>
      <c r="F416" s="2" t="s">
        <v>306</v>
      </c>
      <c r="G416" s="3">
        <f>D415</f>
        <v>4</v>
      </c>
      <c r="H416" s="26">
        <v>116655</v>
      </c>
      <c r="I416" s="26">
        <f>+H416*G416</f>
        <v>466620</v>
      </c>
      <c r="J416" s="235"/>
    </row>
    <row r="417" spans="1:10" s="22" customFormat="1" ht="45" x14ac:dyDescent="0.2">
      <c r="A417" s="21" t="s">
        <v>71</v>
      </c>
      <c r="B417" s="21" t="s">
        <v>110</v>
      </c>
      <c r="C417" s="21" t="s">
        <v>111</v>
      </c>
      <c r="D417" s="21" t="s">
        <v>112</v>
      </c>
      <c r="E417" s="21" t="s">
        <v>113</v>
      </c>
      <c r="F417" s="21" t="s">
        <v>114</v>
      </c>
      <c r="G417" s="21" t="s">
        <v>174</v>
      </c>
      <c r="H417" s="21" t="s">
        <v>92</v>
      </c>
      <c r="I417" s="21" t="s">
        <v>93</v>
      </c>
      <c r="J417" s="21" t="s">
        <v>94</v>
      </c>
    </row>
    <row r="418" spans="1:10" ht="42.5" customHeight="1" x14ac:dyDescent="0.2">
      <c r="A418" s="176" t="s">
        <v>216</v>
      </c>
      <c r="B418" s="176" t="s">
        <v>59</v>
      </c>
      <c r="C418" s="176" t="s">
        <v>139</v>
      </c>
      <c r="D418" s="176">
        <v>4</v>
      </c>
      <c r="E418" s="176">
        <v>20</v>
      </c>
      <c r="F418" s="43" t="s">
        <v>83</v>
      </c>
      <c r="G418" s="3">
        <f>E418*D418</f>
        <v>80</v>
      </c>
      <c r="H418" s="82" t="e">
        <f>#REF!</f>
        <v>#REF!</v>
      </c>
      <c r="I418" s="26" t="e">
        <f>H418*G418</f>
        <v>#REF!</v>
      </c>
      <c r="J418" s="235" t="e">
        <f>SUM(I418:I419)</f>
        <v>#REF!</v>
      </c>
    </row>
    <row r="419" spans="1:10" ht="39.5" customHeight="1" x14ac:dyDescent="0.2">
      <c r="A419" s="228"/>
      <c r="B419" s="228"/>
      <c r="C419" s="228"/>
      <c r="D419" s="228"/>
      <c r="E419" s="228"/>
      <c r="F419" s="2" t="s">
        <v>306</v>
      </c>
      <c r="G419" s="3">
        <f>D418</f>
        <v>4</v>
      </c>
      <c r="H419" s="26">
        <v>116655</v>
      </c>
      <c r="I419" s="26">
        <f>+H419*G419</f>
        <v>466620</v>
      </c>
      <c r="J419" s="235"/>
    </row>
    <row r="420" spans="1:10" s="22" customFormat="1" ht="14" x14ac:dyDescent="0.2">
      <c r="A420" s="151" t="s">
        <v>140</v>
      </c>
      <c r="B420" s="204"/>
      <c r="C420" s="204"/>
      <c r="D420" s="204"/>
      <c r="E420" s="204"/>
      <c r="F420" s="204"/>
      <c r="G420" s="204"/>
      <c r="H420" s="204"/>
      <c r="I420" s="204"/>
      <c r="J420" s="205"/>
    </row>
    <row r="421" spans="1:10" ht="42" customHeight="1" x14ac:dyDescent="0.2">
      <c r="A421" s="21" t="s">
        <v>71</v>
      </c>
      <c r="B421" s="21" t="s">
        <v>110</v>
      </c>
      <c r="C421" s="21" t="s">
        <v>111</v>
      </c>
      <c r="D421" s="21" t="s">
        <v>112</v>
      </c>
      <c r="E421" s="21" t="s">
        <v>113</v>
      </c>
      <c r="F421" s="21" t="s">
        <v>114</v>
      </c>
      <c r="G421" s="21" t="s">
        <v>174</v>
      </c>
      <c r="H421" s="21" t="s">
        <v>92</v>
      </c>
      <c r="I421" s="21" t="s">
        <v>93</v>
      </c>
      <c r="J421" s="21" t="s">
        <v>94</v>
      </c>
    </row>
    <row r="422" spans="1:10" ht="42.5" customHeight="1" x14ac:dyDescent="0.2">
      <c r="A422" s="50" t="s">
        <v>266</v>
      </c>
      <c r="B422" s="45" t="s">
        <v>59</v>
      </c>
      <c r="C422" s="45" t="s">
        <v>141</v>
      </c>
      <c r="D422" s="45">
        <v>3</v>
      </c>
      <c r="E422" s="45">
        <v>15</v>
      </c>
      <c r="F422" s="43" t="s">
        <v>210</v>
      </c>
      <c r="G422" s="45">
        <v>1</v>
      </c>
      <c r="H422" s="27" t="e">
        <f>#REF!</f>
        <v>#REF!</v>
      </c>
      <c r="I422" s="83" t="e">
        <f>H422*G422</f>
        <v>#REF!</v>
      </c>
      <c r="J422" s="28">
        <v>233310</v>
      </c>
    </row>
    <row r="423" spans="1:10" ht="45" x14ac:dyDescent="0.2">
      <c r="A423" s="21" t="s">
        <v>71</v>
      </c>
      <c r="B423" s="21" t="s">
        <v>110</v>
      </c>
      <c r="C423" s="21" t="s">
        <v>111</v>
      </c>
      <c r="D423" s="21" t="s">
        <v>112</v>
      </c>
      <c r="E423" s="21" t="s">
        <v>113</v>
      </c>
      <c r="F423" s="21" t="s">
        <v>114</v>
      </c>
      <c r="G423" s="21" t="s">
        <v>174</v>
      </c>
      <c r="H423" s="21" t="s">
        <v>92</v>
      </c>
      <c r="I423" s="21" t="s">
        <v>93</v>
      </c>
      <c r="J423" s="21" t="s">
        <v>94</v>
      </c>
    </row>
    <row r="424" spans="1:10" ht="70.5" customHeight="1" x14ac:dyDescent="0.2">
      <c r="A424" s="189" t="s">
        <v>267</v>
      </c>
      <c r="B424" s="188" t="s">
        <v>117</v>
      </c>
      <c r="C424" s="188" t="s">
        <v>196</v>
      </c>
      <c r="D424" s="188">
        <v>1</v>
      </c>
      <c r="E424" s="188">
        <v>20</v>
      </c>
      <c r="F424" s="2" t="s">
        <v>209</v>
      </c>
      <c r="G424" s="3">
        <v>1</v>
      </c>
      <c r="H424" s="27">
        <f>'[1]EST MERC LITOGRAFIA'!$G$35</f>
        <v>45750</v>
      </c>
      <c r="I424" s="83">
        <f>H424*G424</f>
        <v>45750</v>
      </c>
      <c r="J424" s="159">
        <f>SUM(I424:I428)</f>
        <v>333485.2</v>
      </c>
    </row>
    <row r="425" spans="1:10" s="22" customFormat="1" ht="135" x14ac:dyDescent="0.2">
      <c r="A425" s="347"/>
      <c r="B425" s="188"/>
      <c r="C425" s="188"/>
      <c r="D425" s="188"/>
      <c r="E425" s="188"/>
      <c r="F425" s="56" t="s">
        <v>208</v>
      </c>
      <c r="G425" s="3">
        <v>1</v>
      </c>
      <c r="H425" s="27">
        <f>'[1]EST MERC LITOGRAFIA'!$G$35</f>
        <v>45750</v>
      </c>
      <c r="I425" s="83">
        <f>H425*G425</f>
        <v>45750</v>
      </c>
      <c r="J425" s="160"/>
    </row>
    <row r="426" spans="1:10" ht="42" customHeight="1" x14ac:dyDescent="0.2">
      <c r="A426" s="347"/>
      <c r="B426" s="188"/>
      <c r="C426" s="188"/>
      <c r="D426" s="188"/>
      <c r="E426" s="188"/>
      <c r="F426" s="56" t="s">
        <v>298</v>
      </c>
      <c r="G426" s="3">
        <v>2</v>
      </c>
      <c r="H426" s="26">
        <f>'[1]EST MERC LITOGRAFIA'!$G$50</f>
        <v>81333</v>
      </c>
      <c r="I426" s="83">
        <f>H426*G426</f>
        <v>162666</v>
      </c>
      <c r="J426" s="160"/>
    </row>
    <row r="427" spans="1:10" ht="42.5" customHeight="1" x14ac:dyDescent="0.2">
      <c r="A427" s="347"/>
      <c r="B427" s="188"/>
      <c r="C427" s="188"/>
      <c r="D427" s="188"/>
      <c r="E427" s="188"/>
      <c r="F427" s="56" t="s">
        <v>205</v>
      </c>
      <c r="G427" s="3">
        <f>D424*E424</f>
        <v>20</v>
      </c>
      <c r="H427" s="27">
        <f>'[1]EST MERC LITOGRAFIA'!$G$40</f>
        <v>305</v>
      </c>
      <c r="I427" s="26">
        <f>H427*G427</f>
        <v>6100</v>
      </c>
      <c r="J427" s="160"/>
    </row>
    <row r="428" spans="1:10" ht="29.5" customHeight="1" x14ac:dyDescent="0.2">
      <c r="A428" s="347"/>
      <c r="B428" s="188"/>
      <c r="C428" s="188"/>
      <c r="D428" s="188"/>
      <c r="E428" s="188"/>
      <c r="F428" s="56" t="s">
        <v>64</v>
      </c>
      <c r="G428" s="3">
        <v>20</v>
      </c>
      <c r="H428" s="26">
        <f>3480*(1+5.2%)</f>
        <v>3660.96</v>
      </c>
      <c r="I428" s="26">
        <f>H428*G428</f>
        <v>73219.199999999997</v>
      </c>
      <c r="J428" s="161"/>
    </row>
    <row r="429" spans="1:10" ht="45" x14ac:dyDescent="0.2">
      <c r="A429" s="21" t="s">
        <v>71</v>
      </c>
      <c r="B429" s="21" t="s">
        <v>110</v>
      </c>
      <c r="C429" s="21" t="s">
        <v>111</v>
      </c>
      <c r="D429" s="21" t="s">
        <v>112</v>
      </c>
      <c r="E429" s="21" t="s">
        <v>113</v>
      </c>
      <c r="F429" s="21" t="s">
        <v>114</v>
      </c>
      <c r="G429" s="21" t="s">
        <v>174</v>
      </c>
      <c r="H429" s="21" t="s">
        <v>92</v>
      </c>
      <c r="I429" s="21" t="s">
        <v>93</v>
      </c>
      <c r="J429" s="21" t="s">
        <v>94</v>
      </c>
    </row>
    <row r="430" spans="1:10" ht="67.5" customHeight="1" x14ac:dyDescent="0.2">
      <c r="A430" s="189" t="s">
        <v>267</v>
      </c>
      <c r="B430" s="188" t="s">
        <v>59</v>
      </c>
      <c r="C430" s="188" t="s">
        <v>196</v>
      </c>
      <c r="D430" s="188">
        <v>1</v>
      </c>
      <c r="E430" s="188">
        <v>20</v>
      </c>
      <c r="F430" s="2" t="s">
        <v>206</v>
      </c>
      <c r="G430" s="3">
        <v>1</v>
      </c>
      <c r="H430" s="27">
        <f>'[1]EST MERC LITOGRAFIA'!$G$35</f>
        <v>45750</v>
      </c>
      <c r="I430" s="26">
        <f>H430*G430</f>
        <v>45750</v>
      </c>
      <c r="J430" s="159">
        <f>SUM(I430:I434)</f>
        <v>333485.2</v>
      </c>
    </row>
    <row r="431" spans="1:10" s="22" customFormat="1" ht="90" x14ac:dyDescent="0.2">
      <c r="A431" s="347"/>
      <c r="B431" s="188"/>
      <c r="C431" s="188"/>
      <c r="D431" s="188"/>
      <c r="E431" s="188"/>
      <c r="F431" s="56" t="s">
        <v>207</v>
      </c>
      <c r="G431" s="3">
        <v>1</v>
      </c>
      <c r="H431" s="27">
        <f>'[1]EST MERC LITOGRAFIA'!$G$35</f>
        <v>45750</v>
      </c>
      <c r="I431" s="26">
        <f t="shared" ref="I431:I434" si="25">H431*G431</f>
        <v>45750</v>
      </c>
      <c r="J431" s="160"/>
    </row>
    <row r="432" spans="1:10" ht="30" x14ac:dyDescent="0.2">
      <c r="A432" s="347"/>
      <c r="B432" s="188"/>
      <c r="C432" s="188"/>
      <c r="D432" s="188"/>
      <c r="E432" s="188"/>
      <c r="F432" s="56" t="s">
        <v>298</v>
      </c>
      <c r="G432" s="3">
        <v>2</v>
      </c>
      <c r="H432" s="26">
        <f>'[1]EST MERC LITOGRAFIA'!$G$50</f>
        <v>81333</v>
      </c>
      <c r="I432" s="26">
        <f t="shared" si="25"/>
        <v>162666</v>
      </c>
      <c r="J432" s="160"/>
    </row>
    <row r="433" spans="1:10" ht="45" x14ac:dyDescent="0.2">
      <c r="A433" s="347"/>
      <c r="B433" s="188"/>
      <c r="C433" s="188"/>
      <c r="D433" s="188"/>
      <c r="E433" s="188"/>
      <c r="F433" s="56" t="s">
        <v>205</v>
      </c>
      <c r="G433" s="3">
        <f>D430*E430</f>
        <v>20</v>
      </c>
      <c r="H433" s="27">
        <f>'[1]EST MERC LITOGRAFIA'!$G$40</f>
        <v>305</v>
      </c>
      <c r="I433" s="26">
        <f>H433*G433</f>
        <v>6100</v>
      </c>
      <c r="J433" s="160"/>
    </row>
    <row r="434" spans="1:10" ht="15" x14ac:dyDescent="0.2">
      <c r="A434" s="347"/>
      <c r="B434" s="188"/>
      <c r="C434" s="188"/>
      <c r="D434" s="188"/>
      <c r="E434" s="188"/>
      <c r="F434" s="56" t="s">
        <v>64</v>
      </c>
      <c r="G434" s="3">
        <v>20</v>
      </c>
      <c r="H434" s="26">
        <f>3480*(1+5.2%)</f>
        <v>3660.96</v>
      </c>
      <c r="I434" s="26">
        <f t="shared" si="25"/>
        <v>73219.199999999997</v>
      </c>
      <c r="J434" s="161"/>
    </row>
    <row r="435" spans="1:10" ht="45" x14ac:dyDescent="0.2">
      <c r="A435" s="21" t="s">
        <v>71</v>
      </c>
      <c r="B435" s="21" t="s">
        <v>110</v>
      </c>
      <c r="C435" s="21" t="s">
        <v>111</v>
      </c>
      <c r="D435" s="21" t="s">
        <v>112</v>
      </c>
      <c r="E435" s="21" t="s">
        <v>113</v>
      </c>
      <c r="F435" s="21" t="s">
        <v>114</v>
      </c>
      <c r="G435" s="21" t="s">
        <v>174</v>
      </c>
      <c r="H435" s="21" t="s">
        <v>92</v>
      </c>
      <c r="I435" s="21" t="s">
        <v>93</v>
      </c>
      <c r="J435" s="21" t="s">
        <v>94</v>
      </c>
    </row>
    <row r="436" spans="1:10" ht="15" x14ac:dyDescent="0.2">
      <c r="A436" s="187" t="s">
        <v>268</v>
      </c>
      <c r="B436" s="188" t="s">
        <v>117</v>
      </c>
      <c r="C436" s="188" t="s">
        <v>196</v>
      </c>
      <c r="D436" s="188">
        <v>1</v>
      </c>
      <c r="E436" s="188">
        <v>20</v>
      </c>
      <c r="F436" s="76" t="s">
        <v>65</v>
      </c>
      <c r="G436" s="3">
        <f>E436*D436</f>
        <v>20</v>
      </c>
      <c r="H436" s="70" t="e">
        <f>#REF!</f>
        <v>#REF!</v>
      </c>
      <c r="I436" s="26" t="e">
        <f>H436*G436</f>
        <v>#REF!</v>
      </c>
      <c r="J436" s="159" t="e">
        <f>SUM(I436:I440)</f>
        <v>#REF!</v>
      </c>
    </row>
    <row r="437" spans="1:10" ht="15" x14ac:dyDescent="0.2">
      <c r="A437" s="348"/>
      <c r="B437" s="188"/>
      <c r="C437" s="188"/>
      <c r="D437" s="188"/>
      <c r="E437" s="188"/>
      <c r="F437" s="76" t="s">
        <v>66</v>
      </c>
      <c r="G437" s="3">
        <f>E436*D436</f>
        <v>20</v>
      </c>
      <c r="H437" s="27">
        <v>1108</v>
      </c>
      <c r="I437" s="26">
        <f>H437*G437</f>
        <v>22160</v>
      </c>
      <c r="J437" s="160"/>
    </row>
    <row r="438" spans="1:10" s="22" customFormat="1" ht="15" x14ac:dyDescent="0.2">
      <c r="A438" s="348"/>
      <c r="B438" s="188"/>
      <c r="C438" s="188"/>
      <c r="D438" s="188"/>
      <c r="E438" s="188"/>
      <c r="F438" s="76" t="s">
        <v>67</v>
      </c>
      <c r="G438" s="3">
        <f>E436*D436</f>
        <v>20</v>
      </c>
      <c r="H438" s="70">
        <v>28028</v>
      </c>
      <c r="I438" s="26">
        <f>H438*G438</f>
        <v>560560</v>
      </c>
      <c r="J438" s="160"/>
    </row>
    <row r="439" spans="1:10" s="38" customFormat="1" ht="120" x14ac:dyDescent="0.2">
      <c r="A439" s="348"/>
      <c r="B439" s="188"/>
      <c r="C439" s="188"/>
      <c r="D439" s="188"/>
      <c r="E439" s="188"/>
      <c r="F439" s="76" t="s">
        <v>203</v>
      </c>
      <c r="G439" s="3">
        <f>E436*D436</f>
        <v>20</v>
      </c>
      <c r="H439" s="27" t="e">
        <f>#REF!</f>
        <v>#REF!</v>
      </c>
      <c r="I439" s="26" t="e">
        <f>H439*G439</f>
        <v>#REF!</v>
      </c>
      <c r="J439" s="160"/>
    </row>
    <row r="440" spans="1:10" s="38" customFormat="1" ht="105" x14ac:dyDescent="0.2">
      <c r="A440" s="349"/>
      <c r="B440" s="188"/>
      <c r="C440" s="188"/>
      <c r="D440" s="188"/>
      <c r="E440" s="188"/>
      <c r="F440" s="76" t="s">
        <v>212</v>
      </c>
      <c r="G440" s="3">
        <v>1</v>
      </c>
      <c r="H440" s="27" t="e">
        <f>#REF!</f>
        <v>#REF!</v>
      </c>
      <c r="I440" s="26" t="e">
        <f t="shared" ref="I440" si="26">H440*G440</f>
        <v>#REF!</v>
      </c>
      <c r="J440" s="161"/>
    </row>
    <row r="441" spans="1:10" s="38" customFormat="1" ht="45" x14ac:dyDescent="0.2">
      <c r="A441" s="21" t="s">
        <v>71</v>
      </c>
      <c r="B441" s="21" t="s">
        <v>110</v>
      </c>
      <c r="C441" s="21" t="s">
        <v>111</v>
      </c>
      <c r="D441" s="21" t="s">
        <v>112</v>
      </c>
      <c r="E441" s="21" t="s">
        <v>113</v>
      </c>
      <c r="F441" s="21" t="s">
        <v>114</v>
      </c>
      <c r="G441" s="21" t="s">
        <v>174</v>
      </c>
      <c r="H441" s="21" t="s">
        <v>92</v>
      </c>
      <c r="I441" s="21" t="s">
        <v>93</v>
      </c>
      <c r="J441" s="21" t="s">
        <v>94</v>
      </c>
    </row>
    <row r="442" spans="1:10" s="38" customFormat="1" ht="15" x14ac:dyDescent="0.2">
      <c r="A442" s="187" t="s">
        <v>268</v>
      </c>
      <c r="B442" s="188" t="s">
        <v>59</v>
      </c>
      <c r="C442" s="188" t="s">
        <v>196</v>
      </c>
      <c r="D442" s="188">
        <v>1</v>
      </c>
      <c r="E442" s="188">
        <v>20</v>
      </c>
      <c r="F442" s="76" t="s">
        <v>65</v>
      </c>
      <c r="G442" s="3">
        <v>20</v>
      </c>
      <c r="H442" s="70" t="e">
        <f>#REF!</f>
        <v>#REF!</v>
      </c>
      <c r="I442" s="26" t="e">
        <f>H442*G442</f>
        <v>#REF!</v>
      </c>
      <c r="J442" s="159" t="e">
        <f>SUM(I442:I446)</f>
        <v>#REF!</v>
      </c>
    </row>
    <row r="443" spans="1:10" ht="15" x14ac:dyDescent="0.2">
      <c r="A443" s="348"/>
      <c r="B443" s="188"/>
      <c r="C443" s="188"/>
      <c r="D443" s="188"/>
      <c r="E443" s="188"/>
      <c r="F443" s="76" t="s">
        <v>66</v>
      </c>
      <c r="G443" s="3">
        <v>20</v>
      </c>
      <c r="H443" s="27">
        <v>1108</v>
      </c>
      <c r="I443" s="26">
        <f>H443*G443</f>
        <v>22160</v>
      </c>
      <c r="J443" s="160"/>
    </row>
    <row r="444" spans="1:10" ht="22.25" customHeight="1" x14ac:dyDescent="0.2">
      <c r="A444" s="348"/>
      <c r="B444" s="188"/>
      <c r="C444" s="188"/>
      <c r="D444" s="188"/>
      <c r="E444" s="188"/>
      <c r="F444" s="76" t="s">
        <v>67</v>
      </c>
      <c r="G444" s="3">
        <v>20</v>
      </c>
      <c r="H444" s="70">
        <v>28028</v>
      </c>
      <c r="I444" s="26">
        <f>H444*G444</f>
        <v>560560</v>
      </c>
      <c r="J444" s="160"/>
    </row>
    <row r="445" spans="1:10" ht="59" customHeight="1" x14ac:dyDescent="0.2">
      <c r="A445" s="348"/>
      <c r="B445" s="188"/>
      <c r="C445" s="188"/>
      <c r="D445" s="188"/>
      <c r="E445" s="188"/>
      <c r="F445" s="76" t="s">
        <v>203</v>
      </c>
      <c r="G445" s="3">
        <f>E442*D442</f>
        <v>20</v>
      </c>
      <c r="H445" s="27" t="e">
        <f>#REF!</f>
        <v>#REF!</v>
      </c>
      <c r="I445" s="26" t="e">
        <f>H445*G445</f>
        <v>#REF!</v>
      </c>
      <c r="J445" s="160"/>
    </row>
    <row r="446" spans="1:10" ht="46.25" customHeight="1" x14ac:dyDescent="0.2">
      <c r="A446" s="349"/>
      <c r="B446" s="188"/>
      <c r="C446" s="188"/>
      <c r="D446" s="188"/>
      <c r="E446" s="188"/>
      <c r="F446" s="76" t="s">
        <v>213</v>
      </c>
      <c r="G446" s="3">
        <v>1</v>
      </c>
      <c r="H446" s="27" t="e">
        <f>#REF!</f>
        <v>#REF!</v>
      </c>
      <c r="I446" s="26" t="e">
        <f t="shared" ref="I446" si="27">H446*G446</f>
        <v>#REF!</v>
      </c>
      <c r="J446" s="161"/>
    </row>
    <row r="447" spans="1:10" ht="39" customHeight="1" x14ac:dyDescent="0.2">
      <c r="A447" s="151" t="s">
        <v>409</v>
      </c>
      <c r="B447" s="204"/>
      <c r="C447" s="204"/>
      <c r="D447" s="204"/>
      <c r="E447" s="204"/>
      <c r="F447" s="204"/>
      <c r="G447" s="204"/>
      <c r="H447" s="204"/>
      <c r="I447" s="204"/>
      <c r="J447" s="205"/>
    </row>
    <row r="448" spans="1:10" ht="22.25" customHeight="1" x14ac:dyDescent="0.2">
      <c r="A448" s="21" t="s">
        <v>71</v>
      </c>
      <c r="B448" s="21" t="s">
        <v>110</v>
      </c>
      <c r="C448" s="21" t="s">
        <v>111</v>
      </c>
      <c r="D448" s="21" t="s">
        <v>112</v>
      </c>
      <c r="E448" s="21" t="s">
        <v>113</v>
      </c>
      <c r="F448" s="21" t="s">
        <v>114</v>
      </c>
      <c r="G448" s="21" t="s">
        <v>174</v>
      </c>
      <c r="H448" s="21" t="s">
        <v>92</v>
      </c>
      <c r="I448" s="21" t="s">
        <v>93</v>
      </c>
      <c r="J448" s="21" t="s">
        <v>94</v>
      </c>
    </row>
    <row r="449" spans="1:10" s="22" customFormat="1" ht="120" x14ac:dyDescent="0.2">
      <c r="A449" s="52" t="s">
        <v>415</v>
      </c>
      <c r="B449" s="45" t="s">
        <v>59</v>
      </c>
      <c r="C449" s="45" t="s">
        <v>197</v>
      </c>
      <c r="D449" s="45">
        <v>40</v>
      </c>
      <c r="E449" s="45">
        <v>20</v>
      </c>
      <c r="F449" s="45" t="s">
        <v>214</v>
      </c>
      <c r="G449" s="45">
        <f>E449*D449</f>
        <v>800</v>
      </c>
      <c r="H449" s="83" t="e">
        <f>#REF!</f>
        <v>#REF!</v>
      </c>
      <c r="I449" s="83" t="e">
        <f>H449*G449</f>
        <v>#REF!</v>
      </c>
      <c r="J449" s="28" t="e">
        <f>SUM(I449)</f>
        <v>#REF!</v>
      </c>
    </row>
    <row r="450" spans="1:10" ht="14" x14ac:dyDescent="0.2">
      <c r="A450" s="151" t="s">
        <v>148</v>
      </c>
      <c r="B450" s="204"/>
      <c r="C450" s="204"/>
      <c r="D450" s="204"/>
      <c r="E450" s="204"/>
      <c r="F450" s="204"/>
      <c r="G450" s="204"/>
      <c r="H450" s="204"/>
      <c r="I450" s="204"/>
      <c r="J450" s="205"/>
    </row>
    <row r="451" spans="1:10" s="22" customFormat="1" ht="45" x14ac:dyDescent="0.2">
      <c r="A451" s="21" t="s">
        <v>71</v>
      </c>
      <c r="B451" s="21" t="s">
        <v>110</v>
      </c>
      <c r="C451" s="21" t="s">
        <v>111</v>
      </c>
      <c r="D451" s="21" t="s">
        <v>112</v>
      </c>
      <c r="E451" s="21" t="s">
        <v>113</v>
      </c>
      <c r="F451" s="21" t="s">
        <v>114</v>
      </c>
      <c r="G451" s="21" t="s">
        <v>174</v>
      </c>
      <c r="H451" s="21" t="s">
        <v>92</v>
      </c>
      <c r="I451" s="21" t="s">
        <v>93</v>
      </c>
      <c r="J451" s="21" t="s">
        <v>94</v>
      </c>
    </row>
    <row r="452" spans="1:10" ht="138.5" customHeight="1" x14ac:dyDescent="0.2">
      <c r="A452" s="52" t="s">
        <v>23</v>
      </c>
      <c r="B452" s="45" t="s">
        <v>117</v>
      </c>
      <c r="C452" s="45" t="s">
        <v>416</v>
      </c>
      <c r="D452" s="45">
        <v>3</v>
      </c>
      <c r="E452" s="45">
        <v>20</v>
      </c>
      <c r="F452" s="3" t="s">
        <v>300</v>
      </c>
      <c r="G452" s="3">
        <f>E452*D452</f>
        <v>60</v>
      </c>
      <c r="H452" s="26" t="e">
        <f>#REF!</f>
        <v>#REF!</v>
      </c>
      <c r="I452" s="26" t="e">
        <f>H452*G452</f>
        <v>#REF!</v>
      </c>
      <c r="J452" s="28" t="e">
        <f>SUM(I452)</f>
        <v>#REF!</v>
      </c>
    </row>
    <row r="453" spans="1:10" s="22" customFormat="1" ht="45" x14ac:dyDescent="0.2">
      <c r="A453" s="21" t="s">
        <v>71</v>
      </c>
      <c r="B453" s="21" t="s">
        <v>110</v>
      </c>
      <c r="C453" s="21" t="s">
        <v>111</v>
      </c>
      <c r="D453" s="21" t="s">
        <v>112</v>
      </c>
      <c r="E453" s="21" t="s">
        <v>113</v>
      </c>
      <c r="F453" s="21" t="s">
        <v>114</v>
      </c>
      <c r="G453" s="21" t="s">
        <v>174</v>
      </c>
      <c r="H453" s="21" t="s">
        <v>92</v>
      </c>
      <c r="I453" s="21" t="s">
        <v>93</v>
      </c>
      <c r="J453" s="21" t="s">
        <v>94</v>
      </c>
    </row>
    <row r="454" spans="1:10" ht="135" customHeight="1" x14ac:dyDescent="0.2">
      <c r="A454" s="1" t="s">
        <v>23</v>
      </c>
      <c r="B454" s="3" t="s">
        <v>59</v>
      </c>
      <c r="C454" s="45" t="s">
        <v>416</v>
      </c>
      <c r="D454" s="3">
        <v>3</v>
      </c>
      <c r="E454" s="3">
        <v>20</v>
      </c>
      <c r="F454" s="3" t="s">
        <v>301</v>
      </c>
      <c r="G454" s="3">
        <f>E454*D454</f>
        <v>60</v>
      </c>
      <c r="H454" s="26" t="e">
        <f>#REF!</f>
        <v>#REF!</v>
      </c>
      <c r="I454" s="26" t="e">
        <f>H454*G454</f>
        <v>#REF!</v>
      </c>
      <c r="J454" s="28" t="e">
        <f>SUM(I454)</f>
        <v>#REF!</v>
      </c>
    </row>
    <row r="455" spans="1:10" s="22" customFormat="1" ht="23" customHeight="1" x14ac:dyDescent="0.2">
      <c r="A455" s="21" t="s">
        <v>71</v>
      </c>
      <c r="B455" s="21" t="s">
        <v>110</v>
      </c>
      <c r="C455" s="21" t="s">
        <v>111</v>
      </c>
      <c r="D455" s="21" t="s">
        <v>112</v>
      </c>
      <c r="E455" s="21" t="s">
        <v>113</v>
      </c>
      <c r="F455" s="21" t="s">
        <v>114</v>
      </c>
      <c r="G455" s="21" t="s">
        <v>174</v>
      </c>
      <c r="H455" s="21" t="s">
        <v>92</v>
      </c>
      <c r="I455" s="21" t="s">
        <v>93</v>
      </c>
      <c r="J455" s="21" t="s">
        <v>94</v>
      </c>
    </row>
    <row r="456" spans="1:10" s="22" customFormat="1" ht="120" x14ac:dyDescent="0.2">
      <c r="A456" s="50" t="s">
        <v>151</v>
      </c>
      <c r="B456" s="45" t="s">
        <v>117</v>
      </c>
      <c r="C456" s="45" t="s">
        <v>416</v>
      </c>
      <c r="D456" s="45">
        <v>3</v>
      </c>
      <c r="E456" s="3">
        <v>20</v>
      </c>
      <c r="F456" s="3" t="s">
        <v>300</v>
      </c>
      <c r="G456" s="3">
        <f>E456*D456</f>
        <v>60</v>
      </c>
      <c r="H456" s="26" t="e">
        <f>#REF!</f>
        <v>#REF!</v>
      </c>
      <c r="I456" s="26" t="e">
        <f>H456*G456</f>
        <v>#REF!</v>
      </c>
      <c r="J456" s="28" t="e">
        <f>SUM(I456)</f>
        <v>#REF!</v>
      </c>
    </row>
    <row r="457" spans="1:10" ht="44.5" customHeight="1" x14ac:dyDescent="0.2">
      <c r="A457" s="21" t="s">
        <v>71</v>
      </c>
      <c r="B457" s="21" t="s">
        <v>110</v>
      </c>
      <c r="C457" s="21" t="s">
        <v>111</v>
      </c>
      <c r="D457" s="21" t="s">
        <v>112</v>
      </c>
      <c r="E457" s="21" t="s">
        <v>113</v>
      </c>
      <c r="F457" s="21" t="s">
        <v>114</v>
      </c>
      <c r="G457" s="21" t="s">
        <v>174</v>
      </c>
      <c r="H457" s="21" t="s">
        <v>92</v>
      </c>
      <c r="I457" s="21" t="s">
        <v>93</v>
      </c>
      <c r="J457" s="21" t="s">
        <v>94</v>
      </c>
    </row>
    <row r="458" spans="1:10" ht="120" x14ac:dyDescent="0.2">
      <c r="A458" s="127" t="s">
        <v>151</v>
      </c>
      <c r="B458" s="45" t="s">
        <v>59</v>
      </c>
      <c r="C458" s="45" t="s">
        <v>416</v>
      </c>
      <c r="D458" s="45">
        <v>3</v>
      </c>
      <c r="E458" s="45">
        <v>20</v>
      </c>
      <c r="F458" s="77" t="s">
        <v>300</v>
      </c>
      <c r="G458" s="3">
        <f>E458*D458</f>
        <v>60</v>
      </c>
      <c r="H458" s="26" t="e">
        <f>#REF!</f>
        <v>#REF!</v>
      </c>
      <c r="I458" s="26" t="e">
        <f>H458*G458</f>
        <v>#REF!</v>
      </c>
      <c r="J458" s="28" t="e">
        <f>SUM(I458)</f>
        <v>#REF!</v>
      </c>
    </row>
    <row r="459" spans="1:10" s="22" customFormat="1" ht="14" x14ac:dyDescent="0.2">
      <c r="A459" s="364" t="s">
        <v>152</v>
      </c>
      <c r="B459" s="364"/>
      <c r="C459" s="364"/>
      <c r="D459" s="364"/>
      <c r="E459" s="364"/>
      <c r="F459" s="364"/>
      <c r="G459" s="364"/>
      <c r="H459" s="364"/>
      <c r="I459" s="364"/>
      <c r="J459" s="364"/>
    </row>
    <row r="460" spans="1:10" ht="48.5" customHeight="1" x14ac:dyDescent="0.2">
      <c r="A460" s="39" t="s">
        <v>71</v>
      </c>
      <c r="B460" s="39" t="s">
        <v>110</v>
      </c>
      <c r="C460" s="39" t="s">
        <v>111</v>
      </c>
      <c r="D460" s="39" t="s">
        <v>112</v>
      </c>
      <c r="E460" s="39" t="s">
        <v>113</v>
      </c>
      <c r="F460" s="39" t="s">
        <v>114</v>
      </c>
      <c r="G460" s="39" t="s">
        <v>174</v>
      </c>
      <c r="H460" s="39" t="s">
        <v>92</v>
      </c>
      <c r="I460" s="39" t="s">
        <v>93</v>
      </c>
      <c r="J460" s="39" t="s">
        <v>94</v>
      </c>
    </row>
    <row r="461" spans="1:10" ht="53" customHeight="1" x14ac:dyDescent="0.2">
      <c r="A461" s="180" t="s">
        <v>343</v>
      </c>
      <c r="B461" s="176" t="s">
        <v>59</v>
      </c>
      <c r="C461" s="156" t="s">
        <v>51</v>
      </c>
      <c r="D461" s="176">
        <v>8</v>
      </c>
      <c r="E461" s="176">
        <v>20</v>
      </c>
      <c r="F461" s="58" t="s">
        <v>52</v>
      </c>
      <c r="G461" s="3">
        <f>E461*D461</f>
        <v>160</v>
      </c>
      <c r="H461" s="26" t="e">
        <f>#REF!</f>
        <v>#REF!</v>
      </c>
      <c r="I461" s="26" t="e">
        <f>H461*G461</f>
        <v>#REF!</v>
      </c>
      <c r="J461" s="159" t="e">
        <f>SUM(I461:I462)</f>
        <v>#REF!</v>
      </c>
    </row>
    <row r="462" spans="1:10" s="22" customFormat="1" ht="15" x14ac:dyDescent="0.2">
      <c r="A462" s="231"/>
      <c r="B462" s="228"/>
      <c r="C462" s="224"/>
      <c r="D462" s="228"/>
      <c r="E462" s="228"/>
      <c r="F462" s="51" t="s">
        <v>275</v>
      </c>
      <c r="G462" s="3">
        <v>40</v>
      </c>
      <c r="H462" s="27">
        <v>1500</v>
      </c>
      <c r="I462" s="26">
        <f>H462*G462</f>
        <v>60000</v>
      </c>
      <c r="J462" s="161"/>
    </row>
    <row r="463" spans="1:10" s="38" customFormat="1" ht="38" customHeight="1" x14ac:dyDescent="0.2">
      <c r="A463" s="21" t="s">
        <v>71</v>
      </c>
      <c r="B463" s="21" t="s">
        <v>110</v>
      </c>
      <c r="C463" s="21" t="s">
        <v>111</v>
      </c>
      <c r="D463" s="21" t="s">
        <v>112</v>
      </c>
      <c r="E463" s="21" t="s">
        <v>113</v>
      </c>
      <c r="F463" s="21" t="s">
        <v>114</v>
      </c>
      <c r="G463" s="21" t="s">
        <v>174</v>
      </c>
      <c r="H463" s="21" t="s">
        <v>92</v>
      </c>
      <c r="I463" s="21" t="s">
        <v>93</v>
      </c>
      <c r="J463" s="21" t="s">
        <v>94</v>
      </c>
    </row>
    <row r="464" spans="1:10" s="38" customFormat="1" ht="53" customHeight="1" x14ac:dyDescent="0.2">
      <c r="A464" s="175" t="s">
        <v>344</v>
      </c>
      <c r="B464" s="176" t="s">
        <v>117</v>
      </c>
      <c r="C464" s="156" t="s">
        <v>51</v>
      </c>
      <c r="D464" s="176">
        <v>4</v>
      </c>
      <c r="E464" s="176">
        <v>15</v>
      </c>
      <c r="F464" s="58" t="s">
        <v>52</v>
      </c>
      <c r="G464" s="3">
        <f>E464*D464</f>
        <v>60</v>
      </c>
      <c r="H464" s="26" t="e">
        <f>#REF!</f>
        <v>#REF!</v>
      </c>
      <c r="I464" s="26" t="e">
        <f>H464*G464</f>
        <v>#REF!</v>
      </c>
      <c r="J464" s="159" t="e">
        <f>SUM(I464:I465)</f>
        <v>#REF!</v>
      </c>
    </row>
    <row r="465" spans="1:10" s="22" customFormat="1" ht="15" x14ac:dyDescent="0.2">
      <c r="A465" s="346"/>
      <c r="B465" s="228"/>
      <c r="C465" s="224"/>
      <c r="D465" s="228"/>
      <c r="E465" s="228"/>
      <c r="F465" s="51" t="s">
        <v>275</v>
      </c>
      <c r="G465" s="3">
        <v>24</v>
      </c>
      <c r="H465" s="27">
        <v>1500</v>
      </c>
      <c r="I465" s="26">
        <f>H465*G465</f>
        <v>36000</v>
      </c>
      <c r="J465" s="161"/>
    </row>
    <row r="466" spans="1:10" s="38" customFormat="1" ht="45" x14ac:dyDescent="0.2">
      <c r="A466" s="21" t="s">
        <v>71</v>
      </c>
      <c r="B466" s="21" t="s">
        <v>110</v>
      </c>
      <c r="C466" s="21" t="s">
        <v>111</v>
      </c>
      <c r="D466" s="21" t="s">
        <v>112</v>
      </c>
      <c r="E466" s="21" t="s">
        <v>113</v>
      </c>
      <c r="F466" s="21" t="s">
        <v>114</v>
      </c>
      <c r="G466" s="21" t="s">
        <v>174</v>
      </c>
      <c r="H466" s="21" t="s">
        <v>92</v>
      </c>
      <c r="I466" s="21" t="s">
        <v>93</v>
      </c>
      <c r="J466" s="21" t="s">
        <v>94</v>
      </c>
    </row>
    <row r="467" spans="1:10" s="38" customFormat="1" ht="30" x14ac:dyDescent="0.2">
      <c r="A467" s="171" t="s">
        <v>345</v>
      </c>
      <c r="B467" s="176" t="s">
        <v>117</v>
      </c>
      <c r="C467" s="156" t="s">
        <v>51</v>
      </c>
      <c r="D467" s="176">
        <v>4</v>
      </c>
      <c r="E467" s="176">
        <v>15</v>
      </c>
      <c r="F467" s="58" t="s">
        <v>52</v>
      </c>
      <c r="G467" s="3">
        <f>E467*D467</f>
        <v>60</v>
      </c>
      <c r="H467" s="26" t="e">
        <f>#REF!</f>
        <v>#REF!</v>
      </c>
      <c r="I467" s="26" t="e">
        <f>H467*G467</f>
        <v>#REF!</v>
      </c>
      <c r="J467" s="159" t="e">
        <f>SUM(I467:I468)</f>
        <v>#REF!</v>
      </c>
    </row>
    <row r="468" spans="1:10" s="38" customFormat="1" ht="15" x14ac:dyDescent="0.2">
      <c r="A468" s="339"/>
      <c r="B468" s="228"/>
      <c r="C468" s="224"/>
      <c r="D468" s="228"/>
      <c r="E468" s="228"/>
      <c r="F468" s="51" t="s">
        <v>275</v>
      </c>
      <c r="G468" s="3">
        <v>24</v>
      </c>
      <c r="H468" s="27">
        <v>1500</v>
      </c>
      <c r="I468" s="26">
        <f>H468*G468</f>
        <v>36000</v>
      </c>
      <c r="J468" s="161"/>
    </row>
    <row r="469" spans="1:10" s="38" customFormat="1" ht="26" customHeight="1" x14ac:dyDescent="0.2">
      <c r="A469" s="21" t="s">
        <v>71</v>
      </c>
      <c r="B469" s="21" t="s">
        <v>110</v>
      </c>
      <c r="C469" s="21" t="s">
        <v>111</v>
      </c>
      <c r="D469" s="21" t="s">
        <v>112</v>
      </c>
      <c r="E469" s="21" t="s">
        <v>113</v>
      </c>
      <c r="F469" s="21" t="s">
        <v>114</v>
      </c>
      <c r="G469" s="21" t="s">
        <v>174</v>
      </c>
      <c r="H469" s="21" t="s">
        <v>92</v>
      </c>
      <c r="I469" s="21" t="s">
        <v>93</v>
      </c>
      <c r="J469" s="21" t="s">
        <v>94</v>
      </c>
    </row>
    <row r="470" spans="1:10" s="38" customFormat="1" ht="36.5" customHeight="1" x14ac:dyDescent="0.2">
      <c r="A470" s="192" t="s">
        <v>55</v>
      </c>
      <c r="B470" s="193" t="s">
        <v>117</v>
      </c>
      <c r="C470" s="193" t="s">
        <v>51</v>
      </c>
      <c r="D470" s="193">
        <v>1</v>
      </c>
      <c r="E470" s="193">
        <v>30</v>
      </c>
      <c r="F470" s="51" t="s">
        <v>188</v>
      </c>
      <c r="G470" s="30">
        <v>2</v>
      </c>
      <c r="H470" s="70">
        <v>29052</v>
      </c>
      <c r="I470" s="26">
        <f>H470*G470</f>
        <v>58104</v>
      </c>
      <c r="J470" s="167" t="e">
        <f>SUM(I470:I475)</f>
        <v>#REF!</v>
      </c>
    </row>
    <row r="471" spans="1:10" s="38" customFormat="1" ht="57" customHeight="1" x14ac:dyDescent="0.2">
      <c r="A471" s="192"/>
      <c r="B471" s="341"/>
      <c r="C471" s="341"/>
      <c r="D471" s="341"/>
      <c r="E471" s="341"/>
      <c r="F471" s="53" t="s">
        <v>181</v>
      </c>
      <c r="G471" s="30">
        <f>E470*D470</f>
        <v>30</v>
      </c>
      <c r="H471" s="26">
        <v>4287</v>
      </c>
      <c r="I471" s="26">
        <f t="shared" ref="I471:I475" si="28">H471*G471</f>
        <v>128610</v>
      </c>
      <c r="J471" s="168"/>
    </row>
    <row r="472" spans="1:10" s="22" customFormat="1" ht="15" x14ac:dyDescent="0.2">
      <c r="A472" s="192"/>
      <c r="B472" s="341"/>
      <c r="C472" s="341"/>
      <c r="D472" s="341"/>
      <c r="E472" s="341"/>
      <c r="F472" s="53" t="s">
        <v>199</v>
      </c>
      <c r="G472" s="30">
        <v>5</v>
      </c>
      <c r="H472" s="82" t="e">
        <f>#REF!</f>
        <v>#REF!</v>
      </c>
      <c r="I472" s="26" t="e">
        <f>H472*G472</f>
        <v>#REF!</v>
      </c>
      <c r="J472" s="168"/>
    </row>
    <row r="473" spans="1:10" s="38" customFormat="1" ht="28.25" customHeight="1" x14ac:dyDescent="0.2">
      <c r="A473" s="192"/>
      <c r="B473" s="341"/>
      <c r="C473" s="341"/>
      <c r="D473" s="341"/>
      <c r="E473" s="341"/>
      <c r="F473" s="51" t="s">
        <v>153</v>
      </c>
      <c r="G473" s="30">
        <f>E470*D470</f>
        <v>30</v>
      </c>
      <c r="H473" s="70" t="e">
        <f>#REF!</f>
        <v>#REF!</v>
      </c>
      <c r="I473" s="26" t="e">
        <f t="shared" si="28"/>
        <v>#REF!</v>
      </c>
      <c r="J473" s="168"/>
    </row>
    <row r="474" spans="1:10" s="38" customFormat="1" ht="26.5" customHeight="1" x14ac:dyDescent="0.2">
      <c r="A474" s="192"/>
      <c r="B474" s="341"/>
      <c r="C474" s="341"/>
      <c r="D474" s="341"/>
      <c r="E474" s="341"/>
      <c r="F474" s="53" t="s">
        <v>200</v>
      </c>
      <c r="G474" s="30">
        <v>1</v>
      </c>
      <c r="H474" s="82" t="e">
        <f>#REF!</f>
        <v>#REF!</v>
      </c>
      <c r="I474" s="26" t="e">
        <f t="shared" si="28"/>
        <v>#REF!</v>
      </c>
      <c r="J474" s="168"/>
    </row>
    <row r="475" spans="1:10" s="38" customFormat="1" ht="27" customHeight="1" x14ac:dyDescent="0.2">
      <c r="A475" s="192"/>
      <c r="B475" s="342"/>
      <c r="C475" s="342"/>
      <c r="D475" s="342"/>
      <c r="E475" s="342"/>
      <c r="F475" s="51" t="s">
        <v>279</v>
      </c>
      <c r="G475" s="30">
        <f>E470*D470</f>
        <v>30</v>
      </c>
      <c r="H475" s="70" t="e">
        <f>#REF!</f>
        <v>#REF!</v>
      </c>
      <c r="I475" s="26" t="e">
        <f t="shared" si="28"/>
        <v>#REF!</v>
      </c>
      <c r="J475" s="169"/>
    </row>
    <row r="476" spans="1:10" s="38" customFormat="1" ht="29" customHeight="1" x14ac:dyDescent="0.2">
      <c r="A476" s="21" t="s">
        <v>71</v>
      </c>
      <c r="B476" s="21" t="s">
        <v>110</v>
      </c>
      <c r="C476" s="34" t="s">
        <v>111</v>
      </c>
      <c r="D476" s="34" t="s">
        <v>112</v>
      </c>
      <c r="E476" s="34" t="s">
        <v>113</v>
      </c>
      <c r="F476" s="21" t="s">
        <v>114</v>
      </c>
      <c r="G476" s="21" t="s">
        <v>174</v>
      </c>
      <c r="H476" s="21" t="s">
        <v>92</v>
      </c>
      <c r="I476" s="21" t="s">
        <v>93</v>
      </c>
      <c r="J476" s="21" t="s">
        <v>94</v>
      </c>
    </row>
    <row r="477" spans="1:10" s="38" customFormat="1" ht="27" customHeight="1" x14ac:dyDescent="0.2">
      <c r="A477" s="171" t="s">
        <v>56</v>
      </c>
      <c r="B477" s="172" t="s">
        <v>59</v>
      </c>
      <c r="C477" s="371" t="s">
        <v>51</v>
      </c>
      <c r="D477" s="358">
        <v>1</v>
      </c>
      <c r="E477" s="372">
        <v>30</v>
      </c>
      <c r="F477" s="51" t="s">
        <v>198</v>
      </c>
      <c r="G477" s="30">
        <v>2</v>
      </c>
      <c r="H477" s="70">
        <v>29052</v>
      </c>
      <c r="I477" s="26">
        <f>H477*G477</f>
        <v>58104</v>
      </c>
      <c r="J477" s="167" t="e">
        <f>SUM(I477:I482)</f>
        <v>#REF!</v>
      </c>
    </row>
    <row r="478" spans="1:10" s="38" customFormat="1" ht="32.5" customHeight="1" x14ac:dyDescent="0.2">
      <c r="A478" s="339"/>
      <c r="B478" s="172"/>
      <c r="C478" s="371"/>
      <c r="D478" s="358"/>
      <c r="E478" s="372"/>
      <c r="F478" s="53" t="s">
        <v>181</v>
      </c>
      <c r="G478" s="30">
        <f>E477*D477</f>
        <v>30</v>
      </c>
      <c r="H478" s="26">
        <v>4287</v>
      </c>
      <c r="I478" s="26">
        <f t="shared" ref="I478:I482" si="29">H478*G478</f>
        <v>128610</v>
      </c>
      <c r="J478" s="168"/>
    </row>
    <row r="479" spans="1:10" s="22" customFormat="1" ht="15" x14ac:dyDescent="0.2">
      <c r="A479" s="339"/>
      <c r="B479" s="172"/>
      <c r="C479" s="371"/>
      <c r="D479" s="358"/>
      <c r="E479" s="372"/>
      <c r="F479" s="51" t="s">
        <v>199</v>
      </c>
      <c r="G479" s="30">
        <v>5</v>
      </c>
      <c r="H479" s="82" t="e">
        <f>#REF!</f>
        <v>#REF!</v>
      </c>
      <c r="I479" s="26" t="e">
        <f>H479*G479</f>
        <v>#REF!</v>
      </c>
      <c r="J479" s="168"/>
    </row>
    <row r="480" spans="1:10" s="38" customFormat="1" ht="51.5" customHeight="1" x14ac:dyDescent="0.2">
      <c r="A480" s="339"/>
      <c r="B480" s="172"/>
      <c r="C480" s="371"/>
      <c r="D480" s="358"/>
      <c r="E480" s="372"/>
      <c r="F480" s="51" t="s">
        <v>153</v>
      </c>
      <c r="G480" s="30">
        <f>E477*D477</f>
        <v>30</v>
      </c>
      <c r="H480" s="70" t="e">
        <f>#REF!</f>
        <v>#REF!</v>
      </c>
      <c r="I480" s="26" t="e">
        <f t="shared" si="29"/>
        <v>#REF!</v>
      </c>
      <c r="J480" s="168"/>
    </row>
    <row r="481" spans="1:10" s="38" customFormat="1" ht="47.5" customHeight="1" x14ac:dyDescent="0.2">
      <c r="A481" s="339"/>
      <c r="B481" s="172"/>
      <c r="C481" s="371"/>
      <c r="D481" s="358"/>
      <c r="E481" s="372"/>
      <c r="F481" s="51" t="s">
        <v>200</v>
      </c>
      <c r="G481" s="30">
        <v>1</v>
      </c>
      <c r="H481" s="82" t="e">
        <f>#REF!</f>
        <v>#REF!</v>
      </c>
      <c r="I481" s="26" t="e">
        <f t="shared" si="29"/>
        <v>#REF!</v>
      </c>
      <c r="J481" s="168"/>
    </row>
    <row r="482" spans="1:10" s="38" customFormat="1" ht="48" customHeight="1" x14ac:dyDescent="0.2">
      <c r="A482" s="340"/>
      <c r="B482" s="172"/>
      <c r="C482" s="371"/>
      <c r="D482" s="358"/>
      <c r="E482" s="372"/>
      <c r="F482" s="51" t="s">
        <v>279</v>
      </c>
      <c r="G482" s="30">
        <f>E477*D477</f>
        <v>30</v>
      </c>
      <c r="H482" s="70" t="e">
        <f>#REF!</f>
        <v>#REF!</v>
      </c>
      <c r="I482" s="26" t="e">
        <f t="shared" si="29"/>
        <v>#REF!</v>
      </c>
      <c r="J482" s="169"/>
    </row>
    <row r="483" spans="1:10" s="22" customFormat="1" ht="45" x14ac:dyDescent="0.2">
      <c r="A483" s="21" t="s">
        <v>71</v>
      </c>
      <c r="B483" s="21" t="s">
        <v>110</v>
      </c>
      <c r="C483" s="39" t="s">
        <v>111</v>
      </c>
      <c r="D483" s="39" t="s">
        <v>112</v>
      </c>
      <c r="E483" s="39" t="s">
        <v>113</v>
      </c>
      <c r="F483" s="21" t="s">
        <v>114</v>
      </c>
      <c r="G483" s="21" t="s">
        <v>174</v>
      </c>
      <c r="H483" s="21" t="s">
        <v>92</v>
      </c>
      <c r="I483" s="21" t="s">
        <v>93</v>
      </c>
      <c r="J483" s="21" t="s">
        <v>94</v>
      </c>
    </row>
    <row r="484" spans="1:10" s="38" customFormat="1" ht="54.5" customHeight="1" x14ac:dyDescent="0.2">
      <c r="A484" s="174" t="s">
        <v>346</v>
      </c>
      <c r="B484" s="157" t="s">
        <v>117</v>
      </c>
      <c r="C484" s="157" t="s">
        <v>51</v>
      </c>
      <c r="D484" s="157">
        <v>6</v>
      </c>
      <c r="E484" s="157">
        <v>15</v>
      </c>
      <c r="F484" s="51" t="s">
        <v>282</v>
      </c>
      <c r="G484" s="30">
        <v>15</v>
      </c>
      <c r="H484" s="82" t="e">
        <f>#REF!</f>
        <v>#REF!</v>
      </c>
      <c r="I484" s="26" t="e">
        <f t="shared" ref="I484" si="30">H484*G484</f>
        <v>#REF!</v>
      </c>
      <c r="J484" s="164" t="e">
        <f>SUM(I484:I486)</f>
        <v>#REF!</v>
      </c>
    </row>
    <row r="485" spans="1:10" s="38" customFormat="1" ht="41.5" customHeight="1" x14ac:dyDescent="0.2">
      <c r="A485" s="225"/>
      <c r="B485" s="219"/>
      <c r="C485" s="219"/>
      <c r="D485" s="219"/>
      <c r="E485" s="219"/>
      <c r="F485" s="76" t="s">
        <v>203</v>
      </c>
      <c r="G485" s="30">
        <f>E484*D484</f>
        <v>90</v>
      </c>
      <c r="H485" s="27" t="e">
        <f>#REF!</f>
        <v>#REF!</v>
      </c>
      <c r="I485" s="26" t="e">
        <f>H485*G485</f>
        <v>#REF!</v>
      </c>
      <c r="J485" s="165"/>
    </row>
    <row r="486" spans="1:10" s="38" customFormat="1" ht="44.5" customHeight="1" x14ac:dyDescent="0.2">
      <c r="A486" s="226"/>
      <c r="B486" s="220"/>
      <c r="C486" s="220"/>
      <c r="D486" s="220"/>
      <c r="E486" s="220"/>
      <c r="F486" s="51" t="s">
        <v>303</v>
      </c>
      <c r="G486" s="30">
        <v>1</v>
      </c>
      <c r="H486" s="70" t="e">
        <f>#REF!</f>
        <v>#REF!</v>
      </c>
      <c r="I486" s="70" t="e">
        <f>H486*G486</f>
        <v>#REF!</v>
      </c>
      <c r="J486" s="166"/>
    </row>
    <row r="487" spans="1:10" s="22" customFormat="1" ht="45" x14ac:dyDescent="0.2">
      <c r="A487" s="21" t="s">
        <v>71</v>
      </c>
      <c r="B487" s="21" t="s">
        <v>110</v>
      </c>
      <c r="C487" s="21" t="s">
        <v>111</v>
      </c>
      <c r="D487" s="21" t="s">
        <v>112</v>
      </c>
      <c r="E487" s="21" t="s">
        <v>113</v>
      </c>
      <c r="F487" s="21" t="s">
        <v>114</v>
      </c>
      <c r="G487" s="21" t="s">
        <v>174</v>
      </c>
      <c r="H487" s="21" t="s">
        <v>92</v>
      </c>
      <c r="I487" s="21" t="s">
        <v>93</v>
      </c>
      <c r="J487" s="21" t="s">
        <v>94</v>
      </c>
    </row>
    <row r="488" spans="1:10" s="38" customFormat="1" ht="15" x14ac:dyDescent="0.2">
      <c r="A488" s="171" t="s">
        <v>347</v>
      </c>
      <c r="B488" s="157" t="s">
        <v>59</v>
      </c>
      <c r="C488" s="173" t="s">
        <v>51</v>
      </c>
      <c r="D488" s="173">
        <v>6</v>
      </c>
      <c r="E488" s="173">
        <v>15</v>
      </c>
      <c r="F488" s="51" t="s">
        <v>282</v>
      </c>
      <c r="G488" s="30">
        <v>15</v>
      </c>
      <c r="H488" s="82" t="e">
        <f>#REF!</f>
        <v>#REF!</v>
      </c>
      <c r="I488" s="26" t="e">
        <f t="shared" ref="I488" si="31">H488*G488</f>
        <v>#REF!</v>
      </c>
      <c r="J488" s="164" t="e">
        <f>SUM(I488:I490)</f>
        <v>#REF!</v>
      </c>
    </row>
    <row r="489" spans="1:10" s="38" customFormat="1" ht="120" x14ac:dyDescent="0.2">
      <c r="A489" s="339"/>
      <c r="B489" s="219"/>
      <c r="C489" s="173"/>
      <c r="D489" s="173"/>
      <c r="E489" s="173"/>
      <c r="F489" s="76" t="s">
        <v>203</v>
      </c>
      <c r="G489" s="30">
        <f>E488*D488</f>
        <v>90</v>
      </c>
      <c r="H489" s="27" t="e">
        <f>#REF!</f>
        <v>#REF!</v>
      </c>
      <c r="I489" s="26" t="e">
        <f>H489*G489</f>
        <v>#REF!</v>
      </c>
      <c r="J489" s="165"/>
    </row>
    <row r="490" spans="1:10" s="38" customFormat="1" ht="30" x14ac:dyDescent="0.2">
      <c r="A490" s="340"/>
      <c r="B490" s="220"/>
      <c r="C490" s="173"/>
      <c r="D490" s="173"/>
      <c r="E490" s="173"/>
      <c r="F490" s="51" t="s">
        <v>303</v>
      </c>
      <c r="G490" s="30">
        <v>1</v>
      </c>
      <c r="H490" s="70" t="e">
        <f>#REF!</f>
        <v>#REF!</v>
      </c>
      <c r="I490" s="70" t="e">
        <f>H490*G490</f>
        <v>#REF!</v>
      </c>
      <c r="J490" s="166"/>
    </row>
    <row r="491" spans="1:10" s="38" customFormat="1" ht="45" x14ac:dyDescent="0.2">
      <c r="A491" s="21" t="s">
        <v>71</v>
      </c>
      <c r="B491" s="21" t="s">
        <v>110</v>
      </c>
      <c r="C491" s="21" t="s">
        <v>111</v>
      </c>
      <c r="D491" s="21" t="s">
        <v>112</v>
      </c>
      <c r="E491" s="21" t="s">
        <v>113</v>
      </c>
      <c r="F491" s="21" t="s">
        <v>114</v>
      </c>
      <c r="G491" s="21" t="s">
        <v>174</v>
      </c>
      <c r="H491" s="21" t="s">
        <v>92</v>
      </c>
      <c r="I491" s="21" t="s">
        <v>93</v>
      </c>
      <c r="J491" s="21" t="s">
        <v>94</v>
      </c>
    </row>
    <row r="492" spans="1:10" s="38" customFormat="1" ht="75" x14ac:dyDescent="0.2">
      <c r="A492" s="171" t="s">
        <v>348</v>
      </c>
      <c r="B492" s="173" t="s">
        <v>117</v>
      </c>
      <c r="C492" s="173" t="s">
        <v>158</v>
      </c>
      <c r="D492" s="173">
        <v>3</v>
      </c>
      <c r="E492" s="173">
        <v>25</v>
      </c>
      <c r="F492" s="51" t="s">
        <v>305</v>
      </c>
      <c r="G492" s="30">
        <f>E492*D492</f>
        <v>75</v>
      </c>
      <c r="H492" s="26" t="e">
        <f>#REF!</f>
        <v>#REF!</v>
      </c>
      <c r="I492" s="83" t="e">
        <f>H492*G492</f>
        <v>#REF!</v>
      </c>
      <c r="J492" s="262" t="e">
        <f>SUM(I492:I496)</f>
        <v>#REF!</v>
      </c>
    </row>
    <row r="493" spans="1:10" s="38" customFormat="1" ht="30" x14ac:dyDescent="0.2">
      <c r="A493" s="339"/>
      <c r="B493" s="173"/>
      <c r="C493" s="173"/>
      <c r="D493" s="173"/>
      <c r="E493" s="173"/>
      <c r="F493" s="2" t="s">
        <v>306</v>
      </c>
      <c r="G493" s="30">
        <f>D492</f>
        <v>3</v>
      </c>
      <c r="H493" s="26">
        <v>116655</v>
      </c>
      <c r="I493" s="26">
        <f>+H493*G493</f>
        <v>349965</v>
      </c>
      <c r="J493" s="165"/>
    </row>
    <row r="494" spans="1:10" s="22" customFormat="1" ht="15" x14ac:dyDescent="0.2">
      <c r="A494" s="339"/>
      <c r="B494" s="173"/>
      <c r="C494" s="173"/>
      <c r="D494" s="173"/>
      <c r="E494" s="173"/>
      <c r="F494" s="51" t="s">
        <v>26</v>
      </c>
      <c r="G494" s="30">
        <v>5</v>
      </c>
      <c r="H494" s="70">
        <v>817</v>
      </c>
      <c r="I494" s="26">
        <f t="shared" ref="I494:I495" si="32">+H494*G494</f>
        <v>4085</v>
      </c>
      <c r="J494" s="165"/>
    </row>
    <row r="495" spans="1:10" s="38" customFormat="1" ht="15" x14ac:dyDescent="0.2">
      <c r="A495" s="339"/>
      <c r="B495" s="173"/>
      <c r="C495" s="173"/>
      <c r="D495" s="173"/>
      <c r="E495" s="173"/>
      <c r="F495" s="51" t="s">
        <v>27</v>
      </c>
      <c r="G495" s="30">
        <v>5</v>
      </c>
      <c r="H495" s="26">
        <f>3480*(1+5.2%)</f>
        <v>3660.96</v>
      </c>
      <c r="I495" s="26">
        <f t="shared" si="32"/>
        <v>18304.8</v>
      </c>
      <c r="J495" s="165"/>
    </row>
    <row r="496" spans="1:10" s="38" customFormat="1" ht="30" x14ac:dyDescent="0.2">
      <c r="A496" s="339"/>
      <c r="B496" s="173"/>
      <c r="C496" s="173"/>
      <c r="D496" s="173"/>
      <c r="E496" s="173"/>
      <c r="F496" s="51" t="s">
        <v>204</v>
      </c>
      <c r="G496" s="30">
        <v>1</v>
      </c>
      <c r="H496" s="70">
        <v>81333</v>
      </c>
      <c r="I496" s="70">
        <f>H496*G496</f>
        <v>81333</v>
      </c>
      <c r="J496" s="166"/>
    </row>
    <row r="497" spans="1:12" s="38" customFormat="1" ht="45" x14ac:dyDescent="0.2">
      <c r="A497" s="21" t="s">
        <v>71</v>
      </c>
      <c r="B497" s="21" t="s">
        <v>110</v>
      </c>
      <c r="C497" s="21" t="s">
        <v>111</v>
      </c>
      <c r="D497" s="21" t="s">
        <v>112</v>
      </c>
      <c r="E497" s="21" t="s">
        <v>113</v>
      </c>
      <c r="F497" s="21" t="s">
        <v>114</v>
      </c>
      <c r="G497" s="21" t="s">
        <v>174</v>
      </c>
      <c r="H497" s="21" t="s">
        <v>92</v>
      </c>
      <c r="I497" s="21" t="s">
        <v>93</v>
      </c>
      <c r="J497" s="21" t="s">
        <v>94</v>
      </c>
    </row>
    <row r="498" spans="1:12" s="38" customFormat="1" ht="75" x14ac:dyDescent="0.2">
      <c r="A498" s="171" t="s">
        <v>349</v>
      </c>
      <c r="B498" s="173" t="s">
        <v>59</v>
      </c>
      <c r="C498" s="173" t="s">
        <v>158</v>
      </c>
      <c r="D498" s="173">
        <v>3</v>
      </c>
      <c r="E498" s="173">
        <v>25</v>
      </c>
      <c r="F498" s="51" t="s">
        <v>305</v>
      </c>
      <c r="G498" s="30">
        <f>D498*E498</f>
        <v>75</v>
      </c>
      <c r="H498" s="26" t="e">
        <f>#REF!</f>
        <v>#REF!</v>
      </c>
      <c r="I498" s="83" t="e">
        <f>H498*G498</f>
        <v>#REF!</v>
      </c>
      <c r="J498" s="262" t="e">
        <f>SUM(I498:I502)</f>
        <v>#REF!</v>
      </c>
    </row>
    <row r="499" spans="1:12" s="38" customFormat="1" ht="30" x14ac:dyDescent="0.2">
      <c r="A499" s="339"/>
      <c r="B499" s="173"/>
      <c r="C499" s="173"/>
      <c r="D499" s="173"/>
      <c r="E499" s="173"/>
      <c r="F499" s="2" t="s">
        <v>306</v>
      </c>
      <c r="G499" s="30">
        <f>D498</f>
        <v>3</v>
      </c>
      <c r="H499" s="26">
        <v>116655</v>
      </c>
      <c r="I499" s="26">
        <f>+H499*G499</f>
        <v>349965</v>
      </c>
      <c r="J499" s="359"/>
    </row>
    <row r="500" spans="1:12" ht="35.5" customHeight="1" x14ac:dyDescent="0.2">
      <c r="A500" s="339"/>
      <c r="B500" s="173"/>
      <c r="C500" s="173"/>
      <c r="D500" s="173"/>
      <c r="E500" s="173"/>
      <c r="F500" s="51" t="s">
        <v>26</v>
      </c>
      <c r="G500" s="30">
        <v>5</v>
      </c>
      <c r="H500" s="70">
        <v>817</v>
      </c>
      <c r="I500" s="83">
        <f t="shared" ref="I500:I501" si="33">H500*G500</f>
        <v>4085</v>
      </c>
      <c r="J500" s="359"/>
    </row>
    <row r="501" spans="1:12" ht="46.5" customHeight="1" x14ac:dyDescent="0.2">
      <c r="A501" s="339"/>
      <c r="B501" s="173"/>
      <c r="C501" s="173"/>
      <c r="D501" s="173"/>
      <c r="E501" s="173"/>
      <c r="F501" s="51" t="s">
        <v>27</v>
      </c>
      <c r="G501" s="30">
        <v>5</v>
      </c>
      <c r="H501" s="26">
        <f>3480*(1+5.2%)</f>
        <v>3660.96</v>
      </c>
      <c r="I501" s="83">
        <f t="shared" si="33"/>
        <v>18304.8</v>
      </c>
      <c r="J501" s="359"/>
    </row>
    <row r="502" spans="1:12" ht="38.5" customHeight="1" x14ac:dyDescent="0.2">
      <c r="A502" s="339"/>
      <c r="B502" s="173"/>
      <c r="C502" s="173"/>
      <c r="D502" s="173"/>
      <c r="E502" s="173"/>
      <c r="F502" s="51" t="s">
        <v>204</v>
      </c>
      <c r="G502" s="30">
        <v>1</v>
      </c>
      <c r="H502" s="70">
        <v>81333</v>
      </c>
      <c r="I502" s="70">
        <f>H502*G502</f>
        <v>81333</v>
      </c>
      <c r="J502" s="360"/>
    </row>
    <row r="503" spans="1:12" ht="94.5" customHeight="1" x14ac:dyDescent="0.2">
      <c r="A503" s="111" t="s">
        <v>71</v>
      </c>
      <c r="B503" s="62" t="s">
        <v>110</v>
      </c>
      <c r="C503" s="62" t="s">
        <v>111</v>
      </c>
      <c r="D503" s="62" t="s">
        <v>112</v>
      </c>
      <c r="E503" s="62" t="s">
        <v>113</v>
      </c>
      <c r="F503" s="62" t="s">
        <v>114</v>
      </c>
      <c r="G503" s="62" t="s">
        <v>174</v>
      </c>
      <c r="H503" s="62" t="s">
        <v>92</v>
      </c>
      <c r="I503" s="62" t="s">
        <v>93</v>
      </c>
      <c r="J503" s="62" t="s">
        <v>94</v>
      </c>
      <c r="L503" s="29"/>
    </row>
    <row r="504" spans="1:12" ht="32.25" customHeight="1" x14ac:dyDescent="0.2">
      <c r="A504" s="345" t="s">
        <v>159</v>
      </c>
      <c r="B504" s="345" t="s">
        <v>117</v>
      </c>
      <c r="C504" s="345" t="s">
        <v>196</v>
      </c>
      <c r="D504" s="345">
        <v>2</v>
      </c>
      <c r="E504" s="345">
        <v>20</v>
      </c>
      <c r="F504" s="63" t="s">
        <v>161</v>
      </c>
      <c r="G504" s="63">
        <f>D504*E504</f>
        <v>40</v>
      </c>
      <c r="H504" s="84" t="e">
        <f>#REF!</f>
        <v>#REF!</v>
      </c>
      <c r="I504" s="70" t="e">
        <f>H504*G504</f>
        <v>#REF!</v>
      </c>
      <c r="J504" s="263" t="e">
        <f>SUM(I504:I505)</f>
        <v>#REF!</v>
      </c>
      <c r="K504" s="29"/>
    </row>
    <row r="505" spans="1:12" ht="30" x14ac:dyDescent="0.2">
      <c r="A505" s="163"/>
      <c r="B505" s="163"/>
      <c r="C505" s="163"/>
      <c r="D505" s="163"/>
      <c r="E505" s="163"/>
      <c r="F505" s="2" t="s">
        <v>306</v>
      </c>
      <c r="G505" s="63">
        <f>D504</f>
        <v>2</v>
      </c>
      <c r="H505" s="26">
        <v>116655</v>
      </c>
      <c r="I505" s="26">
        <f>+H505*G505</f>
        <v>233310</v>
      </c>
      <c r="J505" s="361"/>
    </row>
    <row r="506" spans="1:12" s="22" customFormat="1" ht="14" x14ac:dyDescent="0.2">
      <c r="A506" s="195" t="s">
        <v>162</v>
      </c>
      <c r="B506" s="260"/>
      <c r="C506" s="260"/>
      <c r="D506" s="260"/>
      <c r="E506" s="260"/>
      <c r="F506" s="260"/>
      <c r="G506" s="260"/>
      <c r="H506" s="260"/>
      <c r="I506" s="261"/>
      <c r="J506" s="46" t="e">
        <f>SUM(J263:J505)</f>
        <v>#REF!</v>
      </c>
      <c r="K506" s="85" t="e">
        <f>B3-J506</f>
        <v>#REF!</v>
      </c>
      <c r="L506" s="120" t="e">
        <f>K506/J506</f>
        <v>#REF!</v>
      </c>
    </row>
    <row r="507" spans="1:12" s="22" customFormat="1" ht="103.75" customHeight="1" x14ac:dyDescent="0.2">
      <c r="A507" s="196" t="s">
        <v>236</v>
      </c>
      <c r="B507" s="258"/>
      <c r="C507" s="258"/>
      <c r="D507" s="258"/>
      <c r="E507" s="258"/>
      <c r="F507" s="258"/>
      <c r="G507" s="258"/>
      <c r="H507" s="258"/>
      <c r="I507" s="259"/>
      <c r="J507" s="64" t="e">
        <f>J506*L506</f>
        <v>#REF!</v>
      </c>
      <c r="K507" s="9"/>
      <c r="L507" s="9"/>
    </row>
    <row r="508" spans="1:12" s="22" customFormat="1" ht="14" x14ac:dyDescent="0.2">
      <c r="A508" s="195" t="s">
        <v>163</v>
      </c>
      <c r="B508" s="260"/>
      <c r="C508" s="260"/>
      <c r="D508" s="260"/>
      <c r="E508" s="260"/>
      <c r="F508" s="260"/>
      <c r="G508" s="260"/>
      <c r="H508" s="260"/>
      <c r="I508" s="261"/>
      <c r="J508" s="64" t="e">
        <f>SUM(J506+J507)</f>
        <v>#REF!</v>
      </c>
      <c r="K508" s="85" t="e">
        <f>B3-J508</f>
        <v>#REF!</v>
      </c>
      <c r="L508" s="9"/>
    </row>
    <row r="509" spans="1:12" s="22" customFormat="1" ht="14" x14ac:dyDescent="0.2">
      <c r="A509" s="4"/>
      <c r="B509" s="4"/>
      <c r="C509" s="4"/>
      <c r="D509" s="4"/>
      <c r="E509" s="4"/>
      <c r="F509" s="4"/>
      <c r="G509" s="4"/>
      <c r="H509" s="4"/>
      <c r="I509" s="4"/>
      <c r="J509" s="4"/>
    </row>
    <row r="510" spans="1:12" x14ac:dyDescent="0.2">
      <c r="A510" s="149" t="s">
        <v>417</v>
      </c>
      <c r="B510" s="149"/>
      <c r="C510" s="149"/>
      <c r="D510" s="149"/>
      <c r="E510" s="149"/>
      <c r="F510" s="149"/>
      <c r="G510" s="149"/>
      <c r="H510" s="149"/>
      <c r="I510" s="149"/>
      <c r="J510" s="149"/>
    </row>
    <row r="511" spans="1:12" x14ac:dyDescent="0.2">
      <c r="A511" s="149"/>
      <c r="B511" s="149"/>
      <c r="C511" s="149"/>
      <c r="D511" s="149"/>
      <c r="E511" s="149"/>
      <c r="F511" s="149"/>
      <c r="G511" s="149"/>
      <c r="H511" s="149"/>
      <c r="I511" s="149"/>
      <c r="J511" s="149"/>
    </row>
    <row r="512" spans="1:12" ht="14" x14ac:dyDescent="0.2">
      <c r="A512" s="150" t="s">
        <v>90</v>
      </c>
      <c r="B512" s="203"/>
      <c r="C512" s="203"/>
      <c r="D512" s="203"/>
      <c r="E512" s="203"/>
      <c r="F512" s="203"/>
      <c r="G512" s="203"/>
      <c r="H512" s="203"/>
      <c r="I512" s="203"/>
      <c r="J512" s="352"/>
    </row>
    <row r="513" spans="1:13" ht="45" x14ac:dyDescent="0.2">
      <c r="A513" s="151" t="s">
        <v>71</v>
      </c>
      <c r="B513" s="204"/>
      <c r="C513" s="204"/>
      <c r="D513" s="205"/>
      <c r="E513" s="21" t="s">
        <v>194</v>
      </c>
      <c r="F513" s="23"/>
      <c r="G513" s="21" t="s">
        <v>82</v>
      </c>
      <c r="H513" s="21" t="s">
        <v>92</v>
      </c>
      <c r="I513" s="21" t="s">
        <v>93</v>
      </c>
      <c r="J513" s="21" t="s">
        <v>94</v>
      </c>
    </row>
    <row r="514" spans="1:13" ht="30" x14ac:dyDescent="0.2">
      <c r="A514" s="152" t="s">
        <v>95</v>
      </c>
      <c r="B514" s="206"/>
      <c r="C514" s="206"/>
      <c r="D514" s="207"/>
      <c r="E514" s="24">
        <v>3.5</v>
      </c>
      <c r="F514" s="25" t="s">
        <v>96</v>
      </c>
      <c r="G514" s="3">
        <v>1</v>
      </c>
      <c r="H514" s="26">
        <v>4510000</v>
      </c>
      <c r="I514" s="27">
        <f>E514*G514*H514</f>
        <v>15785000</v>
      </c>
      <c r="J514" s="159">
        <f>SUM(I514:I517)</f>
        <v>77259000</v>
      </c>
    </row>
    <row r="515" spans="1:13" ht="30" x14ac:dyDescent="0.2">
      <c r="A515" s="208"/>
      <c r="B515" s="209"/>
      <c r="C515" s="209"/>
      <c r="D515" s="210"/>
      <c r="E515" s="24">
        <v>3.5</v>
      </c>
      <c r="F515" s="25" t="s">
        <v>97</v>
      </c>
      <c r="G515" s="3">
        <v>1</v>
      </c>
      <c r="H515" s="26">
        <v>4510000</v>
      </c>
      <c r="I515" s="27">
        <f t="shared" ref="I515:I525" si="34">E515*G515*H515</f>
        <v>15785000</v>
      </c>
      <c r="J515" s="160"/>
    </row>
    <row r="516" spans="1:13" ht="30" x14ac:dyDescent="0.2">
      <c r="A516" s="208"/>
      <c r="B516" s="209"/>
      <c r="C516" s="209"/>
      <c r="D516" s="210"/>
      <c r="E516" s="24">
        <v>3.5</v>
      </c>
      <c r="F516" s="25" t="s">
        <v>98</v>
      </c>
      <c r="G516" s="3">
        <v>1</v>
      </c>
      <c r="H516" s="26">
        <v>4510000</v>
      </c>
      <c r="I516" s="27">
        <f t="shared" si="34"/>
        <v>15785000</v>
      </c>
      <c r="J516" s="160"/>
    </row>
    <row r="517" spans="1:13" ht="30" x14ac:dyDescent="0.2">
      <c r="A517" s="211"/>
      <c r="B517" s="212"/>
      <c r="C517" s="212"/>
      <c r="D517" s="213"/>
      <c r="E517" s="24">
        <v>3.5</v>
      </c>
      <c r="F517" s="25" t="s">
        <v>195</v>
      </c>
      <c r="G517" s="3">
        <v>4</v>
      </c>
      <c r="H517" s="26">
        <v>2136000</v>
      </c>
      <c r="I517" s="27">
        <f t="shared" si="34"/>
        <v>29904000</v>
      </c>
      <c r="J517" s="161"/>
    </row>
    <row r="518" spans="1:13" ht="30" x14ac:dyDescent="0.2">
      <c r="A518" s="152" t="s">
        <v>100</v>
      </c>
      <c r="B518" s="206"/>
      <c r="C518" s="206"/>
      <c r="D518" s="207"/>
      <c r="E518" s="24">
        <v>3.5</v>
      </c>
      <c r="F518" s="25" t="s">
        <v>96</v>
      </c>
      <c r="G518" s="3">
        <v>1</v>
      </c>
      <c r="H518" s="26">
        <v>4510000</v>
      </c>
      <c r="I518" s="27">
        <f t="shared" si="34"/>
        <v>15785000</v>
      </c>
      <c r="J518" s="159">
        <f>SUM(I518:I521)</f>
        <v>77259000</v>
      </c>
    </row>
    <row r="519" spans="1:13" ht="30" x14ac:dyDescent="0.2">
      <c r="A519" s="208"/>
      <c r="B519" s="209"/>
      <c r="C519" s="209"/>
      <c r="D519" s="210"/>
      <c r="E519" s="24">
        <v>3.5</v>
      </c>
      <c r="F519" s="25" t="s">
        <v>97</v>
      </c>
      <c r="G519" s="3">
        <v>1</v>
      </c>
      <c r="H519" s="26">
        <v>4510000</v>
      </c>
      <c r="I519" s="27">
        <f t="shared" si="34"/>
        <v>15785000</v>
      </c>
      <c r="J519" s="160"/>
      <c r="M519" s="29"/>
    </row>
    <row r="520" spans="1:13" ht="30" x14ac:dyDescent="0.2">
      <c r="A520" s="208"/>
      <c r="B520" s="209"/>
      <c r="C520" s="209"/>
      <c r="D520" s="210"/>
      <c r="E520" s="24">
        <v>3.5</v>
      </c>
      <c r="F520" s="25" t="s">
        <v>98</v>
      </c>
      <c r="G520" s="3">
        <v>1</v>
      </c>
      <c r="H520" s="26">
        <v>4510000</v>
      </c>
      <c r="I520" s="27">
        <f t="shared" si="34"/>
        <v>15785000</v>
      </c>
      <c r="J520" s="160"/>
      <c r="M520" s="29"/>
    </row>
    <row r="521" spans="1:13" ht="30" x14ac:dyDescent="0.2">
      <c r="A521" s="211"/>
      <c r="B521" s="212"/>
      <c r="C521" s="212"/>
      <c r="D521" s="213"/>
      <c r="E521" s="24">
        <v>3.5</v>
      </c>
      <c r="F521" s="25" t="s">
        <v>195</v>
      </c>
      <c r="G521" s="3">
        <v>4</v>
      </c>
      <c r="H521" s="26">
        <v>2136000</v>
      </c>
      <c r="I521" s="27">
        <f t="shared" si="34"/>
        <v>29904000</v>
      </c>
      <c r="J521" s="161"/>
    </row>
    <row r="522" spans="1:13" ht="30" x14ac:dyDescent="0.2">
      <c r="A522" s="193" t="s">
        <v>101</v>
      </c>
      <c r="B522" s="354"/>
      <c r="C522" s="354"/>
      <c r="D522" s="355"/>
      <c r="E522" s="24">
        <v>1.5</v>
      </c>
      <c r="F522" s="25" t="s">
        <v>102</v>
      </c>
      <c r="G522" s="3">
        <v>1</v>
      </c>
      <c r="H522" s="26">
        <v>4510000</v>
      </c>
      <c r="I522" s="27">
        <f t="shared" si="34"/>
        <v>6765000</v>
      </c>
      <c r="J522" s="159">
        <f>SUM(I522:I525)</f>
        <v>31570000</v>
      </c>
      <c r="M522" s="29"/>
    </row>
    <row r="523" spans="1:13" ht="30" x14ac:dyDescent="0.2">
      <c r="A523" s="341"/>
      <c r="B523" s="356"/>
      <c r="C523" s="356"/>
      <c r="D523" s="357"/>
      <c r="E523" s="24">
        <v>1.5</v>
      </c>
      <c r="F523" s="25" t="s">
        <v>103</v>
      </c>
      <c r="G523" s="3">
        <v>1</v>
      </c>
      <c r="H523" s="26">
        <v>4510000</v>
      </c>
      <c r="I523" s="27">
        <f t="shared" si="34"/>
        <v>6765000</v>
      </c>
      <c r="J523" s="160"/>
    </row>
    <row r="524" spans="1:13" s="22" customFormat="1" ht="30" x14ac:dyDescent="0.2">
      <c r="A524" s="341"/>
      <c r="B524" s="356"/>
      <c r="C524" s="356"/>
      <c r="D524" s="357"/>
      <c r="E524" s="24">
        <v>2</v>
      </c>
      <c r="F524" s="25" t="s">
        <v>247</v>
      </c>
      <c r="G524" s="3">
        <v>1</v>
      </c>
      <c r="H524" s="26">
        <v>4510000</v>
      </c>
      <c r="I524" s="27">
        <f t="shared" si="34"/>
        <v>9020000</v>
      </c>
      <c r="J524" s="160"/>
    </row>
    <row r="525" spans="1:13" ht="30" x14ac:dyDescent="0.2">
      <c r="A525" s="341"/>
      <c r="B525" s="356"/>
      <c r="C525" s="356"/>
      <c r="D525" s="357"/>
      <c r="E525" s="24">
        <v>2</v>
      </c>
      <c r="F525" s="25" t="s">
        <v>105</v>
      </c>
      <c r="G525" s="3">
        <v>1</v>
      </c>
      <c r="H525" s="26">
        <v>4510000</v>
      </c>
      <c r="I525" s="27">
        <f t="shared" si="34"/>
        <v>9020000</v>
      </c>
      <c r="J525" s="161"/>
      <c r="L525" s="32"/>
      <c r="M525" s="33">
        <f>L525*0.86%</f>
        <v>0</v>
      </c>
    </row>
    <row r="526" spans="1:13" s="22" customFormat="1" ht="15" x14ac:dyDescent="0.2">
      <c r="A526" s="149"/>
      <c r="B526" s="149"/>
      <c r="C526" s="149"/>
      <c r="D526" s="149"/>
      <c r="E526" s="149"/>
      <c r="F526" s="149"/>
      <c r="G526" s="21" t="s">
        <v>82</v>
      </c>
      <c r="H526" s="21" t="s">
        <v>92</v>
      </c>
      <c r="I526" s="21" t="s">
        <v>93</v>
      </c>
      <c r="J526" s="21" t="s">
        <v>94</v>
      </c>
    </row>
    <row r="527" spans="1:13" ht="105" x14ac:dyDescent="0.2">
      <c r="A527" s="108" t="s">
        <v>226</v>
      </c>
      <c r="B527" s="109"/>
      <c r="C527" s="109"/>
      <c r="D527" s="109"/>
      <c r="E527" s="30">
        <f>E514</f>
        <v>3.5</v>
      </c>
      <c r="F527" s="31" t="s">
        <v>107</v>
      </c>
      <c r="G527" s="3">
        <v>1</v>
      </c>
      <c r="H527" s="26">
        <v>13500000</v>
      </c>
      <c r="I527" s="26">
        <f>E527*G527*H527</f>
        <v>47250000</v>
      </c>
      <c r="J527" s="26">
        <f>I527</f>
        <v>47250000</v>
      </c>
    </row>
    <row r="528" spans="1:13" ht="33" customHeight="1" x14ac:dyDescent="0.2">
      <c r="A528" s="178" t="s">
        <v>108</v>
      </c>
      <c r="B528" s="216"/>
      <c r="C528" s="216"/>
      <c r="D528" s="216"/>
      <c r="E528" s="216"/>
      <c r="F528" s="216"/>
      <c r="G528" s="216"/>
      <c r="H528" s="216"/>
      <c r="I528" s="216"/>
      <c r="J528" s="324"/>
    </row>
    <row r="529" spans="1:10" ht="31.25" customHeight="1" x14ac:dyDescent="0.2">
      <c r="A529" s="151" t="s">
        <v>109</v>
      </c>
      <c r="B529" s="204"/>
      <c r="C529" s="204"/>
      <c r="D529" s="204"/>
      <c r="E529" s="204"/>
      <c r="F529" s="204"/>
      <c r="G529" s="204"/>
      <c r="H529" s="204"/>
      <c r="I529" s="204"/>
      <c r="J529" s="205"/>
    </row>
    <row r="530" spans="1:10" ht="36.5" customHeight="1" x14ac:dyDescent="0.2">
      <c r="A530" s="34" t="s">
        <v>71</v>
      </c>
      <c r="B530" s="34" t="s">
        <v>110</v>
      </c>
      <c r="C530" s="34" t="s">
        <v>111</v>
      </c>
      <c r="D530" s="21" t="s">
        <v>112</v>
      </c>
      <c r="E530" s="21" t="s">
        <v>113</v>
      </c>
      <c r="F530" s="21" t="s">
        <v>114</v>
      </c>
      <c r="G530" s="21" t="s">
        <v>174</v>
      </c>
      <c r="H530" s="21" t="s">
        <v>92</v>
      </c>
      <c r="I530" s="21" t="s">
        <v>93</v>
      </c>
      <c r="J530" s="21" t="s">
        <v>94</v>
      </c>
    </row>
    <row r="531" spans="1:10" s="22" customFormat="1" ht="30" x14ac:dyDescent="0.2">
      <c r="A531" s="75" t="s">
        <v>115</v>
      </c>
      <c r="B531" s="86" t="s">
        <v>217</v>
      </c>
      <c r="C531" s="86" t="s">
        <v>218</v>
      </c>
      <c r="D531" s="323"/>
      <c r="E531" s="216"/>
      <c r="F531" s="216"/>
      <c r="G531" s="216"/>
      <c r="H531" s="216"/>
      <c r="I531" s="216"/>
      <c r="J531" s="324"/>
    </row>
    <row r="532" spans="1:10" ht="33" customHeight="1" x14ac:dyDescent="0.2">
      <c r="A532" s="21" t="s">
        <v>71</v>
      </c>
      <c r="B532" s="21" t="s">
        <v>110</v>
      </c>
      <c r="C532" s="21" t="s">
        <v>111</v>
      </c>
      <c r="D532" s="21" t="s">
        <v>112</v>
      </c>
      <c r="E532" s="21" t="s">
        <v>113</v>
      </c>
      <c r="F532" s="21" t="s">
        <v>114</v>
      </c>
      <c r="G532" s="21" t="s">
        <v>174</v>
      </c>
      <c r="H532" s="21" t="s">
        <v>92</v>
      </c>
      <c r="I532" s="21" t="s">
        <v>93</v>
      </c>
      <c r="J532" s="21" t="s">
        <v>94</v>
      </c>
    </row>
    <row r="533" spans="1:10" ht="42.5" customHeight="1" x14ac:dyDescent="0.2">
      <c r="A533" s="158" t="s">
        <v>418</v>
      </c>
      <c r="B533" s="157" t="s">
        <v>117</v>
      </c>
      <c r="C533" s="157" t="s">
        <v>118</v>
      </c>
      <c r="D533" s="157">
        <v>3</v>
      </c>
      <c r="E533" s="157">
        <v>20</v>
      </c>
      <c r="F533" s="2" t="s">
        <v>165</v>
      </c>
      <c r="G533" s="3">
        <f>ROUNDUP((D533*E533)/50,0)</f>
        <v>2</v>
      </c>
      <c r="H533" s="42" t="e">
        <f>#REF!</f>
        <v>#REF!</v>
      </c>
      <c r="I533" s="26" t="e">
        <f>+H533*G533</f>
        <v>#REF!</v>
      </c>
      <c r="J533" s="159" t="e">
        <f>SUM(I533:I536)</f>
        <v>#REF!</v>
      </c>
    </row>
    <row r="534" spans="1:10" ht="37.25" customHeight="1" x14ac:dyDescent="0.2">
      <c r="A534" s="217"/>
      <c r="B534" s="219"/>
      <c r="C534" s="219"/>
      <c r="D534" s="219"/>
      <c r="E534" s="219"/>
      <c r="F534" s="2" t="s">
        <v>80</v>
      </c>
      <c r="G534" s="3">
        <f>ROUNDUP((D533*E533)/20,0)</f>
        <v>3</v>
      </c>
      <c r="H534" s="42" t="e">
        <f>#REF!</f>
        <v>#REF!</v>
      </c>
      <c r="I534" s="26" t="e">
        <f>+H534*G534</f>
        <v>#REF!</v>
      </c>
      <c r="J534" s="160"/>
    </row>
    <row r="535" spans="1:10" ht="39.5" customHeight="1" x14ac:dyDescent="0.2">
      <c r="A535" s="217"/>
      <c r="B535" s="219"/>
      <c r="C535" s="219"/>
      <c r="D535" s="219"/>
      <c r="E535" s="219"/>
      <c r="F535" s="2" t="s">
        <v>78</v>
      </c>
      <c r="G535" s="3">
        <v>1</v>
      </c>
      <c r="H535" s="42" t="e">
        <f>#REF!</f>
        <v>#REF!</v>
      </c>
      <c r="I535" s="26" t="e">
        <f>+H535*G535</f>
        <v>#REF!</v>
      </c>
      <c r="J535" s="160"/>
    </row>
    <row r="536" spans="1:10" ht="15" x14ac:dyDescent="0.2">
      <c r="A536" s="218"/>
      <c r="B536" s="220"/>
      <c r="C536" s="220"/>
      <c r="D536" s="220"/>
      <c r="E536" s="220"/>
      <c r="F536" s="2" t="s">
        <v>79</v>
      </c>
      <c r="G536" s="3">
        <v>3</v>
      </c>
      <c r="H536" s="42" t="e">
        <f>#REF!</f>
        <v>#REF!</v>
      </c>
      <c r="I536" s="26" t="e">
        <f>+H536*G536</f>
        <v>#REF!</v>
      </c>
      <c r="J536" s="161"/>
    </row>
    <row r="537" spans="1:10" ht="25.25" customHeight="1" x14ac:dyDescent="0.2">
      <c r="A537" s="21" t="s">
        <v>71</v>
      </c>
      <c r="B537" s="21" t="s">
        <v>110</v>
      </c>
      <c r="C537" s="21" t="s">
        <v>111</v>
      </c>
      <c r="D537" s="21" t="s">
        <v>112</v>
      </c>
      <c r="E537" s="21" t="s">
        <v>113</v>
      </c>
      <c r="F537" s="21" t="s">
        <v>114</v>
      </c>
      <c r="G537" s="21" t="s">
        <v>174</v>
      </c>
      <c r="H537" s="21" t="s">
        <v>92</v>
      </c>
      <c r="I537" s="21" t="s">
        <v>93</v>
      </c>
      <c r="J537" s="21" t="s">
        <v>94</v>
      </c>
    </row>
    <row r="538" spans="1:10" ht="30" customHeight="1" x14ac:dyDescent="0.2">
      <c r="A538" s="158" t="s">
        <v>419</v>
      </c>
      <c r="B538" s="156" t="s">
        <v>59</v>
      </c>
      <c r="C538" s="157" t="s">
        <v>118</v>
      </c>
      <c r="D538" s="157">
        <v>3</v>
      </c>
      <c r="E538" s="157">
        <v>15</v>
      </c>
      <c r="F538" s="2" t="s">
        <v>165</v>
      </c>
      <c r="G538" s="3">
        <f>ROUNDUP((D538*E538)/50,0)</f>
        <v>1</v>
      </c>
      <c r="H538" s="42" t="e">
        <f>#REF!</f>
        <v>#REF!</v>
      </c>
      <c r="I538" s="26" t="e">
        <f>+H538*G538</f>
        <v>#REF!</v>
      </c>
      <c r="J538" s="153" t="e">
        <f>+I541+I538+I539+I540</f>
        <v>#REF!</v>
      </c>
    </row>
    <row r="539" spans="1:10" ht="33" customHeight="1" x14ac:dyDescent="0.2">
      <c r="A539" s="217"/>
      <c r="B539" s="219"/>
      <c r="C539" s="219"/>
      <c r="D539" s="219"/>
      <c r="E539" s="219"/>
      <c r="F539" s="2" t="s">
        <v>80</v>
      </c>
      <c r="G539" s="81">
        <f>ROUNDUP((D538*E538)/20,0)</f>
        <v>3</v>
      </c>
      <c r="H539" s="42" t="e">
        <f>#REF!</f>
        <v>#REF!</v>
      </c>
      <c r="I539" s="26" t="e">
        <f>+H539*G539</f>
        <v>#REF!</v>
      </c>
      <c r="J539" s="153"/>
    </row>
    <row r="540" spans="1:10" ht="31.25" customHeight="1" x14ac:dyDescent="0.2">
      <c r="A540" s="217"/>
      <c r="B540" s="219"/>
      <c r="C540" s="219"/>
      <c r="D540" s="219"/>
      <c r="E540" s="219"/>
      <c r="F540" s="2" t="s">
        <v>78</v>
      </c>
      <c r="G540" s="3">
        <v>1</v>
      </c>
      <c r="H540" s="42" t="e">
        <f>#REF!</f>
        <v>#REF!</v>
      </c>
      <c r="I540" s="26" t="e">
        <f>+H540*G540</f>
        <v>#REF!</v>
      </c>
      <c r="J540" s="153"/>
    </row>
    <row r="541" spans="1:10" ht="26.5" customHeight="1" x14ac:dyDescent="0.2">
      <c r="A541" s="218"/>
      <c r="B541" s="220"/>
      <c r="C541" s="220"/>
      <c r="D541" s="220"/>
      <c r="E541" s="220"/>
      <c r="F541" s="2" t="s">
        <v>79</v>
      </c>
      <c r="G541" s="3">
        <v>3</v>
      </c>
      <c r="H541" s="42" t="e">
        <f>#REF!</f>
        <v>#REF!</v>
      </c>
      <c r="I541" s="26" t="e">
        <f>+H541*G541</f>
        <v>#REF!</v>
      </c>
      <c r="J541" s="153"/>
    </row>
    <row r="542" spans="1:10" ht="45" x14ac:dyDescent="0.2">
      <c r="A542" s="21" t="s">
        <v>71</v>
      </c>
      <c r="B542" s="21" t="s">
        <v>110</v>
      </c>
      <c r="C542" s="21" t="s">
        <v>111</v>
      </c>
      <c r="D542" s="21" t="s">
        <v>112</v>
      </c>
      <c r="E542" s="21" t="s">
        <v>113</v>
      </c>
      <c r="F542" s="21" t="s">
        <v>114</v>
      </c>
      <c r="G542" s="21" t="s">
        <v>120</v>
      </c>
      <c r="H542" s="21" t="s">
        <v>92</v>
      </c>
      <c r="I542" s="21" t="s">
        <v>93</v>
      </c>
      <c r="J542" s="21" t="s">
        <v>94</v>
      </c>
    </row>
    <row r="543" spans="1:10" ht="26.5" customHeight="1" x14ac:dyDescent="0.2">
      <c r="A543" s="155" t="s">
        <v>414</v>
      </c>
      <c r="B543" s="156" t="s">
        <v>117</v>
      </c>
      <c r="C543" s="156" t="s">
        <v>121</v>
      </c>
      <c r="D543" s="156">
        <v>3</v>
      </c>
      <c r="E543" s="156">
        <v>15</v>
      </c>
      <c r="F543" s="2" t="s">
        <v>165</v>
      </c>
      <c r="G543" s="3">
        <f>ROUNDUP((D543*E543)/50,0)</f>
        <v>1</v>
      </c>
      <c r="H543" s="26" t="e">
        <f>#REF!</f>
        <v>#REF!</v>
      </c>
      <c r="I543" s="26" t="e">
        <f>+H543*G543</f>
        <v>#REF!</v>
      </c>
      <c r="J543" s="159" t="e">
        <f>SUM(I543:I558)</f>
        <v>#REF!</v>
      </c>
    </row>
    <row r="544" spans="1:10" ht="30" customHeight="1" x14ac:dyDescent="0.2">
      <c r="A544" s="221"/>
      <c r="B544" s="219"/>
      <c r="C544" s="219"/>
      <c r="D544" s="219"/>
      <c r="E544" s="219"/>
      <c r="F544" s="2" t="s">
        <v>80</v>
      </c>
      <c r="G544" s="3">
        <f>ROUNDUP((D543*E543)/20,0)</f>
        <v>3</v>
      </c>
      <c r="H544" s="26" t="e">
        <f>#REF!</f>
        <v>#REF!</v>
      </c>
      <c r="I544" s="26" t="e">
        <f>+H544*G544</f>
        <v>#REF!</v>
      </c>
      <c r="J544" s="160"/>
    </row>
    <row r="545" spans="1:12" ht="28.25" customHeight="1" x14ac:dyDescent="0.2">
      <c r="A545" s="221"/>
      <c r="B545" s="219"/>
      <c r="C545" s="219"/>
      <c r="D545" s="219"/>
      <c r="E545" s="219"/>
      <c r="F545" s="2" t="s">
        <v>78</v>
      </c>
      <c r="G545" s="3">
        <v>1</v>
      </c>
      <c r="H545" s="26" t="e">
        <f>#REF!</f>
        <v>#REF!</v>
      </c>
      <c r="I545" s="26" t="e">
        <f>+H545*G545</f>
        <v>#REF!</v>
      </c>
      <c r="J545" s="160"/>
    </row>
    <row r="546" spans="1:12" ht="28.25" customHeight="1" x14ac:dyDescent="0.2">
      <c r="A546" s="221"/>
      <c r="B546" s="219"/>
      <c r="C546" s="219"/>
      <c r="D546" s="219"/>
      <c r="E546" s="219"/>
      <c r="F546" s="2" t="s">
        <v>77</v>
      </c>
      <c r="G546" s="3">
        <v>1</v>
      </c>
      <c r="H546" s="26" t="e">
        <f>#REF!</f>
        <v>#REF!</v>
      </c>
      <c r="I546" s="26" t="e">
        <f>+H546*G546</f>
        <v>#REF!</v>
      </c>
      <c r="J546" s="160"/>
    </row>
    <row r="547" spans="1:12" ht="34.25" customHeight="1" x14ac:dyDescent="0.2">
      <c r="A547" s="222"/>
      <c r="B547" s="220"/>
      <c r="C547" s="220"/>
      <c r="D547" s="220"/>
      <c r="E547" s="220"/>
      <c r="F547" s="2" t="s">
        <v>79</v>
      </c>
      <c r="G547" s="30">
        <v>1</v>
      </c>
      <c r="H547" s="27" t="e">
        <f>#REF!</f>
        <v>#REF!</v>
      </c>
      <c r="I547" s="26" t="e">
        <f>+H547*G547</f>
        <v>#REF!</v>
      </c>
      <c r="J547" s="161"/>
    </row>
    <row r="548" spans="1:12" s="22" customFormat="1" ht="45" x14ac:dyDescent="0.2">
      <c r="A548" s="21" t="s">
        <v>71</v>
      </c>
      <c r="B548" s="21" t="s">
        <v>110</v>
      </c>
      <c r="C548" s="21" t="s">
        <v>111</v>
      </c>
      <c r="D548" s="21" t="s">
        <v>112</v>
      </c>
      <c r="E548" s="21" t="s">
        <v>113</v>
      </c>
      <c r="F548" s="21" t="s">
        <v>114</v>
      </c>
      <c r="G548" s="21" t="s">
        <v>174</v>
      </c>
      <c r="H548" s="21" t="s">
        <v>92</v>
      </c>
      <c r="I548" s="21" t="s">
        <v>93</v>
      </c>
      <c r="J548" s="21" t="s">
        <v>94</v>
      </c>
    </row>
    <row r="549" spans="1:12" ht="76.25" customHeight="1" x14ac:dyDescent="0.2">
      <c r="A549" s="155" t="s">
        <v>414</v>
      </c>
      <c r="B549" s="157" t="s">
        <v>59</v>
      </c>
      <c r="C549" s="156" t="s">
        <v>121</v>
      </c>
      <c r="D549" s="156">
        <v>3</v>
      </c>
      <c r="E549" s="156">
        <v>10</v>
      </c>
      <c r="F549" s="2" t="s">
        <v>165</v>
      </c>
      <c r="G549" s="3">
        <f>ROUNDUP((D549*E549)/50,0)</f>
        <v>1</v>
      </c>
      <c r="H549" s="26" t="e">
        <f>#REF!</f>
        <v>#REF!</v>
      </c>
      <c r="I549" s="26" t="e">
        <f>+H549*G549</f>
        <v>#REF!</v>
      </c>
      <c r="J549" s="159" t="e">
        <f>SUM(I549:I561)</f>
        <v>#REF!</v>
      </c>
      <c r="L549" s="44"/>
    </row>
    <row r="550" spans="1:12" ht="79.25" customHeight="1" x14ac:dyDescent="0.2">
      <c r="A550" s="221"/>
      <c r="B550" s="219"/>
      <c r="C550" s="219"/>
      <c r="D550" s="219"/>
      <c r="E550" s="219"/>
      <c r="F550" s="2" t="s">
        <v>80</v>
      </c>
      <c r="G550" s="3">
        <f>ROUNDUP((D549*E549)/20,0)</f>
        <v>2</v>
      </c>
      <c r="H550" s="26" t="e">
        <f>#REF!</f>
        <v>#REF!</v>
      </c>
      <c r="I550" s="26" t="e">
        <f>+H550*G550</f>
        <v>#REF!</v>
      </c>
      <c r="J550" s="159"/>
      <c r="L550" s="44"/>
    </row>
    <row r="551" spans="1:12" ht="65" customHeight="1" x14ac:dyDescent="0.2">
      <c r="A551" s="221"/>
      <c r="B551" s="219"/>
      <c r="C551" s="219"/>
      <c r="D551" s="219"/>
      <c r="E551" s="219"/>
      <c r="F551" s="2" t="s">
        <v>78</v>
      </c>
      <c r="G551" s="3">
        <v>1</v>
      </c>
      <c r="H551" s="26" t="e">
        <f>#REF!</f>
        <v>#REF!</v>
      </c>
      <c r="I551" s="26" t="e">
        <f>+H551*G551</f>
        <v>#REF!</v>
      </c>
      <c r="J551" s="159"/>
      <c r="L551" s="44"/>
    </row>
    <row r="552" spans="1:12" s="22" customFormat="1" ht="45" x14ac:dyDescent="0.2">
      <c r="A552" s="221"/>
      <c r="B552" s="219"/>
      <c r="C552" s="219"/>
      <c r="D552" s="219"/>
      <c r="E552" s="219"/>
      <c r="F552" s="2" t="s">
        <v>77</v>
      </c>
      <c r="G552" s="3">
        <v>1</v>
      </c>
      <c r="H552" s="26" t="e">
        <f>#REF!</f>
        <v>#REF!</v>
      </c>
      <c r="I552" s="26" t="e">
        <f>+H552*G552</f>
        <v>#REF!</v>
      </c>
      <c r="J552" s="159"/>
    </row>
    <row r="553" spans="1:12" ht="15" x14ac:dyDescent="0.2">
      <c r="A553" s="222"/>
      <c r="B553" s="220"/>
      <c r="C553" s="220"/>
      <c r="D553" s="220"/>
      <c r="E553" s="220"/>
      <c r="F553" s="2" t="s">
        <v>79</v>
      </c>
      <c r="G553" s="30">
        <v>1</v>
      </c>
      <c r="H553" s="27" t="e">
        <f>#REF!</f>
        <v>#REF!</v>
      </c>
      <c r="I553" s="26" t="e">
        <f>+H553*G553</f>
        <v>#REF!</v>
      </c>
      <c r="J553" s="159"/>
    </row>
    <row r="554" spans="1:12" s="22" customFormat="1" ht="45" x14ac:dyDescent="0.2">
      <c r="A554" s="21" t="s">
        <v>71</v>
      </c>
      <c r="B554" s="21" t="s">
        <v>110</v>
      </c>
      <c r="C554" s="21" t="s">
        <v>111</v>
      </c>
      <c r="D554" s="21" t="s">
        <v>112</v>
      </c>
      <c r="E554" s="21" t="s">
        <v>113</v>
      </c>
      <c r="F554" s="21" t="s">
        <v>114</v>
      </c>
      <c r="G554" s="21" t="s">
        <v>174</v>
      </c>
      <c r="H554" s="21" t="s">
        <v>92</v>
      </c>
      <c r="I554" s="21" t="s">
        <v>93</v>
      </c>
      <c r="J554" s="21" t="s">
        <v>94</v>
      </c>
    </row>
    <row r="555" spans="1:12" s="47" customFormat="1" ht="45" x14ac:dyDescent="0.2">
      <c r="A555" s="158" t="s">
        <v>338</v>
      </c>
      <c r="B555" s="158" t="s">
        <v>117</v>
      </c>
      <c r="C555" s="156" t="s">
        <v>5</v>
      </c>
      <c r="D555" s="157">
        <v>1</v>
      </c>
      <c r="E555" s="157">
        <v>20</v>
      </c>
      <c r="F555" s="2" t="s">
        <v>77</v>
      </c>
      <c r="G555" s="3">
        <v>1</v>
      </c>
      <c r="H555" s="26" t="e">
        <f>#REF!</f>
        <v>#REF!</v>
      </c>
      <c r="I555" s="26" t="e">
        <f>+H555*G555</f>
        <v>#REF!</v>
      </c>
      <c r="J555" s="159" t="e">
        <f>SUM(I555:I557)</f>
        <v>#REF!</v>
      </c>
    </row>
    <row r="556" spans="1:12" s="22" customFormat="1" ht="30" x14ac:dyDescent="0.2">
      <c r="A556" s="217"/>
      <c r="B556" s="183"/>
      <c r="C556" s="223"/>
      <c r="D556" s="227"/>
      <c r="E556" s="227"/>
      <c r="F556" s="2" t="s">
        <v>306</v>
      </c>
      <c r="G556" s="3">
        <f>D555</f>
        <v>1</v>
      </c>
      <c r="H556" s="26">
        <v>116655</v>
      </c>
      <c r="I556" s="26">
        <f>+H556*G556</f>
        <v>116655</v>
      </c>
      <c r="J556" s="160"/>
    </row>
    <row r="557" spans="1:12" ht="30" x14ac:dyDescent="0.2">
      <c r="A557" s="218"/>
      <c r="B557" s="231"/>
      <c r="C557" s="224"/>
      <c r="D557" s="228"/>
      <c r="E557" s="228"/>
      <c r="F557" s="2" t="s">
        <v>76</v>
      </c>
      <c r="G557" s="3">
        <v>20</v>
      </c>
      <c r="H557" s="26" t="e">
        <f>#REF!</f>
        <v>#REF!</v>
      </c>
      <c r="I557" s="26" t="e">
        <f>+H557*G557</f>
        <v>#REF!</v>
      </c>
      <c r="J557" s="161"/>
    </row>
    <row r="558" spans="1:12" s="22" customFormat="1" ht="45" x14ac:dyDescent="0.2">
      <c r="A558" s="21" t="s">
        <v>71</v>
      </c>
      <c r="B558" s="21" t="s">
        <v>110</v>
      </c>
      <c r="C558" s="21" t="s">
        <v>111</v>
      </c>
      <c r="D558" s="21" t="s">
        <v>112</v>
      </c>
      <c r="E558" s="21" t="s">
        <v>113</v>
      </c>
      <c r="F558" s="21" t="s">
        <v>114</v>
      </c>
      <c r="G558" s="21" t="s">
        <v>174</v>
      </c>
      <c r="H558" s="21" t="s">
        <v>92</v>
      </c>
      <c r="I558" s="21" t="s">
        <v>93</v>
      </c>
      <c r="J558" s="21" t="s">
        <v>94</v>
      </c>
    </row>
    <row r="559" spans="1:12" ht="75" x14ac:dyDescent="0.2">
      <c r="A559" s="35" t="s">
        <v>6</v>
      </c>
      <c r="B559" s="40" t="s">
        <v>117</v>
      </c>
      <c r="C559" s="43" t="s">
        <v>5</v>
      </c>
      <c r="D559" s="41">
        <v>3</v>
      </c>
      <c r="E559" s="41">
        <v>15</v>
      </c>
      <c r="F559" s="45" t="s">
        <v>77</v>
      </c>
      <c r="G559" s="45">
        <v>1</v>
      </c>
      <c r="H559" s="28" t="e">
        <f>#REF!</f>
        <v>#REF!</v>
      </c>
      <c r="I559" s="26" t="e">
        <f>+H559*G559</f>
        <v>#REF!</v>
      </c>
      <c r="J559" s="26" t="e">
        <f>SUM(I559)</f>
        <v>#REF!</v>
      </c>
    </row>
    <row r="560" spans="1:12" s="22" customFormat="1" ht="30" x14ac:dyDescent="0.2">
      <c r="A560" s="21" t="s">
        <v>71</v>
      </c>
      <c r="B560" s="21" t="s">
        <v>110</v>
      </c>
      <c r="C560" s="21" t="s">
        <v>111</v>
      </c>
      <c r="D560" s="21" t="s">
        <v>112</v>
      </c>
      <c r="E560" s="21" t="s">
        <v>124</v>
      </c>
      <c r="F560" s="21" t="s">
        <v>114</v>
      </c>
      <c r="G560" s="21" t="s">
        <v>174</v>
      </c>
      <c r="H560" s="21" t="s">
        <v>92</v>
      </c>
      <c r="I560" s="21" t="s">
        <v>93</v>
      </c>
      <c r="J560" s="21" t="s">
        <v>94</v>
      </c>
    </row>
    <row r="561" spans="1:10" ht="75" x14ac:dyDescent="0.2">
      <c r="A561" s="35" t="s">
        <v>6</v>
      </c>
      <c r="B561" s="35" t="s">
        <v>59</v>
      </c>
      <c r="C561" s="43" t="s">
        <v>5</v>
      </c>
      <c r="D561" s="30">
        <v>1</v>
      </c>
      <c r="E561" s="30">
        <v>8</v>
      </c>
      <c r="F561" s="45" t="s">
        <v>77</v>
      </c>
      <c r="G561" s="45">
        <v>1</v>
      </c>
      <c r="H561" s="28" t="e">
        <f>#REF!</f>
        <v>#REF!</v>
      </c>
      <c r="I561" s="26" t="e">
        <f>+H561*G561</f>
        <v>#REF!</v>
      </c>
      <c r="J561" s="26" t="e">
        <f>SUM(I561)</f>
        <v>#REF!</v>
      </c>
    </row>
    <row r="562" spans="1:10" ht="24" customHeight="1" x14ac:dyDescent="0.2">
      <c r="A562" s="21" t="s">
        <v>71</v>
      </c>
      <c r="B562" s="21" t="s">
        <v>110</v>
      </c>
      <c r="C562" s="21" t="s">
        <v>111</v>
      </c>
      <c r="D562" s="21" t="s">
        <v>112</v>
      </c>
      <c r="E562" s="21" t="s">
        <v>113</v>
      </c>
      <c r="F562" s="21" t="s">
        <v>114</v>
      </c>
      <c r="G562" s="21" t="s">
        <v>174</v>
      </c>
      <c r="H562" s="21" t="s">
        <v>92</v>
      </c>
      <c r="I562" s="21" t="s">
        <v>93</v>
      </c>
      <c r="J562" s="21" t="s">
        <v>94</v>
      </c>
    </row>
    <row r="563" spans="1:10" ht="45" x14ac:dyDescent="0.2">
      <c r="A563" s="48" t="s">
        <v>7</v>
      </c>
      <c r="B563" s="41" t="s">
        <v>117</v>
      </c>
      <c r="C563" s="43" t="s">
        <v>5</v>
      </c>
      <c r="D563" s="41">
        <v>2</v>
      </c>
      <c r="E563" s="41">
        <v>20</v>
      </c>
      <c r="F563" s="45" t="s">
        <v>77</v>
      </c>
      <c r="G563" s="45">
        <v>1</v>
      </c>
      <c r="H563" s="28" t="e">
        <f>#REF!</f>
        <v>#REF!</v>
      </c>
      <c r="I563" s="26" t="e">
        <f>+H563*G563</f>
        <v>#REF!</v>
      </c>
      <c r="J563" s="26" t="e">
        <f>SUM(I563)</f>
        <v>#REF!</v>
      </c>
    </row>
    <row r="564" spans="1:10" ht="24" customHeight="1" x14ac:dyDescent="0.2">
      <c r="A564" s="21" t="s">
        <v>71</v>
      </c>
      <c r="B564" s="21" t="s">
        <v>110</v>
      </c>
      <c r="C564" s="21" t="s">
        <v>111</v>
      </c>
      <c r="D564" s="21" t="s">
        <v>112</v>
      </c>
      <c r="E564" s="21" t="s">
        <v>113</v>
      </c>
      <c r="F564" s="21" t="s">
        <v>114</v>
      </c>
      <c r="G564" s="21" t="s">
        <v>174</v>
      </c>
      <c r="H564" s="21" t="s">
        <v>92</v>
      </c>
      <c r="I564" s="21" t="s">
        <v>93</v>
      </c>
      <c r="J564" s="21" t="s">
        <v>94</v>
      </c>
    </row>
    <row r="565" spans="1:10" ht="45" x14ac:dyDescent="0.2">
      <c r="A565" s="49" t="s">
        <v>8</v>
      </c>
      <c r="B565" s="30" t="s">
        <v>59</v>
      </c>
      <c r="C565" s="43" t="s">
        <v>5</v>
      </c>
      <c r="D565" s="30">
        <v>1</v>
      </c>
      <c r="E565" s="30">
        <v>15</v>
      </c>
      <c r="F565" s="45" t="s">
        <v>77</v>
      </c>
      <c r="G565" s="45">
        <v>1</v>
      </c>
      <c r="H565" s="28" t="e">
        <f>#REF!</f>
        <v>#REF!</v>
      </c>
      <c r="I565" s="26" t="e">
        <f>+H565*G565</f>
        <v>#REF!</v>
      </c>
      <c r="J565" s="26" t="e">
        <f>SUM(I565)</f>
        <v>#REF!</v>
      </c>
    </row>
    <row r="566" spans="1:10" ht="24.5" customHeight="1" x14ac:dyDescent="0.2">
      <c r="A566" s="21" t="s">
        <v>71</v>
      </c>
      <c r="B566" s="21" t="s">
        <v>110</v>
      </c>
      <c r="C566" s="21" t="s">
        <v>111</v>
      </c>
      <c r="D566" s="21" t="s">
        <v>112</v>
      </c>
      <c r="E566" s="21" t="s">
        <v>113</v>
      </c>
      <c r="F566" s="21" t="s">
        <v>114</v>
      </c>
      <c r="G566" s="21" t="s">
        <v>174</v>
      </c>
      <c r="H566" s="21" t="s">
        <v>92</v>
      </c>
      <c r="I566" s="21" t="s">
        <v>93</v>
      </c>
      <c r="J566" s="21" t="s">
        <v>94</v>
      </c>
    </row>
    <row r="567" spans="1:10" ht="25.25" customHeight="1" x14ac:dyDescent="0.2">
      <c r="A567" s="171" t="s">
        <v>9</v>
      </c>
      <c r="B567" s="157" t="s">
        <v>117</v>
      </c>
      <c r="C567" s="157" t="s">
        <v>10</v>
      </c>
      <c r="D567" s="157">
        <v>2</v>
      </c>
      <c r="E567" s="157">
        <v>30</v>
      </c>
      <c r="F567" s="2" t="s">
        <v>310</v>
      </c>
      <c r="G567" s="3">
        <v>2</v>
      </c>
      <c r="H567" s="26" t="e">
        <f>#REF!</f>
        <v>#REF!</v>
      </c>
      <c r="I567" s="26" t="e">
        <f t="shared" ref="I567:I574" si="35">+H567*G567</f>
        <v>#REF!</v>
      </c>
      <c r="J567" s="159" t="e">
        <f>SUM(I567:I578)</f>
        <v>#REF!</v>
      </c>
    </row>
    <row r="568" spans="1:10" ht="23.5" customHeight="1" x14ac:dyDescent="0.2">
      <c r="A568" s="339"/>
      <c r="B568" s="219"/>
      <c r="C568" s="219"/>
      <c r="D568" s="219"/>
      <c r="E568" s="219"/>
      <c r="F568" s="2" t="s">
        <v>311</v>
      </c>
      <c r="G568" s="3">
        <v>2</v>
      </c>
      <c r="H568" s="66" t="e">
        <f>#REF!</f>
        <v>#REF!</v>
      </c>
      <c r="I568" s="26" t="e">
        <f t="shared" si="35"/>
        <v>#REF!</v>
      </c>
      <c r="J568" s="159"/>
    </row>
    <row r="569" spans="1:10" ht="23.5" customHeight="1" x14ac:dyDescent="0.2">
      <c r="A569" s="339"/>
      <c r="B569" s="219"/>
      <c r="C569" s="219"/>
      <c r="D569" s="219"/>
      <c r="E569" s="219"/>
      <c r="F569" s="2" t="s">
        <v>171</v>
      </c>
      <c r="G569" s="3">
        <v>2</v>
      </c>
      <c r="H569" s="26" t="e">
        <f>#REF!</f>
        <v>#REF!</v>
      </c>
      <c r="I569" s="26" t="e">
        <f t="shared" si="35"/>
        <v>#REF!</v>
      </c>
      <c r="J569" s="159"/>
    </row>
    <row r="570" spans="1:10" ht="23.5" customHeight="1" x14ac:dyDescent="0.2">
      <c r="A570" s="339"/>
      <c r="B570" s="219"/>
      <c r="C570" s="219"/>
      <c r="D570" s="219"/>
      <c r="E570" s="219"/>
      <c r="F570" s="2" t="s">
        <v>165</v>
      </c>
      <c r="G570" s="3">
        <v>1</v>
      </c>
      <c r="H570" s="26" t="e">
        <f>#REF!</f>
        <v>#REF!</v>
      </c>
      <c r="I570" s="26" t="e">
        <f t="shared" si="35"/>
        <v>#REF!</v>
      </c>
      <c r="J570" s="159"/>
    </row>
    <row r="571" spans="1:10" ht="23.5" customHeight="1" x14ac:dyDescent="0.2">
      <c r="A571" s="339"/>
      <c r="B571" s="219"/>
      <c r="C571" s="219"/>
      <c r="D571" s="219"/>
      <c r="E571" s="219"/>
      <c r="F571" s="2" t="s">
        <v>312</v>
      </c>
      <c r="G571" s="3">
        <v>1</v>
      </c>
      <c r="H571" s="26" t="e">
        <f>#REF!</f>
        <v>#REF!</v>
      </c>
      <c r="I571" s="26" t="e">
        <f t="shared" si="35"/>
        <v>#REF!</v>
      </c>
      <c r="J571" s="159"/>
    </row>
    <row r="572" spans="1:10" ht="24.5" customHeight="1" x14ac:dyDescent="0.2">
      <c r="A572" s="339"/>
      <c r="B572" s="219"/>
      <c r="C572" s="219"/>
      <c r="D572" s="219"/>
      <c r="E572" s="219"/>
      <c r="F572" s="2" t="s">
        <v>313</v>
      </c>
      <c r="G572" s="3">
        <v>1</v>
      </c>
      <c r="H572" s="26" t="e">
        <f>#REF!</f>
        <v>#REF!</v>
      </c>
      <c r="I572" s="26" t="e">
        <f t="shared" si="35"/>
        <v>#REF!</v>
      </c>
      <c r="J572" s="159"/>
    </row>
    <row r="573" spans="1:10" s="22" customFormat="1" ht="15" x14ac:dyDescent="0.2">
      <c r="A573" s="339"/>
      <c r="B573" s="219"/>
      <c r="C573" s="219"/>
      <c r="D573" s="219"/>
      <c r="E573" s="219"/>
      <c r="F573" s="2" t="s">
        <v>179</v>
      </c>
      <c r="G573" s="3">
        <v>1</v>
      </c>
      <c r="H573" s="26" t="e">
        <f>#REF!</f>
        <v>#REF!</v>
      </c>
      <c r="I573" s="26" t="e">
        <f t="shared" si="35"/>
        <v>#REF!</v>
      </c>
      <c r="J573" s="159"/>
    </row>
    <row r="574" spans="1:10" ht="15" x14ac:dyDescent="0.2">
      <c r="A574" s="339"/>
      <c r="B574" s="219"/>
      <c r="C574" s="219"/>
      <c r="D574" s="219"/>
      <c r="E574" s="219"/>
      <c r="F574" s="2" t="s">
        <v>178</v>
      </c>
      <c r="G574" s="3">
        <v>1</v>
      </c>
      <c r="H574" s="26" t="e">
        <f>#REF!</f>
        <v>#REF!</v>
      </c>
      <c r="I574" s="26" t="e">
        <f t="shared" si="35"/>
        <v>#REF!</v>
      </c>
      <c r="J574" s="159"/>
    </row>
    <row r="575" spans="1:10" ht="45" x14ac:dyDescent="0.2">
      <c r="A575" s="339"/>
      <c r="B575" s="219"/>
      <c r="C575" s="219"/>
      <c r="D575" s="219"/>
      <c r="E575" s="219"/>
      <c r="F575" s="2" t="s">
        <v>176</v>
      </c>
      <c r="G575" s="3">
        <v>60</v>
      </c>
      <c r="H575" s="26" t="e">
        <f>#REF!</f>
        <v>#REF!</v>
      </c>
      <c r="I575" s="26" t="e">
        <f>+H575*G575</f>
        <v>#REF!</v>
      </c>
      <c r="J575" s="159"/>
    </row>
    <row r="576" spans="1:10" ht="45" x14ac:dyDescent="0.2">
      <c r="A576" s="339"/>
      <c r="B576" s="219"/>
      <c r="C576" s="219"/>
      <c r="D576" s="219"/>
      <c r="E576" s="219"/>
      <c r="F576" s="2" t="s">
        <v>177</v>
      </c>
      <c r="G576" s="3">
        <v>60</v>
      </c>
      <c r="H576" s="26" t="e">
        <f>#REF!</f>
        <v>#REF!</v>
      </c>
      <c r="I576" s="26" t="e">
        <f>+H576*G576</f>
        <v>#REF!</v>
      </c>
      <c r="J576" s="159"/>
    </row>
    <row r="577" spans="1:10" ht="15" x14ac:dyDescent="0.2">
      <c r="A577" s="339"/>
      <c r="B577" s="219"/>
      <c r="C577" s="219"/>
      <c r="D577" s="219"/>
      <c r="E577" s="219"/>
      <c r="F577" s="2" t="s">
        <v>180</v>
      </c>
      <c r="G577" s="3">
        <f>D567</f>
        <v>2</v>
      </c>
      <c r="H577" s="26" t="e">
        <f>#REF!</f>
        <v>#REF!</v>
      </c>
      <c r="I577" s="26" t="e">
        <f>H577*G577</f>
        <v>#REF!</v>
      </c>
      <c r="J577" s="159"/>
    </row>
    <row r="578" spans="1:10" ht="15" x14ac:dyDescent="0.2">
      <c r="A578" s="339"/>
      <c r="B578" s="220"/>
      <c r="C578" s="220"/>
      <c r="D578" s="220"/>
      <c r="E578" s="220"/>
      <c r="F578" s="2" t="s">
        <v>11</v>
      </c>
      <c r="G578" s="3">
        <v>150</v>
      </c>
      <c r="H578" s="26" t="e">
        <f>#REF!</f>
        <v>#REF!</v>
      </c>
      <c r="I578" s="26" t="e">
        <f>H578*G578</f>
        <v>#REF!</v>
      </c>
      <c r="J578" s="159"/>
    </row>
    <row r="579" spans="1:10" ht="45" x14ac:dyDescent="0.2">
      <c r="A579" s="21" t="s">
        <v>71</v>
      </c>
      <c r="B579" s="21" t="s">
        <v>110</v>
      </c>
      <c r="C579" s="21" t="s">
        <v>111</v>
      </c>
      <c r="D579" s="21" t="s">
        <v>112</v>
      </c>
      <c r="E579" s="21" t="s">
        <v>113</v>
      </c>
      <c r="F579" s="21" t="s">
        <v>114</v>
      </c>
      <c r="G579" s="21" t="s">
        <v>174</v>
      </c>
      <c r="H579" s="21" t="s">
        <v>92</v>
      </c>
      <c r="I579" s="21" t="s">
        <v>93</v>
      </c>
      <c r="J579" s="21" t="s">
        <v>94</v>
      </c>
    </row>
    <row r="580" spans="1:10" ht="15" x14ac:dyDescent="0.2">
      <c r="A580" s="171" t="s">
        <v>12</v>
      </c>
      <c r="B580" s="157" t="s">
        <v>59</v>
      </c>
      <c r="C580" s="157" t="s">
        <v>10</v>
      </c>
      <c r="D580" s="157">
        <v>1</v>
      </c>
      <c r="E580" s="157">
        <v>20</v>
      </c>
      <c r="F580" s="2" t="s">
        <v>310</v>
      </c>
      <c r="G580" s="3">
        <v>1</v>
      </c>
      <c r="H580" s="26" t="e">
        <f>#REF!</f>
        <v>#REF!</v>
      </c>
      <c r="I580" s="26" t="e">
        <f t="shared" ref="I580:I587" si="36">+H580*G580</f>
        <v>#REF!</v>
      </c>
      <c r="J580" s="159" t="e">
        <f>SUM(I580:I591)</f>
        <v>#REF!</v>
      </c>
    </row>
    <row r="581" spans="1:10" ht="15" x14ac:dyDescent="0.2">
      <c r="A581" s="339"/>
      <c r="B581" s="219"/>
      <c r="C581" s="219"/>
      <c r="D581" s="219"/>
      <c r="E581" s="219"/>
      <c r="F581" s="2" t="s">
        <v>311</v>
      </c>
      <c r="G581" s="3">
        <v>1</v>
      </c>
      <c r="H581" s="66" t="e">
        <f>#REF!</f>
        <v>#REF!</v>
      </c>
      <c r="I581" s="26" t="e">
        <f t="shared" si="36"/>
        <v>#REF!</v>
      </c>
      <c r="J581" s="159"/>
    </row>
    <row r="582" spans="1:10" ht="15" x14ac:dyDescent="0.2">
      <c r="A582" s="339"/>
      <c r="B582" s="219"/>
      <c r="C582" s="219"/>
      <c r="D582" s="219"/>
      <c r="E582" s="219"/>
      <c r="F582" s="2" t="s">
        <v>171</v>
      </c>
      <c r="G582" s="3">
        <v>1</v>
      </c>
      <c r="H582" s="26" t="e">
        <f>#REF!</f>
        <v>#REF!</v>
      </c>
      <c r="I582" s="26" t="e">
        <f t="shared" si="36"/>
        <v>#REF!</v>
      </c>
      <c r="J582" s="159"/>
    </row>
    <row r="583" spans="1:10" ht="15" x14ac:dyDescent="0.2">
      <c r="A583" s="339"/>
      <c r="B583" s="219"/>
      <c r="C583" s="219"/>
      <c r="D583" s="219"/>
      <c r="E583" s="219"/>
      <c r="F583" s="2" t="s">
        <v>165</v>
      </c>
      <c r="G583" s="3">
        <v>1</v>
      </c>
      <c r="H583" s="26" t="e">
        <f>#REF!</f>
        <v>#REF!</v>
      </c>
      <c r="I583" s="26" t="e">
        <f t="shared" si="36"/>
        <v>#REF!</v>
      </c>
      <c r="J583" s="159"/>
    </row>
    <row r="584" spans="1:10" ht="15" x14ac:dyDescent="0.2">
      <c r="A584" s="339"/>
      <c r="B584" s="219"/>
      <c r="C584" s="219"/>
      <c r="D584" s="219"/>
      <c r="E584" s="219"/>
      <c r="F584" s="2" t="s">
        <v>312</v>
      </c>
      <c r="G584" s="3">
        <v>1</v>
      </c>
      <c r="H584" s="26" t="e">
        <f>#REF!</f>
        <v>#REF!</v>
      </c>
      <c r="I584" s="26" t="e">
        <f t="shared" si="36"/>
        <v>#REF!</v>
      </c>
      <c r="J584" s="159"/>
    </row>
    <row r="585" spans="1:10" ht="15" x14ac:dyDescent="0.2">
      <c r="A585" s="339"/>
      <c r="B585" s="219"/>
      <c r="C585" s="219"/>
      <c r="D585" s="219"/>
      <c r="E585" s="219"/>
      <c r="F585" s="2" t="s">
        <v>313</v>
      </c>
      <c r="G585" s="3">
        <v>1</v>
      </c>
      <c r="H585" s="26" t="e">
        <f>#REF!</f>
        <v>#REF!</v>
      </c>
      <c r="I585" s="26" t="e">
        <f t="shared" si="36"/>
        <v>#REF!</v>
      </c>
      <c r="J585" s="159"/>
    </row>
    <row r="586" spans="1:10" s="22" customFormat="1" ht="15" x14ac:dyDescent="0.2">
      <c r="A586" s="339"/>
      <c r="B586" s="219"/>
      <c r="C586" s="219"/>
      <c r="D586" s="219"/>
      <c r="E586" s="219"/>
      <c r="F586" s="2" t="s">
        <v>179</v>
      </c>
      <c r="G586" s="3">
        <v>1</v>
      </c>
      <c r="H586" s="26" t="e">
        <f>#REF!</f>
        <v>#REF!</v>
      </c>
      <c r="I586" s="26" t="e">
        <f t="shared" si="36"/>
        <v>#REF!</v>
      </c>
      <c r="J586" s="159"/>
    </row>
    <row r="587" spans="1:10" ht="26" customHeight="1" x14ac:dyDescent="0.2">
      <c r="A587" s="339"/>
      <c r="B587" s="219"/>
      <c r="C587" s="219"/>
      <c r="D587" s="219"/>
      <c r="E587" s="219"/>
      <c r="F587" s="2" t="s">
        <v>178</v>
      </c>
      <c r="G587" s="3">
        <v>1</v>
      </c>
      <c r="H587" s="26" t="e">
        <f>#REF!</f>
        <v>#REF!</v>
      </c>
      <c r="I587" s="26" t="e">
        <f t="shared" si="36"/>
        <v>#REF!</v>
      </c>
      <c r="J587" s="159"/>
    </row>
    <row r="588" spans="1:10" ht="26" customHeight="1" x14ac:dyDescent="0.2">
      <c r="A588" s="339"/>
      <c r="B588" s="219"/>
      <c r="C588" s="219"/>
      <c r="D588" s="219"/>
      <c r="E588" s="219"/>
      <c r="F588" s="2" t="s">
        <v>176</v>
      </c>
      <c r="G588" s="3">
        <v>20</v>
      </c>
      <c r="H588" s="26" t="e">
        <f>#REF!</f>
        <v>#REF!</v>
      </c>
      <c r="I588" s="26" t="e">
        <f>+H588*G588</f>
        <v>#REF!</v>
      </c>
      <c r="J588" s="159"/>
    </row>
    <row r="589" spans="1:10" ht="30" customHeight="1" x14ac:dyDescent="0.2">
      <c r="A589" s="339"/>
      <c r="B589" s="219"/>
      <c r="C589" s="219"/>
      <c r="D589" s="219"/>
      <c r="E589" s="219"/>
      <c r="F589" s="2" t="s">
        <v>177</v>
      </c>
      <c r="G589" s="3">
        <v>20</v>
      </c>
      <c r="H589" s="26" t="e">
        <f>#REF!</f>
        <v>#REF!</v>
      </c>
      <c r="I589" s="26" t="e">
        <f>+H589*G589</f>
        <v>#REF!</v>
      </c>
      <c r="J589" s="159"/>
    </row>
    <row r="590" spans="1:10" ht="27.5" customHeight="1" x14ac:dyDescent="0.2">
      <c r="A590" s="339"/>
      <c r="B590" s="219"/>
      <c r="C590" s="219"/>
      <c r="D590" s="219"/>
      <c r="E590" s="219"/>
      <c r="F590" s="2" t="s">
        <v>180</v>
      </c>
      <c r="G590" s="3">
        <f>D580</f>
        <v>1</v>
      </c>
      <c r="H590" s="26" t="e">
        <f>#REF!</f>
        <v>#REF!</v>
      </c>
      <c r="I590" s="26" t="e">
        <f>H590*G590</f>
        <v>#REF!</v>
      </c>
      <c r="J590" s="159"/>
    </row>
    <row r="591" spans="1:10" ht="15" x14ac:dyDescent="0.2">
      <c r="A591" s="339"/>
      <c r="B591" s="220"/>
      <c r="C591" s="220"/>
      <c r="D591" s="220"/>
      <c r="E591" s="220"/>
      <c r="F591" s="2" t="s">
        <v>11</v>
      </c>
      <c r="G591" s="3">
        <v>100</v>
      </c>
      <c r="H591" s="26" t="e">
        <f>#REF!</f>
        <v>#REF!</v>
      </c>
      <c r="I591" s="26" t="e">
        <f>H591*G591</f>
        <v>#REF!</v>
      </c>
      <c r="J591" s="159"/>
    </row>
    <row r="592" spans="1:10" s="22" customFormat="1" ht="45" x14ac:dyDescent="0.2">
      <c r="A592" s="21" t="s">
        <v>71</v>
      </c>
      <c r="B592" s="21" t="s">
        <v>110</v>
      </c>
      <c r="C592" s="21" t="s">
        <v>111</v>
      </c>
      <c r="D592" s="21" t="s">
        <v>112</v>
      </c>
      <c r="E592" s="21" t="s">
        <v>113</v>
      </c>
      <c r="F592" s="21" t="s">
        <v>114</v>
      </c>
      <c r="G592" s="21" t="s">
        <v>174</v>
      </c>
      <c r="H592" s="21" t="s">
        <v>92</v>
      </c>
      <c r="I592" s="21" t="s">
        <v>93</v>
      </c>
      <c r="J592" s="21" t="s">
        <v>94</v>
      </c>
    </row>
    <row r="593" spans="1:10" ht="42.5" customHeight="1" x14ac:dyDescent="0.2">
      <c r="A593" s="180" t="s">
        <v>15</v>
      </c>
      <c r="B593" s="176" t="s">
        <v>117</v>
      </c>
      <c r="C593" s="176" t="s">
        <v>126</v>
      </c>
      <c r="D593" s="176">
        <v>2</v>
      </c>
      <c r="E593" s="176">
        <v>20</v>
      </c>
      <c r="F593" s="2" t="s">
        <v>172</v>
      </c>
      <c r="G593" s="3">
        <v>1</v>
      </c>
      <c r="H593" s="26" t="e">
        <f>#REF!</f>
        <v>#REF!</v>
      </c>
      <c r="I593" s="26" t="e">
        <f>H593*G593</f>
        <v>#REF!</v>
      </c>
      <c r="J593" s="153" t="e">
        <f>SUM(I593:I597)</f>
        <v>#REF!</v>
      </c>
    </row>
    <row r="594" spans="1:10" ht="25.25" customHeight="1" x14ac:dyDescent="0.2">
      <c r="A594" s="183"/>
      <c r="B594" s="227"/>
      <c r="C594" s="227"/>
      <c r="D594" s="227"/>
      <c r="E594" s="227"/>
      <c r="F594" s="51" t="s">
        <v>16</v>
      </c>
      <c r="G594" s="3">
        <v>2</v>
      </c>
      <c r="H594" s="26" t="e">
        <f>#REF!</f>
        <v>#REF!</v>
      </c>
      <c r="I594" s="26" t="e">
        <f>H594*G594</f>
        <v>#REF!</v>
      </c>
      <c r="J594" s="153"/>
    </row>
    <row r="595" spans="1:10" ht="25.25" customHeight="1" x14ac:dyDescent="0.2">
      <c r="A595" s="183"/>
      <c r="B595" s="227"/>
      <c r="C595" s="227"/>
      <c r="D595" s="227"/>
      <c r="E595" s="227"/>
      <c r="F595" s="51" t="s">
        <v>17</v>
      </c>
      <c r="G595" s="3">
        <v>18</v>
      </c>
      <c r="H595" s="26">
        <v>567</v>
      </c>
      <c r="I595" s="26">
        <f>H595*G595</f>
        <v>10206</v>
      </c>
      <c r="J595" s="153"/>
    </row>
    <row r="596" spans="1:10" ht="25.25" customHeight="1" x14ac:dyDescent="0.2">
      <c r="A596" s="183"/>
      <c r="B596" s="227"/>
      <c r="C596" s="227"/>
      <c r="D596" s="227"/>
      <c r="E596" s="227"/>
      <c r="F596" s="51" t="s">
        <v>18</v>
      </c>
      <c r="G596" s="3">
        <v>4</v>
      </c>
      <c r="H596" s="26">
        <f>3480*(1+5.2%)</f>
        <v>3660.96</v>
      </c>
      <c r="I596" s="26">
        <f>H596*G596</f>
        <v>14643.84</v>
      </c>
      <c r="J596" s="153"/>
    </row>
    <row r="597" spans="1:10" ht="75" x14ac:dyDescent="0.2">
      <c r="A597" s="231"/>
      <c r="B597" s="228"/>
      <c r="C597" s="228"/>
      <c r="D597" s="228"/>
      <c r="E597" s="228"/>
      <c r="F597" s="51" t="s">
        <v>166</v>
      </c>
      <c r="G597" s="3">
        <v>40</v>
      </c>
      <c r="H597" s="26" t="e">
        <f>#REF!</f>
        <v>#REF!</v>
      </c>
      <c r="I597" s="26" t="e">
        <f>H597*G597</f>
        <v>#REF!</v>
      </c>
      <c r="J597" s="153"/>
    </row>
    <row r="598" spans="1:10" s="22" customFormat="1" ht="45" x14ac:dyDescent="0.2">
      <c r="A598" s="21" t="s">
        <v>71</v>
      </c>
      <c r="B598" s="21" t="s">
        <v>110</v>
      </c>
      <c r="C598" s="21" t="s">
        <v>111</v>
      </c>
      <c r="D598" s="21" t="s">
        <v>112</v>
      </c>
      <c r="E598" s="21" t="s">
        <v>113</v>
      </c>
      <c r="F598" s="21" t="s">
        <v>114</v>
      </c>
      <c r="G598" s="21" t="s">
        <v>174</v>
      </c>
      <c r="H598" s="21" t="s">
        <v>92</v>
      </c>
      <c r="I598" s="21" t="s">
        <v>93</v>
      </c>
      <c r="J598" s="21" t="s">
        <v>94</v>
      </c>
    </row>
    <row r="599" spans="1:10" s="38" customFormat="1" ht="49.25" customHeight="1" x14ac:dyDescent="0.2">
      <c r="A599" s="179" t="s">
        <v>15</v>
      </c>
      <c r="B599" s="176" t="s">
        <v>59</v>
      </c>
      <c r="C599" s="176" t="s">
        <v>126</v>
      </c>
      <c r="D599" s="176">
        <v>1</v>
      </c>
      <c r="E599" s="176">
        <v>20</v>
      </c>
      <c r="F599" s="2" t="s">
        <v>172</v>
      </c>
      <c r="G599" s="3">
        <v>1</v>
      </c>
      <c r="H599" s="26" t="e">
        <f>#REF!</f>
        <v>#REF!</v>
      </c>
      <c r="I599" s="26" t="e">
        <f>H599*G599</f>
        <v>#REF!</v>
      </c>
      <c r="J599" s="153" t="e">
        <f>SUM(I599:I603)</f>
        <v>#REF!</v>
      </c>
    </row>
    <row r="600" spans="1:10" s="38" customFormat="1" ht="56" customHeight="1" x14ac:dyDescent="0.2">
      <c r="A600" s="229"/>
      <c r="B600" s="227"/>
      <c r="C600" s="227"/>
      <c r="D600" s="227"/>
      <c r="E600" s="227"/>
      <c r="F600" s="51" t="s">
        <v>16</v>
      </c>
      <c r="G600" s="3">
        <v>1</v>
      </c>
      <c r="H600" s="26" t="e">
        <f>#REF!</f>
        <v>#REF!</v>
      </c>
      <c r="I600" s="26" t="e">
        <f>H600*G600</f>
        <v>#REF!</v>
      </c>
      <c r="J600" s="153"/>
    </row>
    <row r="601" spans="1:10" s="38" customFormat="1" ht="52.25" customHeight="1" x14ac:dyDescent="0.2">
      <c r="A601" s="229"/>
      <c r="B601" s="227"/>
      <c r="C601" s="227"/>
      <c r="D601" s="227"/>
      <c r="E601" s="227"/>
      <c r="F601" s="51" t="s">
        <v>17</v>
      </c>
      <c r="G601" s="3">
        <v>18</v>
      </c>
      <c r="H601" s="26">
        <v>567</v>
      </c>
      <c r="I601" s="26">
        <f>H601*G601</f>
        <v>10206</v>
      </c>
      <c r="J601" s="153"/>
    </row>
    <row r="602" spans="1:10" s="38" customFormat="1" ht="48.5" customHeight="1" x14ac:dyDescent="0.2">
      <c r="A602" s="229"/>
      <c r="B602" s="227"/>
      <c r="C602" s="227"/>
      <c r="D602" s="227"/>
      <c r="E602" s="227"/>
      <c r="F602" s="51" t="s">
        <v>18</v>
      </c>
      <c r="G602" s="3">
        <v>4</v>
      </c>
      <c r="H602" s="26">
        <f>3480*(1+5.2%)</f>
        <v>3660.96</v>
      </c>
      <c r="I602" s="26">
        <f>H602*G602</f>
        <v>14643.84</v>
      </c>
      <c r="J602" s="153"/>
    </row>
    <row r="603" spans="1:10" s="22" customFormat="1" ht="75" x14ac:dyDescent="0.2">
      <c r="A603" s="230"/>
      <c r="B603" s="228"/>
      <c r="C603" s="228"/>
      <c r="D603" s="228"/>
      <c r="E603" s="228"/>
      <c r="F603" s="51" t="s">
        <v>166</v>
      </c>
      <c r="G603" s="3">
        <v>20</v>
      </c>
      <c r="H603" s="26" t="e">
        <f>#REF!</f>
        <v>#REF!</v>
      </c>
      <c r="I603" s="26" t="e">
        <f>H603*G603</f>
        <v>#REF!</v>
      </c>
      <c r="J603" s="153"/>
    </row>
    <row r="604" spans="1:10" ht="45" x14ac:dyDescent="0.2">
      <c r="A604" s="21" t="s">
        <v>71</v>
      </c>
      <c r="B604" s="21" t="s">
        <v>110</v>
      </c>
      <c r="C604" s="21" t="s">
        <v>111</v>
      </c>
      <c r="D604" s="21" t="s">
        <v>112</v>
      </c>
      <c r="E604" s="21" t="s">
        <v>113</v>
      </c>
      <c r="F604" s="21" t="s">
        <v>114</v>
      </c>
      <c r="G604" s="21" t="s">
        <v>174</v>
      </c>
      <c r="H604" s="21" t="s">
        <v>92</v>
      </c>
      <c r="I604" s="21" t="s">
        <v>93</v>
      </c>
      <c r="J604" s="21" t="s">
        <v>94</v>
      </c>
    </row>
    <row r="605" spans="1:10" ht="60" x14ac:dyDescent="0.2">
      <c r="A605" s="158" t="s">
        <v>19</v>
      </c>
      <c r="B605" s="157" t="s">
        <v>117</v>
      </c>
      <c r="C605" s="157" t="s">
        <v>47</v>
      </c>
      <c r="D605" s="157">
        <v>2</v>
      </c>
      <c r="E605" s="157">
        <v>20</v>
      </c>
      <c r="F605" s="79" t="s">
        <v>201</v>
      </c>
      <c r="G605" s="30">
        <f>D605*E605</f>
        <v>40</v>
      </c>
      <c r="H605" s="70" t="e">
        <f>#REF!</f>
        <v>#REF!</v>
      </c>
      <c r="I605" s="26" t="e">
        <f>+H605*G605</f>
        <v>#REF!</v>
      </c>
      <c r="J605" s="167" t="e">
        <f>SUM(I605:I608)</f>
        <v>#REF!</v>
      </c>
    </row>
    <row r="606" spans="1:10" ht="30" x14ac:dyDescent="0.2">
      <c r="A606" s="217"/>
      <c r="B606" s="219"/>
      <c r="C606" s="219"/>
      <c r="D606" s="219"/>
      <c r="E606" s="219"/>
      <c r="F606" s="2" t="s">
        <v>306</v>
      </c>
      <c r="G606" s="3">
        <f>D605</f>
        <v>2</v>
      </c>
      <c r="H606" s="26">
        <v>116655</v>
      </c>
      <c r="I606" s="26">
        <f>+H606*G606</f>
        <v>233310</v>
      </c>
      <c r="J606" s="168"/>
    </row>
    <row r="607" spans="1:10" ht="30" x14ac:dyDescent="0.2">
      <c r="A607" s="217"/>
      <c r="B607" s="219"/>
      <c r="C607" s="219"/>
      <c r="D607" s="219"/>
      <c r="E607" s="219"/>
      <c r="F607" s="51" t="s">
        <v>75</v>
      </c>
      <c r="G607" s="30">
        <f>D605*E605</f>
        <v>40</v>
      </c>
      <c r="H607" s="70" t="e">
        <f>#REF!</f>
        <v>#REF!</v>
      </c>
      <c r="I607" s="26" t="e">
        <f>H607*G607</f>
        <v>#REF!</v>
      </c>
      <c r="J607" s="168"/>
    </row>
    <row r="608" spans="1:10" ht="15" x14ac:dyDescent="0.2">
      <c r="A608" s="218"/>
      <c r="B608" s="220"/>
      <c r="C608" s="220"/>
      <c r="D608" s="220"/>
      <c r="E608" s="220"/>
      <c r="F608" s="51" t="s">
        <v>22</v>
      </c>
      <c r="G608" s="30">
        <f>D605</f>
        <v>2</v>
      </c>
      <c r="H608" s="70">
        <v>50000</v>
      </c>
      <c r="I608" s="26">
        <f>H608*G608</f>
        <v>100000</v>
      </c>
      <c r="J608" s="169"/>
    </row>
    <row r="609" spans="1:10" s="22" customFormat="1" ht="45" x14ac:dyDescent="0.2">
      <c r="A609" s="21" t="s">
        <v>71</v>
      </c>
      <c r="B609" s="21" t="s">
        <v>110</v>
      </c>
      <c r="C609" s="21" t="s">
        <v>111</v>
      </c>
      <c r="D609" s="21" t="s">
        <v>112</v>
      </c>
      <c r="E609" s="21" t="s">
        <v>113</v>
      </c>
      <c r="F609" s="21" t="s">
        <v>114</v>
      </c>
      <c r="G609" s="21" t="s">
        <v>174</v>
      </c>
      <c r="H609" s="21" t="s">
        <v>92</v>
      </c>
      <c r="I609" s="21" t="s">
        <v>93</v>
      </c>
      <c r="J609" s="21" t="s">
        <v>94</v>
      </c>
    </row>
    <row r="610" spans="1:10" ht="47.5" customHeight="1" x14ac:dyDescent="0.2">
      <c r="A610" s="180" t="s">
        <v>30</v>
      </c>
      <c r="B610" s="176" t="s">
        <v>59</v>
      </c>
      <c r="C610" s="176" t="s">
        <v>31</v>
      </c>
      <c r="D610" s="176">
        <v>1</v>
      </c>
      <c r="E610" s="176">
        <v>30</v>
      </c>
      <c r="F610" s="51" t="s">
        <v>32</v>
      </c>
      <c r="G610" s="3">
        <f>D610*E610</f>
        <v>30</v>
      </c>
      <c r="H610" s="27">
        <v>1225</v>
      </c>
      <c r="I610" s="26">
        <f>H610*G610</f>
        <v>36750</v>
      </c>
      <c r="J610" s="153">
        <f>SUM(I610:I613)</f>
        <v>179502</v>
      </c>
    </row>
    <row r="611" spans="1:10" ht="54" customHeight="1" x14ac:dyDescent="0.2">
      <c r="A611" s="183"/>
      <c r="B611" s="227"/>
      <c r="C611" s="227"/>
      <c r="D611" s="227"/>
      <c r="E611" s="227"/>
      <c r="F611" s="51" t="s">
        <v>33</v>
      </c>
      <c r="G611" s="3">
        <f>D610*E610</f>
        <v>30</v>
      </c>
      <c r="H611" s="27">
        <f>'[1]EST MERC LITOGRAFIA'!$G$25</f>
        <v>508</v>
      </c>
      <c r="I611" s="26">
        <f>H611*G611</f>
        <v>15240</v>
      </c>
      <c r="J611" s="153"/>
    </row>
    <row r="612" spans="1:10" s="22" customFormat="1" ht="15" x14ac:dyDescent="0.2">
      <c r="A612" s="183"/>
      <c r="B612" s="227"/>
      <c r="C612" s="227"/>
      <c r="D612" s="227"/>
      <c r="E612" s="227"/>
      <c r="F612" s="51" t="s">
        <v>34</v>
      </c>
      <c r="G612" s="3">
        <v>1</v>
      </c>
      <c r="H612" s="27">
        <v>111512</v>
      </c>
      <c r="I612" s="26">
        <f>H612*G612</f>
        <v>111512</v>
      </c>
      <c r="J612" s="153"/>
    </row>
    <row r="613" spans="1:10" ht="47.5" customHeight="1" x14ac:dyDescent="0.2">
      <c r="A613" s="183"/>
      <c r="B613" s="227"/>
      <c r="C613" s="227"/>
      <c r="D613" s="227"/>
      <c r="E613" s="227"/>
      <c r="F613" s="51" t="s">
        <v>35</v>
      </c>
      <c r="G613" s="3">
        <v>4</v>
      </c>
      <c r="H613" s="27">
        <v>4000</v>
      </c>
      <c r="I613" s="26">
        <f>H613*G613</f>
        <v>16000</v>
      </c>
      <c r="J613" s="153"/>
    </row>
    <row r="614" spans="1:10" s="22" customFormat="1" ht="45" x14ac:dyDescent="0.2">
      <c r="A614" s="21" t="s">
        <v>71</v>
      </c>
      <c r="B614" s="21" t="s">
        <v>110</v>
      </c>
      <c r="C614" s="21" t="s">
        <v>111</v>
      </c>
      <c r="D614" s="21" t="s">
        <v>112</v>
      </c>
      <c r="E614" s="21" t="s">
        <v>113</v>
      </c>
      <c r="F614" s="21" t="s">
        <v>114</v>
      </c>
      <c r="G614" s="21" t="s">
        <v>174</v>
      </c>
      <c r="H614" s="21" t="s">
        <v>92</v>
      </c>
      <c r="I614" s="21" t="s">
        <v>93</v>
      </c>
      <c r="J614" s="21" t="s">
        <v>94</v>
      </c>
    </row>
    <row r="615" spans="1:10" ht="59.25" customHeight="1" x14ac:dyDescent="0.2">
      <c r="A615" s="181" t="s">
        <v>127</v>
      </c>
      <c r="B615" s="182" t="s">
        <v>117</v>
      </c>
      <c r="C615" s="182" t="s">
        <v>128</v>
      </c>
      <c r="D615" s="182">
        <v>3</v>
      </c>
      <c r="E615" s="182">
        <v>20</v>
      </c>
      <c r="F615" s="2" t="s">
        <v>211</v>
      </c>
      <c r="G615" s="3">
        <v>1</v>
      </c>
      <c r="H615" s="27" t="e">
        <f>#REF!</f>
        <v>#REF!</v>
      </c>
      <c r="I615" s="26" t="e">
        <f>H615*G615</f>
        <v>#REF!</v>
      </c>
      <c r="J615" s="154" t="e">
        <f>SUM(I615:I616)</f>
        <v>#REF!</v>
      </c>
    </row>
    <row r="616" spans="1:10" ht="53.25" customHeight="1" x14ac:dyDescent="0.2">
      <c r="A616" s="351"/>
      <c r="B616" s="182"/>
      <c r="C616" s="182"/>
      <c r="D616" s="182"/>
      <c r="E616" s="182"/>
      <c r="F616" s="53" t="s">
        <v>181</v>
      </c>
      <c r="G616" s="3">
        <f>D615*E615</f>
        <v>60</v>
      </c>
      <c r="H616" s="26">
        <v>4287</v>
      </c>
      <c r="I616" s="26">
        <f>H616*G616</f>
        <v>257220</v>
      </c>
      <c r="J616" s="154"/>
    </row>
    <row r="617" spans="1:10" ht="26.5" customHeight="1" x14ac:dyDescent="0.2">
      <c r="A617" s="21" t="s">
        <v>71</v>
      </c>
      <c r="B617" s="21" t="s">
        <v>110</v>
      </c>
      <c r="C617" s="21" t="s">
        <v>111</v>
      </c>
      <c r="D617" s="21" t="s">
        <v>112</v>
      </c>
      <c r="E617" s="21" t="s">
        <v>113</v>
      </c>
      <c r="F617" s="21" t="s">
        <v>114</v>
      </c>
      <c r="G617" s="21" t="s">
        <v>174</v>
      </c>
      <c r="H617" s="21" t="s">
        <v>92</v>
      </c>
      <c r="I617" s="21" t="s">
        <v>93</v>
      </c>
      <c r="J617" s="21" t="s">
        <v>94</v>
      </c>
    </row>
    <row r="618" spans="1:10" s="22" customFormat="1" ht="39" customHeight="1" x14ac:dyDescent="0.2">
      <c r="A618" s="185" t="s">
        <v>129</v>
      </c>
      <c r="B618" s="182" t="s">
        <v>59</v>
      </c>
      <c r="C618" s="182" t="s">
        <v>128</v>
      </c>
      <c r="D618" s="182">
        <v>3</v>
      </c>
      <c r="E618" s="182">
        <v>20</v>
      </c>
      <c r="F618" s="2" t="s">
        <v>211</v>
      </c>
      <c r="G618" s="3">
        <v>1</v>
      </c>
      <c r="H618" s="27" t="e">
        <f>#REF!</f>
        <v>#REF!</v>
      </c>
      <c r="I618" s="26" t="e">
        <f>H618*G618</f>
        <v>#REF!</v>
      </c>
      <c r="J618" s="154" t="e">
        <f>SUM(I618:I619)</f>
        <v>#REF!</v>
      </c>
    </row>
    <row r="619" spans="1:10" ht="74.25" customHeight="1" x14ac:dyDescent="0.2">
      <c r="A619" s="350"/>
      <c r="B619" s="182"/>
      <c r="C619" s="182"/>
      <c r="D619" s="182"/>
      <c r="E619" s="182"/>
      <c r="F619" s="53" t="s">
        <v>181</v>
      </c>
      <c r="G619" s="3">
        <f>D618*E618</f>
        <v>60</v>
      </c>
      <c r="H619" s="26">
        <v>4287</v>
      </c>
      <c r="I619" s="26">
        <f>H619*G619</f>
        <v>257220</v>
      </c>
      <c r="J619" s="154"/>
    </row>
    <row r="620" spans="1:10" ht="51" customHeight="1" x14ac:dyDescent="0.2">
      <c r="A620" s="21" t="s">
        <v>71</v>
      </c>
      <c r="B620" s="21" t="s">
        <v>110</v>
      </c>
      <c r="C620" s="21" t="s">
        <v>111</v>
      </c>
      <c r="D620" s="21" t="s">
        <v>112</v>
      </c>
      <c r="E620" s="21" t="s">
        <v>113</v>
      </c>
      <c r="F620" s="21" t="s">
        <v>114</v>
      </c>
      <c r="G620" s="21" t="s">
        <v>174</v>
      </c>
      <c r="H620" s="21" t="s">
        <v>92</v>
      </c>
      <c r="I620" s="21" t="s">
        <v>93</v>
      </c>
      <c r="J620" s="21" t="s">
        <v>94</v>
      </c>
    </row>
    <row r="621" spans="1:10" ht="44" customHeight="1" x14ac:dyDescent="0.2">
      <c r="A621" s="184" t="s">
        <v>420</v>
      </c>
      <c r="B621" s="176" t="s">
        <v>59</v>
      </c>
      <c r="C621" s="176" t="s">
        <v>128</v>
      </c>
      <c r="D621" s="176">
        <v>3</v>
      </c>
      <c r="E621" s="176">
        <v>20</v>
      </c>
      <c r="F621" s="53" t="s">
        <v>181</v>
      </c>
      <c r="G621" s="3">
        <f>D621*E621</f>
        <v>60</v>
      </c>
      <c r="H621" s="26">
        <v>4287</v>
      </c>
      <c r="I621" s="26">
        <f>H621*G621</f>
        <v>257220</v>
      </c>
      <c r="J621" s="154">
        <f>SUM(I621:I623)</f>
        <v>719220</v>
      </c>
    </row>
    <row r="622" spans="1:10" s="22" customFormat="1" ht="15" x14ac:dyDescent="0.2">
      <c r="A622" s="234"/>
      <c r="B622" s="227"/>
      <c r="C622" s="227"/>
      <c r="D622" s="227"/>
      <c r="E622" s="227"/>
      <c r="F622" s="53" t="s">
        <v>37</v>
      </c>
      <c r="G622" s="3">
        <f>E621</f>
        <v>20</v>
      </c>
      <c r="H622" s="26">
        <v>7150</v>
      </c>
      <c r="I622" s="26">
        <f>H622*G622</f>
        <v>143000</v>
      </c>
      <c r="J622" s="154"/>
    </row>
    <row r="623" spans="1:10" ht="15" x14ac:dyDescent="0.2">
      <c r="A623" s="232"/>
      <c r="B623" s="228"/>
      <c r="C623" s="228"/>
      <c r="D623" s="228"/>
      <c r="E623" s="228"/>
      <c r="F623" s="53" t="s">
        <v>38</v>
      </c>
      <c r="G623" s="3">
        <f>E621</f>
        <v>20</v>
      </c>
      <c r="H623" s="27">
        <v>15950</v>
      </c>
      <c r="I623" s="26">
        <f>H623*G623</f>
        <v>319000</v>
      </c>
      <c r="J623" s="154"/>
    </row>
    <row r="624" spans="1:10" ht="45" x14ac:dyDescent="0.2">
      <c r="A624" s="21" t="s">
        <v>71</v>
      </c>
      <c r="B624" s="21" t="s">
        <v>110</v>
      </c>
      <c r="C624" s="21" t="s">
        <v>111</v>
      </c>
      <c r="D624" s="21" t="s">
        <v>112</v>
      </c>
      <c r="E624" s="21" t="s">
        <v>113</v>
      </c>
      <c r="F624" s="21" t="s">
        <v>114</v>
      </c>
      <c r="G624" s="21" t="s">
        <v>174</v>
      </c>
      <c r="H624" s="21" t="s">
        <v>92</v>
      </c>
      <c r="I624" s="21" t="s">
        <v>93</v>
      </c>
      <c r="J624" s="21" t="s">
        <v>94</v>
      </c>
    </row>
    <row r="625" spans="1:10" ht="15" x14ac:dyDescent="0.2">
      <c r="A625" s="183" t="s">
        <v>399</v>
      </c>
      <c r="B625" s="176" t="s">
        <v>117</v>
      </c>
      <c r="C625" s="176" t="s">
        <v>128</v>
      </c>
      <c r="D625" s="176">
        <v>3</v>
      </c>
      <c r="E625" s="176">
        <v>20</v>
      </c>
      <c r="F625" s="53" t="s">
        <v>181</v>
      </c>
      <c r="G625" s="3">
        <f>D625*E625</f>
        <v>60</v>
      </c>
      <c r="H625" s="26">
        <v>4287</v>
      </c>
      <c r="I625" s="26">
        <f>H625*G625</f>
        <v>257220</v>
      </c>
      <c r="J625" s="154">
        <f>SUM(I625:I627)</f>
        <v>719220</v>
      </c>
    </row>
    <row r="626" spans="1:10" ht="15" x14ac:dyDescent="0.2">
      <c r="A626" s="183"/>
      <c r="B626" s="227"/>
      <c r="C626" s="227"/>
      <c r="D626" s="227"/>
      <c r="E626" s="227"/>
      <c r="F626" s="53" t="s">
        <v>37</v>
      </c>
      <c r="G626" s="3">
        <f>E625</f>
        <v>20</v>
      </c>
      <c r="H626" s="26">
        <v>7150</v>
      </c>
      <c r="I626" s="26">
        <f>H626*G626</f>
        <v>143000</v>
      </c>
      <c r="J626" s="154"/>
    </row>
    <row r="627" spans="1:10" ht="15" x14ac:dyDescent="0.2">
      <c r="A627" s="183"/>
      <c r="B627" s="228"/>
      <c r="C627" s="228"/>
      <c r="D627" s="228"/>
      <c r="E627" s="228"/>
      <c r="F627" s="53" t="s">
        <v>38</v>
      </c>
      <c r="G627" s="3">
        <f>E625</f>
        <v>20</v>
      </c>
      <c r="H627" s="27">
        <v>15950</v>
      </c>
      <c r="I627" s="26">
        <f>H627*G627</f>
        <v>319000</v>
      </c>
      <c r="J627" s="154"/>
    </row>
    <row r="628" spans="1:10" ht="45" x14ac:dyDescent="0.2">
      <c r="A628" s="21" t="s">
        <v>71</v>
      </c>
      <c r="B628" s="21" t="s">
        <v>110</v>
      </c>
      <c r="C628" s="21" t="s">
        <v>111</v>
      </c>
      <c r="D628" s="21" t="s">
        <v>112</v>
      </c>
      <c r="E628" s="21" t="s">
        <v>113</v>
      </c>
      <c r="F628" s="21" t="s">
        <v>114</v>
      </c>
      <c r="G628" s="21" t="s">
        <v>174</v>
      </c>
      <c r="H628" s="21" t="s">
        <v>92</v>
      </c>
      <c r="I628" s="21" t="s">
        <v>93</v>
      </c>
      <c r="J628" s="21" t="s">
        <v>94</v>
      </c>
    </row>
    <row r="629" spans="1:10" ht="15" x14ac:dyDescent="0.2">
      <c r="A629" s="183" t="s">
        <v>339</v>
      </c>
      <c r="B629" s="176" t="s">
        <v>117</v>
      </c>
      <c r="C629" s="176" t="s">
        <v>234</v>
      </c>
      <c r="D629" s="176">
        <v>3</v>
      </c>
      <c r="E629" s="176">
        <v>20</v>
      </c>
      <c r="F629" s="2" t="s">
        <v>261</v>
      </c>
      <c r="G629" s="3">
        <v>1</v>
      </c>
      <c r="H629" s="27">
        <f>135767.5*(1+5.2%)</f>
        <v>142827.41</v>
      </c>
      <c r="I629" s="26">
        <f>H629*G629</f>
        <v>142827.41</v>
      </c>
      <c r="J629" s="235" t="e">
        <f>SUM(I629:I640)</f>
        <v>#REF!</v>
      </c>
    </row>
    <row r="630" spans="1:10" ht="15" x14ac:dyDescent="0.2">
      <c r="A630" s="183"/>
      <c r="B630" s="227"/>
      <c r="C630" s="227"/>
      <c r="D630" s="227"/>
      <c r="E630" s="227"/>
      <c r="F630" s="2" t="s">
        <v>40</v>
      </c>
      <c r="G630" s="3">
        <v>1</v>
      </c>
      <c r="H630" s="27">
        <f>77150*(1+5.2%)</f>
        <v>81161.8</v>
      </c>
      <c r="I630" s="26">
        <f t="shared" ref="I630:I639" si="37">H630*G630</f>
        <v>81161.8</v>
      </c>
      <c r="J630" s="186"/>
    </row>
    <row r="631" spans="1:10" ht="15" x14ac:dyDescent="0.2">
      <c r="A631" s="183"/>
      <c r="B631" s="227"/>
      <c r="C631" s="227"/>
      <c r="D631" s="227"/>
      <c r="E631" s="227"/>
      <c r="F631" s="2" t="s">
        <v>132</v>
      </c>
      <c r="G631" s="3">
        <v>1</v>
      </c>
      <c r="H631" s="27">
        <f>62540*(1+5.2%)</f>
        <v>65792.08</v>
      </c>
      <c r="I631" s="26">
        <f t="shared" si="37"/>
        <v>65792.08</v>
      </c>
      <c r="J631" s="186"/>
    </row>
    <row r="632" spans="1:10" ht="15" x14ac:dyDescent="0.2">
      <c r="A632" s="183"/>
      <c r="B632" s="227"/>
      <c r="C632" s="227"/>
      <c r="D632" s="227"/>
      <c r="E632" s="227"/>
      <c r="F632" s="2" t="s">
        <v>262</v>
      </c>
      <c r="G632" s="3">
        <v>1</v>
      </c>
      <c r="H632" s="27">
        <v>76262</v>
      </c>
      <c r="I632" s="26">
        <f t="shared" si="37"/>
        <v>76262</v>
      </c>
      <c r="J632" s="186"/>
    </row>
    <row r="633" spans="1:10" ht="15" x14ac:dyDescent="0.2">
      <c r="A633" s="183"/>
      <c r="B633" s="227"/>
      <c r="C633" s="227"/>
      <c r="D633" s="227"/>
      <c r="E633" s="227"/>
      <c r="F633" s="2" t="s">
        <v>171</v>
      </c>
      <c r="G633" s="3">
        <f>D629</f>
        <v>3</v>
      </c>
      <c r="H633" s="27" t="e">
        <f>#REF!</f>
        <v>#REF!</v>
      </c>
      <c r="I633" s="26" t="e">
        <f t="shared" si="37"/>
        <v>#REF!</v>
      </c>
      <c r="J633" s="186"/>
    </row>
    <row r="634" spans="1:10" ht="15" x14ac:dyDescent="0.2">
      <c r="A634" s="183"/>
      <c r="B634" s="227"/>
      <c r="C634" s="227"/>
      <c r="D634" s="227"/>
      <c r="E634" s="227"/>
      <c r="F634" s="2" t="s">
        <v>180</v>
      </c>
      <c r="G634" s="30">
        <f>D629</f>
        <v>3</v>
      </c>
      <c r="H634" s="27" t="e">
        <f>#REF!</f>
        <v>#REF!</v>
      </c>
      <c r="I634" s="26" t="e">
        <f t="shared" si="37"/>
        <v>#REF!</v>
      </c>
      <c r="J634" s="186"/>
    </row>
    <row r="635" spans="1:10" s="22" customFormat="1" ht="15" x14ac:dyDescent="0.2">
      <c r="A635" s="183"/>
      <c r="B635" s="227"/>
      <c r="C635" s="227"/>
      <c r="D635" s="227"/>
      <c r="E635" s="227"/>
      <c r="F635" s="2" t="s">
        <v>43</v>
      </c>
      <c r="G635" s="30">
        <v>1</v>
      </c>
      <c r="H635" s="27">
        <v>24563</v>
      </c>
      <c r="I635" s="26">
        <f t="shared" si="37"/>
        <v>24563</v>
      </c>
      <c r="J635" s="186"/>
    </row>
    <row r="636" spans="1:10" ht="13.5" customHeight="1" x14ac:dyDescent="0.2">
      <c r="A636" s="183"/>
      <c r="B636" s="227"/>
      <c r="C636" s="227"/>
      <c r="D636" s="227"/>
      <c r="E636" s="227"/>
      <c r="F636" s="2" t="s">
        <v>202</v>
      </c>
      <c r="G636" s="30">
        <v>1</v>
      </c>
      <c r="H636" s="27" t="e">
        <f>#REF!</f>
        <v>#REF!</v>
      </c>
      <c r="I636" s="26" t="e">
        <f t="shared" si="37"/>
        <v>#REF!</v>
      </c>
      <c r="J636" s="186"/>
    </row>
    <row r="637" spans="1:10" ht="15" x14ac:dyDescent="0.2">
      <c r="A637" s="183"/>
      <c r="B637" s="227"/>
      <c r="C637" s="227"/>
      <c r="D637" s="227"/>
      <c r="E637" s="227"/>
      <c r="F637" s="2" t="s">
        <v>317</v>
      </c>
      <c r="G637" s="80">
        <f>(D629*E629)/50</f>
        <v>1.2</v>
      </c>
      <c r="H637" s="27" t="e">
        <f>#REF!</f>
        <v>#REF!</v>
      </c>
      <c r="I637" s="26" t="e">
        <f t="shared" si="37"/>
        <v>#REF!</v>
      </c>
      <c r="J637" s="186"/>
    </row>
    <row r="638" spans="1:10" ht="15" x14ac:dyDescent="0.2">
      <c r="A638" s="183"/>
      <c r="B638" s="227"/>
      <c r="C638" s="227"/>
      <c r="D638" s="227"/>
      <c r="E638" s="227"/>
      <c r="F638" s="2" t="s">
        <v>318</v>
      </c>
      <c r="G638" s="80">
        <f>(D629*E629)/50</f>
        <v>1.2</v>
      </c>
      <c r="H638" s="27">
        <v>34467</v>
      </c>
      <c r="I638" s="26">
        <f t="shared" si="37"/>
        <v>41360.400000000001</v>
      </c>
      <c r="J638" s="186"/>
    </row>
    <row r="639" spans="1:10" ht="15" x14ac:dyDescent="0.2">
      <c r="A639" s="183"/>
      <c r="B639" s="227"/>
      <c r="C639" s="227"/>
      <c r="D639" s="227"/>
      <c r="E639" s="227"/>
      <c r="F639" s="2" t="s">
        <v>312</v>
      </c>
      <c r="G639" s="30">
        <v>1</v>
      </c>
      <c r="H639" s="27" t="e">
        <f>#REF!</f>
        <v>#REF!</v>
      </c>
      <c r="I639" s="26" t="e">
        <f t="shared" si="37"/>
        <v>#REF!</v>
      </c>
      <c r="J639" s="186"/>
    </row>
    <row r="640" spans="1:10" ht="60" x14ac:dyDescent="0.2">
      <c r="A640" s="231"/>
      <c r="B640" s="228"/>
      <c r="C640" s="228"/>
      <c r="D640" s="228"/>
      <c r="E640" s="228"/>
      <c r="F640" s="2" t="s">
        <v>211</v>
      </c>
      <c r="G640" s="3">
        <v>1</v>
      </c>
      <c r="H640" s="27" t="e">
        <f>#REF!</f>
        <v>#REF!</v>
      </c>
      <c r="I640" s="26" t="e">
        <f>H640*G640</f>
        <v>#REF!</v>
      </c>
      <c r="J640" s="236"/>
    </row>
    <row r="641" spans="1:10" ht="45" x14ac:dyDescent="0.2">
      <c r="A641" s="21" t="s">
        <v>71</v>
      </c>
      <c r="B641" s="21" t="s">
        <v>110</v>
      </c>
      <c r="C641" s="21" t="s">
        <v>111</v>
      </c>
      <c r="D641" s="21" t="s">
        <v>112</v>
      </c>
      <c r="E641" s="21" t="s">
        <v>113</v>
      </c>
      <c r="F641" s="21" t="s">
        <v>114</v>
      </c>
      <c r="G641" s="21" t="s">
        <v>174</v>
      </c>
      <c r="H641" s="21" t="s">
        <v>92</v>
      </c>
      <c r="I641" s="21" t="s">
        <v>93</v>
      </c>
      <c r="J641" s="21" t="s">
        <v>94</v>
      </c>
    </row>
    <row r="642" spans="1:10" ht="15" x14ac:dyDescent="0.2">
      <c r="A642" s="183" t="s">
        <v>339</v>
      </c>
      <c r="B642" s="176" t="s">
        <v>59</v>
      </c>
      <c r="C642" s="176" t="s">
        <v>234</v>
      </c>
      <c r="D642" s="176">
        <v>3</v>
      </c>
      <c r="E642" s="176">
        <v>15</v>
      </c>
      <c r="F642" s="2" t="s">
        <v>261</v>
      </c>
      <c r="G642" s="3">
        <v>1</v>
      </c>
      <c r="H642" s="27">
        <f>135767.5*(1+5.2%)</f>
        <v>142827.41</v>
      </c>
      <c r="I642" s="26">
        <f>H642*G642</f>
        <v>142827.41</v>
      </c>
      <c r="J642" s="186" t="e">
        <f>SUM(I642:I653)</f>
        <v>#REF!</v>
      </c>
    </row>
    <row r="643" spans="1:10" ht="15" x14ac:dyDescent="0.2">
      <c r="A643" s="183"/>
      <c r="B643" s="227"/>
      <c r="C643" s="227"/>
      <c r="D643" s="227"/>
      <c r="E643" s="227"/>
      <c r="F643" s="2" t="s">
        <v>40</v>
      </c>
      <c r="G643" s="3">
        <v>1</v>
      </c>
      <c r="H643" s="27">
        <f>77150*(1+5.2%)</f>
        <v>81161.8</v>
      </c>
      <c r="I643" s="26">
        <f t="shared" ref="I643:I653" si="38">H643*G643</f>
        <v>81161.8</v>
      </c>
      <c r="J643" s="186"/>
    </row>
    <row r="644" spans="1:10" ht="15" x14ac:dyDescent="0.2">
      <c r="A644" s="183"/>
      <c r="B644" s="227"/>
      <c r="C644" s="227"/>
      <c r="D644" s="227"/>
      <c r="E644" s="227"/>
      <c r="F644" s="2" t="s">
        <v>132</v>
      </c>
      <c r="G644" s="3">
        <v>1</v>
      </c>
      <c r="H644" s="27">
        <f>62540*(1+5.2%)</f>
        <v>65792.08</v>
      </c>
      <c r="I644" s="26">
        <f t="shared" si="38"/>
        <v>65792.08</v>
      </c>
      <c r="J644" s="186"/>
    </row>
    <row r="645" spans="1:10" ht="15" x14ac:dyDescent="0.2">
      <c r="A645" s="183"/>
      <c r="B645" s="227"/>
      <c r="C645" s="227"/>
      <c r="D645" s="227"/>
      <c r="E645" s="227"/>
      <c r="F645" s="2" t="s">
        <v>262</v>
      </c>
      <c r="G645" s="3">
        <v>1</v>
      </c>
      <c r="H645" s="27">
        <v>76262</v>
      </c>
      <c r="I645" s="26">
        <f t="shared" si="38"/>
        <v>76262</v>
      </c>
      <c r="J645" s="186"/>
    </row>
    <row r="646" spans="1:10" ht="15" x14ac:dyDescent="0.2">
      <c r="A646" s="183"/>
      <c r="B646" s="227"/>
      <c r="C646" s="227"/>
      <c r="D646" s="227"/>
      <c r="E646" s="227"/>
      <c r="F646" s="2" t="s">
        <v>171</v>
      </c>
      <c r="G646" s="3">
        <f>D642</f>
        <v>3</v>
      </c>
      <c r="H646" s="27" t="e">
        <f>#REF!</f>
        <v>#REF!</v>
      </c>
      <c r="I646" s="26" t="e">
        <f t="shared" si="38"/>
        <v>#REF!</v>
      </c>
      <c r="J646" s="186"/>
    </row>
    <row r="647" spans="1:10" ht="15" x14ac:dyDescent="0.2">
      <c r="A647" s="183"/>
      <c r="B647" s="227"/>
      <c r="C647" s="227"/>
      <c r="D647" s="227"/>
      <c r="E647" s="227"/>
      <c r="F647" s="2" t="s">
        <v>180</v>
      </c>
      <c r="G647" s="30">
        <f>D642</f>
        <v>3</v>
      </c>
      <c r="H647" s="27" t="e">
        <f>#REF!</f>
        <v>#REF!</v>
      </c>
      <c r="I647" s="26" t="e">
        <f t="shared" si="38"/>
        <v>#REF!</v>
      </c>
      <c r="J647" s="186"/>
    </row>
    <row r="648" spans="1:10" s="22" customFormat="1" ht="15" x14ac:dyDescent="0.2">
      <c r="A648" s="183"/>
      <c r="B648" s="227"/>
      <c r="C648" s="227"/>
      <c r="D648" s="227"/>
      <c r="E648" s="227"/>
      <c r="F648" s="2" t="s">
        <v>43</v>
      </c>
      <c r="G648" s="30">
        <v>1</v>
      </c>
      <c r="H648" s="27">
        <v>24563</v>
      </c>
      <c r="I648" s="26">
        <f t="shared" si="38"/>
        <v>24563</v>
      </c>
      <c r="J648" s="186"/>
    </row>
    <row r="649" spans="1:10" ht="33" customHeight="1" x14ac:dyDescent="0.2">
      <c r="A649" s="183"/>
      <c r="B649" s="227"/>
      <c r="C649" s="227"/>
      <c r="D649" s="227"/>
      <c r="E649" s="227"/>
      <c r="F649" s="2" t="s">
        <v>202</v>
      </c>
      <c r="G649" s="30">
        <f>D642*E642</f>
        <v>45</v>
      </c>
      <c r="H649" s="27" t="e">
        <f>#REF!</f>
        <v>#REF!</v>
      </c>
      <c r="I649" s="26" t="e">
        <f t="shared" si="38"/>
        <v>#REF!</v>
      </c>
      <c r="J649" s="186"/>
    </row>
    <row r="650" spans="1:10" ht="39" customHeight="1" x14ac:dyDescent="0.2">
      <c r="A650" s="183"/>
      <c r="B650" s="227"/>
      <c r="C650" s="227"/>
      <c r="D650" s="227"/>
      <c r="E650" s="227"/>
      <c r="F650" s="2" t="s">
        <v>317</v>
      </c>
      <c r="G650" s="80">
        <f>(D642*E642)/50</f>
        <v>0.9</v>
      </c>
      <c r="H650" s="27" t="e">
        <f>#REF!</f>
        <v>#REF!</v>
      </c>
      <c r="I650" s="26" t="e">
        <f t="shared" si="38"/>
        <v>#REF!</v>
      </c>
      <c r="J650" s="186"/>
    </row>
    <row r="651" spans="1:10" s="22" customFormat="1" ht="15" x14ac:dyDescent="0.2">
      <c r="A651" s="183"/>
      <c r="B651" s="227"/>
      <c r="C651" s="227"/>
      <c r="D651" s="227"/>
      <c r="E651" s="227"/>
      <c r="F651" s="2" t="s">
        <v>318</v>
      </c>
      <c r="G651" s="80">
        <f>(D642*E642)/50</f>
        <v>0.9</v>
      </c>
      <c r="H651" s="27">
        <v>34467</v>
      </c>
      <c r="I651" s="26">
        <f t="shared" si="38"/>
        <v>31020.3</v>
      </c>
      <c r="J651" s="186"/>
    </row>
    <row r="652" spans="1:10" ht="32.5" customHeight="1" x14ac:dyDescent="0.2">
      <c r="A652" s="183"/>
      <c r="B652" s="227"/>
      <c r="C652" s="227"/>
      <c r="D652" s="227"/>
      <c r="E652" s="227"/>
      <c r="F652" s="2" t="s">
        <v>312</v>
      </c>
      <c r="G652" s="30">
        <v>1</v>
      </c>
      <c r="H652" s="27" t="e">
        <f>#REF!</f>
        <v>#REF!</v>
      </c>
      <c r="I652" s="26" t="e">
        <f t="shared" si="38"/>
        <v>#REF!</v>
      </c>
      <c r="J652" s="186"/>
    </row>
    <row r="653" spans="1:10" ht="41.5" customHeight="1" x14ac:dyDescent="0.2">
      <c r="A653" s="231"/>
      <c r="B653" s="228"/>
      <c r="C653" s="228"/>
      <c r="D653" s="228"/>
      <c r="E653" s="228"/>
      <c r="F653" s="2" t="s">
        <v>211</v>
      </c>
      <c r="G653" s="3">
        <v>1</v>
      </c>
      <c r="H653" s="27" t="e">
        <f>#REF!</f>
        <v>#REF!</v>
      </c>
      <c r="I653" s="26" t="e">
        <f t="shared" si="38"/>
        <v>#REF!</v>
      </c>
      <c r="J653" s="186"/>
    </row>
    <row r="654" spans="1:10" s="22" customFormat="1" ht="45" x14ac:dyDescent="0.2">
      <c r="A654" s="21" t="s">
        <v>71</v>
      </c>
      <c r="B654" s="21" t="s">
        <v>110</v>
      </c>
      <c r="C654" s="21" t="s">
        <v>111</v>
      </c>
      <c r="D654" s="21" t="s">
        <v>112</v>
      </c>
      <c r="E654" s="21" t="s">
        <v>113</v>
      </c>
      <c r="F654" s="21" t="s">
        <v>114</v>
      </c>
      <c r="G654" s="21" t="s">
        <v>174</v>
      </c>
      <c r="H654" s="21" t="s">
        <v>92</v>
      </c>
      <c r="I654" s="21" t="s">
        <v>93</v>
      </c>
      <c r="J654" s="21" t="s">
        <v>94</v>
      </c>
    </row>
    <row r="655" spans="1:10" ht="37.25" customHeight="1" x14ac:dyDescent="0.2">
      <c r="A655" s="180" t="s">
        <v>340</v>
      </c>
      <c r="B655" s="182" t="s">
        <v>117</v>
      </c>
      <c r="C655" s="182" t="s">
        <v>47</v>
      </c>
      <c r="D655" s="182">
        <v>3</v>
      </c>
      <c r="E655" s="182" t="s">
        <v>135</v>
      </c>
      <c r="F655" s="2" t="s">
        <v>211</v>
      </c>
      <c r="G655" s="3">
        <v>1</v>
      </c>
      <c r="H655" s="27" t="e">
        <f>#REF!</f>
        <v>#REF!</v>
      </c>
      <c r="I655" s="26" t="e">
        <f t="shared" ref="I655:I656" si="39">H655*G655</f>
        <v>#REF!</v>
      </c>
      <c r="J655" s="235" t="e">
        <f>SUM(I655:I656)</f>
        <v>#REF!</v>
      </c>
    </row>
    <row r="656" spans="1:10" ht="36.5" customHeight="1" x14ac:dyDescent="0.2">
      <c r="A656" s="231"/>
      <c r="B656" s="182"/>
      <c r="C656" s="182"/>
      <c r="D656" s="182"/>
      <c r="E656" s="182"/>
      <c r="F656" s="55" t="s">
        <v>264</v>
      </c>
      <c r="G656" s="3">
        <v>1</v>
      </c>
      <c r="H656" s="26">
        <v>50000</v>
      </c>
      <c r="I656" s="26">
        <f t="shared" si="39"/>
        <v>50000</v>
      </c>
      <c r="J656" s="235"/>
    </row>
    <row r="657" spans="1:10" s="22" customFormat="1" ht="45" x14ac:dyDescent="0.2">
      <c r="A657" s="21" t="s">
        <v>71</v>
      </c>
      <c r="B657" s="21" t="s">
        <v>110</v>
      </c>
      <c r="C657" s="21" t="s">
        <v>111</v>
      </c>
      <c r="D657" s="21" t="s">
        <v>112</v>
      </c>
      <c r="E657" s="21" t="s">
        <v>113</v>
      </c>
      <c r="F657" s="21" t="s">
        <v>114</v>
      </c>
      <c r="G657" s="21" t="s">
        <v>174</v>
      </c>
      <c r="H657" s="21" t="s">
        <v>92</v>
      </c>
      <c r="I657" s="21" t="s">
        <v>93</v>
      </c>
      <c r="J657" s="21" t="s">
        <v>94</v>
      </c>
    </row>
    <row r="658" spans="1:10" ht="33" customHeight="1" x14ac:dyDescent="0.2">
      <c r="A658" s="180" t="s">
        <v>340</v>
      </c>
      <c r="B658" s="182" t="s">
        <v>59</v>
      </c>
      <c r="C658" s="182" t="s">
        <v>47</v>
      </c>
      <c r="D658" s="182">
        <v>3</v>
      </c>
      <c r="E658" s="182" t="s">
        <v>136</v>
      </c>
      <c r="F658" s="2" t="s">
        <v>211</v>
      </c>
      <c r="G658" s="3">
        <v>1</v>
      </c>
      <c r="H658" s="27" t="e">
        <f>#REF!</f>
        <v>#REF!</v>
      </c>
      <c r="I658" s="26" t="e">
        <f t="shared" ref="I658:I659" si="40">H658*G658</f>
        <v>#REF!</v>
      </c>
      <c r="J658" s="235" t="e">
        <f>SUM(I658:I659)</f>
        <v>#REF!</v>
      </c>
    </row>
    <row r="659" spans="1:10" ht="38.75" customHeight="1" x14ac:dyDescent="0.2">
      <c r="A659" s="231"/>
      <c r="B659" s="182"/>
      <c r="C659" s="182"/>
      <c r="D659" s="182"/>
      <c r="E659" s="182"/>
      <c r="F659" s="55" t="s">
        <v>264</v>
      </c>
      <c r="G659" s="3">
        <v>1</v>
      </c>
      <c r="H659" s="26">
        <v>50000</v>
      </c>
      <c r="I659" s="26">
        <f t="shared" si="40"/>
        <v>50000</v>
      </c>
      <c r="J659" s="235"/>
    </row>
    <row r="660" spans="1:10" ht="45" x14ac:dyDescent="0.2">
      <c r="A660" s="21" t="s">
        <v>71</v>
      </c>
      <c r="B660" s="21" t="s">
        <v>110</v>
      </c>
      <c r="C660" s="21" t="s">
        <v>111</v>
      </c>
      <c r="D660" s="21" t="s">
        <v>112</v>
      </c>
      <c r="E660" s="21" t="s">
        <v>113</v>
      </c>
      <c r="F660" s="21" t="s">
        <v>114</v>
      </c>
      <c r="G660" s="21" t="s">
        <v>174</v>
      </c>
      <c r="H660" s="21" t="s">
        <v>92</v>
      </c>
      <c r="I660" s="21" t="s">
        <v>93</v>
      </c>
      <c r="J660" s="21" t="s">
        <v>94</v>
      </c>
    </row>
    <row r="661" spans="1:10" ht="45" x14ac:dyDescent="0.2">
      <c r="A661" s="50" t="s">
        <v>265</v>
      </c>
      <c r="B661" s="3" t="s">
        <v>117</v>
      </c>
      <c r="C661" s="3" t="s">
        <v>47</v>
      </c>
      <c r="D661" s="3">
        <v>2</v>
      </c>
      <c r="E661" s="3" t="s">
        <v>137</v>
      </c>
      <c r="F661" s="2" t="s">
        <v>306</v>
      </c>
      <c r="G661" s="41">
        <f>D661</f>
        <v>2</v>
      </c>
      <c r="H661" s="26">
        <v>116655</v>
      </c>
      <c r="I661" s="26">
        <f>+H661*G661</f>
        <v>233310</v>
      </c>
      <c r="J661" s="78">
        <f>SUM(I661:I661)</f>
        <v>233310</v>
      </c>
    </row>
    <row r="662" spans="1:10" s="22" customFormat="1" ht="45" x14ac:dyDescent="0.2">
      <c r="A662" s="21" t="s">
        <v>71</v>
      </c>
      <c r="B662" s="21" t="s">
        <v>110</v>
      </c>
      <c r="C662" s="21" t="s">
        <v>111</v>
      </c>
      <c r="D662" s="21" t="s">
        <v>112</v>
      </c>
      <c r="E662" s="21" t="s">
        <v>113</v>
      </c>
      <c r="F662" s="21" t="s">
        <v>114</v>
      </c>
      <c r="G662" s="21" t="s">
        <v>174</v>
      </c>
      <c r="H662" s="21" t="s">
        <v>92</v>
      </c>
      <c r="I662" s="21" t="s">
        <v>93</v>
      </c>
      <c r="J662" s="21" t="s">
        <v>94</v>
      </c>
    </row>
    <row r="663" spans="1:10" ht="45" x14ac:dyDescent="0.2">
      <c r="A663" s="50" t="s">
        <v>265</v>
      </c>
      <c r="B663" s="3" t="s">
        <v>59</v>
      </c>
      <c r="C663" s="3" t="s">
        <v>47</v>
      </c>
      <c r="D663" s="3">
        <v>2</v>
      </c>
      <c r="E663" s="3" t="s">
        <v>138</v>
      </c>
      <c r="F663" s="2" t="s">
        <v>306</v>
      </c>
      <c r="G663" s="41">
        <f>D663</f>
        <v>2</v>
      </c>
      <c r="H663" s="26">
        <v>116655</v>
      </c>
      <c r="I663" s="26">
        <f>+H663*G663</f>
        <v>233310</v>
      </c>
      <c r="J663" s="78">
        <f>SUM(I663:I663)</f>
        <v>233310</v>
      </c>
    </row>
    <row r="664" spans="1:10" s="22" customFormat="1" ht="45" x14ac:dyDescent="0.2">
      <c r="A664" s="21" t="s">
        <v>71</v>
      </c>
      <c r="B664" s="21" t="s">
        <v>110</v>
      </c>
      <c r="C664" s="21" t="s">
        <v>111</v>
      </c>
      <c r="D664" s="21" t="s">
        <v>112</v>
      </c>
      <c r="E664" s="21" t="s">
        <v>113</v>
      </c>
      <c r="F664" s="21" t="s">
        <v>114</v>
      </c>
      <c r="G664" s="21" t="s">
        <v>174</v>
      </c>
      <c r="H664" s="21" t="s">
        <v>92</v>
      </c>
      <c r="I664" s="21" t="s">
        <v>93</v>
      </c>
      <c r="J664" s="21" t="s">
        <v>94</v>
      </c>
    </row>
    <row r="665" spans="1:10" s="38" customFormat="1" ht="52.25" customHeight="1" x14ac:dyDescent="0.2">
      <c r="A665" s="180" t="s">
        <v>0</v>
      </c>
      <c r="B665" s="176" t="s">
        <v>117</v>
      </c>
      <c r="C665" s="176" t="s">
        <v>406</v>
      </c>
      <c r="D665" s="176">
        <v>3</v>
      </c>
      <c r="E665" s="176">
        <v>15</v>
      </c>
      <c r="F665" s="43" t="s">
        <v>83</v>
      </c>
      <c r="G665" s="3">
        <f>E665*D665</f>
        <v>45</v>
      </c>
      <c r="H665" s="26" t="e">
        <f>#REF!</f>
        <v>#REF!</v>
      </c>
      <c r="I665" s="26" t="e">
        <f>H665*G665</f>
        <v>#REF!</v>
      </c>
      <c r="J665" s="235" t="e">
        <f>SUM(I665:I666)</f>
        <v>#REF!</v>
      </c>
    </row>
    <row r="666" spans="1:10" ht="62" customHeight="1" x14ac:dyDescent="0.2">
      <c r="A666" s="231"/>
      <c r="B666" s="228"/>
      <c r="C666" s="228"/>
      <c r="D666" s="228"/>
      <c r="E666" s="228"/>
      <c r="F666" s="2" t="s">
        <v>306</v>
      </c>
      <c r="G666" s="3">
        <f>D665</f>
        <v>3</v>
      </c>
      <c r="H666" s="26">
        <v>116655</v>
      </c>
      <c r="I666" s="26">
        <f>+H666*G666</f>
        <v>349965</v>
      </c>
      <c r="J666" s="235"/>
    </row>
    <row r="667" spans="1:10" s="22" customFormat="1" ht="45" x14ac:dyDescent="0.2">
      <c r="A667" s="21" t="s">
        <v>71</v>
      </c>
      <c r="B667" s="21" t="s">
        <v>110</v>
      </c>
      <c r="C667" s="21" t="s">
        <v>111</v>
      </c>
      <c r="D667" s="21" t="s">
        <v>112</v>
      </c>
      <c r="E667" s="21" t="s">
        <v>113</v>
      </c>
      <c r="F667" s="21" t="s">
        <v>114</v>
      </c>
      <c r="G667" s="21" t="s">
        <v>174</v>
      </c>
      <c r="H667" s="21" t="s">
        <v>92</v>
      </c>
      <c r="I667" s="21" t="s">
        <v>93</v>
      </c>
      <c r="J667" s="21" t="s">
        <v>94</v>
      </c>
    </row>
    <row r="668" spans="1:10" s="38" customFormat="1" ht="63.5" customHeight="1" x14ac:dyDescent="0.2">
      <c r="A668" s="180" t="s">
        <v>2</v>
      </c>
      <c r="B668" s="176" t="s">
        <v>59</v>
      </c>
      <c r="C668" s="176" t="s">
        <v>406</v>
      </c>
      <c r="D668" s="176">
        <v>3</v>
      </c>
      <c r="E668" s="176">
        <v>15</v>
      </c>
      <c r="F668" s="43" t="s">
        <v>83</v>
      </c>
      <c r="G668" s="3">
        <f>E668*D668</f>
        <v>45</v>
      </c>
      <c r="H668" s="26" t="e">
        <f>#REF!</f>
        <v>#REF!</v>
      </c>
      <c r="I668" s="26" t="e">
        <f>H668*G668</f>
        <v>#REF!</v>
      </c>
      <c r="J668" s="235" t="e">
        <f>SUM(I668:I669)</f>
        <v>#REF!</v>
      </c>
    </row>
    <row r="669" spans="1:10" ht="59.5" customHeight="1" x14ac:dyDescent="0.2">
      <c r="A669" s="183"/>
      <c r="B669" s="228"/>
      <c r="C669" s="228"/>
      <c r="D669" s="228"/>
      <c r="E669" s="228"/>
      <c r="F669" s="2" t="s">
        <v>306</v>
      </c>
      <c r="G669" s="3">
        <f>D668</f>
        <v>3</v>
      </c>
      <c r="H669" s="26">
        <v>116655</v>
      </c>
      <c r="I669" s="26">
        <f>+H669*G669</f>
        <v>349965</v>
      </c>
      <c r="J669" s="235"/>
    </row>
    <row r="670" spans="1:10" ht="22.25" customHeight="1" x14ac:dyDescent="0.2">
      <c r="A670" s="21" t="s">
        <v>71</v>
      </c>
      <c r="B670" s="21" t="s">
        <v>110</v>
      </c>
      <c r="C670" s="21" t="s">
        <v>111</v>
      </c>
      <c r="D670" s="21" t="s">
        <v>112</v>
      </c>
      <c r="E670" s="21" t="s">
        <v>113</v>
      </c>
      <c r="F670" s="21" t="s">
        <v>114</v>
      </c>
      <c r="G670" s="21" t="s">
        <v>174</v>
      </c>
      <c r="H670" s="21" t="s">
        <v>92</v>
      </c>
      <c r="I670" s="21" t="s">
        <v>93</v>
      </c>
      <c r="J670" s="21" t="s">
        <v>94</v>
      </c>
    </row>
    <row r="671" spans="1:10" s="22" customFormat="1" ht="45" x14ac:dyDescent="0.2">
      <c r="A671" s="180" t="s">
        <v>215</v>
      </c>
      <c r="B671" s="176" t="s">
        <v>117</v>
      </c>
      <c r="C671" s="176" t="s">
        <v>406</v>
      </c>
      <c r="D671" s="176">
        <v>4</v>
      </c>
      <c r="E671" s="176">
        <v>30</v>
      </c>
      <c r="F671" s="43" t="s">
        <v>83</v>
      </c>
      <c r="G671" s="3">
        <f>E671*D671</f>
        <v>120</v>
      </c>
      <c r="H671" s="82" t="e">
        <f>#REF!</f>
        <v>#REF!</v>
      </c>
      <c r="I671" s="26" t="e">
        <f>H671*G671</f>
        <v>#REF!</v>
      </c>
      <c r="J671" s="235" t="e">
        <f>SUM(I671:I672)</f>
        <v>#REF!</v>
      </c>
    </row>
    <row r="672" spans="1:10" ht="42.5" customHeight="1" x14ac:dyDescent="0.2">
      <c r="A672" s="231"/>
      <c r="B672" s="228"/>
      <c r="C672" s="228"/>
      <c r="D672" s="228"/>
      <c r="E672" s="228"/>
      <c r="F672" s="2" t="s">
        <v>306</v>
      </c>
      <c r="G672" s="3">
        <f>D671</f>
        <v>4</v>
      </c>
      <c r="H672" s="26">
        <v>116655</v>
      </c>
      <c r="I672" s="26">
        <f>+H672*G672</f>
        <v>466620</v>
      </c>
      <c r="J672" s="235"/>
    </row>
    <row r="673" spans="1:10" ht="39.5" customHeight="1" x14ac:dyDescent="0.2">
      <c r="A673" s="21" t="s">
        <v>71</v>
      </c>
      <c r="B673" s="21" t="s">
        <v>110</v>
      </c>
      <c r="C673" s="21" t="s">
        <v>111</v>
      </c>
      <c r="D673" s="21" t="s">
        <v>112</v>
      </c>
      <c r="E673" s="21" t="s">
        <v>113</v>
      </c>
      <c r="F673" s="21" t="s">
        <v>114</v>
      </c>
      <c r="G673" s="21" t="s">
        <v>174</v>
      </c>
      <c r="H673" s="21" t="s">
        <v>92</v>
      </c>
      <c r="I673" s="21" t="s">
        <v>93</v>
      </c>
      <c r="J673" s="21" t="s">
        <v>94</v>
      </c>
    </row>
    <row r="674" spans="1:10" s="22" customFormat="1" ht="45" x14ac:dyDescent="0.2">
      <c r="A674" s="180" t="s">
        <v>216</v>
      </c>
      <c r="B674" s="176" t="s">
        <v>59</v>
      </c>
      <c r="C674" s="176" t="s">
        <v>406</v>
      </c>
      <c r="D674" s="176">
        <v>4</v>
      </c>
      <c r="E674" s="176">
        <v>20</v>
      </c>
      <c r="F674" s="43" t="s">
        <v>83</v>
      </c>
      <c r="G674" s="3">
        <f>E674*D674</f>
        <v>80</v>
      </c>
      <c r="H674" s="82" t="e">
        <f>#REF!</f>
        <v>#REF!</v>
      </c>
      <c r="I674" s="26" t="e">
        <f>H674*G674</f>
        <v>#REF!</v>
      </c>
      <c r="J674" s="235" t="e">
        <f>SUM(I674:I675)</f>
        <v>#REF!</v>
      </c>
    </row>
    <row r="675" spans="1:10" ht="33.5" customHeight="1" x14ac:dyDescent="0.2">
      <c r="A675" s="231"/>
      <c r="B675" s="228"/>
      <c r="C675" s="228"/>
      <c r="D675" s="228"/>
      <c r="E675" s="228"/>
      <c r="F675" s="2" t="s">
        <v>306</v>
      </c>
      <c r="G675" s="3">
        <f>D674</f>
        <v>4</v>
      </c>
      <c r="H675" s="26">
        <v>116655</v>
      </c>
      <c r="I675" s="26">
        <f>+H675*G675</f>
        <v>466620</v>
      </c>
      <c r="J675" s="235"/>
    </row>
    <row r="676" spans="1:10" ht="50" customHeight="1" x14ac:dyDescent="0.2">
      <c r="A676" s="151" t="s">
        <v>140</v>
      </c>
      <c r="B676" s="204"/>
      <c r="C676" s="204"/>
      <c r="D676" s="204"/>
      <c r="E676" s="204"/>
      <c r="F676" s="204"/>
      <c r="G676" s="204"/>
      <c r="H676" s="204"/>
      <c r="I676" s="204"/>
      <c r="J676" s="205"/>
    </row>
    <row r="677" spans="1:10" ht="45" x14ac:dyDescent="0.2">
      <c r="A677" s="21" t="s">
        <v>71</v>
      </c>
      <c r="B677" s="21" t="s">
        <v>110</v>
      </c>
      <c r="C677" s="21" t="s">
        <v>111</v>
      </c>
      <c r="D677" s="21" t="s">
        <v>112</v>
      </c>
      <c r="E677" s="21" t="s">
        <v>113</v>
      </c>
      <c r="F677" s="21" t="s">
        <v>114</v>
      </c>
      <c r="G677" s="21" t="s">
        <v>174</v>
      </c>
      <c r="H677" s="21" t="s">
        <v>92</v>
      </c>
      <c r="I677" s="21" t="s">
        <v>93</v>
      </c>
      <c r="J677" s="21" t="s">
        <v>94</v>
      </c>
    </row>
    <row r="678" spans="1:10" ht="60" x14ac:dyDescent="0.2">
      <c r="A678" s="50" t="s">
        <v>14</v>
      </c>
      <c r="B678" s="45" t="s">
        <v>59</v>
      </c>
      <c r="C678" s="45" t="s">
        <v>141</v>
      </c>
      <c r="D678" s="45">
        <v>4</v>
      </c>
      <c r="E678" s="45">
        <v>15</v>
      </c>
      <c r="F678" s="43" t="s">
        <v>210</v>
      </c>
      <c r="G678" s="45">
        <v>1</v>
      </c>
      <c r="H678" s="27" t="e">
        <f>#REF!</f>
        <v>#REF!</v>
      </c>
      <c r="I678" s="83" t="e">
        <f>H678*G678</f>
        <v>#REF!</v>
      </c>
      <c r="J678" s="28">
        <v>233310</v>
      </c>
    </row>
    <row r="679" spans="1:10" ht="45" x14ac:dyDescent="0.2">
      <c r="A679" s="21" t="s">
        <v>71</v>
      </c>
      <c r="B679" s="21" t="s">
        <v>110</v>
      </c>
      <c r="C679" s="21" t="s">
        <v>111</v>
      </c>
      <c r="D679" s="21" t="s">
        <v>112</v>
      </c>
      <c r="E679" s="21" t="s">
        <v>113</v>
      </c>
      <c r="F679" s="21" t="s">
        <v>114</v>
      </c>
      <c r="G679" s="21" t="s">
        <v>174</v>
      </c>
      <c r="H679" s="21" t="s">
        <v>92</v>
      </c>
      <c r="I679" s="21" t="s">
        <v>93</v>
      </c>
      <c r="J679" s="21" t="s">
        <v>94</v>
      </c>
    </row>
    <row r="680" spans="1:10" s="22" customFormat="1" ht="90" x14ac:dyDescent="0.2">
      <c r="A680" s="187" t="s">
        <v>407</v>
      </c>
      <c r="B680" s="157" t="s">
        <v>59</v>
      </c>
      <c r="C680" s="157" t="s">
        <v>408</v>
      </c>
      <c r="D680" s="157">
        <v>1</v>
      </c>
      <c r="E680" s="157">
        <v>20</v>
      </c>
      <c r="F680" s="51" t="s">
        <v>423</v>
      </c>
      <c r="G680" s="3">
        <f>E680*D680</f>
        <v>20</v>
      </c>
      <c r="H680" s="27">
        <f>'[2]EST MERC LITOGRAFIA'!$G$10</f>
        <v>15250</v>
      </c>
      <c r="I680" s="26">
        <f>H680*G680</f>
        <v>305000</v>
      </c>
      <c r="J680" s="235">
        <f>SUM(I680:I681)</f>
        <v>421655</v>
      </c>
    </row>
    <row r="681" spans="1:10" ht="42" customHeight="1" x14ac:dyDescent="0.2">
      <c r="A681" s="348"/>
      <c r="B681" s="219"/>
      <c r="C681" s="219"/>
      <c r="D681" s="219"/>
      <c r="E681" s="219"/>
      <c r="F681" s="2" t="s">
        <v>168</v>
      </c>
      <c r="G681" s="3">
        <f>D680</f>
        <v>1</v>
      </c>
      <c r="H681" s="26">
        <v>116655</v>
      </c>
      <c r="I681" s="26">
        <f>+H681*G681</f>
        <v>116655</v>
      </c>
      <c r="J681" s="235"/>
    </row>
    <row r="682" spans="1:10" s="22" customFormat="1" ht="45" x14ac:dyDescent="0.2">
      <c r="A682" s="21" t="s">
        <v>71</v>
      </c>
      <c r="B682" s="21" t="s">
        <v>110</v>
      </c>
      <c r="C682" s="21" t="s">
        <v>111</v>
      </c>
      <c r="D682" s="21" t="s">
        <v>112</v>
      </c>
      <c r="E682" s="21" t="s">
        <v>113</v>
      </c>
      <c r="F682" s="21" t="s">
        <v>114</v>
      </c>
      <c r="G682" s="21" t="s">
        <v>174</v>
      </c>
      <c r="H682" s="21" t="s">
        <v>92</v>
      </c>
      <c r="I682" s="21" t="s">
        <v>93</v>
      </c>
      <c r="J682" s="21" t="s">
        <v>94</v>
      </c>
    </row>
    <row r="683" spans="1:10" ht="42" customHeight="1" x14ac:dyDescent="0.2">
      <c r="A683" s="189" t="s">
        <v>267</v>
      </c>
      <c r="B683" s="188" t="s">
        <v>117</v>
      </c>
      <c r="C683" s="188" t="s">
        <v>196</v>
      </c>
      <c r="D683" s="188">
        <v>1</v>
      </c>
      <c r="E683" s="188">
        <v>20</v>
      </c>
      <c r="F683" s="2" t="s">
        <v>209</v>
      </c>
      <c r="G683" s="3">
        <v>1</v>
      </c>
      <c r="H683" s="27">
        <f>'[1]EST MERC LITOGRAFIA'!$G$35</f>
        <v>45750</v>
      </c>
      <c r="I683" s="83">
        <f>H683*G683</f>
        <v>45750</v>
      </c>
      <c r="J683" s="159">
        <f>SUM(I683:I687)</f>
        <v>333485.2</v>
      </c>
    </row>
    <row r="684" spans="1:10" ht="42.5" customHeight="1" x14ac:dyDescent="0.2">
      <c r="A684" s="347"/>
      <c r="B684" s="188"/>
      <c r="C684" s="188"/>
      <c r="D684" s="188"/>
      <c r="E684" s="188"/>
      <c r="F684" s="56" t="s">
        <v>208</v>
      </c>
      <c r="G684" s="3">
        <v>1</v>
      </c>
      <c r="H684" s="27">
        <f>'[1]EST MERC LITOGRAFIA'!$G$35</f>
        <v>45750</v>
      </c>
      <c r="I684" s="83">
        <f>H684*G684</f>
        <v>45750</v>
      </c>
      <c r="J684" s="160"/>
    </row>
    <row r="685" spans="1:10" ht="29.5" customHeight="1" x14ac:dyDescent="0.2">
      <c r="A685" s="347"/>
      <c r="B685" s="188"/>
      <c r="C685" s="188"/>
      <c r="D685" s="188"/>
      <c r="E685" s="188"/>
      <c r="F685" s="56" t="s">
        <v>298</v>
      </c>
      <c r="G685" s="3">
        <v>2</v>
      </c>
      <c r="H685" s="26">
        <f>'[1]EST MERC LITOGRAFIA'!$G$50</f>
        <v>81333</v>
      </c>
      <c r="I685" s="83">
        <f>H685*G685</f>
        <v>162666</v>
      </c>
      <c r="J685" s="160"/>
    </row>
    <row r="686" spans="1:10" ht="45" x14ac:dyDescent="0.2">
      <c r="A686" s="347"/>
      <c r="B686" s="188"/>
      <c r="C686" s="188"/>
      <c r="D686" s="188"/>
      <c r="E686" s="188"/>
      <c r="F686" s="56" t="s">
        <v>205</v>
      </c>
      <c r="G686" s="3">
        <f>D683*E683</f>
        <v>20</v>
      </c>
      <c r="H686" s="27">
        <f>'[1]EST MERC LITOGRAFIA'!$G$40</f>
        <v>305</v>
      </c>
      <c r="I686" s="26">
        <f>H686*G686</f>
        <v>6100</v>
      </c>
      <c r="J686" s="160"/>
    </row>
    <row r="687" spans="1:10" ht="63" customHeight="1" x14ac:dyDescent="0.2">
      <c r="A687" s="347"/>
      <c r="B687" s="188"/>
      <c r="C687" s="188"/>
      <c r="D687" s="188"/>
      <c r="E687" s="188"/>
      <c r="F687" s="56" t="s">
        <v>64</v>
      </c>
      <c r="G687" s="3">
        <v>20</v>
      </c>
      <c r="H687" s="26">
        <f>3480*(1+5.2%)</f>
        <v>3660.96</v>
      </c>
      <c r="I687" s="26">
        <f>H687*G687</f>
        <v>73219.199999999997</v>
      </c>
      <c r="J687" s="161"/>
    </row>
    <row r="688" spans="1:10" s="22" customFormat="1" ht="45" x14ac:dyDescent="0.2">
      <c r="A688" s="21" t="s">
        <v>71</v>
      </c>
      <c r="B688" s="21" t="s">
        <v>110</v>
      </c>
      <c r="C688" s="21" t="s">
        <v>111</v>
      </c>
      <c r="D688" s="21" t="s">
        <v>112</v>
      </c>
      <c r="E688" s="21" t="s">
        <v>113</v>
      </c>
      <c r="F688" s="21" t="s">
        <v>114</v>
      </c>
      <c r="G688" s="21" t="s">
        <v>174</v>
      </c>
      <c r="H688" s="21" t="s">
        <v>92</v>
      </c>
      <c r="I688" s="21" t="s">
        <v>93</v>
      </c>
      <c r="J688" s="21" t="s">
        <v>94</v>
      </c>
    </row>
    <row r="689" spans="1:10" ht="90" x14ac:dyDescent="0.2">
      <c r="A689" s="189" t="s">
        <v>267</v>
      </c>
      <c r="B689" s="188" t="s">
        <v>59</v>
      </c>
      <c r="C689" s="188" t="s">
        <v>196</v>
      </c>
      <c r="D689" s="188">
        <v>1</v>
      </c>
      <c r="E689" s="188">
        <v>20</v>
      </c>
      <c r="F689" s="2" t="s">
        <v>206</v>
      </c>
      <c r="G689" s="3">
        <v>1</v>
      </c>
      <c r="H689" s="27">
        <f>'[1]EST MERC LITOGRAFIA'!$G$35</f>
        <v>45750</v>
      </c>
      <c r="I689" s="26">
        <f>H689*G689</f>
        <v>45750</v>
      </c>
      <c r="J689" s="159">
        <f>SUM(I689:I693)</f>
        <v>333485.2</v>
      </c>
    </row>
    <row r="690" spans="1:10" ht="90" x14ac:dyDescent="0.2">
      <c r="A690" s="347"/>
      <c r="B690" s="188"/>
      <c r="C690" s="188"/>
      <c r="D690" s="188"/>
      <c r="E690" s="188"/>
      <c r="F690" s="56" t="s">
        <v>207</v>
      </c>
      <c r="G690" s="3">
        <v>1</v>
      </c>
      <c r="H690" s="27">
        <f>'[1]EST MERC LITOGRAFIA'!$G$35</f>
        <v>45750</v>
      </c>
      <c r="I690" s="26">
        <f t="shared" ref="I690:I693" si="41">H690*G690</f>
        <v>45750</v>
      </c>
      <c r="J690" s="160"/>
    </row>
    <row r="691" spans="1:10" ht="30" x14ac:dyDescent="0.2">
      <c r="A691" s="347"/>
      <c r="B691" s="188"/>
      <c r="C691" s="188"/>
      <c r="D691" s="188"/>
      <c r="E691" s="188"/>
      <c r="F691" s="56" t="s">
        <v>298</v>
      </c>
      <c r="G691" s="3">
        <v>2</v>
      </c>
      <c r="H691" s="26">
        <f>'[1]EST MERC LITOGRAFIA'!$G$50</f>
        <v>81333</v>
      </c>
      <c r="I691" s="26">
        <f t="shared" si="41"/>
        <v>162666</v>
      </c>
      <c r="J691" s="160"/>
    </row>
    <row r="692" spans="1:10" ht="45" x14ac:dyDescent="0.2">
      <c r="A692" s="347"/>
      <c r="B692" s="188"/>
      <c r="C692" s="188"/>
      <c r="D692" s="188"/>
      <c r="E692" s="188"/>
      <c r="F692" s="56" t="s">
        <v>205</v>
      </c>
      <c r="G692" s="3">
        <f>D689*E689</f>
        <v>20</v>
      </c>
      <c r="H692" s="27">
        <f>'[1]EST MERC LITOGRAFIA'!$G$40</f>
        <v>305</v>
      </c>
      <c r="I692" s="26">
        <f>H692*G692</f>
        <v>6100</v>
      </c>
      <c r="J692" s="160"/>
    </row>
    <row r="693" spans="1:10" ht="15" x14ac:dyDescent="0.2">
      <c r="A693" s="347"/>
      <c r="B693" s="188"/>
      <c r="C693" s="188"/>
      <c r="D693" s="188"/>
      <c r="E693" s="188"/>
      <c r="F693" s="56" t="s">
        <v>64</v>
      </c>
      <c r="G693" s="3">
        <v>20</v>
      </c>
      <c r="H693" s="26">
        <f>3480*(1+5.2%)</f>
        <v>3660.96</v>
      </c>
      <c r="I693" s="26">
        <f t="shared" si="41"/>
        <v>73219.199999999997</v>
      </c>
      <c r="J693" s="161"/>
    </row>
    <row r="694" spans="1:10" ht="45" x14ac:dyDescent="0.2">
      <c r="A694" s="21" t="s">
        <v>71</v>
      </c>
      <c r="B694" s="21" t="s">
        <v>110</v>
      </c>
      <c r="C694" s="21" t="s">
        <v>111</v>
      </c>
      <c r="D694" s="21" t="s">
        <v>112</v>
      </c>
      <c r="E694" s="21" t="s">
        <v>113</v>
      </c>
      <c r="F694" s="21" t="s">
        <v>114</v>
      </c>
      <c r="G694" s="21" t="s">
        <v>174</v>
      </c>
      <c r="H694" s="21" t="s">
        <v>92</v>
      </c>
      <c r="I694" s="21" t="s">
        <v>93</v>
      </c>
      <c r="J694" s="21" t="s">
        <v>94</v>
      </c>
    </row>
    <row r="695" spans="1:10" ht="15" x14ac:dyDescent="0.2">
      <c r="A695" s="187" t="s">
        <v>268</v>
      </c>
      <c r="B695" s="188" t="s">
        <v>117</v>
      </c>
      <c r="C695" s="188" t="s">
        <v>196</v>
      </c>
      <c r="D695" s="188">
        <v>1</v>
      </c>
      <c r="E695" s="188">
        <v>20</v>
      </c>
      <c r="F695" s="76" t="s">
        <v>65</v>
      </c>
      <c r="G695" s="3">
        <f>E695*D695</f>
        <v>20</v>
      </c>
      <c r="H695" s="70" t="e">
        <f>#REF!</f>
        <v>#REF!</v>
      </c>
      <c r="I695" s="26" t="e">
        <f>H695*G695</f>
        <v>#REF!</v>
      </c>
      <c r="J695" s="159" t="e">
        <f>SUM(I695:I699)</f>
        <v>#REF!</v>
      </c>
    </row>
    <row r="696" spans="1:10" s="22" customFormat="1" ht="15" x14ac:dyDescent="0.2">
      <c r="A696" s="348"/>
      <c r="B696" s="188"/>
      <c r="C696" s="188"/>
      <c r="D696" s="188"/>
      <c r="E696" s="188"/>
      <c r="F696" s="76" t="s">
        <v>66</v>
      </c>
      <c r="G696" s="3">
        <f>E695*D695</f>
        <v>20</v>
      </c>
      <c r="H696" s="27">
        <v>1108</v>
      </c>
      <c r="I696" s="26">
        <f>H696*G696</f>
        <v>22160</v>
      </c>
      <c r="J696" s="160"/>
    </row>
    <row r="697" spans="1:10" s="38" customFormat="1" ht="15" x14ac:dyDescent="0.2">
      <c r="A697" s="348"/>
      <c r="B697" s="188"/>
      <c r="C697" s="188"/>
      <c r="D697" s="188"/>
      <c r="E697" s="188"/>
      <c r="F697" s="76" t="s">
        <v>67</v>
      </c>
      <c r="G697" s="3">
        <f>E695*D695</f>
        <v>20</v>
      </c>
      <c r="H697" s="70">
        <v>28028</v>
      </c>
      <c r="I697" s="26">
        <f>H697*G697</f>
        <v>560560</v>
      </c>
      <c r="J697" s="160"/>
    </row>
    <row r="698" spans="1:10" s="38" customFormat="1" ht="120" x14ac:dyDescent="0.2">
      <c r="A698" s="348"/>
      <c r="B698" s="188"/>
      <c r="C698" s="188"/>
      <c r="D698" s="188"/>
      <c r="E698" s="188"/>
      <c r="F698" s="76" t="s">
        <v>203</v>
      </c>
      <c r="G698" s="3">
        <f>E695*D695</f>
        <v>20</v>
      </c>
      <c r="H698" s="27" t="e">
        <f>#REF!</f>
        <v>#REF!</v>
      </c>
      <c r="I698" s="26" t="e">
        <f>H698*G698</f>
        <v>#REF!</v>
      </c>
      <c r="J698" s="160"/>
    </row>
    <row r="699" spans="1:10" s="38" customFormat="1" ht="105" x14ac:dyDescent="0.2">
      <c r="A699" s="349"/>
      <c r="B699" s="188"/>
      <c r="C699" s="188"/>
      <c r="D699" s="188"/>
      <c r="E699" s="188"/>
      <c r="F699" s="76" t="s">
        <v>212</v>
      </c>
      <c r="G699" s="3">
        <v>1</v>
      </c>
      <c r="H699" s="27" t="e">
        <f>#REF!</f>
        <v>#REF!</v>
      </c>
      <c r="I699" s="26" t="e">
        <f t="shared" ref="I699" si="42">H699*G699</f>
        <v>#REF!</v>
      </c>
      <c r="J699" s="161"/>
    </row>
    <row r="700" spans="1:10" ht="45" x14ac:dyDescent="0.2">
      <c r="A700" s="21" t="s">
        <v>71</v>
      </c>
      <c r="B700" s="21" t="s">
        <v>110</v>
      </c>
      <c r="C700" s="21" t="s">
        <v>111</v>
      </c>
      <c r="D700" s="21" t="s">
        <v>112</v>
      </c>
      <c r="E700" s="21" t="s">
        <v>113</v>
      </c>
      <c r="F700" s="21" t="s">
        <v>114</v>
      </c>
      <c r="G700" s="21" t="s">
        <v>174</v>
      </c>
      <c r="H700" s="21" t="s">
        <v>92</v>
      </c>
      <c r="I700" s="21" t="s">
        <v>93</v>
      </c>
      <c r="J700" s="21" t="s">
        <v>94</v>
      </c>
    </row>
    <row r="701" spans="1:10" ht="15" x14ac:dyDescent="0.2">
      <c r="A701" s="187" t="s">
        <v>268</v>
      </c>
      <c r="B701" s="188" t="s">
        <v>59</v>
      </c>
      <c r="C701" s="188" t="s">
        <v>196</v>
      </c>
      <c r="D701" s="188">
        <v>1</v>
      </c>
      <c r="E701" s="188">
        <v>20</v>
      </c>
      <c r="F701" s="76" t="s">
        <v>65</v>
      </c>
      <c r="G701" s="3">
        <v>20</v>
      </c>
      <c r="H701" s="70" t="e">
        <f>#REF!</f>
        <v>#REF!</v>
      </c>
      <c r="I701" s="26" t="e">
        <f>H701*G701</f>
        <v>#REF!</v>
      </c>
      <c r="J701" s="159" t="e">
        <f>SUM(I701:I705)</f>
        <v>#REF!</v>
      </c>
    </row>
    <row r="702" spans="1:10" ht="22.25" customHeight="1" x14ac:dyDescent="0.2">
      <c r="A702" s="348"/>
      <c r="B702" s="188"/>
      <c r="C702" s="188"/>
      <c r="D702" s="188"/>
      <c r="E702" s="188"/>
      <c r="F702" s="76" t="s">
        <v>66</v>
      </c>
      <c r="G702" s="3">
        <v>20</v>
      </c>
      <c r="H702" s="27">
        <v>1108</v>
      </c>
      <c r="I702" s="26">
        <f>H702*G702</f>
        <v>22160</v>
      </c>
      <c r="J702" s="160"/>
    </row>
    <row r="703" spans="1:10" ht="41.5" customHeight="1" x14ac:dyDescent="0.2">
      <c r="A703" s="348"/>
      <c r="B703" s="188"/>
      <c r="C703" s="188"/>
      <c r="D703" s="188"/>
      <c r="E703" s="188"/>
      <c r="F703" s="76" t="s">
        <v>67</v>
      </c>
      <c r="G703" s="3">
        <v>20</v>
      </c>
      <c r="H703" s="70">
        <v>28028</v>
      </c>
      <c r="I703" s="26">
        <f>H703*G703</f>
        <v>560560</v>
      </c>
      <c r="J703" s="160"/>
    </row>
    <row r="704" spans="1:10" ht="120" x14ac:dyDescent="0.2">
      <c r="A704" s="348"/>
      <c r="B704" s="188"/>
      <c r="C704" s="188"/>
      <c r="D704" s="188"/>
      <c r="E704" s="188"/>
      <c r="F704" s="76" t="s">
        <v>203</v>
      </c>
      <c r="G704" s="3">
        <f>E701*D701</f>
        <v>20</v>
      </c>
      <c r="H704" s="27" t="e">
        <f>#REF!</f>
        <v>#REF!</v>
      </c>
      <c r="I704" s="26" t="e">
        <f>H704*G704</f>
        <v>#REF!</v>
      </c>
      <c r="J704" s="160"/>
    </row>
    <row r="705" spans="1:10" ht="105" x14ac:dyDescent="0.2">
      <c r="A705" s="349"/>
      <c r="B705" s="188"/>
      <c r="C705" s="188"/>
      <c r="D705" s="188"/>
      <c r="E705" s="188"/>
      <c r="F705" s="76" t="s">
        <v>213</v>
      </c>
      <c r="G705" s="3">
        <v>1</v>
      </c>
      <c r="H705" s="27" t="e">
        <f>#REF!</f>
        <v>#REF!</v>
      </c>
      <c r="I705" s="26" t="e">
        <f t="shared" ref="I705" si="43">H705*G705</f>
        <v>#REF!</v>
      </c>
      <c r="J705" s="161"/>
    </row>
    <row r="706" spans="1:10" s="22" customFormat="1" ht="14" x14ac:dyDescent="0.2">
      <c r="A706" s="151" t="s">
        <v>409</v>
      </c>
      <c r="B706" s="204"/>
      <c r="C706" s="204"/>
      <c r="D706" s="204"/>
      <c r="E706" s="204"/>
      <c r="F706" s="204"/>
      <c r="G706" s="204"/>
      <c r="H706" s="204"/>
      <c r="I706" s="204"/>
      <c r="J706" s="205"/>
    </row>
    <row r="707" spans="1:10" ht="97.25" customHeight="1" x14ac:dyDescent="0.2">
      <c r="A707" s="21" t="s">
        <v>71</v>
      </c>
      <c r="B707" s="21" t="s">
        <v>110</v>
      </c>
      <c r="C707" s="21" t="s">
        <v>111</v>
      </c>
      <c r="D707" s="21" t="s">
        <v>112</v>
      </c>
      <c r="E707" s="21" t="s">
        <v>113</v>
      </c>
      <c r="F707" s="21" t="s">
        <v>114</v>
      </c>
      <c r="G707" s="21" t="s">
        <v>174</v>
      </c>
      <c r="H707" s="21" t="s">
        <v>92</v>
      </c>
      <c r="I707" s="21" t="s">
        <v>93</v>
      </c>
      <c r="J707" s="21" t="s">
        <v>94</v>
      </c>
    </row>
    <row r="708" spans="1:10" s="22" customFormat="1" ht="120" x14ac:dyDescent="0.2">
      <c r="A708" s="52" t="s">
        <v>421</v>
      </c>
      <c r="B708" s="45" t="s">
        <v>59</v>
      </c>
      <c r="C708" s="45" t="s">
        <v>422</v>
      </c>
      <c r="D708" s="45">
        <v>40</v>
      </c>
      <c r="E708" s="45">
        <v>20</v>
      </c>
      <c r="F708" s="45" t="s">
        <v>214</v>
      </c>
      <c r="G708" s="45">
        <f>E708*D708</f>
        <v>800</v>
      </c>
      <c r="H708" s="83" t="e">
        <f>#REF!</f>
        <v>#REF!</v>
      </c>
      <c r="I708" s="83" t="e">
        <f>H708*G708</f>
        <v>#REF!</v>
      </c>
      <c r="J708" s="28" t="e">
        <f>SUM(I708)</f>
        <v>#REF!</v>
      </c>
    </row>
    <row r="709" spans="1:10" ht="14" x14ac:dyDescent="0.2">
      <c r="A709" s="151" t="s">
        <v>148</v>
      </c>
      <c r="B709" s="204"/>
      <c r="C709" s="204"/>
      <c r="D709" s="204"/>
      <c r="E709" s="204"/>
      <c r="F709" s="204"/>
      <c r="G709" s="204"/>
      <c r="H709" s="204"/>
      <c r="I709" s="204"/>
      <c r="J709" s="205"/>
    </row>
    <row r="710" spans="1:10" s="22" customFormat="1" ht="45" x14ac:dyDescent="0.2">
      <c r="A710" s="21" t="s">
        <v>71</v>
      </c>
      <c r="B710" s="21" t="s">
        <v>110</v>
      </c>
      <c r="C710" s="21" t="s">
        <v>111</v>
      </c>
      <c r="D710" s="21" t="s">
        <v>112</v>
      </c>
      <c r="E710" s="21" t="s">
        <v>113</v>
      </c>
      <c r="F710" s="21" t="s">
        <v>114</v>
      </c>
      <c r="G710" s="21" t="s">
        <v>174</v>
      </c>
      <c r="H710" s="21" t="s">
        <v>92</v>
      </c>
      <c r="I710" s="21" t="s">
        <v>93</v>
      </c>
      <c r="J710" s="21" t="s">
        <v>94</v>
      </c>
    </row>
    <row r="711" spans="1:10" ht="135" customHeight="1" x14ac:dyDescent="0.2">
      <c r="A711" s="52" t="s">
        <v>411</v>
      </c>
      <c r="B711" s="45" t="s">
        <v>117</v>
      </c>
      <c r="C711" s="45" t="s">
        <v>416</v>
      </c>
      <c r="D711" s="45">
        <v>4</v>
      </c>
      <c r="E711" s="45">
        <v>20</v>
      </c>
      <c r="F711" s="3" t="s">
        <v>300</v>
      </c>
      <c r="G711" s="3">
        <f>E711*D711</f>
        <v>80</v>
      </c>
      <c r="H711" s="26" t="e">
        <f>#REF!</f>
        <v>#REF!</v>
      </c>
      <c r="I711" s="26" t="e">
        <f>H711*G711</f>
        <v>#REF!</v>
      </c>
      <c r="J711" s="28" t="e">
        <f>SUM(I711)</f>
        <v>#REF!</v>
      </c>
    </row>
    <row r="712" spans="1:10" s="22" customFormat="1" ht="23" customHeight="1" x14ac:dyDescent="0.2">
      <c r="A712" s="21" t="s">
        <v>71</v>
      </c>
      <c r="B712" s="21" t="s">
        <v>110</v>
      </c>
      <c r="C712" s="21" t="s">
        <v>111</v>
      </c>
      <c r="D712" s="21" t="s">
        <v>112</v>
      </c>
      <c r="E712" s="21" t="s">
        <v>113</v>
      </c>
      <c r="F712" s="21" t="s">
        <v>114</v>
      </c>
      <c r="G712" s="21" t="s">
        <v>174</v>
      </c>
      <c r="H712" s="21" t="s">
        <v>92</v>
      </c>
      <c r="I712" s="21" t="s">
        <v>93</v>
      </c>
      <c r="J712" s="21" t="s">
        <v>94</v>
      </c>
    </row>
    <row r="713" spans="1:10" s="22" customFormat="1" ht="90" x14ac:dyDescent="0.2">
      <c r="A713" s="1" t="s">
        <v>23</v>
      </c>
      <c r="B713" s="3" t="s">
        <v>59</v>
      </c>
      <c r="C713" s="45" t="s">
        <v>416</v>
      </c>
      <c r="D713" s="3">
        <v>4</v>
      </c>
      <c r="E713" s="45">
        <v>20</v>
      </c>
      <c r="F713" s="3" t="s">
        <v>301</v>
      </c>
      <c r="G713" s="3">
        <f>E713*D713</f>
        <v>80</v>
      </c>
      <c r="H713" s="26" t="e">
        <f>#REF!</f>
        <v>#REF!</v>
      </c>
      <c r="I713" s="26" t="e">
        <f>H713*G713</f>
        <v>#REF!</v>
      </c>
      <c r="J713" s="28" t="e">
        <f>SUM(I713)</f>
        <v>#REF!</v>
      </c>
    </row>
    <row r="714" spans="1:10" ht="44.5" customHeight="1" x14ac:dyDescent="0.2">
      <c r="A714" s="21" t="s">
        <v>71</v>
      </c>
      <c r="B714" s="21" t="s">
        <v>110</v>
      </c>
      <c r="C714" s="21" t="s">
        <v>111</v>
      </c>
      <c r="D714" s="21" t="s">
        <v>112</v>
      </c>
      <c r="E714" s="21" t="s">
        <v>113</v>
      </c>
      <c r="F714" s="21" t="s">
        <v>114</v>
      </c>
      <c r="G714" s="21" t="s">
        <v>174</v>
      </c>
      <c r="H714" s="21" t="s">
        <v>92</v>
      </c>
      <c r="I714" s="21" t="s">
        <v>93</v>
      </c>
      <c r="J714" s="21" t="s">
        <v>94</v>
      </c>
    </row>
    <row r="715" spans="1:10" ht="39" customHeight="1" x14ac:dyDescent="0.2">
      <c r="A715" s="50" t="s">
        <v>151</v>
      </c>
      <c r="B715" s="45" t="s">
        <v>117</v>
      </c>
      <c r="C715" s="45" t="s">
        <v>416</v>
      </c>
      <c r="D715" s="45">
        <v>4</v>
      </c>
      <c r="E715" s="45">
        <v>20</v>
      </c>
      <c r="F715" s="3" t="s">
        <v>300</v>
      </c>
      <c r="G715" s="3">
        <f>E715*D715</f>
        <v>80</v>
      </c>
      <c r="H715" s="26" t="e">
        <f>#REF!</f>
        <v>#REF!</v>
      </c>
      <c r="I715" s="26" t="e">
        <f>H715*G715</f>
        <v>#REF!</v>
      </c>
      <c r="J715" s="28" t="e">
        <f>SUM(I715)</f>
        <v>#REF!</v>
      </c>
    </row>
    <row r="716" spans="1:10" s="22" customFormat="1" ht="45" x14ac:dyDescent="0.2">
      <c r="A716" s="21" t="s">
        <v>71</v>
      </c>
      <c r="B716" s="21" t="s">
        <v>110</v>
      </c>
      <c r="C716" s="34" t="s">
        <v>111</v>
      </c>
      <c r="D716" s="21" t="s">
        <v>112</v>
      </c>
      <c r="E716" s="34" t="s">
        <v>113</v>
      </c>
      <c r="F716" s="21" t="s">
        <v>114</v>
      </c>
      <c r="G716" s="34" t="s">
        <v>174</v>
      </c>
      <c r="H716" s="21" t="s">
        <v>92</v>
      </c>
      <c r="I716" s="21" t="s">
        <v>93</v>
      </c>
      <c r="J716" s="21" t="s">
        <v>94</v>
      </c>
    </row>
    <row r="717" spans="1:10" ht="48.5" customHeight="1" x14ac:dyDescent="0.2">
      <c r="A717" s="57" t="s">
        <v>151</v>
      </c>
      <c r="B717" s="110" t="s">
        <v>59</v>
      </c>
      <c r="C717" s="75" t="s">
        <v>416</v>
      </c>
      <c r="D717" s="77">
        <v>4</v>
      </c>
      <c r="E717" s="75">
        <v>20</v>
      </c>
      <c r="F717" s="77" t="s">
        <v>300</v>
      </c>
      <c r="G717" s="3">
        <f>E717*D717</f>
        <v>80</v>
      </c>
      <c r="H717" s="26" t="e">
        <f>#REF!</f>
        <v>#REF!</v>
      </c>
      <c r="I717" s="26" t="e">
        <f>H717*G717</f>
        <v>#REF!</v>
      </c>
      <c r="J717" s="28" t="e">
        <f>SUM(I717)</f>
        <v>#REF!</v>
      </c>
    </row>
    <row r="718" spans="1:10" ht="53" customHeight="1" x14ac:dyDescent="0.2">
      <c r="A718" s="170" t="s">
        <v>152</v>
      </c>
      <c r="B718" s="201"/>
      <c r="C718" s="201"/>
      <c r="D718" s="201"/>
      <c r="E718" s="201"/>
      <c r="F718" s="201"/>
      <c r="G718" s="201"/>
      <c r="H718" s="201"/>
      <c r="I718" s="201"/>
      <c r="J718" s="202"/>
    </row>
    <row r="719" spans="1:10" s="22" customFormat="1" ht="45" x14ac:dyDescent="0.2">
      <c r="A719" s="21" t="s">
        <v>71</v>
      </c>
      <c r="B719" s="21" t="s">
        <v>110</v>
      </c>
      <c r="C719" s="21" t="s">
        <v>111</v>
      </c>
      <c r="D719" s="21" t="s">
        <v>112</v>
      </c>
      <c r="E719" s="21" t="s">
        <v>113</v>
      </c>
      <c r="F719" s="21" t="s">
        <v>114</v>
      </c>
      <c r="G719" s="21" t="s">
        <v>174</v>
      </c>
      <c r="H719" s="21" t="s">
        <v>92</v>
      </c>
      <c r="I719" s="21" t="s">
        <v>93</v>
      </c>
      <c r="J719" s="21" t="s">
        <v>94</v>
      </c>
    </row>
    <row r="720" spans="1:10" s="38" customFormat="1" ht="38" customHeight="1" x14ac:dyDescent="0.2">
      <c r="A720" s="180" t="s">
        <v>343</v>
      </c>
      <c r="B720" s="176" t="s">
        <v>59</v>
      </c>
      <c r="C720" s="156" t="s">
        <v>51</v>
      </c>
      <c r="D720" s="176">
        <v>8</v>
      </c>
      <c r="E720" s="176">
        <v>20</v>
      </c>
      <c r="F720" s="58" t="s">
        <v>52</v>
      </c>
      <c r="G720" s="3">
        <f>E720*D720</f>
        <v>160</v>
      </c>
      <c r="H720" s="26" t="e">
        <f>#REF!</f>
        <v>#REF!</v>
      </c>
      <c r="I720" s="26" t="e">
        <f>H720*G720</f>
        <v>#REF!</v>
      </c>
      <c r="J720" s="159" t="e">
        <f>SUM(I720:I721)</f>
        <v>#REF!</v>
      </c>
    </row>
    <row r="721" spans="1:10" s="38" customFormat="1" ht="53" customHeight="1" x14ac:dyDescent="0.2">
      <c r="A721" s="231"/>
      <c r="B721" s="228"/>
      <c r="C721" s="224"/>
      <c r="D721" s="228"/>
      <c r="E721" s="228"/>
      <c r="F721" s="51" t="s">
        <v>275</v>
      </c>
      <c r="G721" s="3">
        <v>40</v>
      </c>
      <c r="H721" s="27">
        <v>1500</v>
      </c>
      <c r="I721" s="26">
        <f>H721*G721</f>
        <v>60000</v>
      </c>
      <c r="J721" s="161"/>
    </row>
    <row r="722" spans="1:10" s="22" customFormat="1" ht="45" x14ac:dyDescent="0.2">
      <c r="A722" s="21" t="s">
        <v>71</v>
      </c>
      <c r="B722" s="21" t="s">
        <v>110</v>
      </c>
      <c r="C722" s="21" t="s">
        <v>111</v>
      </c>
      <c r="D722" s="21" t="s">
        <v>112</v>
      </c>
      <c r="E722" s="21" t="s">
        <v>113</v>
      </c>
      <c r="F722" s="21" t="s">
        <v>114</v>
      </c>
      <c r="G722" s="21" t="s">
        <v>174</v>
      </c>
      <c r="H722" s="21" t="s">
        <v>92</v>
      </c>
      <c r="I722" s="21" t="s">
        <v>93</v>
      </c>
      <c r="J722" s="21" t="s">
        <v>94</v>
      </c>
    </row>
    <row r="723" spans="1:10" s="38" customFormat="1" ht="30" x14ac:dyDescent="0.2">
      <c r="A723" s="175" t="s">
        <v>344</v>
      </c>
      <c r="B723" s="176" t="s">
        <v>117</v>
      </c>
      <c r="C723" s="156" t="s">
        <v>51</v>
      </c>
      <c r="D723" s="176">
        <v>4</v>
      </c>
      <c r="E723" s="176">
        <v>15</v>
      </c>
      <c r="F723" s="58" t="s">
        <v>52</v>
      </c>
      <c r="G723" s="3">
        <f>E723*D723</f>
        <v>60</v>
      </c>
      <c r="H723" s="26" t="e">
        <f>#REF!</f>
        <v>#REF!</v>
      </c>
      <c r="I723" s="26" t="e">
        <f>H723*G723</f>
        <v>#REF!</v>
      </c>
      <c r="J723" s="159" t="e">
        <f>SUM(I723:I724)</f>
        <v>#REF!</v>
      </c>
    </row>
    <row r="724" spans="1:10" s="38" customFormat="1" ht="15" x14ac:dyDescent="0.2">
      <c r="A724" s="346"/>
      <c r="B724" s="228"/>
      <c r="C724" s="224"/>
      <c r="D724" s="228"/>
      <c r="E724" s="228"/>
      <c r="F724" s="51" t="s">
        <v>275</v>
      </c>
      <c r="G724" s="3">
        <v>24</v>
      </c>
      <c r="H724" s="27">
        <v>1500</v>
      </c>
      <c r="I724" s="26">
        <f>H724*G724</f>
        <v>36000</v>
      </c>
      <c r="J724" s="161"/>
    </row>
    <row r="725" spans="1:10" s="38" customFormat="1" ht="45" x14ac:dyDescent="0.2">
      <c r="A725" s="21" t="s">
        <v>71</v>
      </c>
      <c r="B725" s="21" t="s">
        <v>110</v>
      </c>
      <c r="C725" s="21" t="s">
        <v>111</v>
      </c>
      <c r="D725" s="21" t="s">
        <v>112</v>
      </c>
      <c r="E725" s="21" t="s">
        <v>113</v>
      </c>
      <c r="F725" s="21" t="s">
        <v>114</v>
      </c>
      <c r="G725" s="21" t="s">
        <v>174</v>
      </c>
      <c r="H725" s="21" t="s">
        <v>92</v>
      </c>
      <c r="I725" s="21" t="s">
        <v>93</v>
      </c>
      <c r="J725" s="21" t="s">
        <v>94</v>
      </c>
    </row>
    <row r="726" spans="1:10" s="38" customFormat="1" ht="26" customHeight="1" x14ac:dyDescent="0.2">
      <c r="A726" s="171" t="s">
        <v>345</v>
      </c>
      <c r="B726" s="176" t="s">
        <v>117</v>
      </c>
      <c r="C726" s="156" t="s">
        <v>51</v>
      </c>
      <c r="D726" s="176">
        <v>4</v>
      </c>
      <c r="E726" s="176">
        <v>15</v>
      </c>
      <c r="F726" s="58" t="s">
        <v>52</v>
      </c>
      <c r="G726" s="3">
        <f>E726*D726</f>
        <v>60</v>
      </c>
      <c r="H726" s="26" t="e">
        <f>#REF!</f>
        <v>#REF!</v>
      </c>
      <c r="I726" s="26" t="e">
        <f>H726*G726</f>
        <v>#REF!</v>
      </c>
      <c r="J726" s="159" t="e">
        <f>SUM(I726:I727)</f>
        <v>#REF!</v>
      </c>
    </row>
    <row r="727" spans="1:10" s="38" customFormat="1" ht="36.5" customHeight="1" x14ac:dyDescent="0.2">
      <c r="A727" s="339"/>
      <c r="B727" s="228"/>
      <c r="C727" s="224"/>
      <c r="D727" s="228"/>
      <c r="E727" s="228"/>
      <c r="F727" s="51" t="s">
        <v>275</v>
      </c>
      <c r="G727" s="3">
        <v>24</v>
      </c>
      <c r="H727" s="27">
        <v>1500</v>
      </c>
      <c r="I727" s="26">
        <f>H727*G727</f>
        <v>36000</v>
      </c>
      <c r="J727" s="161"/>
    </row>
    <row r="728" spans="1:10" s="38" customFormat="1" ht="57" customHeight="1" x14ac:dyDescent="0.2">
      <c r="A728" s="21" t="s">
        <v>71</v>
      </c>
      <c r="B728" s="21" t="s">
        <v>110</v>
      </c>
      <c r="C728" s="21" t="s">
        <v>111</v>
      </c>
      <c r="D728" s="21" t="s">
        <v>112</v>
      </c>
      <c r="E728" s="21" t="s">
        <v>113</v>
      </c>
      <c r="F728" s="21" t="s">
        <v>114</v>
      </c>
      <c r="G728" s="21" t="s">
        <v>174</v>
      </c>
      <c r="H728" s="21" t="s">
        <v>92</v>
      </c>
      <c r="I728" s="21" t="s">
        <v>93</v>
      </c>
      <c r="J728" s="21" t="s">
        <v>94</v>
      </c>
    </row>
    <row r="729" spans="1:10" s="22" customFormat="1" ht="15" x14ac:dyDescent="0.2">
      <c r="A729" s="192" t="s">
        <v>55</v>
      </c>
      <c r="B729" s="193" t="s">
        <v>117</v>
      </c>
      <c r="C729" s="193" t="s">
        <v>51</v>
      </c>
      <c r="D729" s="193">
        <v>1</v>
      </c>
      <c r="E729" s="193">
        <v>30</v>
      </c>
      <c r="F729" s="51" t="s">
        <v>188</v>
      </c>
      <c r="G729" s="30">
        <v>2</v>
      </c>
      <c r="H729" s="70">
        <v>29052</v>
      </c>
      <c r="I729" s="26">
        <f>H729*G729</f>
        <v>58104</v>
      </c>
      <c r="J729" s="167" t="e">
        <f>SUM(I729:I734)</f>
        <v>#REF!</v>
      </c>
    </row>
    <row r="730" spans="1:10" s="38" customFormat="1" ht="28.25" customHeight="1" x14ac:dyDescent="0.2">
      <c r="A730" s="192"/>
      <c r="B730" s="341"/>
      <c r="C730" s="341"/>
      <c r="D730" s="341"/>
      <c r="E730" s="341"/>
      <c r="F730" s="53" t="s">
        <v>181</v>
      </c>
      <c r="G730" s="30">
        <f>E729*D729</f>
        <v>30</v>
      </c>
      <c r="H730" s="26">
        <v>4287</v>
      </c>
      <c r="I730" s="26">
        <f t="shared" ref="I730:I734" si="44">H730*G730</f>
        <v>128610</v>
      </c>
      <c r="J730" s="168"/>
    </row>
    <row r="731" spans="1:10" s="38" customFormat="1" ht="26.5" customHeight="1" x14ac:dyDescent="0.2">
      <c r="A731" s="192"/>
      <c r="B731" s="341"/>
      <c r="C731" s="341"/>
      <c r="D731" s="341"/>
      <c r="E731" s="341"/>
      <c r="F731" s="53" t="s">
        <v>199</v>
      </c>
      <c r="G731" s="30">
        <v>5</v>
      </c>
      <c r="H731" s="82" t="e">
        <f>#REF!</f>
        <v>#REF!</v>
      </c>
      <c r="I731" s="26" t="e">
        <f>H731*G731</f>
        <v>#REF!</v>
      </c>
      <c r="J731" s="168"/>
    </row>
    <row r="732" spans="1:10" s="38" customFormat="1" ht="27" customHeight="1" x14ac:dyDescent="0.2">
      <c r="A732" s="192"/>
      <c r="B732" s="341"/>
      <c r="C732" s="341"/>
      <c r="D732" s="341"/>
      <c r="E732" s="341"/>
      <c r="F732" s="51" t="s">
        <v>153</v>
      </c>
      <c r="G732" s="30">
        <f>E729*D729</f>
        <v>30</v>
      </c>
      <c r="H732" s="70" t="e">
        <f>#REF!</f>
        <v>#REF!</v>
      </c>
      <c r="I732" s="26" t="e">
        <f t="shared" si="44"/>
        <v>#REF!</v>
      </c>
      <c r="J732" s="168"/>
    </row>
    <row r="733" spans="1:10" s="38" customFormat="1" ht="29" customHeight="1" x14ac:dyDescent="0.2">
      <c r="A733" s="192"/>
      <c r="B733" s="341"/>
      <c r="C733" s="341"/>
      <c r="D733" s="341"/>
      <c r="E733" s="341"/>
      <c r="F733" s="53" t="s">
        <v>200</v>
      </c>
      <c r="G733" s="30">
        <v>1</v>
      </c>
      <c r="H733" s="82" t="e">
        <f>#REF!</f>
        <v>#REF!</v>
      </c>
      <c r="I733" s="26" t="e">
        <f t="shared" si="44"/>
        <v>#REF!</v>
      </c>
      <c r="J733" s="168"/>
    </row>
    <row r="734" spans="1:10" s="38" customFormat="1" ht="27" customHeight="1" x14ac:dyDescent="0.2">
      <c r="A734" s="192"/>
      <c r="B734" s="342"/>
      <c r="C734" s="342"/>
      <c r="D734" s="342"/>
      <c r="E734" s="342"/>
      <c r="F734" s="51" t="s">
        <v>279</v>
      </c>
      <c r="G734" s="30">
        <f>E729*D729</f>
        <v>30</v>
      </c>
      <c r="H734" s="70" t="e">
        <f>#REF!</f>
        <v>#REF!</v>
      </c>
      <c r="I734" s="26" t="e">
        <f t="shared" si="44"/>
        <v>#REF!</v>
      </c>
      <c r="J734" s="169"/>
    </row>
    <row r="735" spans="1:10" s="38" customFormat="1" ht="32.5" customHeight="1" x14ac:dyDescent="0.2">
      <c r="A735" s="21" t="s">
        <v>71</v>
      </c>
      <c r="B735" s="21" t="s">
        <v>110</v>
      </c>
      <c r="C735" s="21" t="s">
        <v>111</v>
      </c>
      <c r="D735" s="34" t="s">
        <v>112</v>
      </c>
      <c r="E735" s="21" t="s">
        <v>113</v>
      </c>
      <c r="F735" s="21" t="s">
        <v>114</v>
      </c>
      <c r="G735" s="21" t="s">
        <v>174</v>
      </c>
      <c r="H735" s="21" t="s">
        <v>92</v>
      </c>
      <c r="I735" s="21" t="s">
        <v>93</v>
      </c>
      <c r="J735" s="21" t="s">
        <v>94</v>
      </c>
    </row>
    <row r="736" spans="1:10" s="22" customFormat="1" ht="15" x14ac:dyDescent="0.2">
      <c r="A736" s="171" t="s">
        <v>56</v>
      </c>
      <c r="B736" s="173" t="s">
        <v>59</v>
      </c>
      <c r="C736" s="365" t="s">
        <v>51</v>
      </c>
      <c r="D736" s="358">
        <v>1</v>
      </c>
      <c r="E736" s="368">
        <v>30</v>
      </c>
      <c r="F736" s="51" t="s">
        <v>198</v>
      </c>
      <c r="G736" s="30">
        <v>2</v>
      </c>
      <c r="H736" s="70">
        <v>29052</v>
      </c>
      <c r="I736" s="26">
        <f>H736*G736</f>
        <v>58104</v>
      </c>
      <c r="J736" s="167" t="e">
        <f>SUM(I736:I741)</f>
        <v>#REF!</v>
      </c>
    </row>
    <row r="737" spans="1:10" s="38" customFormat="1" ht="51.5" customHeight="1" x14ac:dyDescent="0.2">
      <c r="A737" s="339"/>
      <c r="B737" s="173"/>
      <c r="C737" s="366"/>
      <c r="D737" s="358"/>
      <c r="E737" s="369"/>
      <c r="F737" s="53" t="s">
        <v>181</v>
      </c>
      <c r="G737" s="30">
        <f>E736*D736</f>
        <v>30</v>
      </c>
      <c r="H737" s="26">
        <v>4287</v>
      </c>
      <c r="I737" s="26">
        <f t="shared" ref="I737:I741" si="45">H737*G737</f>
        <v>128610</v>
      </c>
      <c r="J737" s="168"/>
    </row>
    <row r="738" spans="1:10" s="38" customFormat="1" ht="47.5" customHeight="1" x14ac:dyDescent="0.2">
      <c r="A738" s="339"/>
      <c r="B738" s="173"/>
      <c r="C738" s="366"/>
      <c r="D738" s="358"/>
      <c r="E738" s="369"/>
      <c r="F738" s="51" t="s">
        <v>199</v>
      </c>
      <c r="G738" s="30">
        <v>5</v>
      </c>
      <c r="H738" s="82" t="e">
        <f>#REF!</f>
        <v>#REF!</v>
      </c>
      <c r="I738" s="26" t="e">
        <f>H738*G738</f>
        <v>#REF!</v>
      </c>
      <c r="J738" s="168"/>
    </row>
    <row r="739" spans="1:10" s="38" customFormat="1" ht="48" customHeight="1" x14ac:dyDescent="0.2">
      <c r="A739" s="339"/>
      <c r="B739" s="173"/>
      <c r="C739" s="366"/>
      <c r="D739" s="358"/>
      <c r="E739" s="369"/>
      <c r="F739" s="51" t="s">
        <v>153</v>
      </c>
      <c r="G739" s="30">
        <f>E736*D736</f>
        <v>30</v>
      </c>
      <c r="H739" s="70" t="e">
        <f>#REF!</f>
        <v>#REF!</v>
      </c>
      <c r="I739" s="26" t="e">
        <f t="shared" si="45"/>
        <v>#REF!</v>
      </c>
      <c r="J739" s="168"/>
    </row>
    <row r="740" spans="1:10" s="22" customFormat="1" ht="15" x14ac:dyDescent="0.2">
      <c r="A740" s="339"/>
      <c r="B740" s="173"/>
      <c r="C740" s="366"/>
      <c r="D740" s="358"/>
      <c r="E740" s="369"/>
      <c r="F740" s="51" t="s">
        <v>200</v>
      </c>
      <c r="G740" s="30">
        <v>1</v>
      </c>
      <c r="H740" s="82" t="e">
        <f>#REF!</f>
        <v>#REF!</v>
      </c>
      <c r="I740" s="26" t="e">
        <f t="shared" si="45"/>
        <v>#REF!</v>
      </c>
      <c r="J740" s="168"/>
    </row>
    <row r="741" spans="1:10" s="38" customFormat="1" ht="54.5" customHeight="1" x14ac:dyDescent="0.2">
      <c r="A741" s="340"/>
      <c r="B741" s="173"/>
      <c r="C741" s="367"/>
      <c r="D741" s="358"/>
      <c r="E741" s="370"/>
      <c r="F741" s="51" t="s">
        <v>279</v>
      </c>
      <c r="G741" s="30">
        <f>E736*D736</f>
        <v>30</v>
      </c>
      <c r="H741" s="70" t="e">
        <f>#REF!</f>
        <v>#REF!</v>
      </c>
      <c r="I741" s="26" t="e">
        <f t="shared" si="45"/>
        <v>#REF!</v>
      </c>
      <c r="J741" s="169"/>
    </row>
    <row r="742" spans="1:10" s="38" customFormat="1" ht="41.5" customHeight="1" x14ac:dyDescent="0.2">
      <c r="A742" s="21" t="s">
        <v>71</v>
      </c>
      <c r="B742" s="21" t="s">
        <v>110</v>
      </c>
      <c r="C742" s="21" t="s">
        <v>111</v>
      </c>
      <c r="D742" s="39" t="s">
        <v>112</v>
      </c>
      <c r="E742" s="21" t="s">
        <v>113</v>
      </c>
      <c r="F742" s="21" t="s">
        <v>114</v>
      </c>
      <c r="G742" s="21" t="s">
        <v>174</v>
      </c>
      <c r="H742" s="21" t="s">
        <v>92</v>
      </c>
      <c r="I742" s="21" t="s">
        <v>93</v>
      </c>
      <c r="J742" s="21" t="s">
        <v>94</v>
      </c>
    </row>
    <row r="743" spans="1:10" s="38" customFormat="1" ht="44.5" customHeight="1" x14ac:dyDescent="0.2">
      <c r="A743" s="174" t="s">
        <v>346</v>
      </c>
      <c r="B743" s="157" t="s">
        <v>117</v>
      </c>
      <c r="C743" s="157" t="s">
        <v>51</v>
      </c>
      <c r="D743" s="157">
        <v>6</v>
      </c>
      <c r="E743" s="157">
        <v>15</v>
      </c>
      <c r="F743" s="51" t="s">
        <v>282</v>
      </c>
      <c r="G743" s="30">
        <v>15</v>
      </c>
      <c r="H743" s="82" t="e">
        <f>#REF!</f>
        <v>#REF!</v>
      </c>
      <c r="I743" s="26" t="e">
        <f t="shared" ref="I743" si="46">H743*G743</f>
        <v>#REF!</v>
      </c>
      <c r="J743" s="164" t="e">
        <f>SUM(I743:I745)</f>
        <v>#REF!</v>
      </c>
    </row>
    <row r="744" spans="1:10" s="22" customFormat="1" ht="120" x14ac:dyDescent="0.2">
      <c r="A744" s="225"/>
      <c r="B744" s="219"/>
      <c r="C744" s="219"/>
      <c r="D744" s="219"/>
      <c r="E744" s="219"/>
      <c r="F744" s="76" t="s">
        <v>203</v>
      </c>
      <c r="G744" s="30">
        <f>E743*D743</f>
        <v>90</v>
      </c>
      <c r="H744" s="27" t="e">
        <f>#REF!</f>
        <v>#REF!</v>
      </c>
      <c r="I744" s="26" t="e">
        <f>H744*G744</f>
        <v>#REF!</v>
      </c>
      <c r="J744" s="165"/>
    </row>
    <row r="745" spans="1:10" s="38" customFormat="1" ht="30" x14ac:dyDescent="0.2">
      <c r="A745" s="226"/>
      <c r="B745" s="220"/>
      <c r="C745" s="220"/>
      <c r="D745" s="220"/>
      <c r="E745" s="220"/>
      <c r="F745" s="51" t="s">
        <v>303</v>
      </c>
      <c r="G745" s="30">
        <v>1</v>
      </c>
      <c r="H745" s="70" t="e">
        <f>#REF!</f>
        <v>#REF!</v>
      </c>
      <c r="I745" s="70" t="e">
        <f>H745*G745</f>
        <v>#REF!</v>
      </c>
      <c r="J745" s="166"/>
    </row>
    <row r="746" spans="1:10" s="38" customFormat="1" ht="45" x14ac:dyDescent="0.2">
      <c r="A746" s="21" t="s">
        <v>71</v>
      </c>
      <c r="B746" s="21" t="s">
        <v>110</v>
      </c>
      <c r="C746" s="21" t="s">
        <v>111</v>
      </c>
      <c r="D746" s="21" t="s">
        <v>112</v>
      </c>
      <c r="E746" s="21" t="s">
        <v>113</v>
      </c>
      <c r="F746" s="21" t="s">
        <v>114</v>
      </c>
      <c r="G746" s="21" t="s">
        <v>174</v>
      </c>
      <c r="H746" s="21" t="s">
        <v>92</v>
      </c>
      <c r="I746" s="21" t="s">
        <v>93</v>
      </c>
      <c r="J746" s="21" t="s">
        <v>94</v>
      </c>
    </row>
    <row r="747" spans="1:10" s="38" customFormat="1" ht="15" x14ac:dyDescent="0.2">
      <c r="A747" s="171" t="s">
        <v>347</v>
      </c>
      <c r="B747" s="157" t="s">
        <v>59</v>
      </c>
      <c r="C747" s="173" t="s">
        <v>51</v>
      </c>
      <c r="D747" s="173">
        <v>6</v>
      </c>
      <c r="E747" s="173">
        <v>15</v>
      </c>
      <c r="F747" s="51" t="s">
        <v>282</v>
      </c>
      <c r="G747" s="30">
        <v>15</v>
      </c>
      <c r="H747" s="82" t="e">
        <f>#REF!</f>
        <v>#REF!</v>
      </c>
      <c r="I747" s="26" t="e">
        <f t="shared" ref="I747" si="47">H747*G747</f>
        <v>#REF!</v>
      </c>
      <c r="J747" s="164" t="e">
        <f>SUM(I747:I749)</f>
        <v>#REF!</v>
      </c>
    </row>
    <row r="748" spans="1:10" s="38" customFormat="1" ht="120" x14ac:dyDescent="0.2">
      <c r="A748" s="339"/>
      <c r="B748" s="219"/>
      <c r="C748" s="173"/>
      <c r="D748" s="173"/>
      <c r="E748" s="173"/>
      <c r="F748" s="76" t="s">
        <v>203</v>
      </c>
      <c r="G748" s="30">
        <f>E747*D747</f>
        <v>90</v>
      </c>
      <c r="H748" s="27" t="e">
        <f>#REF!</f>
        <v>#REF!</v>
      </c>
      <c r="I748" s="26" t="e">
        <f>H748*G748</f>
        <v>#REF!</v>
      </c>
      <c r="J748" s="165"/>
    </row>
    <row r="749" spans="1:10" s="38" customFormat="1" ht="30" x14ac:dyDescent="0.2">
      <c r="A749" s="340"/>
      <c r="B749" s="220"/>
      <c r="C749" s="173"/>
      <c r="D749" s="173"/>
      <c r="E749" s="173"/>
      <c r="F749" s="51" t="s">
        <v>303</v>
      </c>
      <c r="G749" s="30">
        <v>1</v>
      </c>
      <c r="H749" s="70" t="e">
        <f>#REF!</f>
        <v>#REF!</v>
      </c>
      <c r="I749" s="70" t="e">
        <f>H749*G749</f>
        <v>#REF!</v>
      </c>
      <c r="J749" s="166"/>
    </row>
    <row r="750" spans="1:10" s="38" customFormat="1" ht="45" x14ac:dyDescent="0.2">
      <c r="A750" s="21" t="s">
        <v>71</v>
      </c>
      <c r="B750" s="21" t="s">
        <v>110</v>
      </c>
      <c r="C750" s="21" t="s">
        <v>111</v>
      </c>
      <c r="D750" s="21" t="s">
        <v>112</v>
      </c>
      <c r="E750" s="21" t="s">
        <v>113</v>
      </c>
      <c r="F750" s="21" t="s">
        <v>114</v>
      </c>
      <c r="G750" s="21" t="s">
        <v>174</v>
      </c>
      <c r="H750" s="21" t="s">
        <v>92</v>
      </c>
      <c r="I750" s="21" t="s">
        <v>93</v>
      </c>
      <c r="J750" s="21" t="s">
        <v>94</v>
      </c>
    </row>
    <row r="751" spans="1:10" s="38" customFormat="1" ht="75" x14ac:dyDescent="0.2">
      <c r="A751" s="171" t="s">
        <v>348</v>
      </c>
      <c r="B751" s="173" t="s">
        <v>117</v>
      </c>
      <c r="C751" s="173" t="s">
        <v>158</v>
      </c>
      <c r="D751" s="173">
        <v>3</v>
      </c>
      <c r="E751" s="173">
        <v>25</v>
      </c>
      <c r="F751" s="51" t="s">
        <v>305</v>
      </c>
      <c r="G751" s="30">
        <f>E751*D751</f>
        <v>75</v>
      </c>
      <c r="H751" s="26" t="e">
        <f>#REF!</f>
        <v>#REF!</v>
      </c>
      <c r="I751" s="83" t="e">
        <f>H751*G751</f>
        <v>#REF!</v>
      </c>
      <c r="J751" s="262" t="e">
        <f>SUM(I751:I755)</f>
        <v>#REF!</v>
      </c>
    </row>
    <row r="752" spans="1:10" s="38" customFormat="1" ht="30" x14ac:dyDescent="0.2">
      <c r="A752" s="339"/>
      <c r="B752" s="173"/>
      <c r="C752" s="173"/>
      <c r="D752" s="173"/>
      <c r="E752" s="173"/>
      <c r="F752" s="2" t="s">
        <v>306</v>
      </c>
      <c r="G752" s="30">
        <f>D751</f>
        <v>3</v>
      </c>
      <c r="H752" s="26">
        <v>116655</v>
      </c>
      <c r="I752" s="26">
        <f>+H752*G752</f>
        <v>349965</v>
      </c>
      <c r="J752" s="165"/>
    </row>
    <row r="753" spans="1:12" s="38" customFormat="1" ht="15" x14ac:dyDescent="0.2">
      <c r="A753" s="339"/>
      <c r="B753" s="173"/>
      <c r="C753" s="173"/>
      <c r="D753" s="173"/>
      <c r="E753" s="173"/>
      <c r="F753" s="51" t="s">
        <v>26</v>
      </c>
      <c r="G753" s="30">
        <v>5</v>
      </c>
      <c r="H753" s="70">
        <v>817</v>
      </c>
      <c r="I753" s="26">
        <f t="shared" ref="I753:I754" si="48">+H753*G753</f>
        <v>4085</v>
      </c>
      <c r="J753" s="165"/>
    </row>
    <row r="754" spans="1:12" s="38" customFormat="1" ht="15" x14ac:dyDescent="0.2">
      <c r="A754" s="339"/>
      <c r="B754" s="173"/>
      <c r="C754" s="173"/>
      <c r="D754" s="173"/>
      <c r="E754" s="173"/>
      <c r="F754" s="51" t="s">
        <v>27</v>
      </c>
      <c r="G754" s="30">
        <v>5</v>
      </c>
      <c r="H754" s="26">
        <f>3480*(1+5.2%)</f>
        <v>3660.96</v>
      </c>
      <c r="I754" s="26">
        <f t="shared" si="48"/>
        <v>18304.8</v>
      </c>
      <c r="J754" s="165"/>
    </row>
    <row r="755" spans="1:12" s="38" customFormat="1" ht="30" x14ac:dyDescent="0.2">
      <c r="A755" s="339"/>
      <c r="B755" s="173"/>
      <c r="C755" s="173"/>
      <c r="D755" s="173"/>
      <c r="E755" s="173"/>
      <c r="F755" s="51" t="s">
        <v>204</v>
      </c>
      <c r="G755" s="30">
        <v>1</v>
      </c>
      <c r="H755" s="70">
        <v>81333</v>
      </c>
      <c r="I755" s="70">
        <f>H755*G755</f>
        <v>81333</v>
      </c>
      <c r="J755" s="166"/>
    </row>
    <row r="756" spans="1:12" s="38" customFormat="1" ht="45" x14ac:dyDescent="0.2">
      <c r="A756" s="21" t="s">
        <v>71</v>
      </c>
      <c r="B756" s="21" t="s">
        <v>110</v>
      </c>
      <c r="C756" s="21" t="s">
        <v>111</v>
      </c>
      <c r="D756" s="21" t="s">
        <v>112</v>
      </c>
      <c r="E756" s="21" t="s">
        <v>113</v>
      </c>
      <c r="F756" s="21" t="s">
        <v>114</v>
      </c>
      <c r="G756" s="21" t="s">
        <v>174</v>
      </c>
      <c r="H756" s="21" t="s">
        <v>92</v>
      </c>
      <c r="I756" s="21" t="s">
        <v>93</v>
      </c>
      <c r="J756" s="21" t="s">
        <v>94</v>
      </c>
    </row>
    <row r="757" spans="1:12" s="38" customFormat="1" ht="21.5" customHeight="1" x14ac:dyDescent="0.2">
      <c r="A757" s="171" t="s">
        <v>349</v>
      </c>
      <c r="B757" s="173" t="s">
        <v>59</v>
      </c>
      <c r="C757" s="173" t="s">
        <v>158</v>
      </c>
      <c r="D757" s="173">
        <v>3</v>
      </c>
      <c r="E757" s="173">
        <v>25</v>
      </c>
      <c r="F757" s="51" t="s">
        <v>305</v>
      </c>
      <c r="G757" s="30">
        <f>D757*E757</f>
        <v>75</v>
      </c>
      <c r="H757" s="26" t="e">
        <f>#REF!</f>
        <v>#REF!</v>
      </c>
      <c r="I757" s="83" t="e">
        <f>H757*G757</f>
        <v>#REF!</v>
      </c>
      <c r="J757" s="262" t="e">
        <f>SUM(I757:I761)</f>
        <v>#REF!</v>
      </c>
    </row>
    <row r="758" spans="1:12" s="38" customFormat="1" ht="21.5" customHeight="1" x14ac:dyDescent="0.2">
      <c r="A758" s="339"/>
      <c r="B758" s="173"/>
      <c r="C758" s="173"/>
      <c r="D758" s="173"/>
      <c r="E758" s="173"/>
      <c r="F758" s="2" t="s">
        <v>306</v>
      </c>
      <c r="G758" s="30">
        <f>D757</f>
        <v>3</v>
      </c>
      <c r="H758" s="26">
        <v>116655</v>
      </c>
      <c r="I758" s="26">
        <f>+H758*G758</f>
        <v>349965</v>
      </c>
      <c r="J758" s="359"/>
    </row>
    <row r="759" spans="1:12" ht="26.25" customHeight="1" x14ac:dyDescent="0.2">
      <c r="A759" s="339"/>
      <c r="B759" s="173"/>
      <c r="C759" s="173"/>
      <c r="D759" s="173"/>
      <c r="E759" s="173"/>
      <c r="F759" s="51" t="s">
        <v>26</v>
      </c>
      <c r="G759" s="30">
        <v>5</v>
      </c>
      <c r="H759" s="70">
        <v>817</v>
      </c>
      <c r="I759" s="83">
        <f t="shared" ref="I759:I760" si="49">H759*G759</f>
        <v>4085</v>
      </c>
      <c r="J759" s="359"/>
    </row>
    <row r="760" spans="1:12" ht="19.25" customHeight="1" x14ac:dyDescent="0.2">
      <c r="A760" s="339"/>
      <c r="B760" s="173"/>
      <c r="C760" s="173"/>
      <c r="D760" s="173"/>
      <c r="E760" s="173"/>
      <c r="F760" s="51" t="s">
        <v>27</v>
      </c>
      <c r="G760" s="30">
        <v>5</v>
      </c>
      <c r="H760" s="26">
        <f>3480*(1+5.2%)</f>
        <v>3660.96</v>
      </c>
      <c r="I760" s="83">
        <f t="shared" si="49"/>
        <v>18304.8</v>
      </c>
      <c r="J760" s="359"/>
    </row>
    <row r="761" spans="1:12" ht="25.5" customHeight="1" x14ac:dyDescent="0.2">
      <c r="A761" s="339"/>
      <c r="B761" s="173"/>
      <c r="C761" s="173"/>
      <c r="D761" s="173"/>
      <c r="E761" s="173"/>
      <c r="F761" s="51" t="s">
        <v>204</v>
      </c>
      <c r="G761" s="30">
        <v>1</v>
      </c>
      <c r="H761" s="70">
        <v>81333</v>
      </c>
      <c r="I761" s="70">
        <f>H761*G761</f>
        <v>81333</v>
      </c>
      <c r="J761" s="360"/>
      <c r="L761" s="29"/>
    </row>
    <row r="762" spans="1:12" ht="45" x14ac:dyDescent="0.2">
      <c r="A762" s="111" t="s">
        <v>71</v>
      </c>
      <c r="B762" s="62" t="s">
        <v>110</v>
      </c>
      <c r="C762" s="62" t="s">
        <v>111</v>
      </c>
      <c r="D762" s="62" t="s">
        <v>112</v>
      </c>
      <c r="E762" s="62" t="s">
        <v>113</v>
      </c>
      <c r="F762" s="62" t="s">
        <v>114</v>
      </c>
      <c r="G762" s="62" t="s">
        <v>174</v>
      </c>
      <c r="H762" s="62" t="s">
        <v>92</v>
      </c>
      <c r="I762" s="62" t="s">
        <v>93</v>
      </c>
      <c r="J762" s="62" t="s">
        <v>94</v>
      </c>
    </row>
    <row r="763" spans="1:12" ht="15" x14ac:dyDescent="0.2">
      <c r="A763" s="343" t="s">
        <v>159</v>
      </c>
      <c r="B763" s="345" t="s">
        <v>117</v>
      </c>
      <c r="C763" s="345" t="s">
        <v>196</v>
      </c>
      <c r="D763" s="345">
        <v>2</v>
      </c>
      <c r="E763" s="345">
        <v>20</v>
      </c>
      <c r="F763" s="63" t="s">
        <v>161</v>
      </c>
      <c r="G763" s="63">
        <f>D763*E763</f>
        <v>40</v>
      </c>
      <c r="H763" s="84" t="e">
        <f>#REF!</f>
        <v>#REF!</v>
      </c>
      <c r="I763" s="70" t="e">
        <f>H763*G763</f>
        <v>#REF!</v>
      </c>
      <c r="J763" s="263" t="e">
        <f>SUM(I763:I764)</f>
        <v>#REF!</v>
      </c>
    </row>
    <row r="764" spans="1:12" ht="30" x14ac:dyDescent="0.2">
      <c r="A764" s="344"/>
      <c r="B764" s="163"/>
      <c r="C764" s="163"/>
      <c r="D764" s="163"/>
      <c r="E764" s="163"/>
      <c r="F764" s="2" t="s">
        <v>306</v>
      </c>
      <c r="G764" s="63">
        <f>D763</f>
        <v>2</v>
      </c>
      <c r="H764" s="26">
        <v>116655</v>
      </c>
      <c r="I764" s="26">
        <f>+H764*G764</f>
        <v>233310</v>
      </c>
      <c r="J764" s="361"/>
    </row>
    <row r="765" spans="1:12" ht="14" x14ac:dyDescent="0.2">
      <c r="A765" s="195" t="s">
        <v>162</v>
      </c>
      <c r="B765" s="260"/>
      <c r="C765" s="260"/>
      <c r="D765" s="260"/>
      <c r="E765" s="260"/>
      <c r="F765" s="260"/>
      <c r="G765" s="260"/>
      <c r="H765" s="260"/>
      <c r="I765" s="261"/>
      <c r="J765" s="46" t="e">
        <f>SUM(J514:J764)</f>
        <v>#REF!</v>
      </c>
      <c r="K765" s="85" t="e">
        <f>B4-J765</f>
        <v>#REF!</v>
      </c>
      <c r="L765" s="120" t="e">
        <f>K765/J765</f>
        <v>#REF!</v>
      </c>
    </row>
    <row r="766" spans="1:12" ht="108" customHeight="1" x14ac:dyDescent="0.2">
      <c r="A766" s="196" t="s">
        <v>236</v>
      </c>
      <c r="B766" s="258"/>
      <c r="C766" s="258"/>
      <c r="D766" s="258"/>
      <c r="E766" s="258"/>
      <c r="F766" s="258"/>
      <c r="G766" s="258"/>
      <c r="H766" s="258"/>
      <c r="I766" s="259"/>
      <c r="J766" s="64" t="e">
        <f>J765*L765</f>
        <v>#REF!</v>
      </c>
    </row>
    <row r="767" spans="1:12" ht="14" x14ac:dyDescent="0.2">
      <c r="A767" s="195" t="s">
        <v>163</v>
      </c>
      <c r="B767" s="260"/>
      <c r="C767" s="260"/>
      <c r="D767" s="260"/>
      <c r="E767" s="260"/>
      <c r="F767" s="260"/>
      <c r="G767" s="260"/>
      <c r="H767" s="260"/>
      <c r="I767" s="261"/>
      <c r="J767" s="64" t="e">
        <f>SUM(J765+J766)</f>
        <v>#REF!</v>
      </c>
      <c r="K767" s="85" t="e">
        <f>B4-J767</f>
        <v>#REF!</v>
      </c>
    </row>
  </sheetData>
  <autoFilter ref="A532:J767" xr:uid="{5607645C-940A-4345-965F-1135F0F98F78}"/>
  <mergeCells count="727">
    <mergeCell ref="A17:D20"/>
    <mergeCell ref="J17:J20"/>
    <mergeCell ref="A21:F21"/>
    <mergeCell ref="A22:D22"/>
    <mergeCell ref="A23:J23"/>
    <mergeCell ref="A24:J24"/>
    <mergeCell ref="A5:J6"/>
    <mergeCell ref="A7:J7"/>
    <mergeCell ref="A8:D8"/>
    <mergeCell ref="A9:D12"/>
    <mergeCell ref="J9:J12"/>
    <mergeCell ref="A13:D16"/>
    <mergeCell ref="J13:J16"/>
    <mergeCell ref="A33:A36"/>
    <mergeCell ref="B33:B36"/>
    <mergeCell ref="C33:C36"/>
    <mergeCell ref="D33:D36"/>
    <mergeCell ref="E33:E36"/>
    <mergeCell ref="J33:J36"/>
    <mergeCell ref="D26:J26"/>
    <mergeCell ref="A28:A31"/>
    <mergeCell ref="B28:B31"/>
    <mergeCell ref="C28:C31"/>
    <mergeCell ref="D28:D31"/>
    <mergeCell ref="E28:E31"/>
    <mergeCell ref="J28:J31"/>
    <mergeCell ref="A44:A48"/>
    <mergeCell ref="B44:B48"/>
    <mergeCell ref="C44:C48"/>
    <mergeCell ref="D44:D48"/>
    <mergeCell ref="E44:E48"/>
    <mergeCell ref="J44:J48"/>
    <mergeCell ref="A38:A42"/>
    <mergeCell ref="B38:B42"/>
    <mergeCell ref="C38:C42"/>
    <mergeCell ref="D38:D42"/>
    <mergeCell ref="E38:E42"/>
    <mergeCell ref="J38:J42"/>
    <mergeCell ref="J62:J73"/>
    <mergeCell ref="A75:A86"/>
    <mergeCell ref="B75:B86"/>
    <mergeCell ref="C75:C86"/>
    <mergeCell ref="D75:D86"/>
    <mergeCell ref="E75:E86"/>
    <mergeCell ref="J75:J86"/>
    <mergeCell ref="A50:A52"/>
    <mergeCell ref="B50:B52"/>
    <mergeCell ref="C50:C52"/>
    <mergeCell ref="D50:D52"/>
    <mergeCell ref="E50:E52"/>
    <mergeCell ref="A62:A73"/>
    <mergeCell ref="B62:B73"/>
    <mergeCell ref="C62:C73"/>
    <mergeCell ref="D62:D73"/>
    <mergeCell ref="E62:E73"/>
    <mergeCell ref="J50:J52"/>
    <mergeCell ref="A94:A98"/>
    <mergeCell ref="B94:B98"/>
    <mergeCell ref="C94:C98"/>
    <mergeCell ref="D94:D98"/>
    <mergeCell ref="E94:E98"/>
    <mergeCell ref="J94:J98"/>
    <mergeCell ref="A88:A92"/>
    <mergeCell ref="B88:B92"/>
    <mergeCell ref="C88:C92"/>
    <mergeCell ref="D88:D92"/>
    <mergeCell ref="E88:E92"/>
    <mergeCell ref="J88:J92"/>
    <mergeCell ref="J105:J106"/>
    <mergeCell ref="A108:A109"/>
    <mergeCell ref="B108:B109"/>
    <mergeCell ref="C108:C109"/>
    <mergeCell ref="D108:D109"/>
    <mergeCell ref="E108:E109"/>
    <mergeCell ref="J108:J109"/>
    <mergeCell ref="A100:A103"/>
    <mergeCell ref="B100:B103"/>
    <mergeCell ref="C100:C103"/>
    <mergeCell ref="D100:D103"/>
    <mergeCell ref="E100:E103"/>
    <mergeCell ref="A105:A106"/>
    <mergeCell ref="B105:B106"/>
    <mergeCell ref="C105:C106"/>
    <mergeCell ref="D105:D106"/>
    <mergeCell ref="E105:E106"/>
    <mergeCell ref="J100:J103"/>
    <mergeCell ref="A115:A117"/>
    <mergeCell ref="B115:B117"/>
    <mergeCell ref="C115:C117"/>
    <mergeCell ref="D115:D117"/>
    <mergeCell ref="E115:E117"/>
    <mergeCell ref="J115:J117"/>
    <mergeCell ref="A111:A113"/>
    <mergeCell ref="B111:B113"/>
    <mergeCell ref="C111:C113"/>
    <mergeCell ref="D111:D113"/>
    <mergeCell ref="E111:E113"/>
    <mergeCell ref="J111:J113"/>
    <mergeCell ref="A132:A143"/>
    <mergeCell ref="B132:B143"/>
    <mergeCell ref="C132:C143"/>
    <mergeCell ref="D132:D143"/>
    <mergeCell ref="E132:E143"/>
    <mergeCell ref="J132:J143"/>
    <mergeCell ref="A119:A130"/>
    <mergeCell ref="B119:B130"/>
    <mergeCell ref="C119:C130"/>
    <mergeCell ref="D119:D130"/>
    <mergeCell ref="E119:E130"/>
    <mergeCell ref="J119:J130"/>
    <mergeCell ref="A148:A149"/>
    <mergeCell ref="B148:B149"/>
    <mergeCell ref="C148:C149"/>
    <mergeCell ref="D148:D149"/>
    <mergeCell ref="E148:E149"/>
    <mergeCell ref="J148:J149"/>
    <mergeCell ref="A145:A146"/>
    <mergeCell ref="B145:B146"/>
    <mergeCell ref="C145:C146"/>
    <mergeCell ref="D145:D146"/>
    <mergeCell ref="E145:E146"/>
    <mergeCell ref="J145:J146"/>
    <mergeCell ref="A158:A159"/>
    <mergeCell ref="B158:B159"/>
    <mergeCell ref="C158:C159"/>
    <mergeCell ref="D158:D159"/>
    <mergeCell ref="E158:E159"/>
    <mergeCell ref="J158:J159"/>
    <mergeCell ref="A155:A156"/>
    <mergeCell ref="B155:B156"/>
    <mergeCell ref="C155:C156"/>
    <mergeCell ref="D155:D156"/>
    <mergeCell ref="E155:E156"/>
    <mergeCell ref="J155:J156"/>
    <mergeCell ref="A170:A171"/>
    <mergeCell ref="B170:B171"/>
    <mergeCell ref="C170:C171"/>
    <mergeCell ref="D170:D171"/>
    <mergeCell ref="E170:E171"/>
    <mergeCell ref="A166:J166"/>
    <mergeCell ref="A161:A162"/>
    <mergeCell ref="B161:B162"/>
    <mergeCell ref="C161:C162"/>
    <mergeCell ref="D161:D162"/>
    <mergeCell ref="E161:E162"/>
    <mergeCell ref="A164:A165"/>
    <mergeCell ref="B164:B165"/>
    <mergeCell ref="C164:C165"/>
    <mergeCell ref="D164:D165"/>
    <mergeCell ref="E164:E165"/>
    <mergeCell ref="J161:J162"/>
    <mergeCell ref="J164:J165"/>
    <mergeCell ref="J170:J171"/>
    <mergeCell ref="A173:A177"/>
    <mergeCell ref="B173:B177"/>
    <mergeCell ref="C173:C177"/>
    <mergeCell ref="D173:D177"/>
    <mergeCell ref="E173:E177"/>
    <mergeCell ref="A179:A183"/>
    <mergeCell ref="B179:B183"/>
    <mergeCell ref="C179:C183"/>
    <mergeCell ref="D179:D183"/>
    <mergeCell ref="E179:E183"/>
    <mergeCell ref="A196:J196"/>
    <mergeCell ref="A185:A189"/>
    <mergeCell ref="B185:B189"/>
    <mergeCell ref="C185:C189"/>
    <mergeCell ref="D185:D189"/>
    <mergeCell ref="E185:E189"/>
    <mergeCell ref="A191:A195"/>
    <mergeCell ref="B191:B195"/>
    <mergeCell ref="C191:C195"/>
    <mergeCell ref="D191:D195"/>
    <mergeCell ref="E191:E195"/>
    <mergeCell ref="A213:A214"/>
    <mergeCell ref="B213:B214"/>
    <mergeCell ref="C213:C214"/>
    <mergeCell ref="D213:D214"/>
    <mergeCell ref="E213:E214"/>
    <mergeCell ref="J213:J214"/>
    <mergeCell ref="A199:J199"/>
    <mergeCell ref="A208:J208"/>
    <mergeCell ref="A210:A211"/>
    <mergeCell ref="B210:B211"/>
    <mergeCell ref="C210:C211"/>
    <mergeCell ref="D210:D211"/>
    <mergeCell ref="E210:E211"/>
    <mergeCell ref="J210:J211"/>
    <mergeCell ref="A216:A217"/>
    <mergeCell ref="B216:B217"/>
    <mergeCell ref="C216:C217"/>
    <mergeCell ref="D216:D217"/>
    <mergeCell ref="E216:E217"/>
    <mergeCell ref="A219:A224"/>
    <mergeCell ref="B219:B224"/>
    <mergeCell ref="C219:C224"/>
    <mergeCell ref="D219:D224"/>
    <mergeCell ref="E219:E224"/>
    <mergeCell ref="A226:A231"/>
    <mergeCell ref="B226:B231"/>
    <mergeCell ref="C226:C231"/>
    <mergeCell ref="D226:D231"/>
    <mergeCell ref="E226:E231"/>
    <mergeCell ref="A233:A235"/>
    <mergeCell ref="B233:B235"/>
    <mergeCell ref="C233:C235"/>
    <mergeCell ref="D233:D235"/>
    <mergeCell ref="E233:E235"/>
    <mergeCell ref="A237:A239"/>
    <mergeCell ref="B237:B239"/>
    <mergeCell ref="C237:C239"/>
    <mergeCell ref="D237:D239"/>
    <mergeCell ref="E237:E239"/>
    <mergeCell ref="A241:A245"/>
    <mergeCell ref="B241:B245"/>
    <mergeCell ref="C241:C245"/>
    <mergeCell ref="D241:D245"/>
    <mergeCell ref="E241:E245"/>
    <mergeCell ref="A247:A251"/>
    <mergeCell ref="B247:B251"/>
    <mergeCell ref="C247:C251"/>
    <mergeCell ref="D247:D251"/>
    <mergeCell ref="E247:E251"/>
    <mergeCell ref="A252:A253"/>
    <mergeCell ref="B252:B253"/>
    <mergeCell ref="C252:C253"/>
    <mergeCell ref="D252:D253"/>
    <mergeCell ref="E252:E253"/>
    <mergeCell ref="A263:D266"/>
    <mergeCell ref="J263:J266"/>
    <mergeCell ref="A267:D270"/>
    <mergeCell ref="J267:J270"/>
    <mergeCell ref="A271:D274"/>
    <mergeCell ref="J271:J274"/>
    <mergeCell ref="A254:I254"/>
    <mergeCell ref="A255:I255"/>
    <mergeCell ref="A256:I256"/>
    <mergeCell ref="A259:J260"/>
    <mergeCell ref="A261:J261"/>
    <mergeCell ref="A262:D262"/>
    <mergeCell ref="A287:A290"/>
    <mergeCell ref="B287:B290"/>
    <mergeCell ref="C287:C290"/>
    <mergeCell ref="D287:D290"/>
    <mergeCell ref="E287:E290"/>
    <mergeCell ref="J287:J290"/>
    <mergeCell ref="A275:F275"/>
    <mergeCell ref="A277:J277"/>
    <mergeCell ref="A278:J278"/>
    <mergeCell ref="D280:J280"/>
    <mergeCell ref="A282:A285"/>
    <mergeCell ref="B282:B285"/>
    <mergeCell ref="C282:C285"/>
    <mergeCell ref="D282:D285"/>
    <mergeCell ref="E282:E285"/>
    <mergeCell ref="J282:J285"/>
    <mergeCell ref="A298:A302"/>
    <mergeCell ref="B298:B302"/>
    <mergeCell ref="C298:C302"/>
    <mergeCell ref="D298:D302"/>
    <mergeCell ref="E298:E302"/>
    <mergeCell ref="J298:J302"/>
    <mergeCell ref="A292:A296"/>
    <mergeCell ref="B292:B296"/>
    <mergeCell ref="C292:C296"/>
    <mergeCell ref="D292:D296"/>
    <mergeCell ref="E292:E296"/>
    <mergeCell ref="J292:J296"/>
    <mergeCell ref="A329:A340"/>
    <mergeCell ref="B329:B340"/>
    <mergeCell ref="C329:C340"/>
    <mergeCell ref="D329:D340"/>
    <mergeCell ref="E329:E340"/>
    <mergeCell ref="J329:J340"/>
    <mergeCell ref="A304:A306"/>
    <mergeCell ref="B304:B306"/>
    <mergeCell ref="C304:C306"/>
    <mergeCell ref="D304:D306"/>
    <mergeCell ref="E304:E306"/>
    <mergeCell ref="A316:A327"/>
    <mergeCell ref="B316:B327"/>
    <mergeCell ref="C316:C327"/>
    <mergeCell ref="D316:D327"/>
    <mergeCell ref="E316:E327"/>
    <mergeCell ref="A348:A352"/>
    <mergeCell ref="B348:B352"/>
    <mergeCell ref="C348:C352"/>
    <mergeCell ref="D348:D352"/>
    <mergeCell ref="E348:E352"/>
    <mergeCell ref="J348:J352"/>
    <mergeCell ref="A342:A346"/>
    <mergeCell ref="B342:B346"/>
    <mergeCell ref="C342:C346"/>
    <mergeCell ref="D342:D346"/>
    <mergeCell ref="E342:E346"/>
    <mergeCell ref="J342:J346"/>
    <mergeCell ref="A362:A363"/>
    <mergeCell ref="B362:B363"/>
    <mergeCell ref="C362:C363"/>
    <mergeCell ref="D362:D363"/>
    <mergeCell ref="E362:E363"/>
    <mergeCell ref="J362:J363"/>
    <mergeCell ref="A354:A357"/>
    <mergeCell ref="B354:B357"/>
    <mergeCell ref="C354:C357"/>
    <mergeCell ref="D354:D357"/>
    <mergeCell ref="E354:E357"/>
    <mergeCell ref="A359:A360"/>
    <mergeCell ref="B359:B360"/>
    <mergeCell ref="C359:C360"/>
    <mergeCell ref="D359:D360"/>
    <mergeCell ref="E359:E360"/>
    <mergeCell ref="A369:A371"/>
    <mergeCell ref="B369:B371"/>
    <mergeCell ref="C369:C371"/>
    <mergeCell ref="D369:D371"/>
    <mergeCell ref="E369:E371"/>
    <mergeCell ref="J369:J371"/>
    <mergeCell ref="A365:A367"/>
    <mergeCell ref="B365:B367"/>
    <mergeCell ref="C365:C367"/>
    <mergeCell ref="D365:D367"/>
    <mergeCell ref="E365:E367"/>
    <mergeCell ref="J365:J367"/>
    <mergeCell ref="A386:A397"/>
    <mergeCell ref="B386:B397"/>
    <mergeCell ref="C386:C397"/>
    <mergeCell ref="D386:D397"/>
    <mergeCell ref="E386:E397"/>
    <mergeCell ref="J386:J397"/>
    <mergeCell ref="A373:A384"/>
    <mergeCell ref="B373:B384"/>
    <mergeCell ref="C373:C384"/>
    <mergeCell ref="D373:D384"/>
    <mergeCell ref="E373:E384"/>
    <mergeCell ref="J373:J384"/>
    <mergeCell ref="A402:A403"/>
    <mergeCell ref="B402:B403"/>
    <mergeCell ref="C402:C403"/>
    <mergeCell ref="D402:D403"/>
    <mergeCell ref="E402:E403"/>
    <mergeCell ref="J402:J403"/>
    <mergeCell ref="A399:A400"/>
    <mergeCell ref="B399:B400"/>
    <mergeCell ref="C399:C400"/>
    <mergeCell ref="D399:D400"/>
    <mergeCell ref="E399:E400"/>
    <mergeCell ref="J399:J400"/>
    <mergeCell ref="A412:A413"/>
    <mergeCell ref="B412:B413"/>
    <mergeCell ref="C412:C413"/>
    <mergeCell ref="D412:D413"/>
    <mergeCell ref="E412:E413"/>
    <mergeCell ref="J412:J413"/>
    <mergeCell ref="A409:A410"/>
    <mergeCell ref="B409:B410"/>
    <mergeCell ref="C409:C410"/>
    <mergeCell ref="D409:D410"/>
    <mergeCell ref="E409:E410"/>
    <mergeCell ref="J409:J410"/>
    <mergeCell ref="A420:J420"/>
    <mergeCell ref="A415:A416"/>
    <mergeCell ref="B415:B416"/>
    <mergeCell ref="C415:C416"/>
    <mergeCell ref="D415:D416"/>
    <mergeCell ref="E415:E416"/>
    <mergeCell ref="A418:A419"/>
    <mergeCell ref="B418:B419"/>
    <mergeCell ref="C418:C419"/>
    <mergeCell ref="D418:D419"/>
    <mergeCell ref="E418:E419"/>
    <mergeCell ref="C436:C440"/>
    <mergeCell ref="D436:D440"/>
    <mergeCell ref="E436:E440"/>
    <mergeCell ref="J442:J446"/>
    <mergeCell ref="A424:A428"/>
    <mergeCell ref="B424:B428"/>
    <mergeCell ref="C424:C428"/>
    <mergeCell ref="D424:D428"/>
    <mergeCell ref="E424:E428"/>
    <mergeCell ref="A464:A465"/>
    <mergeCell ref="B464:B465"/>
    <mergeCell ref="C464:C465"/>
    <mergeCell ref="D464:D465"/>
    <mergeCell ref="E464:E465"/>
    <mergeCell ref="J464:J465"/>
    <mergeCell ref="A461:A462"/>
    <mergeCell ref="B461:B462"/>
    <mergeCell ref="C461:C462"/>
    <mergeCell ref="D461:D462"/>
    <mergeCell ref="E461:E462"/>
    <mergeCell ref="J461:J462"/>
    <mergeCell ref="A467:A468"/>
    <mergeCell ref="B467:B468"/>
    <mergeCell ref="C467:C468"/>
    <mergeCell ref="D467:D468"/>
    <mergeCell ref="E467:E468"/>
    <mergeCell ref="A470:A475"/>
    <mergeCell ref="B470:B475"/>
    <mergeCell ref="C470:C475"/>
    <mergeCell ref="D470:D475"/>
    <mergeCell ref="E470:E475"/>
    <mergeCell ref="A477:A482"/>
    <mergeCell ref="B477:B482"/>
    <mergeCell ref="C477:C482"/>
    <mergeCell ref="D477:D482"/>
    <mergeCell ref="E477:E482"/>
    <mergeCell ref="A484:A486"/>
    <mergeCell ref="B484:B486"/>
    <mergeCell ref="C484:C486"/>
    <mergeCell ref="D484:D486"/>
    <mergeCell ref="E484:E486"/>
    <mergeCell ref="A488:A490"/>
    <mergeCell ref="B488:B490"/>
    <mergeCell ref="C488:C490"/>
    <mergeCell ref="D488:D490"/>
    <mergeCell ref="E488:E490"/>
    <mergeCell ref="A492:A496"/>
    <mergeCell ref="B492:B496"/>
    <mergeCell ref="C492:C496"/>
    <mergeCell ref="D492:D496"/>
    <mergeCell ref="E492:E496"/>
    <mergeCell ref="A498:A502"/>
    <mergeCell ref="B498:B502"/>
    <mergeCell ref="C498:C502"/>
    <mergeCell ref="D498:D502"/>
    <mergeCell ref="E498:E502"/>
    <mergeCell ref="A504:A505"/>
    <mergeCell ref="B504:B505"/>
    <mergeCell ref="C504:C505"/>
    <mergeCell ref="D504:D505"/>
    <mergeCell ref="E504:E505"/>
    <mergeCell ref="A514:D517"/>
    <mergeCell ref="J514:J517"/>
    <mergeCell ref="A518:D521"/>
    <mergeCell ref="J518:J521"/>
    <mergeCell ref="A522:D525"/>
    <mergeCell ref="J522:J525"/>
    <mergeCell ref="A506:I506"/>
    <mergeCell ref="A507:I507"/>
    <mergeCell ref="A508:I508"/>
    <mergeCell ref="A510:J511"/>
    <mergeCell ref="A512:J512"/>
    <mergeCell ref="A513:D513"/>
    <mergeCell ref="A538:A541"/>
    <mergeCell ref="B538:B541"/>
    <mergeCell ref="C538:C541"/>
    <mergeCell ref="D538:D541"/>
    <mergeCell ref="E538:E541"/>
    <mergeCell ref="J538:J541"/>
    <mergeCell ref="A526:F526"/>
    <mergeCell ref="A528:J528"/>
    <mergeCell ref="A529:J529"/>
    <mergeCell ref="D531:J531"/>
    <mergeCell ref="A533:A536"/>
    <mergeCell ref="B533:B536"/>
    <mergeCell ref="C533:C536"/>
    <mergeCell ref="D533:D536"/>
    <mergeCell ref="E533:E536"/>
    <mergeCell ref="J533:J536"/>
    <mergeCell ref="A549:A553"/>
    <mergeCell ref="B549:B553"/>
    <mergeCell ref="C549:C553"/>
    <mergeCell ref="D549:D553"/>
    <mergeCell ref="E549:E553"/>
    <mergeCell ref="J549:J553"/>
    <mergeCell ref="A543:A547"/>
    <mergeCell ref="B543:B547"/>
    <mergeCell ref="C543:C547"/>
    <mergeCell ref="D543:D547"/>
    <mergeCell ref="E543:E547"/>
    <mergeCell ref="J543:J547"/>
    <mergeCell ref="A580:A591"/>
    <mergeCell ref="B580:B591"/>
    <mergeCell ref="C580:C591"/>
    <mergeCell ref="D580:D591"/>
    <mergeCell ref="E580:E591"/>
    <mergeCell ref="J580:J591"/>
    <mergeCell ref="A555:A557"/>
    <mergeCell ref="B555:B557"/>
    <mergeCell ref="C555:C557"/>
    <mergeCell ref="D555:D557"/>
    <mergeCell ref="E555:E557"/>
    <mergeCell ref="A567:A578"/>
    <mergeCell ref="B567:B578"/>
    <mergeCell ref="C567:C578"/>
    <mergeCell ref="D567:D578"/>
    <mergeCell ref="E567:E578"/>
    <mergeCell ref="A599:A603"/>
    <mergeCell ref="B599:B603"/>
    <mergeCell ref="C599:C603"/>
    <mergeCell ref="D599:D603"/>
    <mergeCell ref="E599:E603"/>
    <mergeCell ref="J599:J603"/>
    <mergeCell ref="A593:A597"/>
    <mergeCell ref="B593:B597"/>
    <mergeCell ref="C593:C597"/>
    <mergeCell ref="D593:D597"/>
    <mergeCell ref="E593:E597"/>
    <mergeCell ref="J593:J597"/>
    <mergeCell ref="A605:A608"/>
    <mergeCell ref="B605:B608"/>
    <mergeCell ref="C605:C608"/>
    <mergeCell ref="D605:D608"/>
    <mergeCell ref="E605:E608"/>
    <mergeCell ref="A610:A613"/>
    <mergeCell ref="B610:B613"/>
    <mergeCell ref="C610:C613"/>
    <mergeCell ref="D610:D613"/>
    <mergeCell ref="E610:E613"/>
    <mergeCell ref="A618:A619"/>
    <mergeCell ref="B618:B619"/>
    <mergeCell ref="C618:C619"/>
    <mergeCell ref="D618:D619"/>
    <mergeCell ref="E618:E619"/>
    <mergeCell ref="J618:J619"/>
    <mergeCell ref="J610:J613"/>
    <mergeCell ref="A615:A616"/>
    <mergeCell ref="B615:B616"/>
    <mergeCell ref="C615:C616"/>
    <mergeCell ref="D615:D616"/>
    <mergeCell ref="E615:E616"/>
    <mergeCell ref="J615:J616"/>
    <mergeCell ref="A625:A627"/>
    <mergeCell ref="B625:B627"/>
    <mergeCell ref="C625:C627"/>
    <mergeCell ref="D625:D627"/>
    <mergeCell ref="E625:E627"/>
    <mergeCell ref="J625:J627"/>
    <mergeCell ref="A621:A623"/>
    <mergeCell ref="B621:B623"/>
    <mergeCell ref="C621:C623"/>
    <mergeCell ref="D621:D623"/>
    <mergeCell ref="E621:E623"/>
    <mergeCell ref="J621:J623"/>
    <mergeCell ref="A642:A653"/>
    <mergeCell ref="B642:B653"/>
    <mergeCell ref="C642:C653"/>
    <mergeCell ref="D642:D653"/>
    <mergeCell ref="E642:E653"/>
    <mergeCell ref="J642:J653"/>
    <mergeCell ref="A629:A640"/>
    <mergeCell ref="B629:B640"/>
    <mergeCell ref="C629:C640"/>
    <mergeCell ref="D629:D640"/>
    <mergeCell ref="E629:E640"/>
    <mergeCell ref="J629:J640"/>
    <mergeCell ref="A658:A659"/>
    <mergeCell ref="B658:B659"/>
    <mergeCell ref="C658:C659"/>
    <mergeCell ref="D658:D659"/>
    <mergeCell ref="E658:E659"/>
    <mergeCell ref="J658:J659"/>
    <mergeCell ref="A655:A656"/>
    <mergeCell ref="B655:B656"/>
    <mergeCell ref="C655:C656"/>
    <mergeCell ref="D655:D656"/>
    <mergeCell ref="E655:E656"/>
    <mergeCell ref="J655:J656"/>
    <mergeCell ref="A668:A669"/>
    <mergeCell ref="B668:B669"/>
    <mergeCell ref="C668:C669"/>
    <mergeCell ref="D668:D669"/>
    <mergeCell ref="E668:E669"/>
    <mergeCell ref="J668:J669"/>
    <mergeCell ref="A665:A666"/>
    <mergeCell ref="B665:B666"/>
    <mergeCell ref="C665:C666"/>
    <mergeCell ref="D665:D666"/>
    <mergeCell ref="E665:E666"/>
    <mergeCell ref="J665:J666"/>
    <mergeCell ref="A680:A681"/>
    <mergeCell ref="B680:B681"/>
    <mergeCell ref="C680:C681"/>
    <mergeCell ref="D680:D681"/>
    <mergeCell ref="E680:E681"/>
    <mergeCell ref="A676:J676"/>
    <mergeCell ref="A671:A672"/>
    <mergeCell ref="B671:B672"/>
    <mergeCell ref="C671:C672"/>
    <mergeCell ref="D671:D672"/>
    <mergeCell ref="E671:E672"/>
    <mergeCell ref="A674:A675"/>
    <mergeCell ref="B674:B675"/>
    <mergeCell ref="C674:C675"/>
    <mergeCell ref="D674:D675"/>
    <mergeCell ref="E674:E675"/>
    <mergeCell ref="A683:A687"/>
    <mergeCell ref="B683:B687"/>
    <mergeCell ref="C683:C687"/>
    <mergeCell ref="D683:D687"/>
    <mergeCell ref="E683:E687"/>
    <mergeCell ref="A689:A693"/>
    <mergeCell ref="B689:B693"/>
    <mergeCell ref="C689:C693"/>
    <mergeCell ref="D689:D693"/>
    <mergeCell ref="E689:E693"/>
    <mergeCell ref="A695:A699"/>
    <mergeCell ref="B695:B699"/>
    <mergeCell ref="C695:C699"/>
    <mergeCell ref="D695:D699"/>
    <mergeCell ref="E695:E699"/>
    <mergeCell ref="A701:A705"/>
    <mergeCell ref="B701:B705"/>
    <mergeCell ref="C701:C705"/>
    <mergeCell ref="D701:D705"/>
    <mergeCell ref="E701:E705"/>
    <mergeCell ref="C726:C727"/>
    <mergeCell ref="D726:D727"/>
    <mergeCell ref="E726:E727"/>
    <mergeCell ref="A729:A734"/>
    <mergeCell ref="B729:B734"/>
    <mergeCell ref="C729:C734"/>
    <mergeCell ref="D729:D734"/>
    <mergeCell ref="E729:E734"/>
    <mergeCell ref="A723:A724"/>
    <mergeCell ref="B723:B724"/>
    <mergeCell ref="C723:C724"/>
    <mergeCell ref="D723:D724"/>
    <mergeCell ref="E723:E724"/>
    <mergeCell ref="J173:J177"/>
    <mergeCell ref="J179:J183"/>
    <mergeCell ref="A757:A761"/>
    <mergeCell ref="B757:B761"/>
    <mergeCell ref="C757:C761"/>
    <mergeCell ref="D757:D761"/>
    <mergeCell ref="E757:E761"/>
    <mergeCell ref="A747:A749"/>
    <mergeCell ref="B747:B749"/>
    <mergeCell ref="C747:C749"/>
    <mergeCell ref="D747:D749"/>
    <mergeCell ref="E747:E749"/>
    <mergeCell ref="A751:A755"/>
    <mergeCell ref="B751:B755"/>
    <mergeCell ref="C751:C755"/>
    <mergeCell ref="D751:D755"/>
    <mergeCell ref="E751:E755"/>
    <mergeCell ref="A736:A741"/>
    <mergeCell ref="B736:B741"/>
    <mergeCell ref="J185:J189"/>
    <mergeCell ref="J191:J195"/>
    <mergeCell ref="J216:J217"/>
    <mergeCell ref="J219:J224"/>
    <mergeCell ref="J226:J231"/>
    <mergeCell ref="J233:J235"/>
    <mergeCell ref="A765:I765"/>
    <mergeCell ref="A766:I766"/>
    <mergeCell ref="A767:I767"/>
    <mergeCell ref="A763:A764"/>
    <mergeCell ref="B763:B764"/>
    <mergeCell ref="C763:C764"/>
    <mergeCell ref="D763:D764"/>
    <mergeCell ref="E763:E764"/>
    <mergeCell ref="C736:C741"/>
    <mergeCell ref="D736:D741"/>
    <mergeCell ref="E736:E741"/>
    <mergeCell ref="A743:A745"/>
    <mergeCell ref="B743:B745"/>
    <mergeCell ref="C743:C745"/>
    <mergeCell ref="D743:D745"/>
    <mergeCell ref="E743:E745"/>
    <mergeCell ref="A726:A727"/>
    <mergeCell ref="B726:B727"/>
    <mergeCell ref="J415:J416"/>
    <mergeCell ref="J418:J419"/>
    <mergeCell ref="J424:J428"/>
    <mergeCell ref="J430:J434"/>
    <mergeCell ref="J436:J440"/>
    <mergeCell ref="J237:J239"/>
    <mergeCell ref="J241:J245"/>
    <mergeCell ref="J247:J251"/>
    <mergeCell ref="J252:J253"/>
    <mergeCell ref="J304:J306"/>
    <mergeCell ref="J354:J357"/>
    <mergeCell ref="J359:J360"/>
    <mergeCell ref="J316:J327"/>
    <mergeCell ref="J492:J496"/>
    <mergeCell ref="A450:J450"/>
    <mergeCell ref="A459:J459"/>
    <mergeCell ref="A442:A446"/>
    <mergeCell ref="B442:B446"/>
    <mergeCell ref="C442:C446"/>
    <mergeCell ref="D442:D446"/>
    <mergeCell ref="E442:E446"/>
    <mergeCell ref="A447:J447"/>
    <mergeCell ref="A430:A434"/>
    <mergeCell ref="B430:B434"/>
    <mergeCell ref="C430:C434"/>
    <mergeCell ref="D430:D434"/>
    <mergeCell ref="E430:E434"/>
    <mergeCell ref="A436:A440"/>
    <mergeCell ref="B436:B440"/>
    <mergeCell ref="J498:J502"/>
    <mergeCell ref="J504:J505"/>
    <mergeCell ref="J555:J557"/>
    <mergeCell ref="J605:J608"/>
    <mergeCell ref="J671:J672"/>
    <mergeCell ref="J467:J468"/>
    <mergeCell ref="J470:J475"/>
    <mergeCell ref="J477:J482"/>
    <mergeCell ref="J484:J486"/>
    <mergeCell ref="J488:J490"/>
    <mergeCell ref="J567:J578"/>
    <mergeCell ref="J751:J755"/>
    <mergeCell ref="J757:J761"/>
    <mergeCell ref="J763:J764"/>
    <mergeCell ref="J726:J727"/>
    <mergeCell ref="J729:J734"/>
    <mergeCell ref="J736:J741"/>
    <mergeCell ref="J743:J745"/>
    <mergeCell ref="J747:J749"/>
    <mergeCell ref="J674:J675"/>
    <mergeCell ref="J680:J681"/>
    <mergeCell ref="J683:J687"/>
    <mergeCell ref="J689:J693"/>
    <mergeCell ref="J695:J699"/>
    <mergeCell ref="J701:J705"/>
    <mergeCell ref="J723:J724"/>
    <mergeCell ref="A709:J709"/>
    <mergeCell ref="A718:J718"/>
    <mergeCell ref="A720:A721"/>
    <mergeCell ref="B720:B721"/>
    <mergeCell ref="C720:C721"/>
    <mergeCell ref="D720:D721"/>
    <mergeCell ref="E720:E721"/>
    <mergeCell ref="J720:J721"/>
    <mergeCell ref="A706:J706"/>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868DBF3-0A0A-419A-A0A0-CD336E9C5B1C}">
  <sheetPr>
    <tabColor rgb="FFFFFF00"/>
    <pageSetUpPr fitToPage="1"/>
  </sheetPr>
  <dimension ref="A1:M450"/>
  <sheetViews>
    <sheetView tabSelected="1" topLeftCell="A225" zoomScale="90" zoomScaleNormal="90" workbookViewId="0">
      <selection activeCell="K239" sqref="K239"/>
    </sheetView>
  </sheetViews>
  <sheetFormatPr baseColWidth="10" defaultColWidth="10.5" defaultRowHeight="13" x14ac:dyDescent="0.2"/>
  <cols>
    <col min="1" max="1" width="80.5" style="144" customWidth="1"/>
    <col min="2" max="2" width="16.6640625" style="9" customWidth="1"/>
    <col min="3" max="5" width="12.5" style="9" customWidth="1"/>
    <col min="6" max="6" width="40.5" style="9" customWidth="1"/>
    <col min="7" max="7" width="14.5" style="9" customWidth="1"/>
    <col min="8" max="8" width="16.1640625" style="9" bestFit="1" customWidth="1"/>
    <col min="9" max="9" width="16" style="9" customWidth="1"/>
    <col min="10" max="10" width="17.5" style="9" bestFit="1" customWidth="1"/>
    <col min="11" max="11" width="11.5" style="9" bestFit="1" customWidth="1"/>
    <col min="12" max="12" width="19.6640625" style="9" customWidth="1"/>
    <col min="13" max="13" width="14.5" style="9" bestFit="1" customWidth="1"/>
    <col min="14" max="14" width="10.5" style="9"/>
    <col min="15" max="15" width="14.5" style="9" bestFit="1" customWidth="1"/>
    <col min="16" max="16384" width="10.5" style="9"/>
  </cols>
  <sheetData>
    <row r="1" spans="1:13" ht="15" x14ac:dyDescent="0.2">
      <c r="A1" s="6" t="s">
        <v>424</v>
      </c>
      <c r="B1" s="128">
        <f>393615835.24*2</f>
        <v>787231670.48000002</v>
      </c>
      <c r="C1" s="6"/>
      <c r="D1" s="8"/>
      <c r="E1" s="8"/>
    </row>
    <row r="2" spans="1:13" ht="15" x14ac:dyDescent="0.2">
      <c r="A2" s="6" t="s">
        <v>571</v>
      </c>
      <c r="B2" s="146">
        <f>B1/2</f>
        <v>393615835.24000001</v>
      </c>
      <c r="C2" s="147"/>
      <c r="D2" s="8"/>
      <c r="E2" s="8"/>
    </row>
    <row r="3" spans="1:13" ht="15" x14ac:dyDescent="0.2">
      <c r="A3" s="6" t="s">
        <v>572</v>
      </c>
      <c r="B3" s="146">
        <f>B1/2</f>
        <v>393615835.24000001</v>
      </c>
      <c r="C3" s="12"/>
      <c r="D3" s="13"/>
      <c r="E3" s="13"/>
    </row>
    <row r="4" spans="1:13" s="22" customFormat="1" ht="14" x14ac:dyDescent="0.2">
      <c r="A4" s="387" t="s">
        <v>571</v>
      </c>
      <c r="B4" s="388"/>
      <c r="C4" s="388"/>
      <c r="D4" s="388"/>
      <c r="E4" s="388"/>
      <c r="F4" s="388"/>
      <c r="G4" s="388"/>
      <c r="H4" s="388"/>
      <c r="I4" s="388"/>
      <c r="J4" s="389"/>
    </row>
    <row r="5" spans="1:13" s="22" customFormat="1" ht="14" x14ac:dyDescent="0.2">
      <c r="A5" s="383" t="s">
        <v>570</v>
      </c>
      <c r="B5" s="384"/>
      <c r="C5" s="384"/>
      <c r="D5" s="384"/>
      <c r="E5" s="384"/>
      <c r="F5" s="384"/>
      <c r="G5" s="384"/>
      <c r="H5" s="384"/>
      <c r="I5" s="384"/>
      <c r="J5" s="385"/>
    </row>
    <row r="6" spans="1:13" s="22" customFormat="1" ht="14" x14ac:dyDescent="0.2">
      <c r="A6" s="380" t="s">
        <v>90</v>
      </c>
      <c r="B6" s="380"/>
      <c r="C6" s="380"/>
      <c r="D6" s="380"/>
      <c r="E6" s="380"/>
      <c r="F6" s="380"/>
      <c r="G6" s="380"/>
      <c r="H6" s="380"/>
      <c r="I6" s="380"/>
      <c r="J6" s="380"/>
    </row>
    <row r="7" spans="1:13" s="22" customFormat="1" ht="45" x14ac:dyDescent="0.2">
      <c r="A7" s="149" t="s">
        <v>428</v>
      </c>
      <c r="B7" s="149"/>
      <c r="C7" s="149"/>
      <c r="D7" s="149"/>
      <c r="E7" s="21" t="s">
        <v>554</v>
      </c>
      <c r="F7" s="21" t="s">
        <v>81</v>
      </c>
      <c r="G7" s="21" t="s">
        <v>82</v>
      </c>
      <c r="H7" s="21" t="s">
        <v>92</v>
      </c>
      <c r="I7" s="21" t="s">
        <v>93</v>
      </c>
      <c r="J7" s="21" t="s">
        <v>94</v>
      </c>
    </row>
    <row r="8" spans="1:13" ht="30" x14ac:dyDescent="0.2">
      <c r="A8" s="381" t="s">
        <v>425</v>
      </c>
      <c r="B8" s="381"/>
      <c r="C8" s="381"/>
      <c r="D8" s="381"/>
      <c r="E8" s="24">
        <v>10</v>
      </c>
      <c r="F8" s="25" t="s">
        <v>96</v>
      </c>
      <c r="G8" s="3">
        <v>1</v>
      </c>
      <c r="H8" s="26">
        <v>4510000</v>
      </c>
      <c r="I8" s="27">
        <f>E8*G8*H8</f>
        <v>45100000</v>
      </c>
      <c r="J8" s="153">
        <f>SUM(I8:I11)</f>
        <v>178020000</v>
      </c>
    </row>
    <row r="9" spans="1:13" ht="30" x14ac:dyDescent="0.2">
      <c r="A9" s="381"/>
      <c r="B9" s="381"/>
      <c r="C9" s="381"/>
      <c r="D9" s="381"/>
      <c r="E9" s="24">
        <v>10</v>
      </c>
      <c r="F9" s="25" t="s">
        <v>97</v>
      </c>
      <c r="G9" s="3">
        <v>1</v>
      </c>
      <c r="H9" s="26">
        <v>4510000</v>
      </c>
      <c r="I9" s="27">
        <f t="shared" ref="I9:I16" si="0">E9*G9*H9</f>
        <v>45100000</v>
      </c>
      <c r="J9" s="153"/>
    </row>
    <row r="10" spans="1:13" ht="30" x14ac:dyDescent="0.2">
      <c r="A10" s="381"/>
      <c r="B10" s="381"/>
      <c r="C10" s="381"/>
      <c r="D10" s="381"/>
      <c r="E10" s="24">
        <v>10</v>
      </c>
      <c r="F10" s="25" t="s">
        <v>98</v>
      </c>
      <c r="G10" s="3">
        <v>1</v>
      </c>
      <c r="H10" s="26">
        <v>4510000</v>
      </c>
      <c r="I10" s="27">
        <f t="shared" si="0"/>
        <v>45100000</v>
      </c>
      <c r="J10" s="153"/>
    </row>
    <row r="11" spans="1:13" ht="30" x14ac:dyDescent="0.2">
      <c r="A11" s="381"/>
      <c r="B11" s="381"/>
      <c r="C11" s="381"/>
      <c r="D11" s="381"/>
      <c r="E11" s="24">
        <v>10</v>
      </c>
      <c r="F11" s="25" t="s">
        <v>426</v>
      </c>
      <c r="G11" s="3">
        <v>2</v>
      </c>
      <c r="H11" s="26">
        <v>2136000</v>
      </c>
      <c r="I11" s="27">
        <f t="shared" si="0"/>
        <v>42720000</v>
      </c>
      <c r="J11" s="153"/>
    </row>
    <row r="12" spans="1:13" ht="30" x14ac:dyDescent="0.2">
      <c r="A12" s="381" t="s">
        <v>101</v>
      </c>
      <c r="B12" s="381"/>
      <c r="C12" s="381"/>
      <c r="D12" s="381"/>
      <c r="E12" s="24">
        <v>3.5</v>
      </c>
      <c r="F12" s="25" t="s">
        <v>555</v>
      </c>
      <c r="G12" s="3">
        <v>1</v>
      </c>
      <c r="H12" s="26">
        <v>3798000</v>
      </c>
      <c r="I12" s="27">
        <f t="shared" si="0"/>
        <v>13293000</v>
      </c>
      <c r="J12" s="153">
        <f>SUM(I12:I16)</f>
        <v>56848000</v>
      </c>
    </row>
    <row r="13" spans="1:13" ht="45" x14ac:dyDescent="0.2">
      <c r="A13" s="381"/>
      <c r="B13" s="381"/>
      <c r="C13" s="381"/>
      <c r="D13" s="381"/>
      <c r="E13" s="24">
        <v>3.5</v>
      </c>
      <c r="F13" s="25" t="s">
        <v>556</v>
      </c>
      <c r="G13" s="3">
        <v>1</v>
      </c>
      <c r="H13" s="26">
        <v>3798000</v>
      </c>
      <c r="I13" s="27">
        <f t="shared" si="0"/>
        <v>13293000</v>
      </c>
      <c r="J13" s="153"/>
      <c r="M13" s="29"/>
    </row>
    <row r="14" spans="1:13" ht="30" x14ac:dyDescent="0.2">
      <c r="A14" s="381"/>
      <c r="B14" s="381"/>
      <c r="C14" s="381"/>
      <c r="D14" s="381"/>
      <c r="E14" s="24">
        <v>3.5</v>
      </c>
      <c r="F14" s="25" t="s">
        <v>557</v>
      </c>
      <c r="G14" s="3">
        <v>1</v>
      </c>
      <c r="H14" s="26">
        <v>3798000</v>
      </c>
      <c r="I14" s="27">
        <f t="shared" si="0"/>
        <v>13293000</v>
      </c>
      <c r="J14" s="153"/>
      <c r="M14" s="29"/>
    </row>
    <row r="15" spans="1:13" ht="30" x14ac:dyDescent="0.2">
      <c r="A15" s="381"/>
      <c r="B15" s="381"/>
      <c r="C15" s="381"/>
      <c r="D15" s="381"/>
      <c r="E15" s="24">
        <v>3.5</v>
      </c>
      <c r="F15" s="25" t="s">
        <v>105</v>
      </c>
      <c r="G15" s="3">
        <v>1</v>
      </c>
      <c r="H15" s="26">
        <v>3798000</v>
      </c>
      <c r="I15" s="27">
        <f t="shared" ref="I15" si="1">E15*G15*H15</f>
        <v>13293000</v>
      </c>
      <c r="J15" s="153"/>
      <c r="M15" s="29"/>
    </row>
    <row r="16" spans="1:13" ht="30" x14ac:dyDescent="0.2">
      <c r="A16" s="381"/>
      <c r="B16" s="381"/>
      <c r="C16" s="381"/>
      <c r="D16" s="381"/>
      <c r="E16" s="24">
        <v>2</v>
      </c>
      <c r="F16" s="25" t="s">
        <v>575</v>
      </c>
      <c r="G16" s="3">
        <v>1</v>
      </c>
      <c r="H16" s="26">
        <v>1838000</v>
      </c>
      <c r="I16" s="27">
        <f t="shared" si="0"/>
        <v>3676000</v>
      </c>
      <c r="J16" s="153"/>
    </row>
    <row r="17" spans="1:13" s="22" customFormat="1" ht="45" x14ac:dyDescent="0.2">
      <c r="A17" s="149" t="s">
        <v>429</v>
      </c>
      <c r="B17" s="149"/>
      <c r="C17" s="149"/>
      <c r="D17" s="149"/>
      <c r="E17" s="21" t="s">
        <v>554</v>
      </c>
      <c r="F17" s="21" t="s">
        <v>81</v>
      </c>
      <c r="G17" s="21" t="s">
        <v>82</v>
      </c>
      <c r="H17" s="21" t="s">
        <v>92</v>
      </c>
      <c r="I17" s="21" t="s">
        <v>93</v>
      </c>
      <c r="J17" s="21" t="s">
        <v>94</v>
      </c>
    </row>
    <row r="18" spans="1:13" ht="105" x14ac:dyDescent="0.2">
      <c r="A18" s="381" t="s">
        <v>106</v>
      </c>
      <c r="B18" s="381"/>
      <c r="C18" s="381"/>
      <c r="D18" s="381"/>
      <c r="E18" s="30">
        <v>4.5</v>
      </c>
      <c r="F18" s="31" t="s">
        <v>107</v>
      </c>
      <c r="G18" s="3">
        <v>1</v>
      </c>
      <c r="H18" s="26">
        <v>14608900</v>
      </c>
      <c r="I18" s="26">
        <f>E18*G18*H18</f>
        <v>65740050</v>
      </c>
      <c r="J18" s="26">
        <f>E18*G18*H18</f>
        <v>65740050</v>
      </c>
      <c r="L18" s="32"/>
      <c r="M18" s="33">
        <f>L18*0.86%</f>
        <v>0</v>
      </c>
    </row>
    <row r="19" spans="1:13" ht="15" x14ac:dyDescent="0.2">
      <c r="A19" s="145" t="s">
        <v>427</v>
      </c>
      <c r="B19" s="145"/>
      <c r="C19" s="145"/>
      <c r="D19" s="145"/>
      <c r="E19" s="145"/>
      <c r="F19" s="145"/>
      <c r="G19" s="145"/>
      <c r="H19" s="145"/>
      <c r="I19" s="145"/>
      <c r="J19" s="145"/>
    </row>
    <row r="20" spans="1:13" s="22" customFormat="1" ht="14" x14ac:dyDescent="0.2">
      <c r="A20" s="23"/>
      <c r="B20" s="23"/>
      <c r="C20" s="23"/>
      <c r="D20" s="23"/>
      <c r="E20" s="23"/>
      <c r="F20" s="23"/>
      <c r="G20" s="23"/>
      <c r="H20" s="23"/>
      <c r="I20" s="23"/>
      <c r="J20" s="23"/>
    </row>
    <row r="21" spans="1:13" s="22" customFormat="1" ht="30" x14ac:dyDescent="0.2">
      <c r="A21" s="142" t="s">
        <v>71</v>
      </c>
      <c r="B21" s="21" t="s">
        <v>496</v>
      </c>
      <c r="C21" s="21" t="s">
        <v>111</v>
      </c>
      <c r="D21" s="21" t="s">
        <v>468</v>
      </c>
      <c r="E21" s="21"/>
      <c r="F21" s="21" t="s">
        <v>114</v>
      </c>
      <c r="G21" s="21" t="s">
        <v>174</v>
      </c>
      <c r="H21" s="21" t="s">
        <v>92</v>
      </c>
      <c r="I21" s="21" t="s">
        <v>93</v>
      </c>
      <c r="J21" s="21" t="s">
        <v>94</v>
      </c>
    </row>
    <row r="22" spans="1:13" s="38" customFormat="1" ht="14" x14ac:dyDescent="0.2">
      <c r="A22" s="188" t="s">
        <v>498</v>
      </c>
      <c r="B22" s="379" t="s">
        <v>217</v>
      </c>
      <c r="C22" s="379" t="s">
        <v>467</v>
      </c>
      <c r="D22" s="379">
        <v>1300</v>
      </c>
      <c r="E22" s="379"/>
      <c r="F22" s="130" t="s">
        <v>430</v>
      </c>
      <c r="G22" s="130">
        <v>2600</v>
      </c>
      <c r="H22" s="135">
        <v>192.33</v>
      </c>
      <c r="I22" s="136">
        <f>G22*H22</f>
        <v>500058.00000000006</v>
      </c>
      <c r="J22" s="382">
        <f>SUM(I22:I73)</f>
        <v>28058997</v>
      </c>
    </row>
    <row r="23" spans="1:13" s="38" customFormat="1" ht="14" x14ac:dyDescent="0.2">
      <c r="A23" s="188"/>
      <c r="B23" s="379"/>
      <c r="C23" s="379"/>
      <c r="D23" s="379"/>
      <c r="E23" s="379"/>
      <c r="F23" s="130" t="s">
        <v>431</v>
      </c>
      <c r="G23" s="130">
        <v>1300</v>
      </c>
      <c r="H23" s="135">
        <v>0</v>
      </c>
      <c r="I23" s="136">
        <f t="shared" ref="I23:I73" si="2">G23*H23</f>
        <v>0</v>
      </c>
      <c r="J23" s="379"/>
    </row>
    <row r="24" spans="1:13" s="38" customFormat="1" ht="14" x14ac:dyDescent="0.2">
      <c r="A24" s="188"/>
      <c r="B24" s="379"/>
      <c r="C24" s="379"/>
      <c r="D24" s="379"/>
      <c r="E24" s="379"/>
      <c r="F24" s="130" t="s">
        <v>432</v>
      </c>
      <c r="G24" s="130">
        <v>1300</v>
      </c>
      <c r="H24" s="135">
        <v>192.33</v>
      </c>
      <c r="I24" s="136">
        <f t="shared" si="2"/>
        <v>250029.00000000003</v>
      </c>
      <c r="J24" s="379"/>
    </row>
    <row r="25" spans="1:13" s="38" customFormat="1" ht="14" x14ac:dyDescent="0.2">
      <c r="A25" s="188"/>
      <c r="B25" s="379"/>
      <c r="C25" s="379"/>
      <c r="D25" s="379"/>
      <c r="E25" s="379"/>
      <c r="F25" s="131" t="s">
        <v>433</v>
      </c>
      <c r="G25" s="130">
        <v>1300</v>
      </c>
      <c r="H25" s="135">
        <v>192.33</v>
      </c>
      <c r="I25" s="136">
        <f t="shared" si="2"/>
        <v>250029.00000000003</v>
      </c>
      <c r="J25" s="379"/>
    </row>
    <row r="26" spans="1:13" s="38" customFormat="1" ht="14" x14ac:dyDescent="0.2">
      <c r="A26" s="188"/>
      <c r="B26" s="379"/>
      <c r="C26" s="379"/>
      <c r="D26" s="379"/>
      <c r="E26" s="379"/>
      <c r="F26" s="130" t="s">
        <v>434</v>
      </c>
      <c r="G26" s="130">
        <v>1300</v>
      </c>
      <c r="H26" s="135">
        <v>192.33</v>
      </c>
      <c r="I26" s="136">
        <f t="shared" si="2"/>
        <v>250029.00000000003</v>
      </c>
      <c r="J26" s="379"/>
    </row>
    <row r="27" spans="1:13" s="38" customFormat="1" ht="14" x14ac:dyDescent="0.2">
      <c r="A27" s="188"/>
      <c r="B27" s="379"/>
      <c r="C27" s="379"/>
      <c r="D27" s="379"/>
      <c r="E27" s="379"/>
      <c r="F27" s="130" t="s">
        <v>435</v>
      </c>
      <c r="G27" s="130">
        <v>1300</v>
      </c>
      <c r="H27" s="135">
        <v>192.33</v>
      </c>
      <c r="I27" s="136">
        <f t="shared" si="2"/>
        <v>250029.00000000003</v>
      </c>
      <c r="J27" s="379"/>
    </row>
    <row r="28" spans="1:13" s="38" customFormat="1" ht="14" x14ac:dyDescent="0.2">
      <c r="A28" s="188"/>
      <c r="B28" s="379"/>
      <c r="C28" s="379"/>
      <c r="D28" s="379"/>
      <c r="E28" s="379"/>
      <c r="F28" s="130" t="s">
        <v>436</v>
      </c>
      <c r="G28" s="130">
        <v>1300</v>
      </c>
      <c r="H28" s="135">
        <v>192.33</v>
      </c>
      <c r="I28" s="136">
        <f t="shared" si="2"/>
        <v>250029.00000000003</v>
      </c>
      <c r="J28" s="379"/>
    </row>
    <row r="29" spans="1:13" s="38" customFormat="1" ht="14" x14ac:dyDescent="0.2">
      <c r="A29" s="188"/>
      <c r="B29" s="379"/>
      <c r="C29" s="379"/>
      <c r="D29" s="379"/>
      <c r="E29" s="379"/>
      <c r="F29" s="130" t="s">
        <v>437</v>
      </c>
      <c r="G29" s="130">
        <v>1300</v>
      </c>
      <c r="H29" s="135">
        <v>192.33</v>
      </c>
      <c r="I29" s="136">
        <f t="shared" si="2"/>
        <v>250029.00000000003</v>
      </c>
      <c r="J29" s="379"/>
    </row>
    <row r="30" spans="1:13" s="38" customFormat="1" ht="14" x14ac:dyDescent="0.2">
      <c r="A30" s="188"/>
      <c r="B30" s="379"/>
      <c r="C30" s="379"/>
      <c r="D30" s="379"/>
      <c r="E30" s="379"/>
      <c r="F30" s="130" t="s">
        <v>438</v>
      </c>
      <c r="G30" s="130">
        <v>1300</v>
      </c>
      <c r="H30" s="135">
        <v>192.33</v>
      </c>
      <c r="I30" s="136">
        <f t="shared" si="2"/>
        <v>250029.00000000003</v>
      </c>
      <c r="J30" s="379"/>
    </row>
    <row r="31" spans="1:13" s="38" customFormat="1" ht="14" x14ac:dyDescent="0.2">
      <c r="A31" s="188"/>
      <c r="B31" s="379"/>
      <c r="C31" s="379"/>
      <c r="D31" s="379"/>
      <c r="E31" s="379"/>
      <c r="F31" s="130" t="s">
        <v>439</v>
      </c>
      <c r="G31" s="130">
        <v>1300</v>
      </c>
      <c r="H31" s="135">
        <v>192.33</v>
      </c>
      <c r="I31" s="136">
        <f t="shared" si="2"/>
        <v>250029.00000000003</v>
      </c>
      <c r="J31" s="379"/>
    </row>
    <row r="32" spans="1:13" s="38" customFormat="1" ht="14" x14ac:dyDescent="0.2">
      <c r="A32" s="188"/>
      <c r="B32" s="379"/>
      <c r="C32" s="379"/>
      <c r="D32" s="379"/>
      <c r="E32" s="379"/>
      <c r="F32" s="130" t="s">
        <v>440</v>
      </c>
      <c r="G32" s="130">
        <v>1300</v>
      </c>
      <c r="H32" s="135">
        <v>192.33</v>
      </c>
      <c r="I32" s="136">
        <f t="shared" si="2"/>
        <v>250029.00000000003</v>
      </c>
      <c r="J32" s="379"/>
    </row>
    <row r="33" spans="1:10" s="38" customFormat="1" ht="14" x14ac:dyDescent="0.2">
      <c r="A33" s="188"/>
      <c r="B33" s="379"/>
      <c r="C33" s="379"/>
      <c r="D33" s="379"/>
      <c r="E33" s="379"/>
      <c r="F33" s="130" t="s">
        <v>441</v>
      </c>
      <c r="G33" s="130">
        <v>1300</v>
      </c>
      <c r="H33" s="135">
        <v>192.33</v>
      </c>
      <c r="I33" s="136">
        <f t="shared" si="2"/>
        <v>250029.00000000003</v>
      </c>
      <c r="J33" s="379"/>
    </row>
    <row r="34" spans="1:10" s="38" customFormat="1" ht="14" x14ac:dyDescent="0.2">
      <c r="A34" s="188"/>
      <c r="B34" s="379"/>
      <c r="C34" s="379"/>
      <c r="D34" s="379"/>
      <c r="E34" s="379"/>
      <c r="F34" s="130" t="s">
        <v>442</v>
      </c>
      <c r="G34" s="130">
        <v>1300</v>
      </c>
      <c r="H34" s="135">
        <v>192.33</v>
      </c>
      <c r="I34" s="136">
        <f t="shared" si="2"/>
        <v>250029.00000000003</v>
      </c>
      <c r="J34" s="379"/>
    </row>
    <row r="35" spans="1:10" s="38" customFormat="1" ht="14" x14ac:dyDescent="0.2">
      <c r="A35" s="188"/>
      <c r="B35" s="379"/>
      <c r="C35" s="379"/>
      <c r="D35" s="379"/>
      <c r="E35" s="379"/>
      <c r="F35" s="130" t="s">
        <v>443</v>
      </c>
      <c r="G35" s="130">
        <v>1300</v>
      </c>
      <c r="H35" s="135">
        <v>192.33</v>
      </c>
      <c r="I35" s="136">
        <f t="shared" si="2"/>
        <v>250029.00000000003</v>
      </c>
      <c r="J35" s="379"/>
    </row>
    <row r="36" spans="1:10" s="38" customFormat="1" ht="14" x14ac:dyDescent="0.2">
      <c r="A36" s="188"/>
      <c r="B36" s="379"/>
      <c r="C36" s="379"/>
      <c r="D36" s="379"/>
      <c r="E36" s="379"/>
      <c r="F36" s="130" t="s">
        <v>444</v>
      </c>
      <c r="G36" s="130">
        <v>1300</v>
      </c>
      <c r="H36" s="135">
        <v>192.33</v>
      </c>
      <c r="I36" s="136">
        <f t="shared" si="2"/>
        <v>250029.00000000003</v>
      </c>
      <c r="J36" s="379"/>
    </row>
    <row r="37" spans="1:10" s="38" customFormat="1" ht="14" x14ac:dyDescent="0.2">
      <c r="A37" s="188"/>
      <c r="B37" s="379"/>
      <c r="C37" s="379"/>
      <c r="D37" s="379"/>
      <c r="E37" s="379"/>
      <c r="F37" s="130" t="s">
        <v>445</v>
      </c>
      <c r="G37" s="130">
        <v>1300</v>
      </c>
      <c r="H37" s="135">
        <v>192.33</v>
      </c>
      <c r="I37" s="136">
        <f t="shared" si="2"/>
        <v>250029.00000000003</v>
      </c>
      <c r="J37" s="379"/>
    </row>
    <row r="38" spans="1:10" s="38" customFormat="1" ht="14" x14ac:dyDescent="0.2">
      <c r="A38" s="188"/>
      <c r="B38" s="379"/>
      <c r="C38" s="379"/>
      <c r="D38" s="379"/>
      <c r="E38" s="379"/>
      <c r="F38" s="130" t="s">
        <v>446</v>
      </c>
      <c r="G38" s="130">
        <v>1300</v>
      </c>
      <c r="H38" s="135">
        <v>192.33</v>
      </c>
      <c r="I38" s="136">
        <f t="shared" si="2"/>
        <v>250029.00000000003</v>
      </c>
      <c r="J38" s="379"/>
    </row>
    <row r="39" spans="1:10" s="38" customFormat="1" ht="14" x14ac:dyDescent="0.2">
      <c r="A39" s="188"/>
      <c r="B39" s="379"/>
      <c r="C39" s="379"/>
      <c r="D39" s="379"/>
      <c r="E39" s="379"/>
      <c r="F39" s="130" t="s">
        <v>447</v>
      </c>
      <c r="G39" s="130">
        <v>1300</v>
      </c>
      <c r="H39" s="135">
        <v>192.33</v>
      </c>
      <c r="I39" s="136">
        <f t="shared" si="2"/>
        <v>250029.00000000003</v>
      </c>
      <c r="J39" s="379"/>
    </row>
    <row r="40" spans="1:10" s="38" customFormat="1" ht="14" x14ac:dyDescent="0.2">
      <c r="A40" s="188"/>
      <c r="B40" s="379"/>
      <c r="C40" s="379"/>
      <c r="D40" s="379"/>
      <c r="E40" s="379"/>
      <c r="F40" s="130" t="s">
        <v>448</v>
      </c>
      <c r="G40" s="130">
        <v>2</v>
      </c>
      <c r="H40" s="135">
        <v>150000</v>
      </c>
      <c r="I40" s="136">
        <f t="shared" si="2"/>
        <v>300000</v>
      </c>
      <c r="J40" s="379"/>
    </row>
    <row r="41" spans="1:10" s="38" customFormat="1" ht="14" x14ac:dyDescent="0.2">
      <c r="A41" s="188"/>
      <c r="B41" s="379"/>
      <c r="C41" s="379"/>
      <c r="D41" s="379"/>
      <c r="E41" s="379"/>
      <c r="F41" s="132" t="s">
        <v>469</v>
      </c>
      <c r="G41" s="130">
        <f>6500/20</f>
        <v>325</v>
      </c>
      <c r="H41" s="135">
        <v>1900</v>
      </c>
      <c r="I41" s="136">
        <f t="shared" si="2"/>
        <v>617500</v>
      </c>
      <c r="J41" s="379"/>
    </row>
    <row r="42" spans="1:10" s="38" customFormat="1" ht="14" x14ac:dyDescent="0.2">
      <c r="A42" s="188"/>
      <c r="B42" s="379"/>
      <c r="C42" s="379"/>
      <c r="D42" s="379"/>
      <c r="E42" s="379"/>
      <c r="F42" s="132" t="s">
        <v>449</v>
      </c>
      <c r="G42" s="130">
        <v>1300</v>
      </c>
      <c r="H42" s="135">
        <v>192.33</v>
      </c>
      <c r="I42" s="136">
        <f t="shared" si="2"/>
        <v>250029.00000000003</v>
      </c>
      <c r="J42" s="379"/>
    </row>
    <row r="43" spans="1:10" s="38" customFormat="1" ht="14" x14ac:dyDescent="0.2">
      <c r="A43" s="188"/>
      <c r="B43" s="379"/>
      <c r="C43" s="379"/>
      <c r="D43" s="379"/>
      <c r="E43" s="379"/>
      <c r="F43" s="132" t="s">
        <v>73</v>
      </c>
      <c r="G43" s="130">
        <v>2</v>
      </c>
      <c r="H43" s="135">
        <v>14500</v>
      </c>
      <c r="I43" s="136">
        <f t="shared" si="2"/>
        <v>29000</v>
      </c>
      <c r="J43" s="379"/>
    </row>
    <row r="44" spans="1:10" s="38" customFormat="1" ht="14" x14ac:dyDescent="0.2">
      <c r="A44" s="188"/>
      <c r="B44" s="379"/>
      <c r="C44" s="379"/>
      <c r="D44" s="379"/>
      <c r="E44" s="379"/>
      <c r="F44" s="132" t="s">
        <v>470</v>
      </c>
      <c r="G44" s="134">
        <v>130</v>
      </c>
      <c r="H44" s="135">
        <v>15950</v>
      </c>
      <c r="I44" s="136">
        <f t="shared" si="2"/>
        <v>2073500</v>
      </c>
      <c r="J44" s="379"/>
    </row>
    <row r="45" spans="1:10" s="38" customFormat="1" ht="14" x14ac:dyDescent="0.2">
      <c r="A45" s="188"/>
      <c r="B45" s="379"/>
      <c r="C45" s="379"/>
      <c r="D45" s="379"/>
      <c r="E45" s="379"/>
      <c r="F45" s="132" t="s">
        <v>74</v>
      </c>
      <c r="G45" s="130">
        <f>6500/100</f>
        <v>65</v>
      </c>
      <c r="H45" s="135">
        <v>21500</v>
      </c>
      <c r="I45" s="136">
        <f t="shared" si="2"/>
        <v>1397500</v>
      </c>
      <c r="J45" s="379"/>
    </row>
    <row r="46" spans="1:10" s="38" customFormat="1" ht="14" x14ac:dyDescent="0.2">
      <c r="A46" s="188"/>
      <c r="B46" s="379"/>
      <c r="C46" s="379"/>
      <c r="D46" s="379"/>
      <c r="E46" s="379"/>
      <c r="F46" s="132" t="s">
        <v>471</v>
      </c>
      <c r="G46" s="134">
        <v>26</v>
      </c>
      <c r="H46" s="135">
        <v>25000</v>
      </c>
      <c r="I46" s="136">
        <f t="shared" si="2"/>
        <v>650000</v>
      </c>
      <c r="J46" s="379"/>
    </row>
    <row r="47" spans="1:10" s="38" customFormat="1" ht="14" x14ac:dyDescent="0.2">
      <c r="A47" s="188"/>
      <c r="B47" s="379"/>
      <c r="C47" s="379"/>
      <c r="D47" s="379"/>
      <c r="E47" s="379"/>
      <c r="F47" s="132" t="s">
        <v>450</v>
      </c>
      <c r="G47" s="130">
        <v>2</v>
      </c>
      <c r="H47" s="135">
        <v>13000</v>
      </c>
      <c r="I47" s="136">
        <f t="shared" si="2"/>
        <v>26000</v>
      </c>
      <c r="J47" s="379"/>
    </row>
    <row r="48" spans="1:10" s="38" customFormat="1" ht="14" x14ac:dyDescent="0.2">
      <c r="A48" s="188"/>
      <c r="B48" s="379"/>
      <c r="C48" s="379"/>
      <c r="D48" s="379"/>
      <c r="E48" s="379"/>
      <c r="F48" s="132" t="s">
        <v>451</v>
      </c>
      <c r="G48" s="130">
        <v>2</v>
      </c>
      <c r="H48" s="135">
        <v>2725</v>
      </c>
      <c r="I48" s="136">
        <f t="shared" si="2"/>
        <v>5450</v>
      </c>
      <c r="J48" s="379"/>
    </row>
    <row r="49" spans="1:10" s="38" customFormat="1" ht="14" x14ac:dyDescent="0.2">
      <c r="A49" s="188"/>
      <c r="B49" s="379"/>
      <c r="C49" s="379"/>
      <c r="D49" s="379"/>
      <c r="E49" s="379"/>
      <c r="F49" s="132" t="s">
        <v>472</v>
      </c>
      <c r="G49" s="134">
        <v>2</v>
      </c>
      <c r="H49" s="135">
        <v>53900</v>
      </c>
      <c r="I49" s="136">
        <f t="shared" si="2"/>
        <v>107800</v>
      </c>
      <c r="J49" s="379"/>
    </row>
    <row r="50" spans="1:10" s="38" customFormat="1" ht="14" x14ac:dyDescent="0.2">
      <c r="A50" s="188"/>
      <c r="B50" s="379"/>
      <c r="C50" s="379"/>
      <c r="D50" s="379"/>
      <c r="E50" s="379"/>
      <c r="F50" s="130" t="s">
        <v>473</v>
      </c>
      <c r="G50" s="134">
        <v>4</v>
      </c>
      <c r="H50" s="135">
        <v>4400</v>
      </c>
      <c r="I50" s="136">
        <f t="shared" si="2"/>
        <v>17600</v>
      </c>
      <c r="J50" s="379"/>
    </row>
    <row r="51" spans="1:10" s="38" customFormat="1" ht="14" x14ac:dyDescent="0.2">
      <c r="A51" s="188"/>
      <c r="B51" s="379"/>
      <c r="C51" s="379"/>
      <c r="D51" s="379"/>
      <c r="E51" s="379"/>
      <c r="F51" s="130" t="s">
        <v>452</v>
      </c>
      <c r="G51" s="130">
        <v>1</v>
      </c>
      <c r="H51" s="135">
        <v>5990</v>
      </c>
      <c r="I51" s="136">
        <f t="shared" si="2"/>
        <v>5990</v>
      </c>
      <c r="J51" s="379"/>
    </row>
    <row r="52" spans="1:10" s="38" customFormat="1" ht="14" x14ac:dyDescent="0.2">
      <c r="A52" s="188"/>
      <c r="B52" s="379"/>
      <c r="C52" s="379"/>
      <c r="D52" s="379"/>
      <c r="E52" s="379"/>
      <c r="F52" s="130" t="s">
        <v>43</v>
      </c>
      <c r="G52" s="130">
        <v>1</v>
      </c>
      <c r="H52" s="135">
        <v>26990</v>
      </c>
      <c r="I52" s="136">
        <f t="shared" si="2"/>
        <v>26990</v>
      </c>
      <c r="J52" s="379"/>
    </row>
    <row r="53" spans="1:10" s="38" customFormat="1" ht="14" x14ac:dyDescent="0.2">
      <c r="A53" s="188"/>
      <c r="B53" s="379"/>
      <c r="C53" s="379"/>
      <c r="D53" s="379"/>
      <c r="E53" s="379"/>
      <c r="F53" s="130" t="s">
        <v>453</v>
      </c>
      <c r="G53" s="130">
        <v>1</v>
      </c>
      <c r="H53" s="135">
        <v>1300</v>
      </c>
      <c r="I53" s="136">
        <f t="shared" si="2"/>
        <v>1300</v>
      </c>
      <c r="J53" s="379"/>
    </row>
    <row r="54" spans="1:10" s="38" customFormat="1" ht="14" x14ac:dyDescent="0.2">
      <c r="A54" s="188"/>
      <c r="B54" s="379"/>
      <c r="C54" s="379"/>
      <c r="D54" s="379"/>
      <c r="E54" s="379"/>
      <c r="F54" s="130" t="s">
        <v>454</v>
      </c>
      <c r="G54" s="130">
        <v>1</v>
      </c>
      <c r="H54" s="135">
        <v>200000</v>
      </c>
      <c r="I54" s="136">
        <f t="shared" si="2"/>
        <v>200000</v>
      </c>
      <c r="J54" s="379"/>
    </row>
    <row r="55" spans="1:10" s="38" customFormat="1" ht="14" x14ac:dyDescent="0.2">
      <c r="A55" s="188"/>
      <c r="B55" s="379"/>
      <c r="C55" s="379"/>
      <c r="D55" s="379"/>
      <c r="E55" s="379"/>
      <c r="F55" s="130" t="s">
        <v>455</v>
      </c>
      <c r="G55" s="130">
        <v>1</v>
      </c>
      <c r="H55" s="135">
        <v>24900</v>
      </c>
      <c r="I55" s="136">
        <f t="shared" si="2"/>
        <v>24900</v>
      </c>
      <c r="J55" s="379"/>
    </row>
    <row r="56" spans="1:10" s="38" customFormat="1" ht="14" x14ac:dyDescent="0.2">
      <c r="A56" s="188"/>
      <c r="B56" s="379"/>
      <c r="C56" s="379"/>
      <c r="D56" s="379"/>
      <c r="E56" s="379"/>
      <c r="F56" s="130" t="s">
        <v>41</v>
      </c>
      <c r="G56" s="130">
        <v>1</v>
      </c>
      <c r="H56" s="135">
        <v>118133</v>
      </c>
      <c r="I56" s="136">
        <f t="shared" si="2"/>
        <v>118133</v>
      </c>
      <c r="J56" s="379"/>
    </row>
    <row r="57" spans="1:10" s="38" customFormat="1" ht="14" x14ac:dyDescent="0.2">
      <c r="A57" s="188"/>
      <c r="B57" s="379"/>
      <c r="C57" s="379"/>
      <c r="D57" s="379"/>
      <c r="E57" s="379"/>
      <c r="F57" s="130" t="s">
        <v>475</v>
      </c>
      <c r="G57" s="130">
        <v>217</v>
      </c>
      <c r="H57" s="135">
        <v>23900</v>
      </c>
      <c r="I57" s="136">
        <f t="shared" si="2"/>
        <v>5186300</v>
      </c>
      <c r="J57" s="379"/>
    </row>
    <row r="58" spans="1:10" s="38" customFormat="1" ht="14" x14ac:dyDescent="0.2">
      <c r="A58" s="188"/>
      <c r="B58" s="379"/>
      <c r="C58" s="379"/>
      <c r="D58" s="379"/>
      <c r="E58" s="379"/>
      <c r="F58" s="130" t="s">
        <v>44</v>
      </c>
      <c r="G58" s="130">
        <f>6500/50</f>
        <v>130</v>
      </c>
      <c r="H58" s="135">
        <v>23900</v>
      </c>
      <c r="I58" s="136">
        <f t="shared" si="2"/>
        <v>3107000</v>
      </c>
      <c r="J58" s="379"/>
    </row>
    <row r="59" spans="1:10" s="38" customFormat="1" ht="14" x14ac:dyDescent="0.2">
      <c r="A59" s="188"/>
      <c r="B59" s="379"/>
      <c r="C59" s="379"/>
      <c r="D59" s="379"/>
      <c r="E59" s="379"/>
      <c r="F59" s="130" t="s">
        <v>72</v>
      </c>
      <c r="G59" s="130">
        <v>1</v>
      </c>
      <c r="H59" s="135">
        <v>64900</v>
      </c>
      <c r="I59" s="136">
        <f t="shared" si="2"/>
        <v>64900</v>
      </c>
      <c r="J59" s="379"/>
    </row>
    <row r="60" spans="1:10" s="38" customFormat="1" ht="14" x14ac:dyDescent="0.2">
      <c r="A60" s="188"/>
      <c r="B60" s="379"/>
      <c r="C60" s="379"/>
      <c r="D60" s="379"/>
      <c r="E60" s="379"/>
      <c r="F60" s="130" t="s">
        <v>456</v>
      </c>
      <c r="G60" s="130">
        <v>1</v>
      </c>
      <c r="H60" s="135">
        <v>205000</v>
      </c>
      <c r="I60" s="136">
        <f t="shared" si="2"/>
        <v>205000</v>
      </c>
      <c r="J60" s="379"/>
    </row>
    <row r="61" spans="1:10" s="38" customFormat="1" ht="14" x14ac:dyDescent="0.2">
      <c r="A61" s="188"/>
      <c r="B61" s="379"/>
      <c r="C61" s="379"/>
      <c r="D61" s="379"/>
      <c r="E61" s="379"/>
      <c r="F61" s="130" t="s">
        <v>457</v>
      </c>
      <c r="G61" s="130">
        <v>1</v>
      </c>
      <c r="H61" s="135">
        <v>49900</v>
      </c>
      <c r="I61" s="136">
        <f t="shared" si="2"/>
        <v>49900</v>
      </c>
      <c r="J61" s="379"/>
    </row>
    <row r="62" spans="1:10" s="38" customFormat="1" ht="14" x14ac:dyDescent="0.2">
      <c r="A62" s="188"/>
      <c r="B62" s="379"/>
      <c r="C62" s="379"/>
      <c r="D62" s="379"/>
      <c r="E62" s="379"/>
      <c r="F62" s="130" t="s">
        <v>458</v>
      </c>
      <c r="G62" s="130">
        <v>1</v>
      </c>
      <c r="H62" s="135">
        <v>176801</v>
      </c>
      <c r="I62" s="136">
        <f t="shared" si="2"/>
        <v>176801</v>
      </c>
      <c r="J62" s="379"/>
    </row>
    <row r="63" spans="1:10" s="38" customFormat="1" ht="14" x14ac:dyDescent="0.2">
      <c r="A63" s="188"/>
      <c r="B63" s="379"/>
      <c r="C63" s="379"/>
      <c r="D63" s="379"/>
      <c r="E63" s="379"/>
      <c r="F63" s="130" t="s">
        <v>459</v>
      </c>
      <c r="G63" s="130">
        <v>1</v>
      </c>
      <c r="H63" s="135">
        <v>164000</v>
      </c>
      <c r="I63" s="136">
        <f t="shared" si="2"/>
        <v>164000</v>
      </c>
      <c r="J63" s="379"/>
    </row>
    <row r="64" spans="1:10" s="38" customFormat="1" ht="14" x14ac:dyDescent="0.2">
      <c r="A64" s="188"/>
      <c r="B64" s="379"/>
      <c r="C64" s="379"/>
      <c r="D64" s="379"/>
      <c r="E64" s="379"/>
      <c r="F64" s="130" t="s">
        <v>460</v>
      </c>
      <c r="G64" s="130">
        <v>1</v>
      </c>
      <c r="H64" s="135">
        <v>663500</v>
      </c>
      <c r="I64" s="136">
        <f t="shared" si="2"/>
        <v>663500</v>
      </c>
      <c r="J64" s="379"/>
    </row>
    <row r="65" spans="1:10" s="38" customFormat="1" ht="14" x14ac:dyDescent="0.2">
      <c r="A65" s="188"/>
      <c r="B65" s="379"/>
      <c r="C65" s="379"/>
      <c r="D65" s="379"/>
      <c r="E65" s="379"/>
      <c r="F65" s="130" t="s">
        <v>474</v>
      </c>
      <c r="G65" s="130">
        <v>1</v>
      </c>
      <c r="H65" s="135">
        <v>26962</v>
      </c>
      <c r="I65" s="136">
        <f t="shared" si="2"/>
        <v>26962</v>
      </c>
      <c r="J65" s="379"/>
    </row>
    <row r="66" spans="1:10" s="38" customFormat="1" ht="14" x14ac:dyDescent="0.2">
      <c r="A66" s="188"/>
      <c r="B66" s="379"/>
      <c r="C66" s="379"/>
      <c r="D66" s="379"/>
      <c r="E66" s="379"/>
      <c r="F66" s="130" t="s">
        <v>461</v>
      </c>
      <c r="G66" s="130">
        <v>1</v>
      </c>
      <c r="H66" s="135">
        <v>139900</v>
      </c>
      <c r="I66" s="136">
        <f t="shared" si="2"/>
        <v>139900</v>
      </c>
      <c r="J66" s="379"/>
    </row>
    <row r="67" spans="1:10" s="38" customFormat="1" ht="14" x14ac:dyDescent="0.2">
      <c r="A67" s="188"/>
      <c r="B67" s="379"/>
      <c r="C67" s="379"/>
      <c r="D67" s="379"/>
      <c r="E67" s="379"/>
      <c r="F67" s="130" t="s">
        <v>462</v>
      </c>
      <c r="G67" s="130">
        <v>1</v>
      </c>
      <c r="H67" s="135">
        <v>24900</v>
      </c>
      <c r="I67" s="136">
        <f t="shared" si="2"/>
        <v>24900</v>
      </c>
      <c r="J67" s="379"/>
    </row>
    <row r="68" spans="1:10" s="38" customFormat="1" ht="14" x14ac:dyDescent="0.2">
      <c r="A68" s="188"/>
      <c r="B68" s="379"/>
      <c r="C68" s="379"/>
      <c r="D68" s="379"/>
      <c r="E68" s="379"/>
      <c r="F68" s="130" t="s">
        <v>463</v>
      </c>
      <c r="G68" s="130">
        <v>1</v>
      </c>
      <c r="H68" s="135">
        <v>37300</v>
      </c>
      <c r="I68" s="136">
        <f t="shared" si="2"/>
        <v>37300</v>
      </c>
      <c r="J68" s="379"/>
    </row>
    <row r="69" spans="1:10" s="38" customFormat="1" ht="14" x14ac:dyDescent="0.2">
      <c r="A69" s="188"/>
      <c r="B69" s="379"/>
      <c r="C69" s="379"/>
      <c r="D69" s="379"/>
      <c r="E69" s="379"/>
      <c r="F69" s="133" t="s">
        <v>179</v>
      </c>
      <c r="G69" s="130">
        <f>1300/10</f>
        <v>130</v>
      </c>
      <c r="H69" s="135">
        <v>9877</v>
      </c>
      <c r="I69" s="136">
        <f t="shared" si="2"/>
        <v>1284010</v>
      </c>
      <c r="J69" s="379"/>
    </row>
    <row r="70" spans="1:10" s="38" customFormat="1" ht="14" x14ac:dyDescent="0.2">
      <c r="A70" s="188"/>
      <c r="B70" s="379"/>
      <c r="C70" s="379"/>
      <c r="D70" s="379"/>
      <c r="E70" s="379"/>
      <c r="F70" s="133" t="s">
        <v>464</v>
      </c>
      <c r="G70" s="130">
        <f>1300/10</f>
        <v>130</v>
      </c>
      <c r="H70" s="135">
        <v>9877</v>
      </c>
      <c r="I70" s="136">
        <f t="shared" si="2"/>
        <v>1284010</v>
      </c>
      <c r="J70" s="379"/>
    </row>
    <row r="71" spans="1:10" s="38" customFormat="1" ht="14" x14ac:dyDescent="0.2">
      <c r="A71" s="188"/>
      <c r="B71" s="379"/>
      <c r="C71" s="379"/>
      <c r="D71" s="379"/>
      <c r="E71" s="379"/>
      <c r="F71" s="133" t="s">
        <v>465</v>
      </c>
      <c r="G71" s="130">
        <f>1300/10</f>
        <v>130</v>
      </c>
      <c r="H71" s="135">
        <v>5760</v>
      </c>
      <c r="I71" s="136">
        <f t="shared" si="2"/>
        <v>748800</v>
      </c>
      <c r="J71" s="379"/>
    </row>
    <row r="72" spans="1:10" s="38" customFormat="1" ht="14" x14ac:dyDescent="0.2">
      <c r="A72" s="188"/>
      <c r="B72" s="379"/>
      <c r="C72" s="379"/>
      <c r="D72" s="379"/>
      <c r="E72" s="379"/>
      <c r="F72" s="133" t="s">
        <v>466</v>
      </c>
      <c r="G72" s="130">
        <f>G71</f>
        <v>130</v>
      </c>
      <c r="H72" s="135">
        <v>30500</v>
      </c>
      <c r="I72" s="136">
        <f t="shared" si="2"/>
        <v>3965000</v>
      </c>
      <c r="J72" s="379"/>
    </row>
    <row r="73" spans="1:10" s="38" customFormat="1" ht="14" x14ac:dyDescent="0.2">
      <c r="A73" s="188"/>
      <c r="B73" s="379"/>
      <c r="C73" s="379"/>
      <c r="D73" s="379"/>
      <c r="E73" s="379"/>
      <c r="F73" s="133" t="s">
        <v>312</v>
      </c>
      <c r="G73" s="130">
        <f>1300/20</f>
        <v>65</v>
      </c>
      <c r="H73" s="135">
        <v>8900</v>
      </c>
      <c r="I73" s="136">
        <f t="shared" si="2"/>
        <v>578500</v>
      </c>
      <c r="J73" s="379"/>
    </row>
    <row r="74" spans="1:10" s="22" customFormat="1" ht="15" x14ac:dyDescent="0.2">
      <c r="A74" s="23" t="s">
        <v>483</v>
      </c>
      <c r="B74" s="23"/>
      <c r="C74" s="23"/>
      <c r="D74" s="23"/>
      <c r="E74" s="23"/>
      <c r="F74" s="23"/>
      <c r="G74" s="23"/>
      <c r="H74" s="23"/>
      <c r="I74" s="23"/>
      <c r="J74" s="23"/>
    </row>
    <row r="75" spans="1:10" s="22" customFormat="1" ht="30" x14ac:dyDescent="0.2">
      <c r="A75" s="142" t="s">
        <v>71</v>
      </c>
      <c r="B75" s="149" t="s">
        <v>496</v>
      </c>
      <c r="C75" s="149"/>
      <c r="D75" s="149"/>
      <c r="E75" s="149"/>
      <c r="F75" s="21" t="s">
        <v>114</v>
      </c>
      <c r="G75" s="21" t="s">
        <v>174</v>
      </c>
      <c r="H75" s="21" t="s">
        <v>92</v>
      </c>
      <c r="I75" s="21" t="s">
        <v>93</v>
      </c>
      <c r="J75" s="21" t="s">
        <v>94</v>
      </c>
    </row>
    <row r="76" spans="1:10" ht="56" x14ac:dyDescent="0.2">
      <c r="A76" s="143" t="s">
        <v>500</v>
      </c>
      <c r="B76" s="376" t="s">
        <v>479</v>
      </c>
      <c r="C76" s="376"/>
      <c r="D76" s="376"/>
      <c r="E76" s="376"/>
      <c r="F76" s="2" t="s">
        <v>478</v>
      </c>
      <c r="G76" s="3">
        <v>1</v>
      </c>
      <c r="H76" s="137">
        <v>48083.25</v>
      </c>
      <c r="I76" s="26">
        <f>H76*G76</f>
        <v>48083.25</v>
      </c>
      <c r="J76" s="26">
        <f>SUM(I76)</f>
        <v>48083.25</v>
      </c>
    </row>
    <row r="77" spans="1:10" ht="56" x14ac:dyDescent="0.2">
      <c r="A77" s="143" t="s">
        <v>501</v>
      </c>
      <c r="B77" s="376" t="s">
        <v>480</v>
      </c>
      <c r="C77" s="376"/>
      <c r="D77" s="376"/>
      <c r="E77" s="376"/>
      <c r="F77" s="2" t="s">
        <v>478</v>
      </c>
      <c r="G77" s="3">
        <v>1</v>
      </c>
      <c r="H77" s="137">
        <v>48083.25</v>
      </c>
      <c r="I77" s="26">
        <f>H77*G77</f>
        <v>48083.25</v>
      </c>
      <c r="J77" s="26">
        <f>SUM(I77)</f>
        <v>48083.25</v>
      </c>
    </row>
    <row r="78" spans="1:10" s="22" customFormat="1" ht="15" x14ac:dyDescent="0.2">
      <c r="A78" s="23" t="s">
        <v>484</v>
      </c>
      <c r="B78" s="23"/>
      <c r="C78" s="23"/>
      <c r="D78" s="23"/>
      <c r="E78" s="23"/>
      <c r="F78" s="23"/>
      <c r="G78" s="23"/>
      <c r="H78" s="23"/>
      <c r="I78" s="23"/>
      <c r="J78" s="23"/>
    </row>
    <row r="79" spans="1:10" s="22" customFormat="1" ht="30" x14ac:dyDescent="0.2">
      <c r="A79" s="142" t="s">
        <v>71</v>
      </c>
      <c r="B79" s="149" t="s">
        <v>496</v>
      </c>
      <c r="C79" s="149"/>
      <c r="D79" s="149"/>
      <c r="E79" s="149"/>
      <c r="F79" s="21" t="s">
        <v>114</v>
      </c>
      <c r="G79" s="21" t="s">
        <v>174</v>
      </c>
      <c r="H79" s="21" t="s">
        <v>92</v>
      </c>
      <c r="I79" s="21" t="s">
        <v>93</v>
      </c>
      <c r="J79" s="21" t="s">
        <v>94</v>
      </c>
    </row>
    <row r="80" spans="1:10" ht="184.75" customHeight="1" x14ac:dyDescent="0.2">
      <c r="A80" s="386" t="s">
        <v>502</v>
      </c>
      <c r="B80" s="376" t="s">
        <v>479</v>
      </c>
      <c r="C80" s="376"/>
      <c r="D80" s="376"/>
      <c r="E80" s="376"/>
      <c r="F80" s="140" t="s">
        <v>499</v>
      </c>
      <c r="G80" s="3">
        <f>5*15</f>
        <v>75</v>
      </c>
      <c r="H80" s="141">
        <v>11200</v>
      </c>
      <c r="I80" s="26">
        <f>H80*G80</f>
        <v>840000</v>
      </c>
      <c r="J80" s="153">
        <f>SUM(I80:I82)</f>
        <v>1175850</v>
      </c>
    </row>
    <row r="81" spans="1:10" ht="15" x14ac:dyDescent="0.2">
      <c r="A81" s="386"/>
      <c r="B81" s="376"/>
      <c r="C81" s="376"/>
      <c r="D81" s="376"/>
      <c r="E81" s="376"/>
      <c r="F81" s="79" t="s">
        <v>17</v>
      </c>
      <c r="G81" s="3">
        <f>5*15</f>
        <v>75</v>
      </c>
      <c r="H81" s="139">
        <v>817</v>
      </c>
      <c r="I81" s="26">
        <f>H81*G81</f>
        <v>61275</v>
      </c>
      <c r="J81" s="153"/>
    </row>
    <row r="82" spans="1:10" ht="15" x14ac:dyDescent="0.2">
      <c r="A82" s="386"/>
      <c r="B82" s="376"/>
      <c r="C82" s="376"/>
      <c r="D82" s="376"/>
      <c r="E82" s="376"/>
      <c r="F82" s="79" t="s">
        <v>497</v>
      </c>
      <c r="G82" s="3">
        <f>5*15</f>
        <v>75</v>
      </c>
      <c r="H82" s="139">
        <v>3661</v>
      </c>
      <c r="I82" s="26">
        <f>H82*G82</f>
        <v>274575</v>
      </c>
      <c r="J82" s="153"/>
    </row>
    <row r="83" spans="1:10" ht="118.75" customHeight="1" x14ac:dyDescent="0.2">
      <c r="A83" s="375" t="s">
        <v>558</v>
      </c>
      <c r="B83" s="376" t="s">
        <v>479</v>
      </c>
      <c r="C83" s="376"/>
      <c r="D83" s="376"/>
      <c r="E83" s="376"/>
      <c r="F83" s="140" t="s">
        <v>499</v>
      </c>
      <c r="G83" s="3">
        <f>5*15</f>
        <v>75</v>
      </c>
      <c r="H83" s="141">
        <v>11200</v>
      </c>
      <c r="I83" s="26">
        <f t="shared" ref="I83" si="3">H83*G83</f>
        <v>840000</v>
      </c>
      <c r="J83" s="153">
        <f>SUM(I83:I84)</f>
        <v>1429110</v>
      </c>
    </row>
    <row r="84" spans="1:10" ht="15" x14ac:dyDescent="0.2">
      <c r="A84" s="375"/>
      <c r="B84" s="376"/>
      <c r="C84" s="376"/>
      <c r="D84" s="376"/>
      <c r="E84" s="376"/>
      <c r="F84" s="2" t="s">
        <v>477</v>
      </c>
      <c r="G84" s="3">
        <v>5</v>
      </c>
      <c r="H84" s="42">
        <v>117822</v>
      </c>
      <c r="I84" s="26">
        <f t="shared" ref="I84:I85" si="4">H84*G84</f>
        <v>589110</v>
      </c>
      <c r="J84" s="153"/>
    </row>
    <row r="85" spans="1:10" ht="198" customHeight="1" x14ac:dyDescent="0.2">
      <c r="A85" s="375" t="s">
        <v>559</v>
      </c>
      <c r="B85" s="376" t="s">
        <v>479</v>
      </c>
      <c r="C85" s="376"/>
      <c r="D85" s="376"/>
      <c r="E85" s="376"/>
      <c r="F85" s="140" t="s">
        <v>499</v>
      </c>
      <c r="G85" s="3">
        <f>5*15</f>
        <v>75</v>
      </c>
      <c r="H85" s="141">
        <v>11200</v>
      </c>
      <c r="I85" s="26">
        <f t="shared" si="4"/>
        <v>840000</v>
      </c>
      <c r="J85" s="153">
        <f>SUM(I85:I86)</f>
        <v>1429110</v>
      </c>
    </row>
    <row r="86" spans="1:10" ht="15" x14ac:dyDescent="0.2">
      <c r="A86" s="375"/>
      <c r="B86" s="376"/>
      <c r="C86" s="376"/>
      <c r="D86" s="376"/>
      <c r="E86" s="376"/>
      <c r="F86" s="2" t="s">
        <v>477</v>
      </c>
      <c r="G86" s="3">
        <v>5</v>
      </c>
      <c r="H86" s="42">
        <v>117822</v>
      </c>
      <c r="I86" s="26">
        <f t="shared" ref="I86:I87" si="5">H86*G86</f>
        <v>589110</v>
      </c>
      <c r="J86" s="153"/>
    </row>
    <row r="87" spans="1:10" ht="184.75" customHeight="1" x14ac:dyDescent="0.2">
      <c r="A87" s="375" t="s">
        <v>503</v>
      </c>
      <c r="B87" s="376" t="s">
        <v>480</v>
      </c>
      <c r="C87" s="376"/>
      <c r="D87" s="376"/>
      <c r="E87" s="376"/>
      <c r="F87" s="140" t="s">
        <v>499</v>
      </c>
      <c r="G87" s="3">
        <f>5*10</f>
        <v>50</v>
      </c>
      <c r="H87" s="141">
        <v>11200</v>
      </c>
      <c r="I87" s="26">
        <f t="shared" si="5"/>
        <v>560000</v>
      </c>
      <c r="J87" s="153">
        <f>SUM(I87:I89)</f>
        <v>783900</v>
      </c>
    </row>
    <row r="88" spans="1:10" ht="15" x14ac:dyDescent="0.2">
      <c r="A88" s="375"/>
      <c r="B88" s="376"/>
      <c r="C88" s="376"/>
      <c r="D88" s="376"/>
      <c r="E88" s="376"/>
      <c r="F88" s="79" t="s">
        <v>17</v>
      </c>
      <c r="G88" s="3">
        <f>5*10</f>
        <v>50</v>
      </c>
      <c r="H88" s="139">
        <v>817</v>
      </c>
      <c r="I88" s="26">
        <f>H88*G88</f>
        <v>40850</v>
      </c>
      <c r="J88" s="153"/>
    </row>
    <row r="89" spans="1:10" ht="15" x14ac:dyDescent="0.2">
      <c r="A89" s="375"/>
      <c r="B89" s="376"/>
      <c r="C89" s="376"/>
      <c r="D89" s="376"/>
      <c r="E89" s="376"/>
      <c r="F89" s="79" t="s">
        <v>497</v>
      </c>
      <c r="G89" s="3">
        <f>5*10</f>
        <v>50</v>
      </c>
      <c r="H89" s="139">
        <v>3661</v>
      </c>
      <c r="I89" s="26">
        <f>H89*G89</f>
        <v>183050</v>
      </c>
      <c r="J89" s="153"/>
    </row>
    <row r="90" spans="1:10" ht="118.75" customHeight="1" x14ac:dyDescent="0.2">
      <c r="A90" s="375" t="s">
        <v>560</v>
      </c>
      <c r="B90" s="376" t="s">
        <v>480</v>
      </c>
      <c r="C90" s="376"/>
      <c r="D90" s="376"/>
      <c r="E90" s="376"/>
      <c r="F90" s="140" t="s">
        <v>499</v>
      </c>
      <c r="G90" s="3">
        <f>5*10</f>
        <v>50</v>
      </c>
      <c r="H90" s="141">
        <v>11200</v>
      </c>
      <c r="I90" s="26">
        <f t="shared" ref="I90" si="6">H90*G90</f>
        <v>560000</v>
      </c>
      <c r="J90" s="153">
        <f>SUM(I90:I91)</f>
        <v>1149110</v>
      </c>
    </row>
    <row r="91" spans="1:10" ht="15" x14ac:dyDescent="0.2">
      <c r="A91" s="375"/>
      <c r="B91" s="376"/>
      <c r="C91" s="376"/>
      <c r="D91" s="376"/>
      <c r="E91" s="376"/>
      <c r="F91" s="2" t="s">
        <v>477</v>
      </c>
      <c r="G91" s="3">
        <v>5</v>
      </c>
      <c r="H91" s="42">
        <v>117822</v>
      </c>
      <c r="I91" s="26">
        <f t="shared" ref="I91:I92" si="7">H91*G91</f>
        <v>589110</v>
      </c>
      <c r="J91" s="153"/>
    </row>
    <row r="92" spans="1:10" ht="198" customHeight="1" x14ac:dyDescent="0.2">
      <c r="A92" s="375" t="s">
        <v>568</v>
      </c>
      <c r="B92" s="376" t="s">
        <v>480</v>
      </c>
      <c r="C92" s="376"/>
      <c r="D92" s="376"/>
      <c r="E92" s="376"/>
      <c r="F92" s="140" t="s">
        <v>499</v>
      </c>
      <c r="G92" s="3">
        <f>5*10</f>
        <v>50</v>
      </c>
      <c r="H92" s="141">
        <v>11200</v>
      </c>
      <c r="I92" s="26">
        <f t="shared" si="7"/>
        <v>560000</v>
      </c>
      <c r="J92" s="153">
        <f>SUM(I92:I93)</f>
        <v>1149110</v>
      </c>
    </row>
    <row r="93" spans="1:10" ht="15" x14ac:dyDescent="0.2">
      <c r="A93" s="375"/>
      <c r="B93" s="376"/>
      <c r="C93" s="376"/>
      <c r="D93" s="376"/>
      <c r="E93" s="376"/>
      <c r="F93" s="2" t="s">
        <v>477</v>
      </c>
      <c r="G93" s="3">
        <v>5</v>
      </c>
      <c r="H93" s="42">
        <v>117822</v>
      </c>
      <c r="I93" s="26">
        <f t="shared" ref="I93" si="8">H93*G93</f>
        <v>589110</v>
      </c>
      <c r="J93" s="153"/>
    </row>
    <row r="94" spans="1:10" s="22" customFormat="1" ht="15" x14ac:dyDescent="0.2">
      <c r="A94" s="23" t="s">
        <v>485</v>
      </c>
      <c r="B94" s="23"/>
      <c r="C94" s="23"/>
      <c r="D94" s="23"/>
      <c r="E94" s="23"/>
      <c r="F94" s="23"/>
      <c r="G94" s="23"/>
      <c r="H94" s="23"/>
      <c r="I94" s="23"/>
      <c r="J94" s="23"/>
    </row>
    <row r="95" spans="1:10" s="22" customFormat="1" ht="30" x14ac:dyDescent="0.2">
      <c r="A95" s="142" t="s">
        <v>71</v>
      </c>
      <c r="B95" s="149" t="s">
        <v>496</v>
      </c>
      <c r="C95" s="149"/>
      <c r="D95" s="149"/>
      <c r="E95" s="149"/>
      <c r="F95" s="21" t="s">
        <v>114</v>
      </c>
      <c r="G95" s="21" t="s">
        <v>174</v>
      </c>
      <c r="H95" s="21" t="s">
        <v>92</v>
      </c>
      <c r="I95" s="21" t="s">
        <v>93</v>
      </c>
      <c r="J95" s="21" t="s">
        <v>94</v>
      </c>
    </row>
    <row r="96" spans="1:10" ht="92.5" customHeight="1" x14ac:dyDescent="0.2">
      <c r="A96" s="375" t="s">
        <v>504</v>
      </c>
      <c r="B96" s="376" t="s">
        <v>479</v>
      </c>
      <c r="C96" s="376"/>
      <c r="D96" s="376"/>
      <c r="E96" s="376"/>
      <c r="F96" s="2" t="s">
        <v>477</v>
      </c>
      <c r="G96" s="3">
        <v>5</v>
      </c>
      <c r="H96" s="42">
        <v>117822</v>
      </c>
      <c r="I96" s="26">
        <f t="shared" ref="I96:I97" si="9">H96*G96</f>
        <v>589110</v>
      </c>
      <c r="J96" s="153">
        <f>SUM(I96:I97)</f>
        <v>1429110</v>
      </c>
    </row>
    <row r="97" spans="1:10" ht="24" x14ac:dyDescent="0.2">
      <c r="A97" s="375"/>
      <c r="B97" s="376"/>
      <c r="C97" s="376"/>
      <c r="D97" s="376"/>
      <c r="E97" s="376"/>
      <c r="F97" s="140" t="s">
        <v>499</v>
      </c>
      <c r="G97" s="3">
        <f>5*15</f>
        <v>75</v>
      </c>
      <c r="H97" s="141">
        <v>11200</v>
      </c>
      <c r="I97" s="26">
        <f t="shared" si="9"/>
        <v>840000</v>
      </c>
      <c r="J97" s="153"/>
    </row>
    <row r="98" spans="1:10" ht="118.75" customHeight="1" x14ac:dyDescent="0.2">
      <c r="A98" s="375" t="s">
        <v>507</v>
      </c>
      <c r="B98" s="376" t="s">
        <v>479</v>
      </c>
      <c r="C98" s="376"/>
      <c r="D98" s="376"/>
      <c r="E98" s="376"/>
      <c r="F98" s="2" t="s">
        <v>477</v>
      </c>
      <c r="G98" s="3">
        <v>4</v>
      </c>
      <c r="H98" s="42">
        <v>117822</v>
      </c>
      <c r="I98" s="26">
        <f t="shared" ref="I98:I107" si="10">H98*G98</f>
        <v>471288</v>
      </c>
      <c r="J98" s="153">
        <f>SUM(I98:I99)</f>
        <v>1143288</v>
      </c>
    </row>
    <row r="99" spans="1:10" ht="24" x14ac:dyDescent="0.2">
      <c r="A99" s="375"/>
      <c r="B99" s="376"/>
      <c r="C99" s="376"/>
      <c r="D99" s="376"/>
      <c r="E99" s="376"/>
      <c r="F99" s="140" t="s">
        <v>499</v>
      </c>
      <c r="G99" s="3">
        <f>4*15</f>
        <v>60</v>
      </c>
      <c r="H99" s="141">
        <v>11200</v>
      </c>
      <c r="I99" s="26">
        <f t="shared" si="10"/>
        <v>672000</v>
      </c>
      <c r="J99" s="153"/>
    </row>
    <row r="100" spans="1:10" ht="66" customHeight="1" x14ac:dyDescent="0.2">
      <c r="A100" s="375" t="s">
        <v>506</v>
      </c>
      <c r="B100" s="376" t="s">
        <v>479</v>
      </c>
      <c r="C100" s="376"/>
      <c r="D100" s="376"/>
      <c r="E100" s="376"/>
      <c r="F100" s="2" t="s">
        <v>477</v>
      </c>
      <c r="G100" s="3">
        <v>4</v>
      </c>
      <c r="H100" s="42">
        <v>117822</v>
      </c>
      <c r="I100" s="26">
        <f t="shared" si="10"/>
        <v>471288</v>
      </c>
      <c r="J100" s="153">
        <f>SUM(I100:I101)</f>
        <v>1143288</v>
      </c>
    </row>
    <row r="101" spans="1:10" ht="24" x14ac:dyDescent="0.2">
      <c r="A101" s="375"/>
      <c r="B101" s="376"/>
      <c r="C101" s="376"/>
      <c r="D101" s="376"/>
      <c r="E101" s="376"/>
      <c r="F101" s="140" t="s">
        <v>499</v>
      </c>
      <c r="G101" s="3">
        <f>4*15</f>
        <v>60</v>
      </c>
      <c r="H101" s="141">
        <v>11200</v>
      </c>
      <c r="I101" s="26">
        <f t="shared" ref="I101" si="11">H101*G101</f>
        <v>672000</v>
      </c>
      <c r="J101" s="153"/>
    </row>
    <row r="102" spans="1:10" ht="92.5" customHeight="1" x14ac:dyDescent="0.2">
      <c r="A102" s="375" t="s">
        <v>508</v>
      </c>
      <c r="B102" s="376" t="s">
        <v>480</v>
      </c>
      <c r="C102" s="376"/>
      <c r="D102" s="376"/>
      <c r="E102" s="376"/>
      <c r="F102" s="2" t="s">
        <v>477</v>
      </c>
      <c r="G102" s="3">
        <v>5</v>
      </c>
      <c r="H102" s="42">
        <v>117822</v>
      </c>
      <c r="I102" s="26">
        <f t="shared" si="10"/>
        <v>589110</v>
      </c>
      <c r="J102" s="153">
        <f>SUM(I102:I103)</f>
        <v>1149110</v>
      </c>
    </row>
    <row r="103" spans="1:10" ht="24" x14ac:dyDescent="0.2">
      <c r="A103" s="375"/>
      <c r="B103" s="376"/>
      <c r="C103" s="376"/>
      <c r="D103" s="376"/>
      <c r="E103" s="376"/>
      <c r="F103" s="140" t="s">
        <v>499</v>
      </c>
      <c r="G103" s="3">
        <f>5*10</f>
        <v>50</v>
      </c>
      <c r="H103" s="141">
        <v>11200</v>
      </c>
      <c r="I103" s="26">
        <f t="shared" si="10"/>
        <v>560000</v>
      </c>
      <c r="J103" s="153"/>
    </row>
    <row r="104" spans="1:10" ht="118.75" customHeight="1" x14ac:dyDescent="0.2">
      <c r="A104" s="375" t="s">
        <v>505</v>
      </c>
      <c r="B104" s="376" t="s">
        <v>480</v>
      </c>
      <c r="C104" s="376"/>
      <c r="D104" s="376"/>
      <c r="E104" s="376"/>
      <c r="F104" s="2" t="s">
        <v>477</v>
      </c>
      <c r="G104" s="3">
        <v>4</v>
      </c>
      <c r="H104" s="42">
        <v>117822</v>
      </c>
      <c r="I104" s="26">
        <f t="shared" si="10"/>
        <v>471288</v>
      </c>
      <c r="J104" s="153">
        <f>SUM(I104:I105)</f>
        <v>919288</v>
      </c>
    </row>
    <row r="105" spans="1:10" ht="24" x14ac:dyDescent="0.2">
      <c r="A105" s="375"/>
      <c r="B105" s="376"/>
      <c r="C105" s="376"/>
      <c r="D105" s="376"/>
      <c r="E105" s="376"/>
      <c r="F105" s="140" t="s">
        <v>499</v>
      </c>
      <c r="G105" s="3">
        <f>4*10</f>
        <v>40</v>
      </c>
      <c r="H105" s="141">
        <v>11200</v>
      </c>
      <c r="I105" s="26">
        <f t="shared" ref="I105" si="12">H105*G105</f>
        <v>448000</v>
      </c>
      <c r="J105" s="153"/>
    </row>
    <row r="106" spans="1:10" ht="66" customHeight="1" x14ac:dyDescent="0.2">
      <c r="A106" s="375" t="s">
        <v>509</v>
      </c>
      <c r="B106" s="376" t="s">
        <v>480</v>
      </c>
      <c r="C106" s="376"/>
      <c r="D106" s="376"/>
      <c r="E106" s="376"/>
      <c r="F106" s="2" t="s">
        <v>477</v>
      </c>
      <c r="G106" s="3">
        <v>4</v>
      </c>
      <c r="H106" s="42">
        <v>117822</v>
      </c>
      <c r="I106" s="26">
        <f t="shared" si="10"/>
        <v>471288</v>
      </c>
      <c r="J106" s="153">
        <f>SUM(I106:I107)</f>
        <v>919288</v>
      </c>
    </row>
    <row r="107" spans="1:10" ht="24" x14ac:dyDescent="0.2">
      <c r="A107" s="375"/>
      <c r="B107" s="376"/>
      <c r="C107" s="376"/>
      <c r="D107" s="376"/>
      <c r="E107" s="376"/>
      <c r="F107" s="140" t="s">
        <v>499</v>
      </c>
      <c r="G107" s="3">
        <f>4*10</f>
        <v>40</v>
      </c>
      <c r="H107" s="141">
        <v>11200</v>
      </c>
      <c r="I107" s="26">
        <f t="shared" si="10"/>
        <v>448000</v>
      </c>
      <c r="J107" s="153"/>
    </row>
    <row r="108" spans="1:10" s="22" customFormat="1" ht="15" x14ac:dyDescent="0.2">
      <c r="A108" s="23" t="s">
        <v>476</v>
      </c>
      <c r="B108" s="23"/>
      <c r="C108" s="23"/>
      <c r="D108" s="23"/>
      <c r="E108" s="23"/>
      <c r="F108" s="23"/>
      <c r="G108" s="23"/>
      <c r="H108" s="23"/>
      <c r="I108" s="23"/>
      <c r="J108" s="23"/>
    </row>
    <row r="109" spans="1:10" s="22" customFormat="1" ht="30" x14ac:dyDescent="0.2">
      <c r="A109" s="142" t="s">
        <v>71</v>
      </c>
      <c r="B109" s="149" t="s">
        <v>496</v>
      </c>
      <c r="C109" s="149" t="s">
        <v>111</v>
      </c>
      <c r="D109" s="149" t="s">
        <v>112</v>
      </c>
      <c r="E109" s="149" t="s">
        <v>113</v>
      </c>
      <c r="F109" s="21" t="s">
        <v>114</v>
      </c>
      <c r="G109" s="21" t="s">
        <v>174</v>
      </c>
      <c r="H109" s="21" t="s">
        <v>92</v>
      </c>
      <c r="I109" s="21" t="s">
        <v>93</v>
      </c>
      <c r="J109" s="21" t="s">
        <v>94</v>
      </c>
    </row>
    <row r="110" spans="1:10" ht="133.75" customHeight="1" x14ac:dyDescent="0.2">
      <c r="A110" s="378" t="s">
        <v>510</v>
      </c>
      <c r="B110" s="173" t="s">
        <v>117</v>
      </c>
      <c r="C110" s="173"/>
      <c r="D110" s="173"/>
      <c r="E110" s="173"/>
      <c r="F110" s="2" t="s">
        <v>478</v>
      </c>
      <c r="G110" s="3">
        <v>1</v>
      </c>
      <c r="H110" s="137">
        <v>48083.25</v>
      </c>
      <c r="I110" s="26">
        <f>H110*G110</f>
        <v>48083.25</v>
      </c>
      <c r="J110" s="153">
        <f>SUM(I110:I112)</f>
        <v>877609.5</v>
      </c>
    </row>
    <row r="111" spans="1:10" ht="33" customHeight="1" x14ac:dyDescent="0.2">
      <c r="A111" s="378"/>
      <c r="B111" s="173"/>
      <c r="C111" s="173"/>
      <c r="D111" s="173"/>
      <c r="E111" s="173"/>
      <c r="F111" s="2" t="s">
        <v>477</v>
      </c>
      <c r="G111" s="3">
        <v>5</v>
      </c>
      <c r="H111" s="42">
        <v>117822</v>
      </c>
      <c r="I111" s="26">
        <f t="shared" ref="I111:I112" si="13">H111*G111</f>
        <v>589110</v>
      </c>
      <c r="J111" s="153"/>
    </row>
    <row r="112" spans="1:10" ht="136.75" customHeight="1" x14ac:dyDescent="0.2">
      <c r="A112" s="378"/>
      <c r="B112" s="173"/>
      <c r="C112" s="173"/>
      <c r="D112" s="173"/>
      <c r="E112" s="173"/>
      <c r="F112" s="2" t="s">
        <v>76</v>
      </c>
      <c r="G112" s="3">
        <f>5*15</f>
        <v>75</v>
      </c>
      <c r="H112" s="138">
        <v>3205.55</v>
      </c>
      <c r="I112" s="26">
        <f t="shared" si="13"/>
        <v>240416.25</v>
      </c>
      <c r="J112" s="153"/>
    </row>
    <row r="113" spans="1:10" ht="133.75" customHeight="1" x14ac:dyDescent="0.2">
      <c r="A113" s="378" t="s">
        <v>511</v>
      </c>
      <c r="B113" s="173" t="s">
        <v>59</v>
      </c>
      <c r="C113" s="173"/>
      <c r="D113" s="173"/>
      <c r="E113" s="173"/>
      <c r="F113" s="2" t="s">
        <v>478</v>
      </c>
      <c r="G113" s="3">
        <v>1</v>
      </c>
      <c r="H113" s="137">
        <v>48083.25</v>
      </c>
      <c r="I113" s="26">
        <f>H113*G113</f>
        <v>48083.25</v>
      </c>
      <c r="J113" s="153">
        <f>SUM(I113:I115)</f>
        <v>797470.75</v>
      </c>
    </row>
    <row r="114" spans="1:10" ht="33" customHeight="1" x14ac:dyDescent="0.2">
      <c r="A114" s="378"/>
      <c r="B114" s="173"/>
      <c r="C114" s="173"/>
      <c r="D114" s="173"/>
      <c r="E114" s="173"/>
      <c r="F114" s="2" t="s">
        <v>477</v>
      </c>
      <c r="G114" s="3">
        <v>5</v>
      </c>
      <c r="H114" s="42">
        <v>117822</v>
      </c>
      <c r="I114" s="26">
        <f t="shared" ref="I114:I116" si="14">H114*G114</f>
        <v>589110</v>
      </c>
      <c r="J114" s="153"/>
    </row>
    <row r="115" spans="1:10" ht="136.75" customHeight="1" x14ac:dyDescent="0.2">
      <c r="A115" s="378"/>
      <c r="B115" s="173"/>
      <c r="C115" s="173"/>
      <c r="D115" s="173"/>
      <c r="E115" s="173"/>
      <c r="F115" s="2" t="s">
        <v>76</v>
      </c>
      <c r="G115" s="3">
        <f>5*10</f>
        <v>50</v>
      </c>
      <c r="H115" s="138">
        <v>3205.55</v>
      </c>
      <c r="I115" s="26">
        <f t="shared" si="14"/>
        <v>160277.5</v>
      </c>
      <c r="J115" s="153"/>
    </row>
    <row r="116" spans="1:10" ht="76.25" customHeight="1" x14ac:dyDescent="0.2">
      <c r="A116" s="375" t="s">
        <v>512</v>
      </c>
      <c r="B116" s="376" t="s">
        <v>479</v>
      </c>
      <c r="C116" s="376"/>
      <c r="D116" s="376"/>
      <c r="E116" s="376"/>
      <c r="F116" s="2" t="s">
        <v>481</v>
      </c>
      <c r="G116" s="3">
        <v>1</v>
      </c>
      <c r="H116" s="138">
        <v>99990</v>
      </c>
      <c r="I116" s="26">
        <f t="shared" si="14"/>
        <v>99990</v>
      </c>
      <c r="J116" s="153">
        <f>SUM(I116:I117)</f>
        <v>217812</v>
      </c>
    </row>
    <row r="117" spans="1:10" ht="15" x14ac:dyDescent="0.2">
      <c r="A117" s="375"/>
      <c r="B117" s="376"/>
      <c r="C117" s="376"/>
      <c r="D117" s="376"/>
      <c r="E117" s="376"/>
      <c r="F117" s="2" t="s">
        <v>477</v>
      </c>
      <c r="G117" s="3">
        <v>1</v>
      </c>
      <c r="H117" s="42">
        <v>117822</v>
      </c>
      <c r="I117" s="26">
        <f t="shared" ref="I117" si="15">H117*G117</f>
        <v>117822</v>
      </c>
      <c r="J117" s="153"/>
    </row>
    <row r="118" spans="1:10" ht="84" x14ac:dyDescent="0.2">
      <c r="A118" s="143" t="s">
        <v>514</v>
      </c>
      <c r="B118" s="376" t="s">
        <v>479</v>
      </c>
      <c r="C118" s="376"/>
      <c r="D118" s="376"/>
      <c r="E118" s="376"/>
      <c r="F118" s="2" t="s">
        <v>478</v>
      </c>
      <c r="G118" s="3">
        <v>1</v>
      </c>
      <c r="H118" s="137">
        <v>48083.25</v>
      </c>
      <c r="I118" s="26">
        <f>H118*G118</f>
        <v>48083.25</v>
      </c>
      <c r="J118" s="26">
        <f>SUM(I118)</f>
        <v>48083.25</v>
      </c>
    </row>
    <row r="119" spans="1:10" ht="56" x14ac:dyDescent="0.2">
      <c r="A119" s="143" t="s">
        <v>513</v>
      </c>
      <c r="B119" s="376" t="s">
        <v>479</v>
      </c>
      <c r="C119" s="376"/>
      <c r="D119" s="376"/>
      <c r="E119" s="376"/>
      <c r="F119" s="2" t="s">
        <v>478</v>
      </c>
      <c r="G119" s="3">
        <v>1</v>
      </c>
      <c r="H119" s="137">
        <v>48083.25</v>
      </c>
      <c r="I119" s="26">
        <f>H119*G119</f>
        <v>48083.25</v>
      </c>
      <c r="J119" s="26">
        <f>SUM(I119)</f>
        <v>48083.25</v>
      </c>
    </row>
    <row r="120" spans="1:10" ht="224.5" customHeight="1" x14ac:dyDescent="0.2">
      <c r="A120" s="375" t="s">
        <v>515</v>
      </c>
      <c r="B120" s="376" t="s">
        <v>479</v>
      </c>
      <c r="C120" s="376"/>
      <c r="D120" s="376"/>
      <c r="E120" s="376"/>
      <c r="F120" s="2" t="s">
        <v>20</v>
      </c>
      <c r="G120" s="3">
        <v>15</v>
      </c>
      <c r="H120" s="138">
        <v>533.91</v>
      </c>
      <c r="I120" s="26">
        <f>H120*G120</f>
        <v>8008.65</v>
      </c>
      <c r="J120" s="153">
        <f>SUM(I120:I123)</f>
        <v>647395.45000000007</v>
      </c>
    </row>
    <row r="121" spans="1:10" ht="15" x14ac:dyDescent="0.2">
      <c r="A121" s="375"/>
      <c r="B121" s="376"/>
      <c r="C121" s="376"/>
      <c r="D121" s="376"/>
      <c r="E121" s="376"/>
      <c r="F121" s="2" t="s">
        <v>477</v>
      </c>
      <c r="G121" s="3">
        <v>4</v>
      </c>
      <c r="H121" s="42">
        <v>117822</v>
      </c>
      <c r="I121" s="26">
        <f t="shared" ref="I121:I125" si="16">H121*G121</f>
        <v>471288</v>
      </c>
      <c r="J121" s="153"/>
    </row>
    <row r="122" spans="1:10" ht="30" x14ac:dyDescent="0.2">
      <c r="A122" s="375"/>
      <c r="B122" s="376"/>
      <c r="C122" s="376"/>
      <c r="D122" s="376"/>
      <c r="E122" s="376"/>
      <c r="F122" s="2" t="s">
        <v>482</v>
      </c>
      <c r="G122" s="3">
        <v>15</v>
      </c>
      <c r="H122" s="138">
        <f>533.91*12</f>
        <v>6406.92</v>
      </c>
      <c r="I122" s="26">
        <f t="shared" si="16"/>
        <v>96103.8</v>
      </c>
      <c r="J122" s="153"/>
    </row>
    <row r="123" spans="1:10" ht="15" x14ac:dyDescent="0.2">
      <c r="A123" s="375"/>
      <c r="B123" s="376"/>
      <c r="C123" s="376"/>
      <c r="D123" s="376"/>
      <c r="E123" s="376"/>
      <c r="F123" s="2" t="s">
        <v>22</v>
      </c>
      <c r="G123" s="3">
        <v>1</v>
      </c>
      <c r="H123" s="138">
        <v>71995</v>
      </c>
      <c r="I123" s="26">
        <f t="shared" si="16"/>
        <v>71995</v>
      </c>
      <c r="J123" s="153"/>
    </row>
    <row r="124" spans="1:10" ht="66" customHeight="1" x14ac:dyDescent="0.2">
      <c r="A124" s="375" t="s">
        <v>516</v>
      </c>
      <c r="B124" s="376" t="s">
        <v>480</v>
      </c>
      <c r="C124" s="376"/>
      <c r="D124" s="376"/>
      <c r="E124" s="376"/>
      <c r="F124" s="2" t="s">
        <v>481</v>
      </c>
      <c r="G124" s="3">
        <v>1</v>
      </c>
      <c r="H124" s="138">
        <v>99990</v>
      </c>
      <c r="I124" s="26">
        <f t="shared" si="16"/>
        <v>99990</v>
      </c>
      <c r="J124" s="153">
        <f>SUM(I124:I125)</f>
        <v>217812</v>
      </c>
    </row>
    <row r="125" spans="1:10" ht="15" x14ac:dyDescent="0.2">
      <c r="A125" s="375"/>
      <c r="B125" s="376"/>
      <c r="C125" s="376"/>
      <c r="D125" s="376"/>
      <c r="E125" s="376"/>
      <c r="F125" s="2" t="s">
        <v>477</v>
      </c>
      <c r="G125" s="3">
        <v>1</v>
      </c>
      <c r="H125" s="42">
        <v>117822</v>
      </c>
      <c r="I125" s="26">
        <f t="shared" si="16"/>
        <v>117822</v>
      </c>
      <c r="J125" s="153"/>
    </row>
    <row r="126" spans="1:10" ht="84" x14ac:dyDescent="0.2">
      <c r="A126" s="143" t="s">
        <v>517</v>
      </c>
      <c r="B126" s="376" t="s">
        <v>480</v>
      </c>
      <c r="C126" s="376"/>
      <c r="D126" s="376"/>
      <c r="E126" s="376"/>
      <c r="F126" s="2" t="s">
        <v>478</v>
      </c>
      <c r="G126" s="3">
        <v>1</v>
      </c>
      <c r="H126" s="137">
        <v>48083.25</v>
      </c>
      <c r="I126" s="26">
        <f>H126*G126</f>
        <v>48083.25</v>
      </c>
      <c r="J126" s="26">
        <f>SUM(I126)</f>
        <v>48083.25</v>
      </c>
    </row>
    <row r="127" spans="1:10" ht="56" x14ac:dyDescent="0.2">
      <c r="A127" s="143" t="s">
        <v>518</v>
      </c>
      <c r="B127" s="376" t="s">
        <v>480</v>
      </c>
      <c r="C127" s="376"/>
      <c r="D127" s="376"/>
      <c r="E127" s="376"/>
      <c r="F127" s="2" t="s">
        <v>478</v>
      </c>
      <c r="G127" s="3">
        <v>1</v>
      </c>
      <c r="H127" s="137">
        <v>48083.25</v>
      </c>
      <c r="I127" s="26">
        <f>H127*G127</f>
        <v>48083.25</v>
      </c>
      <c r="J127" s="26">
        <f>SUM(I127)</f>
        <v>48083.25</v>
      </c>
    </row>
    <row r="128" spans="1:10" ht="224.5" customHeight="1" x14ac:dyDescent="0.2">
      <c r="A128" s="375" t="s">
        <v>519</v>
      </c>
      <c r="B128" s="376" t="s">
        <v>480</v>
      </c>
      <c r="C128" s="376"/>
      <c r="D128" s="376"/>
      <c r="E128" s="376"/>
      <c r="F128" s="2" t="s">
        <v>20</v>
      </c>
      <c r="G128" s="3">
        <v>10</v>
      </c>
      <c r="H128" s="138">
        <v>533.91</v>
      </c>
      <c r="I128" s="26">
        <f>H128*G128</f>
        <v>5339.0999999999995</v>
      </c>
      <c r="J128" s="153">
        <f>SUM(I128:I131)</f>
        <v>612691.29999999993</v>
      </c>
    </row>
    <row r="129" spans="1:10" ht="15" x14ac:dyDescent="0.2">
      <c r="A129" s="375"/>
      <c r="B129" s="376"/>
      <c r="C129" s="376"/>
      <c r="D129" s="376"/>
      <c r="E129" s="376"/>
      <c r="F129" s="2" t="s">
        <v>477</v>
      </c>
      <c r="G129" s="3">
        <v>4</v>
      </c>
      <c r="H129" s="42">
        <v>117822</v>
      </c>
      <c r="I129" s="26">
        <f>H129*G129</f>
        <v>471288</v>
      </c>
      <c r="J129" s="153"/>
    </row>
    <row r="130" spans="1:10" ht="30" x14ac:dyDescent="0.2">
      <c r="A130" s="375"/>
      <c r="B130" s="376"/>
      <c r="C130" s="376"/>
      <c r="D130" s="376"/>
      <c r="E130" s="376"/>
      <c r="F130" s="2" t="s">
        <v>482</v>
      </c>
      <c r="G130" s="3">
        <v>10</v>
      </c>
      <c r="H130" s="138">
        <f>533.91*12</f>
        <v>6406.92</v>
      </c>
      <c r="I130" s="26">
        <f t="shared" ref="I130:I131" si="17">H130*G130</f>
        <v>64069.2</v>
      </c>
      <c r="J130" s="153"/>
    </row>
    <row r="131" spans="1:10" ht="15" x14ac:dyDescent="0.2">
      <c r="A131" s="375"/>
      <c r="B131" s="376"/>
      <c r="C131" s="376"/>
      <c r="D131" s="376"/>
      <c r="E131" s="376"/>
      <c r="F131" s="2" t="s">
        <v>22</v>
      </c>
      <c r="G131" s="3">
        <v>1</v>
      </c>
      <c r="H131" s="138">
        <v>71995</v>
      </c>
      <c r="I131" s="26">
        <f t="shared" si="17"/>
        <v>71995</v>
      </c>
      <c r="J131" s="153"/>
    </row>
    <row r="132" spans="1:10" s="22" customFormat="1" ht="15" x14ac:dyDescent="0.2">
      <c r="A132" s="23" t="s">
        <v>486</v>
      </c>
      <c r="B132" s="23"/>
      <c r="C132" s="23"/>
      <c r="D132" s="23"/>
      <c r="E132" s="23"/>
      <c r="F132" s="23"/>
      <c r="G132" s="23"/>
      <c r="H132" s="23"/>
      <c r="I132" s="23"/>
      <c r="J132" s="23"/>
    </row>
    <row r="133" spans="1:10" s="22" customFormat="1" ht="30" x14ac:dyDescent="0.2">
      <c r="A133" s="142" t="s">
        <v>71</v>
      </c>
      <c r="B133" s="149" t="s">
        <v>496</v>
      </c>
      <c r="C133" s="149" t="s">
        <v>111</v>
      </c>
      <c r="D133" s="149" t="s">
        <v>112</v>
      </c>
      <c r="E133" s="149" t="s">
        <v>113</v>
      </c>
      <c r="F133" s="21" t="s">
        <v>114</v>
      </c>
      <c r="G133" s="21" t="s">
        <v>174</v>
      </c>
      <c r="H133" s="21" t="s">
        <v>92</v>
      </c>
      <c r="I133" s="21" t="s">
        <v>93</v>
      </c>
      <c r="J133" s="21" t="s">
        <v>94</v>
      </c>
    </row>
    <row r="134" spans="1:10" ht="211.25" customHeight="1" x14ac:dyDescent="0.2">
      <c r="A134" s="375" t="s">
        <v>551</v>
      </c>
      <c r="B134" s="376" t="s">
        <v>479</v>
      </c>
      <c r="C134" s="376"/>
      <c r="D134" s="376"/>
      <c r="E134" s="376"/>
      <c r="F134" s="2" t="s">
        <v>477</v>
      </c>
      <c r="G134" s="3">
        <v>4</v>
      </c>
      <c r="H134" s="42">
        <v>117822</v>
      </c>
      <c r="I134" s="26">
        <f t="shared" ref="I134:I148" si="18">H134*G134</f>
        <v>471288</v>
      </c>
      <c r="J134" s="153">
        <f>SUM(I134:I135)</f>
        <v>1143288</v>
      </c>
    </row>
    <row r="135" spans="1:10" ht="24" x14ac:dyDescent="0.2">
      <c r="A135" s="375"/>
      <c r="B135" s="376"/>
      <c r="C135" s="376"/>
      <c r="D135" s="376"/>
      <c r="E135" s="376"/>
      <c r="F135" s="140" t="s">
        <v>499</v>
      </c>
      <c r="G135" s="3">
        <f>4*15</f>
        <v>60</v>
      </c>
      <c r="H135" s="141">
        <v>11200</v>
      </c>
      <c r="I135" s="26">
        <f t="shared" si="18"/>
        <v>672000</v>
      </c>
      <c r="J135" s="153"/>
    </row>
    <row r="136" spans="1:10" ht="316.75" customHeight="1" x14ac:dyDescent="0.2">
      <c r="A136" s="375" t="s">
        <v>567</v>
      </c>
      <c r="B136" s="376" t="s">
        <v>479</v>
      </c>
      <c r="C136" s="376"/>
      <c r="D136" s="376"/>
      <c r="E136" s="376"/>
      <c r="F136" s="2" t="s">
        <v>477</v>
      </c>
      <c r="G136" s="3">
        <v>4</v>
      </c>
      <c r="H136" s="42">
        <v>117822</v>
      </c>
      <c r="I136" s="26">
        <f t="shared" si="18"/>
        <v>471288</v>
      </c>
      <c r="J136" s="153">
        <f>SUM(I136:I137)</f>
        <v>1143288</v>
      </c>
    </row>
    <row r="137" spans="1:10" ht="24" x14ac:dyDescent="0.2">
      <c r="A137" s="375"/>
      <c r="B137" s="376"/>
      <c r="C137" s="376"/>
      <c r="D137" s="376"/>
      <c r="E137" s="376"/>
      <c r="F137" s="140" t="s">
        <v>499</v>
      </c>
      <c r="G137" s="3">
        <f>4*15</f>
        <v>60</v>
      </c>
      <c r="H137" s="141">
        <v>11200</v>
      </c>
      <c r="I137" s="26">
        <f t="shared" ref="I137" si="19">H137*G137</f>
        <v>672000</v>
      </c>
      <c r="J137" s="153"/>
    </row>
    <row r="138" spans="1:10" ht="132" customHeight="1" x14ac:dyDescent="0.2">
      <c r="A138" s="375" t="s">
        <v>520</v>
      </c>
      <c r="B138" s="376" t="s">
        <v>479</v>
      </c>
      <c r="C138" s="376"/>
      <c r="D138" s="376"/>
      <c r="E138" s="376"/>
      <c r="F138" s="2" t="s">
        <v>477</v>
      </c>
      <c r="G138" s="3">
        <v>1</v>
      </c>
      <c r="H138" s="42">
        <v>117822</v>
      </c>
      <c r="I138" s="26">
        <f t="shared" si="18"/>
        <v>117822</v>
      </c>
      <c r="J138" s="153">
        <f>SUM(I138:I139)</f>
        <v>285822</v>
      </c>
    </row>
    <row r="139" spans="1:10" ht="24" x14ac:dyDescent="0.2">
      <c r="A139" s="375"/>
      <c r="B139" s="376"/>
      <c r="C139" s="376"/>
      <c r="D139" s="376"/>
      <c r="E139" s="376"/>
      <c r="F139" s="140" t="s">
        <v>499</v>
      </c>
      <c r="G139" s="3">
        <v>15</v>
      </c>
      <c r="H139" s="141">
        <v>11200</v>
      </c>
      <c r="I139" s="26">
        <f t="shared" si="18"/>
        <v>168000</v>
      </c>
      <c r="J139" s="153"/>
    </row>
    <row r="140" spans="1:10" ht="145.25" customHeight="1" x14ac:dyDescent="0.2">
      <c r="A140" s="375" t="s">
        <v>521</v>
      </c>
      <c r="B140" s="376" t="s">
        <v>479</v>
      </c>
      <c r="C140" s="376"/>
      <c r="D140" s="376"/>
      <c r="E140" s="376"/>
      <c r="F140" s="2" t="s">
        <v>477</v>
      </c>
      <c r="G140" s="3">
        <v>3</v>
      </c>
      <c r="H140" s="42">
        <v>117822</v>
      </c>
      <c r="I140" s="26">
        <f t="shared" si="18"/>
        <v>353466</v>
      </c>
      <c r="J140" s="153">
        <f>SUM(I140:I141)</f>
        <v>857466</v>
      </c>
    </row>
    <row r="141" spans="1:10" ht="24" x14ac:dyDescent="0.2">
      <c r="A141" s="375"/>
      <c r="B141" s="376"/>
      <c r="C141" s="376"/>
      <c r="D141" s="376"/>
      <c r="E141" s="376"/>
      <c r="F141" s="140" t="s">
        <v>499</v>
      </c>
      <c r="G141" s="3">
        <f>3*15</f>
        <v>45</v>
      </c>
      <c r="H141" s="141">
        <v>11200</v>
      </c>
      <c r="I141" s="26">
        <f t="shared" ref="I141" si="20">H141*G141</f>
        <v>504000</v>
      </c>
      <c r="J141" s="153"/>
    </row>
    <row r="142" spans="1:10" ht="211.25" customHeight="1" x14ac:dyDescent="0.2">
      <c r="A142" s="375" t="s">
        <v>522</v>
      </c>
      <c r="B142" s="376" t="s">
        <v>480</v>
      </c>
      <c r="C142" s="376"/>
      <c r="D142" s="376"/>
      <c r="E142" s="376"/>
      <c r="F142" s="2" t="s">
        <v>477</v>
      </c>
      <c r="G142" s="3">
        <v>4</v>
      </c>
      <c r="H142" s="42">
        <v>117822</v>
      </c>
      <c r="I142" s="26">
        <f t="shared" si="18"/>
        <v>471288</v>
      </c>
      <c r="J142" s="153">
        <f>SUM(I142:I143)</f>
        <v>919288</v>
      </c>
    </row>
    <row r="143" spans="1:10" ht="24" x14ac:dyDescent="0.2">
      <c r="A143" s="375"/>
      <c r="B143" s="376"/>
      <c r="C143" s="376"/>
      <c r="D143" s="376"/>
      <c r="E143" s="376"/>
      <c r="F143" s="140" t="s">
        <v>499</v>
      </c>
      <c r="G143" s="3">
        <f>4*10</f>
        <v>40</v>
      </c>
      <c r="H143" s="141">
        <v>11200</v>
      </c>
      <c r="I143" s="26">
        <f t="shared" si="18"/>
        <v>448000</v>
      </c>
      <c r="J143" s="153"/>
    </row>
    <row r="144" spans="1:10" ht="316.75" customHeight="1" x14ac:dyDescent="0.2">
      <c r="A144" s="375" t="s">
        <v>566</v>
      </c>
      <c r="B144" s="376" t="s">
        <v>480</v>
      </c>
      <c r="C144" s="376"/>
      <c r="D144" s="376"/>
      <c r="E144" s="376"/>
      <c r="F144" s="2" t="s">
        <v>477</v>
      </c>
      <c r="G144" s="3">
        <v>4</v>
      </c>
      <c r="H144" s="42">
        <v>117822</v>
      </c>
      <c r="I144" s="26">
        <f t="shared" si="18"/>
        <v>471288</v>
      </c>
      <c r="J144" s="153">
        <f>SUM(I144:I145)</f>
        <v>919288</v>
      </c>
    </row>
    <row r="145" spans="1:10" ht="24" x14ac:dyDescent="0.2">
      <c r="A145" s="375"/>
      <c r="B145" s="376"/>
      <c r="C145" s="376"/>
      <c r="D145" s="376"/>
      <c r="E145" s="376"/>
      <c r="F145" s="140" t="s">
        <v>499</v>
      </c>
      <c r="G145" s="3">
        <f>4*10</f>
        <v>40</v>
      </c>
      <c r="H145" s="141">
        <v>11200</v>
      </c>
      <c r="I145" s="26">
        <f t="shared" ref="I145" si="21">H145*G145</f>
        <v>448000</v>
      </c>
      <c r="J145" s="153"/>
    </row>
    <row r="146" spans="1:10" ht="132" customHeight="1" x14ac:dyDescent="0.2">
      <c r="A146" s="375" t="s">
        <v>523</v>
      </c>
      <c r="B146" s="376" t="s">
        <v>480</v>
      </c>
      <c r="C146" s="376"/>
      <c r="D146" s="376"/>
      <c r="E146" s="376"/>
      <c r="F146" s="2" t="s">
        <v>477</v>
      </c>
      <c r="G146" s="3">
        <v>1</v>
      </c>
      <c r="H146" s="42">
        <v>117822</v>
      </c>
      <c r="I146" s="26">
        <f t="shared" si="18"/>
        <v>117822</v>
      </c>
      <c r="J146" s="153">
        <f>SUM(I146:I147)</f>
        <v>229822</v>
      </c>
    </row>
    <row r="147" spans="1:10" ht="24" x14ac:dyDescent="0.2">
      <c r="A147" s="375"/>
      <c r="B147" s="376"/>
      <c r="C147" s="376"/>
      <c r="D147" s="376"/>
      <c r="E147" s="376"/>
      <c r="F147" s="140" t="s">
        <v>499</v>
      </c>
      <c r="G147" s="3">
        <f>10</f>
        <v>10</v>
      </c>
      <c r="H147" s="141">
        <v>11200</v>
      </c>
      <c r="I147" s="26">
        <f t="shared" si="18"/>
        <v>112000</v>
      </c>
      <c r="J147" s="153"/>
    </row>
    <row r="148" spans="1:10" ht="145.25" customHeight="1" x14ac:dyDescent="0.2">
      <c r="A148" s="375" t="s">
        <v>524</v>
      </c>
      <c r="B148" s="376" t="s">
        <v>480</v>
      </c>
      <c r="C148" s="376"/>
      <c r="D148" s="376"/>
      <c r="E148" s="376"/>
      <c r="F148" s="2" t="s">
        <v>477</v>
      </c>
      <c r="G148" s="3">
        <v>3</v>
      </c>
      <c r="H148" s="42">
        <v>117822</v>
      </c>
      <c r="I148" s="26">
        <f t="shared" si="18"/>
        <v>353466</v>
      </c>
      <c r="J148" s="153">
        <f>SUM(I148:I149)</f>
        <v>689466</v>
      </c>
    </row>
    <row r="149" spans="1:10" ht="24" x14ac:dyDescent="0.2">
      <c r="A149" s="375"/>
      <c r="B149" s="376"/>
      <c r="C149" s="376"/>
      <c r="D149" s="376"/>
      <c r="E149" s="376"/>
      <c r="F149" s="140" t="s">
        <v>499</v>
      </c>
      <c r="G149" s="3">
        <v>30</v>
      </c>
      <c r="H149" s="141">
        <v>11200</v>
      </c>
      <c r="I149" s="26">
        <f t="shared" ref="I149" si="22">H149*G149</f>
        <v>336000</v>
      </c>
      <c r="J149" s="153"/>
    </row>
    <row r="150" spans="1:10" s="22" customFormat="1" ht="15" x14ac:dyDescent="0.2">
      <c r="A150" s="23" t="s">
        <v>487</v>
      </c>
      <c r="B150" s="23"/>
      <c r="C150" s="23"/>
      <c r="D150" s="23"/>
      <c r="E150" s="23"/>
      <c r="F150" s="23"/>
      <c r="G150" s="23"/>
      <c r="H150" s="23"/>
      <c r="I150" s="23"/>
      <c r="J150" s="23"/>
    </row>
    <row r="151" spans="1:10" s="22" customFormat="1" ht="30" x14ac:dyDescent="0.2">
      <c r="A151" s="142" t="s">
        <v>71</v>
      </c>
      <c r="B151" s="149" t="s">
        <v>496</v>
      </c>
      <c r="C151" s="149" t="s">
        <v>111</v>
      </c>
      <c r="D151" s="149" t="s">
        <v>112</v>
      </c>
      <c r="E151" s="149" t="s">
        <v>113</v>
      </c>
      <c r="F151" s="21" t="s">
        <v>114</v>
      </c>
      <c r="G151" s="21" t="s">
        <v>174</v>
      </c>
      <c r="H151" s="21" t="s">
        <v>92</v>
      </c>
      <c r="I151" s="21" t="s">
        <v>93</v>
      </c>
      <c r="J151" s="21" t="s">
        <v>94</v>
      </c>
    </row>
    <row r="152" spans="1:10" ht="52.75" customHeight="1" x14ac:dyDescent="0.2">
      <c r="A152" s="375" t="s">
        <v>525</v>
      </c>
      <c r="B152" s="376" t="s">
        <v>479</v>
      </c>
      <c r="C152" s="376"/>
      <c r="D152" s="376"/>
      <c r="E152" s="376"/>
      <c r="F152" s="2" t="s">
        <v>477</v>
      </c>
      <c r="G152" s="3">
        <v>4</v>
      </c>
      <c r="H152" s="42">
        <v>117822</v>
      </c>
      <c r="I152" s="26">
        <f t="shared" ref="I152:I170" si="23">H152*G152</f>
        <v>471288</v>
      </c>
      <c r="J152" s="153">
        <f>SUM(I152:I153)</f>
        <v>1143288</v>
      </c>
    </row>
    <row r="153" spans="1:10" ht="24" x14ac:dyDescent="0.2">
      <c r="A153" s="375"/>
      <c r="B153" s="376"/>
      <c r="C153" s="376"/>
      <c r="D153" s="376"/>
      <c r="E153" s="376"/>
      <c r="F153" s="140" t="s">
        <v>499</v>
      </c>
      <c r="G153" s="3">
        <f>4*15</f>
        <v>60</v>
      </c>
      <c r="H153" s="141">
        <v>11200</v>
      </c>
      <c r="I153" s="26">
        <f t="shared" si="23"/>
        <v>672000</v>
      </c>
      <c r="J153" s="153"/>
    </row>
    <row r="154" spans="1:10" ht="66" customHeight="1" x14ac:dyDescent="0.2">
      <c r="A154" s="375" t="s">
        <v>526</v>
      </c>
      <c r="B154" s="376" t="s">
        <v>479</v>
      </c>
      <c r="C154" s="376"/>
      <c r="D154" s="376"/>
      <c r="E154" s="376"/>
      <c r="F154" s="2" t="s">
        <v>477</v>
      </c>
      <c r="G154" s="3">
        <v>4</v>
      </c>
      <c r="H154" s="42">
        <v>117822</v>
      </c>
      <c r="I154" s="26">
        <f t="shared" si="23"/>
        <v>471288</v>
      </c>
      <c r="J154" s="153">
        <f>SUM(I154:I155)</f>
        <v>1143288</v>
      </c>
    </row>
    <row r="155" spans="1:10" ht="24" x14ac:dyDescent="0.2">
      <c r="A155" s="375"/>
      <c r="B155" s="376"/>
      <c r="C155" s="376"/>
      <c r="D155" s="376"/>
      <c r="E155" s="376"/>
      <c r="F155" s="140" t="s">
        <v>499</v>
      </c>
      <c r="G155" s="3">
        <f>4*15</f>
        <v>60</v>
      </c>
      <c r="H155" s="141">
        <v>11200</v>
      </c>
      <c r="I155" s="26">
        <f t="shared" ref="I155" si="24">H155*G155</f>
        <v>672000</v>
      </c>
      <c r="J155" s="153"/>
    </row>
    <row r="156" spans="1:10" ht="79.25" customHeight="1" x14ac:dyDescent="0.2">
      <c r="A156" s="375" t="s">
        <v>527</v>
      </c>
      <c r="B156" s="376" t="s">
        <v>479</v>
      </c>
      <c r="C156" s="376"/>
      <c r="D156" s="376"/>
      <c r="E156" s="376"/>
      <c r="F156" s="2" t="s">
        <v>477</v>
      </c>
      <c r="G156" s="3">
        <v>4</v>
      </c>
      <c r="H156" s="42">
        <v>117822</v>
      </c>
      <c r="I156" s="26">
        <f t="shared" si="23"/>
        <v>471288</v>
      </c>
      <c r="J156" s="153">
        <f>SUM(I156:I157)</f>
        <v>1143288</v>
      </c>
    </row>
    <row r="157" spans="1:10" ht="24" x14ac:dyDescent="0.2">
      <c r="A157" s="375"/>
      <c r="B157" s="376"/>
      <c r="C157" s="376"/>
      <c r="D157" s="376"/>
      <c r="E157" s="376"/>
      <c r="F157" s="140" t="s">
        <v>499</v>
      </c>
      <c r="G157" s="3">
        <f>4*15</f>
        <v>60</v>
      </c>
      <c r="H157" s="141">
        <v>11200</v>
      </c>
      <c r="I157" s="26">
        <f t="shared" si="23"/>
        <v>672000</v>
      </c>
      <c r="J157" s="153"/>
    </row>
    <row r="158" spans="1:10" ht="79.25" customHeight="1" x14ac:dyDescent="0.2">
      <c r="A158" s="375" t="s">
        <v>528</v>
      </c>
      <c r="B158" s="376" t="s">
        <v>479</v>
      </c>
      <c r="C158" s="376"/>
      <c r="D158" s="376"/>
      <c r="E158" s="376"/>
      <c r="F158" s="2" t="s">
        <v>477</v>
      </c>
      <c r="G158" s="3">
        <v>4</v>
      </c>
      <c r="H158" s="42">
        <v>117822</v>
      </c>
      <c r="I158" s="26">
        <f t="shared" si="23"/>
        <v>471288</v>
      </c>
      <c r="J158" s="153">
        <f>SUM(I158:I159)</f>
        <v>1143288</v>
      </c>
    </row>
    <row r="159" spans="1:10" ht="24" x14ac:dyDescent="0.2">
      <c r="A159" s="375"/>
      <c r="B159" s="376"/>
      <c r="C159" s="376"/>
      <c r="D159" s="376"/>
      <c r="E159" s="376"/>
      <c r="F159" s="140" t="s">
        <v>499</v>
      </c>
      <c r="G159" s="3">
        <f>4*15</f>
        <v>60</v>
      </c>
      <c r="H159" s="141">
        <v>11200</v>
      </c>
      <c r="I159" s="26">
        <f t="shared" ref="I159" si="25">H159*G159</f>
        <v>672000</v>
      </c>
      <c r="J159" s="153"/>
    </row>
    <row r="160" spans="1:10" ht="250.75" customHeight="1" x14ac:dyDescent="0.2">
      <c r="A160" s="375" t="s">
        <v>569</v>
      </c>
      <c r="B160" s="376" t="s">
        <v>479</v>
      </c>
      <c r="C160" s="376"/>
      <c r="D160" s="376"/>
      <c r="E160" s="376"/>
      <c r="F160" s="2" t="s">
        <v>477</v>
      </c>
      <c r="G160" s="3">
        <v>8</v>
      </c>
      <c r="H160" s="42">
        <v>117822</v>
      </c>
      <c r="I160" s="26">
        <f t="shared" si="23"/>
        <v>942576</v>
      </c>
      <c r="J160" s="153">
        <f>SUM(I160:I161)</f>
        <v>2286576</v>
      </c>
    </row>
    <row r="161" spans="1:10" ht="24" x14ac:dyDescent="0.2">
      <c r="A161" s="375"/>
      <c r="B161" s="376"/>
      <c r="C161" s="376"/>
      <c r="D161" s="376"/>
      <c r="E161" s="376"/>
      <c r="F161" s="140" t="s">
        <v>499</v>
      </c>
      <c r="G161" s="3">
        <f>8*15</f>
        <v>120</v>
      </c>
      <c r="H161" s="141">
        <v>11200</v>
      </c>
      <c r="I161" s="26">
        <f t="shared" si="23"/>
        <v>1344000</v>
      </c>
      <c r="J161" s="153"/>
    </row>
    <row r="162" spans="1:10" ht="52.75" customHeight="1" x14ac:dyDescent="0.2">
      <c r="A162" s="375" t="s">
        <v>529</v>
      </c>
      <c r="B162" s="376" t="s">
        <v>480</v>
      </c>
      <c r="C162" s="376"/>
      <c r="D162" s="376"/>
      <c r="E162" s="376"/>
      <c r="F162" s="2" t="s">
        <v>477</v>
      </c>
      <c r="G162" s="3">
        <v>4</v>
      </c>
      <c r="H162" s="42">
        <v>117822</v>
      </c>
      <c r="I162" s="26">
        <f t="shared" si="23"/>
        <v>471288</v>
      </c>
      <c r="J162" s="153">
        <f>SUM(I162:I163)</f>
        <v>919288</v>
      </c>
    </row>
    <row r="163" spans="1:10" ht="24" x14ac:dyDescent="0.2">
      <c r="A163" s="375"/>
      <c r="B163" s="376"/>
      <c r="C163" s="376"/>
      <c r="D163" s="376"/>
      <c r="E163" s="376"/>
      <c r="F163" s="140" t="s">
        <v>499</v>
      </c>
      <c r="G163" s="3">
        <f>4*10</f>
        <v>40</v>
      </c>
      <c r="H163" s="141">
        <v>11200</v>
      </c>
      <c r="I163" s="26">
        <f t="shared" ref="I163" si="26">H163*G163</f>
        <v>448000</v>
      </c>
      <c r="J163" s="153"/>
    </row>
    <row r="164" spans="1:10" ht="79.25" customHeight="1" x14ac:dyDescent="0.2">
      <c r="A164" s="375" t="s">
        <v>530</v>
      </c>
      <c r="B164" s="376" t="s">
        <v>480</v>
      </c>
      <c r="C164" s="376"/>
      <c r="D164" s="376"/>
      <c r="E164" s="376"/>
      <c r="F164" s="2" t="s">
        <v>477</v>
      </c>
      <c r="G164" s="3">
        <v>4</v>
      </c>
      <c r="H164" s="42">
        <v>117822</v>
      </c>
      <c r="I164" s="26">
        <f t="shared" si="23"/>
        <v>471288</v>
      </c>
      <c r="J164" s="153">
        <f>SUM(I164:I165)</f>
        <v>919288</v>
      </c>
    </row>
    <row r="165" spans="1:10" ht="24" x14ac:dyDescent="0.2">
      <c r="A165" s="375"/>
      <c r="B165" s="376"/>
      <c r="C165" s="376"/>
      <c r="D165" s="376"/>
      <c r="E165" s="376"/>
      <c r="F165" s="140" t="s">
        <v>499</v>
      </c>
      <c r="G165" s="3">
        <f>4*10</f>
        <v>40</v>
      </c>
      <c r="H165" s="141">
        <v>11200</v>
      </c>
      <c r="I165" s="26">
        <f t="shared" si="23"/>
        <v>448000</v>
      </c>
      <c r="J165" s="153"/>
    </row>
    <row r="166" spans="1:10" ht="79.25" customHeight="1" x14ac:dyDescent="0.2">
      <c r="A166" s="375" t="s">
        <v>531</v>
      </c>
      <c r="B166" s="376" t="s">
        <v>480</v>
      </c>
      <c r="C166" s="376"/>
      <c r="D166" s="376"/>
      <c r="E166" s="376"/>
      <c r="F166" s="2" t="s">
        <v>477</v>
      </c>
      <c r="G166" s="3">
        <v>4</v>
      </c>
      <c r="H166" s="42">
        <v>117822</v>
      </c>
      <c r="I166" s="26">
        <f t="shared" si="23"/>
        <v>471288</v>
      </c>
      <c r="J166" s="153">
        <f>SUM(I166:I167)</f>
        <v>919288</v>
      </c>
    </row>
    <row r="167" spans="1:10" ht="24" x14ac:dyDescent="0.2">
      <c r="A167" s="375"/>
      <c r="B167" s="376"/>
      <c r="C167" s="376"/>
      <c r="D167" s="376"/>
      <c r="E167" s="376"/>
      <c r="F167" s="140" t="s">
        <v>499</v>
      </c>
      <c r="G167" s="3">
        <f>4*10</f>
        <v>40</v>
      </c>
      <c r="H167" s="141">
        <v>11200</v>
      </c>
      <c r="I167" s="26">
        <f t="shared" ref="I167" si="27">H167*G167</f>
        <v>448000</v>
      </c>
      <c r="J167" s="153"/>
    </row>
    <row r="168" spans="1:10" ht="105.5" customHeight="1" x14ac:dyDescent="0.2">
      <c r="A168" s="375" t="s">
        <v>532</v>
      </c>
      <c r="B168" s="376" t="s">
        <v>480</v>
      </c>
      <c r="C168" s="376"/>
      <c r="D168" s="376"/>
      <c r="E168" s="376"/>
      <c r="F168" s="2" t="s">
        <v>477</v>
      </c>
      <c r="G168" s="3">
        <v>4</v>
      </c>
      <c r="H168" s="42">
        <v>117822</v>
      </c>
      <c r="I168" s="26">
        <f t="shared" si="23"/>
        <v>471288</v>
      </c>
      <c r="J168" s="153">
        <f>SUM(I168:I169)</f>
        <v>919288</v>
      </c>
    </row>
    <row r="169" spans="1:10" ht="24" x14ac:dyDescent="0.2">
      <c r="A169" s="375"/>
      <c r="B169" s="376"/>
      <c r="C169" s="376"/>
      <c r="D169" s="376"/>
      <c r="E169" s="376"/>
      <c r="F169" s="140" t="s">
        <v>499</v>
      </c>
      <c r="G169" s="3">
        <f>4*10</f>
        <v>40</v>
      </c>
      <c r="H169" s="141">
        <v>11200</v>
      </c>
      <c r="I169" s="26">
        <f t="shared" si="23"/>
        <v>448000</v>
      </c>
      <c r="J169" s="153"/>
    </row>
    <row r="170" spans="1:10" ht="264" customHeight="1" x14ac:dyDescent="0.2">
      <c r="A170" s="377" t="s">
        <v>561</v>
      </c>
      <c r="B170" s="376" t="s">
        <v>480</v>
      </c>
      <c r="C170" s="376"/>
      <c r="D170" s="376"/>
      <c r="E170" s="376"/>
      <c r="F170" s="2" t="s">
        <v>477</v>
      </c>
      <c r="G170" s="3">
        <v>5</v>
      </c>
      <c r="H170" s="42">
        <v>117822</v>
      </c>
      <c r="I170" s="26">
        <f t="shared" si="23"/>
        <v>589110</v>
      </c>
      <c r="J170" s="153">
        <f>SUM(I170:I171)</f>
        <v>1149110</v>
      </c>
    </row>
    <row r="171" spans="1:10" ht="24" x14ac:dyDescent="0.2">
      <c r="A171" s="377"/>
      <c r="B171" s="376"/>
      <c r="C171" s="376"/>
      <c r="D171" s="376"/>
      <c r="E171" s="376"/>
      <c r="F171" s="140" t="s">
        <v>499</v>
      </c>
      <c r="G171" s="3">
        <f>5*10</f>
        <v>50</v>
      </c>
      <c r="H171" s="141">
        <v>11200</v>
      </c>
      <c r="I171" s="26">
        <f t="shared" ref="I171" si="28">H171*G171</f>
        <v>560000</v>
      </c>
      <c r="J171" s="153"/>
    </row>
    <row r="172" spans="1:10" s="22" customFormat="1" ht="15" x14ac:dyDescent="0.2">
      <c r="A172" s="23" t="s">
        <v>488</v>
      </c>
      <c r="B172" s="23"/>
      <c r="C172" s="23"/>
      <c r="D172" s="23"/>
      <c r="E172" s="23"/>
      <c r="F172" s="23"/>
      <c r="G172" s="23"/>
      <c r="H172" s="23"/>
      <c r="I172" s="23"/>
      <c r="J172" s="23"/>
    </row>
    <row r="173" spans="1:10" s="22" customFormat="1" ht="30" x14ac:dyDescent="0.2">
      <c r="A173" s="142" t="s">
        <v>71</v>
      </c>
      <c r="B173" s="149" t="s">
        <v>496</v>
      </c>
      <c r="C173" s="149" t="s">
        <v>111</v>
      </c>
      <c r="D173" s="149" t="s">
        <v>112</v>
      </c>
      <c r="E173" s="149" t="s">
        <v>113</v>
      </c>
      <c r="F173" s="21" t="s">
        <v>114</v>
      </c>
      <c r="G173" s="21" t="s">
        <v>174</v>
      </c>
      <c r="H173" s="21" t="s">
        <v>92</v>
      </c>
      <c r="I173" s="21" t="s">
        <v>93</v>
      </c>
      <c r="J173" s="21" t="s">
        <v>94</v>
      </c>
    </row>
    <row r="174" spans="1:10" ht="52.75" customHeight="1" x14ac:dyDescent="0.2">
      <c r="A174" s="375" t="s">
        <v>533</v>
      </c>
      <c r="B174" s="376" t="s">
        <v>479</v>
      </c>
      <c r="C174" s="376"/>
      <c r="D174" s="376"/>
      <c r="E174" s="376"/>
      <c r="F174" s="2" t="s">
        <v>477</v>
      </c>
      <c r="G174" s="3">
        <v>3</v>
      </c>
      <c r="H174" s="42">
        <v>117822</v>
      </c>
      <c r="I174" s="26">
        <f t="shared" ref="I174:I184" si="29">H174*G174</f>
        <v>353466</v>
      </c>
      <c r="J174" s="153">
        <f>SUM(I174:I175)</f>
        <v>857466</v>
      </c>
    </row>
    <row r="175" spans="1:10" ht="24" x14ac:dyDescent="0.2">
      <c r="A175" s="375"/>
      <c r="B175" s="376"/>
      <c r="C175" s="376"/>
      <c r="D175" s="376"/>
      <c r="E175" s="376"/>
      <c r="F175" s="140" t="s">
        <v>499</v>
      </c>
      <c r="G175" s="3">
        <f>3*15</f>
        <v>45</v>
      </c>
      <c r="H175" s="141">
        <v>11200</v>
      </c>
      <c r="I175" s="26">
        <f t="shared" si="29"/>
        <v>504000</v>
      </c>
      <c r="J175" s="153"/>
    </row>
    <row r="176" spans="1:10" ht="52.75" customHeight="1" x14ac:dyDescent="0.2">
      <c r="A176" s="375" t="s">
        <v>565</v>
      </c>
      <c r="B176" s="376" t="s">
        <v>479</v>
      </c>
      <c r="C176" s="376"/>
      <c r="D176" s="376"/>
      <c r="E176" s="376"/>
      <c r="F176" s="2" t="s">
        <v>477</v>
      </c>
      <c r="G176" s="3">
        <v>4</v>
      </c>
      <c r="H176" s="42">
        <v>117822</v>
      </c>
      <c r="I176" s="26">
        <f t="shared" si="29"/>
        <v>471288</v>
      </c>
      <c r="J176" s="153">
        <f>SUM(I176:I177)</f>
        <v>1143288</v>
      </c>
    </row>
    <row r="177" spans="1:10" ht="24" x14ac:dyDescent="0.2">
      <c r="A177" s="375"/>
      <c r="B177" s="376"/>
      <c r="C177" s="376"/>
      <c r="D177" s="376"/>
      <c r="E177" s="376"/>
      <c r="F177" s="140" t="s">
        <v>499</v>
      </c>
      <c r="G177" s="3">
        <f>4*15</f>
        <v>60</v>
      </c>
      <c r="H177" s="141">
        <v>11200</v>
      </c>
      <c r="I177" s="26">
        <f t="shared" ref="I177" si="30">H177*G177</f>
        <v>672000</v>
      </c>
      <c r="J177" s="153"/>
    </row>
    <row r="178" spans="1:10" ht="66" customHeight="1" x14ac:dyDescent="0.2">
      <c r="A178" s="375" t="s">
        <v>564</v>
      </c>
      <c r="B178" s="376" t="s">
        <v>479</v>
      </c>
      <c r="C178" s="376"/>
      <c r="D178" s="376"/>
      <c r="E178" s="376"/>
      <c r="F178" s="2" t="s">
        <v>477</v>
      </c>
      <c r="G178" s="3">
        <v>4</v>
      </c>
      <c r="H178" s="42">
        <v>117822</v>
      </c>
      <c r="I178" s="26">
        <f t="shared" si="29"/>
        <v>471288</v>
      </c>
      <c r="J178" s="153">
        <f>SUM(I178:I179)</f>
        <v>1143288</v>
      </c>
    </row>
    <row r="179" spans="1:10" ht="24" x14ac:dyDescent="0.2">
      <c r="A179" s="375"/>
      <c r="B179" s="376"/>
      <c r="C179" s="376"/>
      <c r="D179" s="376"/>
      <c r="E179" s="376"/>
      <c r="F179" s="140" t="s">
        <v>499</v>
      </c>
      <c r="G179" s="3">
        <f>4*15</f>
        <v>60</v>
      </c>
      <c r="H179" s="141">
        <v>11200</v>
      </c>
      <c r="I179" s="26">
        <f t="shared" si="29"/>
        <v>672000</v>
      </c>
      <c r="J179" s="153"/>
    </row>
    <row r="180" spans="1:10" ht="52.75" customHeight="1" x14ac:dyDescent="0.2">
      <c r="A180" s="375" t="s">
        <v>534</v>
      </c>
      <c r="B180" s="376" t="s">
        <v>480</v>
      </c>
      <c r="C180" s="376"/>
      <c r="D180" s="376"/>
      <c r="E180" s="376"/>
      <c r="F180" s="2" t="s">
        <v>477</v>
      </c>
      <c r="G180" s="3">
        <v>3</v>
      </c>
      <c r="H180" s="42">
        <v>117822</v>
      </c>
      <c r="I180" s="26">
        <f t="shared" si="29"/>
        <v>353466</v>
      </c>
      <c r="J180" s="153">
        <f>SUM(I180:I181)</f>
        <v>689466</v>
      </c>
    </row>
    <row r="181" spans="1:10" ht="24" x14ac:dyDescent="0.2">
      <c r="A181" s="375"/>
      <c r="B181" s="376"/>
      <c r="C181" s="376"/>
      <c r="D181" s="376"/>
      <c r="E181" s="376"/>
      <c r="F181" s="140" t="s">
        <v>499</v>
      </c>
      <c r="G181" s="3">
        <f>3*10</f>
        <v>30</v>
      </c>
      <c r="H181" s="141">
        <v>11200</v>
      </c>
      <c r="I181" s="26">
        <f t="shared" ref="I181" si="31">H181*G181</f>
        <v>336000</v>
      </c>
      <c r="J181" s="153"/>
    </row>
    <row r="182" spans="1:10" ht="52.75" customHeight="1" x14ac:dyDescent="0.2">
      <c r="A182" s="375" t="s">
        <v>562</v>
      </c>
      <c r="B182" s="376" t="s">
        <v>480</v>
      </c>
      <c r="C182" s="376"/>
      <c r="D182" s="376"/>
      <c r="E182" s="376"/>
      <c r="F182" s="2" t="s">
        <v>477</v>
      </c>
      <c r="G182" s="3">
        <v>4</v>
      </c>
      <c r="H182" s="42">
        <v>117822</v>
      </c>
      <c r="I182" s="26">
        <f t="shared" si="29"/>
        <v>471288</v>
      </c>
      <c r="J182" s="153">
        <f>SUM(I182:I183)</f>
        <v>919288</v>
      </c>
    </row>
    <row r="183" spans="1:10" ht="24" x14ac:dyDescent="0.2">
      <c r="A183" s="375"/>
      <c r="B183" s="376"/>
      <c r="C183" s="376"/>
      <c r="D183" s="376"/>
      <c r="E183" s="376"/>
      <c r="F183" s="140" t="s">
        <v>499</v>
      </c>
      <c r="G183" s="3">
        <f>4*10</f>
        <v>40</v>
      </c>
      <c r="H183" s="141">
        <v>11200</v>
      </c>
      <c r="I183" s="26">
        <f t="shared" si="29"/>
        <v>448000</v>
      </c>
      <c r="J183" s="153"/>
    </row>
    <row r="184" spans="1:10" ht="66" customHeight="1" x14ac:dyDescent="0.2">
      <c r="A184" s="375" t="s">
        <v>563</v>
      </c>
      <c r="B184" s="376" t="s">
        <v>480</v>
      </c>
      <c r="C184" s="376"/>
      <c r="D184" s="376"/>
      <c r="E184" s="376"/>
      <c r="F184" s="2" t="s">
        <v>477</v>
      </c>
      <c r="G184" s="3">
        <v>4</v>
      </c>
      <c r="H184" s="42">
        <v>117822</v>
      </c>
      <c r="I184" s="26">
        <f t="shared" si="29"/>
        <v>471288</v>
      </c>
      <c r="J184" s="153">
        <f>SUM(I184:I185)</f>
        <v>919288</v>
      </c>
    </row>
    <row r="185" spans="1:10" ht="24" x14ac:dyDescent="0.2">
      <c r="A185" s="375"/>
      <c r="B185" s="376"/>
      <c r="C185" s="376"/>
      <c r="D185" s="376"/>
      <c r="E185" s="376"/>
      <c r="F185" s="140" t="s">
        <v>499</v>
      </c>
      <c r="G185" s="3">
        <f>4*10</f>
        <v>40</v>
      </c>
      <c r="H185" s="141">
        <v>11200</v>
      </c>
      <c r="I185" s="26">
        <f t="shared" ref="I185" si="32">H185*G185</f>
        <v>448000</v>
      </c>
      <c r="J185" s="153"/>
    </row>
    <row r="186" spans="1:10" s="22" customFormat="1" ht="15" x14ac:dyDescent="0.2">
      <c r="A186" s="23" t="s">
        <v>489</v>
      </c>
      <c r="B186" s="23"/>
      <c r="C186" s="23"/>
      <c r="D186" s="23"/>
      <c r="E186" s="23"/>
      <c r="F186" s="23"/>
      <c r="G186" s="23"/>
      <c r="H186" s="23"/>
      <c r="I186" s="23"/>
      <c r="J186" s="23"/>
    </row>
    <row r="187" spans="1:10" s="22" customFormat="1" ht="30" x14ac:dyDescent="0.2">
      <c r="A187" s="142" t="s">
        <v>71</v>
      </c>
      <c r="B187" s="149" t="s">
        <v>496</v>
      </c>
      <c r="C187" s="149" t="s">
        <v>111</v>
      </c>
      <c r="D187" s="149" t="s">
        <v>112</v>
      </c>
      <c r="E187" s="149" t="s">
        <v>113</v>
      </c>
      <c r="F187" s="21" t="s">
        <v>114</v>
      </c>
      <c r="G187" s="21" t="s">
        <v>174</v>
      </c>
      <c r="H187" s="21" t="s">
        <v>92</v>
      </c>
      <c r="I187" s="21" t="s">
        <v>93</v>
      </c>
      <c r="J187" s="21" t="s">
        <v>94</v>
      </c>
    </row>
    <row r="188" spans="1:10" ht="70" x14ac:dyDescent="0.2">
      <c r="A188" s="143" t="s">
        <v>535</v>
      </c>
      <c r="B188" s="376" t="s">
        <v>479</v>
      </c>
      <c r="C188" s="376"/>
      <c r="D188" s="376"/>
      <c r="E188" s="376"/>
      <c r="F188" s="140" t="s">
        <v>499</v>
      </c>
      <c r="G188" s="3">
        <f>2*15</f>
        <v>30</v>
      </c>
      <c r="H188" s="141">
        <v>11200</v>
      </c>
      <c r="I188" s="26">
        <f t="shared" ref="I188" si="33">H188*G188</f>
        <v>336000</v>
      </c>
      <c r="J188" s="26">
        <f>SUM(I188)</f>
        <v>336000</v>
      </c>
    </row>
    <row r="189" spans="1:10" ht="98" x14ac:dyDescent="0.2">
      <c r="A189" s="143" t="s">
        <v>536</v>
      </c>
      <c r="B189" s="376" t="s">
        <v>479</v>
      </c>
      <c r="C189" s="376"/>
      <c r="D189" s="376"/>
      <c r="E189" s="376"/>
      <c r="F189" s="140" t="s">
        <v>499</v>
      </c>
      <c r="G189" s="3">
        <f>4*15</f>
        <v>60</v>
      </c>
      <c r="H189" s="141">
        <v>11200</v>
      </c>
      <c r="I189" s="26">
        <f t="shared" ref="I189:I191" si="34">H189*G189</f>
        <v>672000</v>
      </c>
      <c r="J189" s="26">
        <f>SUM(I189)</f>
        <v>672000</v>
      </c>
    </row>
    <row r="190" spans="1:10" ht="70" x14ac:dyDescent="0.2">
      <c r="A190" s="143" t="s">
        <v>537</v>
      </c>
      <c r="B190" s="376" t="s">
        <v>480</v>
      </c>
      <c r="C190" s="376"/>
      <c r="D190" s="376"/>
      <c r="E190" s="376"/>
      <c r="F190" s="140" t="s">
        <v>499</v>
      </c>
      <c r="G190" s="3">
        <f>2*10</f>
        <v>20</v>
      </c>
      <c r="H190" s="141">
        <v>11200</v>
      </c>
      <c r="I190" s="26">
        <f t="shared" si="34"/>
        <v>224000</v>
      </c>
      <c r="J190" s="26">
        <f>SUM(I190)</f>
        <v>224000</v>
      </c>
    </row>
    <row r="191" spans="1:10" ht="98" x14ac:dyDescent="0.2">
      <c r="A191" s="143" t="s">
        <v>538</v>
      </c>
      <c r="B191" s="376" t="s">
        <v>480</v>
      </c>
      <c r="C191" s="376"/>
      <c r="D191" s="376"/>
      <c r="E191" s="376"/>
      <c r="F191" s="140" t="s">
        <v>499</v>
      </c>
      <c r="G191" s="3">
        <f>4*10</f>
        <v>40</v>
      </c>
      <c r="H191" s="141">
        <v>11200</v>
      </c>
      <c r="I191" s="26">
        <f t="shared" si="34"/>
        <v>448000</v>
      </c>
      <c r="J191" s="26">
        <f>SUM(I191)</f>
        <v>448000</v>
      </c>
    </row>
    <row r="192" spans="1:10" s="22" customFormat="1" ht="15" x14ac:dyDescent="0.2">
      <c r="A192" s="23" t="s">
        <v>490</v>
      </c>
      <c r="B192" s="23"/>
      <c r="C192" s="23"/>
      <c r="D192" s="23"/>
      <c r="E192" s="23"/>
      <c r="F192" s="23"/>
      <c r="G192" s="23"/>
      <c r="H192" s="23"/>
      <c r="I192" s="23"/>
      <c r="J192" s="23"/>
    </row>
    <row r="193" spans="1:10" s="22" customFormat="1" ht="30" x14ac:dyDescent="0.2">
      <c r="A193" s="142" t="s">
        <v>71</v>
      </c>
      <c r="B193" s="149" t="s">
        <v>496</v>
      </c>
      <c r="C193" s="149" t="s">
        <v>111</v>
      </c>
      <c r="D193" s="149" t="s">
        <v>112</v>
      </c>
      <c r="E193" s="149" t="s">
        <v>113</v>
      </c>
      <c r="F193" s="21" t="s">
        <v>114</v>
      </c>
      <c r="G193" s="21" t="s">
        <v>174</v>
      </c>
      <c r="H193" s="21" t="s">
        <v>92</v>
      </c>
      <c r="I193" s="21" t="s">
        <v>93</v>
      </c>
      <c r="J193" s="21" t="s">
        <v>94</v>
      </c>
    </row>
    <row r="194" spans="1:10" ht="168" x14ac:dyDescent="0.2">
      <c r="A194" s="143" t="s">
        <v>539</v>
      </c>
      <c r="B194" s="376" t="s">
        <v>479</v>
      </c>
      <c r="C194" s="376"/>
      <c r="D194" s="376"/>
      <c r="E194" s="376"/>
      <c r="F194" s="140" t="s">
        <v>499</v>
      </c>
      <c r="G194" s="3">
        <v>15</v>
      </c>
      <c r="H194" s="141">
        <v>11200</v>
      </c>
      <c r="I194" s="26">
        <f t="shared" ref="I194:I198" si="35">H194*G194</f>
        <v>168000</v>
      </c>
      <c r="J194" s="26">
        <f t="shared" ref="J194:J199" si="36">SUM(I194)</f>
        <v>168000</v>
      </c>
    </row>
    <row r="195" spans="1:10" ht="238" x14ac:dyDescent="0.2">
      <c r="A195" s="143" t="s">
        <v>540</v>
      </c>
      <c r="B195" s="376" t="s">
        <v>479</v>
      </c>
      <c r="C195" s="376"/>
      <c r="D195" s="376"/>
      <c r="E195" s="376"/>
      <c r="F195" s="140" t="s">
        <v>499</v>
      </c>
      <c r="G195" s="3">
        <v>15</v>
      </c>
      <c r="H195" s="141">
        <v>11200</v>
      </c>
      <c r="I195" s="26">
        <f t="shared" si="35"/>
        <v>168000</v>
      </c>
      <c r="J195" s="26">
        <f t="shared" si="36"/>
        <v>168000</v>
      </c>
    </row>
    <row r="196" spans="1:10" ht="168" x14ac:dyDescent="0.2">
      <c r="A196" s="143" t="s">
        <v>491</v>
      </c>
      <c r="B196" s="376" t="s">
        <v>479</v>
      </c>
      <c r="C196" s="376"/>
      <c r="D196" s="376"/>
      <c r="E196" s="376"/>
      <c r="F196" s="140" t="s">
        <v>499</v>
      </c>
      <c r="G196" s="3">
        <v>40</v>
      </c>
      <c r="H196" s="141">
        <v>11200</v>
      </c>
      <c r="I196" s="26">
        <f t="shared" si="35"/>
        <v>448000</v>
      </c>
      <c r="J196" s="26">
        <f t="shared" si="36"/>
        <v>448000</v>
      </c>
    </row>
    <row r="197" spans="1:10" ht="168" x14ac:dyDescent="0.2">
      <c r="A197" s="143" t="s">
        <v>541</v>
      </c>
      <c r="B197" s="376" t="s">
        <v>480</v>
      </c>
      <c r="C197" s="376"/>
      <c r="D197" s="376"/>
      <c r="E197" s="376"/>
      <c r="F197" s="140" t="s">
        <v>499</v>
      </c>
      <c r="G197" s="3">
        <v>10</v>
      </c>
      <c r="H197" s="141">
        <v>11200</v>
      </c>
      <c r="I197" s="26">
        <f t="shared" si="35"/>
        <v>112000</v>
      </c>
      <c r="J197" s="26">
        <f t="shared" si="36"/>
        <v>112000</v>
      </c>
    </row>
    <row r="198" spans="1:10" ht="238" x14ac:dyDescent="0.2">
      <c r="A198" s="143" t="s">
        <v>542</v>
      </c>
      <c r="B198" s="376" t="s">
        <v>480</v>
      </c>
      <c r="C198" s="376"/>
      <c r="D198" s="376"/>
      <c r="E198" s="376"/>
      <c r="F198" s="140" t="s">
        <v>499</v>
      </c>
      <c r="G198" s="3">
        <v>10</v>
      </c>
      <c r="H198" s="141">
        <v>11200</v>
      </c>
      <c r="I198" s="26">
        <f t="shared" si="35"/>
        <v>112000</v>
      </c>
      <c r="J198" s="26">
        <f t="shared" si="36"/>
        <v>112000</v>
      </c>
    </row>
    <row r="199" spans="1:10" ht="168" x14ac:dyDescent="0.2">
      <c r="A199" s="143" t="s">
        <v>491</v>
      </c>
      <c r="B199" s="376" t="s">
        <v>480</v>
      </c>
      <c r="C199" s="376"/>
      <c r="D199" s="376"/>
      <c r="E199" s="376"/>
      <c r="F199" s="140" t="s">
        <v>499</v>
      </c>
      <c r="G199" s="3">
        <v>40</v>
      </c>
      <c r="H199" s="141">
        <v>11200</v>
      </c>
      <c r="I199" s="26">
        <f t="shared" ref="I199" si="37">H199*G199</f>
        <v>448000</v>
      </c>
      <c r="J199" s="26">
        <f t="shared" si="36"/>
        <v>448000</v>
      </c>
    </row>
    <row r="200" spans="1:10" s="22" customFormat="1" ht="15" x14ac:dyDescent="0.2">
      <c r="A200" s="23" t="s">
        <v>492</v>
      </c>
      <c r="B200" s="23"/>
      <c r="C200" s="23"/>
      <c r="D200" s="23"/>
      <c r="E200" s="23"/>
      <c r="F200" s="23"/>
      <c r="G200" s="23"/>
      <c r="H200" s="23"/>
      <c r="I200" s="23"/>
      <c r="J200" s="23"/>
    </row>
    <row r="201" spans="1:10" s="22" customFormat="1" ht="30" x14ac:dyDescent="0.2">
      <c r="A201" s="142" t="s">
        <v>71</v>
      </c>
      <c r="B201" s="149" t="s">
        <v>496</v>
      </c>
      <c r="C201" s="149" t="s">
        <v>111</v>
      </c>
      <c r="D201" s="149" t="s">
        <v>112</v>
      </c>
      <c r="E201" s="149" t="s">
        <v>113</v>
      </c>
      <c r="F201" s="21" t="s">
        <v>114</v>
      </c>
      <c r="G201" s="21" t="s">
        <v>174</v>
      </c>
      <c r="H201" s="21" t="s">
        <v>92</v>
      </c>
      <c r="I201" s="21" t="s">
        <v>93</v>
      </c>
      <c r="J201" s="21" t="s">
        <v>94</v>
      </c>
    </row>
    <row r="202" spans="1:10" ht="184.75" customHeight="1" x14ac:dyDescent="0.2">
      <c r="A202" s="377" t="s">
        <v>543</v>
      </c>
      <c r="B202" s="376" t="s">
        <v>479</v>
      </c>
      <c r="C202" s="376"/>
      <c r="D202" s="376"/>
      <c r="E202" s="376"/>
      <c r="F202" s="2" t="s">
        <v>165</v>
      </c>
      <c r="G202" s="3">
        <v>2</v>
      </c>
      <c r="H202" s="42">
        <v>21500</v>
      </c>
      <c r="I202" s="26">
        <f t="shared" ref="I202:I209" si="38">+H202*G202</f>
        <v>43000</v>
      </c>
      <c r="J202" s="153">
        <f>SUM(I202:I205)</f>
        <v>102486</v>
      </c>
    </row>
    <row r="203" spans="1:10" ht="15" x14ac:dyDescent="0.2">
      <c r="A203" s="377"/>
      <c r="B203" s="376"/>
      <c r="C203" s="376"/>
      <c r="D203" s="376"/>
      <c r="E203" s="376"/>
      <c r="F203" s="2" t="s">
        <v>80</v>
      </c>
      <c r="G203" s="3">
        <v>4</v>
      </c>
      <c r="H203" s="42">
        <f>'[3]EST MERC INSUMOS'!$I$14</f>
        <v>2163</v>
      </c>
      <c r="I203" s="26">
        <f t="shared" si="38"/>
        <v>8652</v>
      </c>
      <c r="J203" s="153"/>
    </row>
    <row r="204" spans="1:10" ht="15" x14ac:dyDescent="0.2">
      <c r="A204" s="377"/>
      <c r="B204" s="376"/>
      <c r="C204" s="376"/>
      <c r="D204" s="376"/>
      <c r="E204" s="376"/>
      <c r="F204" s="2" t="s">
        <v>78</v>
      </c>
      <c r="G204" s="3">
        <v>1</v>
      </c>
      <c r="H204" s="42">
        <f>'[3]EST MERC INSUMOS'!$F$18</f>
        <v>12311</v>
      </c>
      <c r="I204" s="26">
        <f t="shared" si="38"/>
        <v>12311</v>
      </c>
      <c r="J204" s="153"/>
    </row>
    <row r="205" spans="1:10" ht="15" x14ac:dyDescent="0.2">
      <c r="A205" s="377"/>
      <c r="B205" s="376"/>
      <c r="C205" s="376"/>
      <c r="D205" s="376"/>
      <c r="E205" s="376"/>
      <c r="F205" s="2" t="s">
        <v>79</v>
      </c>
      <c r="G205" s="3">
        <v>3</v>
      </c>
      <c r="H205" s="42">
        <f>'[3]EST MERC INSUMOS'!$F$22</f>
        <v>12841</v>
      </c>
      <c r="I205" s="26">
        <f t="shared" si="38"/>
        <v>38523</v>
      </c>
      <c r="J205" s="153"/>
    </row>
    <row r="206" spans="1:10" ht="184.75" customHeight="1" x14ac:dyDescent="0.2">
      <c r="A206" s="377" t="s">
        <v>544</v>
      </c>
      <c r="B206" s="376" t="s">
        <v>480</v>
      </c>
      <c r="C206" s="376"/>
      <c r="D206" s="376"/>
      <c r="E206" s="376"/>
      <c r="F206" s="2" t="s">
        <v>165</v>
      </c>
      <c r="G206" s="3">
        <v>1</v>
      </c>
      <c r="H206" s="42">
        <v>21500</v>
      </c>
      <c r="I206" s="26">
        <f t="shared" si="38"/>
        <v>21500</v>
      </c>
      <c r="J206" s="153">
        <f>SUM(I206:I209)</f>
        <v>78823</v>
      </c>
    </row>
    <row r="207" spans="1:10" ht="15" x14ac:dyDescent="0.2">
      <c r="A207" s="377"/>
      <c r="B207" s="376"/>
      <c r="C207" s="376"/>
      <c r="D207" s="376"/>
      <c r="E207" s="376"/>
      <c r="F207" s="2" t="s">
        <v>80</v>
      </c>
      <c r="G207" s="3">
        <v>3</v>
      </c>
      <c r="H207" s="42">
        <f>'[3]EST MERC INSUMOS'!$I$14</f>
        <v>2163</v>
      </c>
      <c r="I207" s="26">
        <f t="shared" si="38"/>
        <v>6489</v>
      </c>
      <c r="J207" s="153"/>
    </row>
    <row r="208" spans="1:10" ht="15" x14ac:dyDescent="0.2">
      <c r="A208" s="377"/>
      <c r="B208" s="376"/>
      <c r="C208" s="376"/>
      <c r="D208" s="376"/>
      <c r="E208" s="376"/>
      <c r="F208" s="2" t="s">
        <v>78</v>
      </c>
      <c r="G208" s="3">
        <v>1</v>
      </c>
      <c r="H208" s="42">
        <f>'[3]EST MERC INSUMOS'!$F$18</f>
        <v>12311</v>
      </c>
      <c r="I208" s="26">
        <f t="shared" si="38"/>
        <v>12311</v>
      </c>
      <c r="J208" s="153"/>
    </row>
    <row r="209" spans="1:12" ht="15" x14ac:dyDescent="0.2">
      <c r="A209" s="377"/>
      <c r="B209" s="376"/>
      <c r="C209" s="376"/>
      <c r="D209" s="376"/>
      <c r="E209" s="376"/>
      <c r="F209" s="2" t="s">
        <v>79</v>
      </c>
      <c r="G209" s="3">
        <v>3</v>
      </c>
      <c r="H209" s="42">
        <f>'[3]EST MERC INSUMOS'!$F$22</f>
        <v>12841</v>
      </c>
      <c r="I209" s="26">
        <f t="shared" si="38"/>
        <v>38523</v>
      </c>
      <c r="J209" s="153"/>
    </row>
    <row r="210" spans="1:12" s="22" customFormat="1" ht="15" x14ac:dyDescent="0.2">
      <c r="A210" s="23" t="s">
        <v>493</v>
      </c>
      <c r="B210" s="23"/>
      <c r="C210" s="23"/>
      <c r="D210" s="23"/>
      <c r="E210" s="23"/>
      <c r="F210" s="23"/>
      <c r="G210" s="23"/>
      <c r="H210" s="23"/>
      <c r="I210" s="23"/>
      <c r="J210" s="23"/>
    </row>
    <row r="211" spans="1:12" s="22" customFormat="1" ht="30" x14ac:dyDescent="0.2">
      <c r="A211" s="142" t="s">
        <v>71</v>
      </c>
      <c r="B211" s="149" t="s">
        <v>496</v>
      </c>
      <c r="C211" s="149" t="s">
        <v>111</v>
      </c>
      <c r="D211" s="149" t="s">
        <v>112</v>
      </c>
      <c r="E211" s="149" t="s">
        <v>113</v>
      </c>
      <c r="F211" s="21" t="s">
        <v>114</v>
      </c>
      <c r="G211" s="21" t="s">
        <v>174</v>
      </c>
      <c r="H211" s="21" t="s">
        <v>92</v>
      </c>
      <c r="I211" s="21" t="s">
        <v>93</v>
      </c>
      <c r="J211" s="21" t="s">
        <v>94</v>
      </c>
    </row>
    <row r="212" spans="1:12" ht="154" x14ac:dyDescent="0.2">
      <c r="A212" s="143" t="s">
        <v>552</v>
      </c>
      <c r="B212" s="376" t="s">
        <v>479</v>
      </c>
      <c r="C212" s="376"/>
      <c r="D212" s="376"/>
      <c r="E212" s="376"/>
      <c r="F212" s="140" t="s">
        <v>499</v>
      </c>
      <c r="G212" s="3">
        <f>4*15</f>
        <v>60</v>
      </c>
      <c r="H212" s="141">
        <v>11200</v>
      </c>
      <c r="I212" s="26">
        <f t="shared" ref="I212:I215" si="39">H212*G212</f>
        <v>672000</v>
      </c>
      <c r="J212" s="26">
        <f>SUM(I212)</f>
        <v>672000</v>
      </c>
    </row>
    <row r="213" spans="1:12" ht="332" x14ac:dyDescent="0.2">
      <c r="A213" s="143" t="s">
        <v>545</v>
      </c>
      <c r="B213" s="376" t="s">
        <v>479</v>
      </c>
      <c r="C213" s="376"/>
      <c r="D213" s="376"/>
      <c r="E213" s="376"/>
      <c r="F213" s="140" t="s">
        <v>499</v>
      </c>
      <c r="G213" s="3">
        <f>4*15</f>
        <v>60</v>
      </c>
      <c r="H213" s="141">
        <v>11200</v>
      </c>
      <c r="I213" s="26">
        <f t="shared" si="39"/>
        <v>672000</v>
      </c>
      <c r="J213" s="26">
        <f>SUM(I213)</f>
        <v>672000</v>
      </c>
    </row>
    <row r="214" spans="1:12" ht="154" x14ac:dyDescent="0.2">
      <c r="A214" s="143" t="s">
        <v>553</v>
      </c>
      <c r="B214" s="376" t="s">
        <v>480</v>
      </c>
      <c r="C214" s="376"/>
      <c r="D214" s="376"/>
      <c r="E214" s="376"/>
      <c r="F214" s="140" t="s">
        <v>499</v>
      </c>
      <c r="G214" s="3">
        <f>4*10</f>
        <v>40</v>
      </c>
      <c r="H214" s="141">
        <v>11200</v>
      </c>
      <c r="I214" s="26">
        <f t="shared" si="39"/>
        <v>448000</v>
      </c>
      <c r="J214" s="26">
        <f>SUM(I214)</f>
        <v>448000</v>
      </c>
    </row>
    <row r="215" spans="1:12" ht="332" x14ac:dyDescent="0.2">
      <c r="A215" s="143" t="s">
        <v>546</v>
      </c>
      <c r="B215" s="376" t="s">
        <v>480</v>
      </c>
      <c r="C215" s="376"/>
      <c r="D215" s="376"/>
      <c r="E215" s="376"/>
      <c r="F215" s="140" t="s">
        <v>499</v>
      </c>
      <c r="G215" s="3">
        <f>4*10</f>
        <v>40</v>
      </c>
      <c r="H215" s="141">
        <v>11200</v>
      </c>
      <c r="I215" s="26">
        <f t="shared" si="39"/>
        <v>448000</v>
      </c>
      <c r="J215" s="26">
        <f>SUM(I215)</f>
        <v>448000</v>
      </c>
    </row>
    <row r="216" spans="1:12" s="22" customFormat="1" ht="15" x14ac:dyDescent="0.2">
      <c r="A216" s="23" t="s">
        <v>494</v>
      </c>
      <c r="B216" s="23"/>
      <c r="C216" s="23"/>
      <c r="D216" s="23"/>
      <c r="E216" s="23"/>
      <c r="F216" s="23"/>
      <c r="G216" s="23"/>
      <c r="H216" s="23"/>
      <c r="I216" s="23"/>
      <c r="J216" s="23"/>
    </row>
    <row r="217" spans="1:12" s="22" customFormat="1" ht="30" x14ac:dyDescent="0.2">
      <c r="A217" s="142" t="s">
        <v>71</v>
      </c>
      <c r="B217" s="149" t="s">
        <v>496</v>
      </c>
      <c r="C217" s="149" t="s">
        <v>111</v>
      </c>
      <c r="D217" s="149" t="s">
        <v>112</v>
      </c>
      <c r="E217" s="149" t="s">
        <v>113</v>
      </c>
      <c r="F217" s="21" t="s">
        <v>114</v>
      </c>
      <c r="G217" s="21" t="s">
        <v>174</v>
      </c>
      <c r="H217" s="21" t="s">
        <v>92</v>
      </c>
      <c r="I217" s="21" t="s">
        <v>93</v>
      </c>
      <c r="J217" s="21" t="s">
        <v>94</v>
      </c>
    </row>
    <row r="218" spans="1:12" ht="112" x14ac:dyDescent="0.2">
      <c r="A218" s="143" t="s">
        <v>547</v>
      </c>
      <c r="B218" s="376" t="s">
        <v>479</v>
      </c>
      <c r="C218" s="376"/>
      <c r="D218" s="376"/>
      <c r="E218" s="376"/>
      <c r="F218" s="140" t="s">
        <v>499</v>
      </c>
      <c r="G218" s="3">
        <f>5*15</f>
        <v>75</v>
      </c>
      <c r="H218" s="141">
        <v>11200</v>
      </c>
      <c r="I218" s="26">
        <f>H218*G218</f>
        <v>840000</v>
      </c>
      <c r="J218" s="26">
        <f>SUM(I218)</f>
        <v>840000</v>
      </c>
    </row>
    <row r="219" spans="1:12" ht="112" x14ac:dyDescent="0.2">
      <c r="A219" s="143" t="s">
        <v>548</v>
      </c>
      <c r="B219" s="376" t="s">
        <v>480</v>
      </c>
      <c r="C219" s="376"/>
      <c r="D219" s="376"/>
      <c r="E219" s="376"/>
      <c r="F219" s="140" t="s">
        <v>499</v>
      </c>
      <c r="G219" s="3">
        <f>5*10</f>
        <v>50</v>
      </c>
      <c r="H219" s="141">
        <v>11200</v>
      </c>
      <c r="I219" s="26">
        <f t="shared" ref="I219" si="40">H219*G219</f>
        <v>560000</v>
      </c>
      <c r="J219" s="26">
        <f>SUM(I219)</f>
        <v>560000</v>
      </c>
    </row>
    <row r="220" spans="1:12" s="22" customFormat="1" ht="15" x14ac:dyDescent="0.2">
      <c r="A220" s="23" t="s">
        <v>495</v>
      </c>
      <c r="B220" s="23"/>
      <c r="C220" s="23"/>
      <c r="D220" s="23"/>
      <c r="E220" s="23"/>
      <c r="F220" s="23"/>
      <c r="G220" s="23"/>
      <c r="H220" s="23"/>
      <c r="I220" s="23"/>
      <c r="J220" s="23"/>
    </row>
    <row r="221" spans="1:12" s="22" customFormat="1" ht="30" x14ac:dyDescent="0.2">
      <c r="A221" s="142" t="s">
        <v>71</v>
      </c>
      <c r="B221" s="149" t="s">
        <v>496</v>
      </c>
      <c r="C221" s="149" t="s">
        <v>111</v>
      </c>
      <c r="D221" s="149" t="s">
        <v>112</v>
      </c>
      <c r="E221" s="149" t="s">
        <v>113</v>
      </c>
      <c r="F221" s="21" t="s">
        <v>114</v>
      </c>
      <c r="G221" s="21" t="s">
        <v>174</v>
      </c>
      <c r="H221" s="21" t="s">
        <v>92</v>
      </c>
      <c r="I221" s="21" t="s">
        <v>93</v>
      </c>
      <c r="J221" s="21" t="s">
        <v>94</v>
      </c>
    </row>
    <row r="222" spans="1:12" ht="56" x14ac:dyDescent="0.2">
      <c r="A222" s="143" t="s">
        <v>549</v>
      </c>
      <c r="B222" s="376" t="s">
        <v>479</v>
      </c>
      <c r="C222" s="376"/>
      <c r="D222" s="376"/>
      <c r="E222" s="376"/>
      <c r="F222" s="140" t="s">
        <v>499</v>
      </c>
      <c r="G222" s="3">
        <f>2*15</f>
        <v>30</v>
      </c>
      <c r="H222" s="141">
        <v>11200</v>
      </c>
      <c r="I222" s="26">
        <f t="shared" ref="I222:I223" si="41">H222*G222</f>
        <v>336000</v>
      </c>
      <c r="J222" s="26">
        <f>SUM(I222)</f>
        <v>336000</v>
      </c>
    </row>
    <row r="223" spans="1:12" ht="56" x14ac:dyDescent="0.2">
      <c r="A223" s="143" t="s">
        <v>550</v>
      </c>
      <c r="B223" s="376" t="s">
        <v>480</v>
      </c>
      <c r="C223" s="376"/>
      <c r="D223" s="376"/>
      <c r="E223" s="376"/>
      <c r="F223" s="140" t="s">
        <v>499</v>
      </c>
      <c r="G223" s="3">
        <f>2*10</f>
        <v>20</v>
      </c>
      <c r="H223" s="141">
        <v>11200</v>
      </c>
      <c r="I223" s="26">
        <f t="shared" si="41"/>
        <v>224000</v>
      </c>
      <c r="J223" s="26">
        <f>SUM(I223)</f>
        <v>224000</v>
      </c>
    </row>
    <row r="224" spans="1:12" ht="19.25" customHeight="1" x14ac:dyDescent="0.2">
      <c r="A224" s="145" t="s">
        <v>162</v>
      </c>
      <c r="B224" s="145"/>
      <c r="C224" s="145"/>
      <c r="D224" s="145"/>
      <c r="E224" s="145"/>
      <c r="F224" s="145"/>
      <c r="G224" s="145"/>
      <c r="H224" s="145"/>
      <c r="I224" s="129">
        <f>SUM(I8:I223)</f>
        <v>377209010.5</v>
      </c>
      <c r="J224" s="129">
        <f>SUM(J8:J223)</f>
        <v>377209010.5</v>
      </c>
      <c r="K224" s="85">
        <f>$B$2-J224</f>
        <v>16406824.74000001</v>
      </c>
      <c r="L224" s="120">
        <f>K224/J224</f>
        <v>4.3495315019787976E-2</v>
      </c>
    </row>
    <row r="225" spans="1:11" ht="94.5" customHeight="1" x14ac:dyDescent="0.2">
      <c r="A225" s="390" t="s">
        <v>185</v>
      </c>
      <c r="B225" s="390"/>
      <c r="C225" s="390"/>
      <c r="D225" s="390"/>
      <c r="E225" s="390"/>
      <c r="F225" s="390"/>
      <c r="G225" s="390"/>
      <c r="H225" s="390"/>
      <c r="I225" s="390"/>
      <c r="J225" s="112">
        <f>J224*L224</f>
        <v>16406824.740000011</v>
      </c>
    </row>
    <row r="226" spans="1:11" ht="32.25" customHeight="1" x14ac:dyDescent="0.2">
      <c r="A226" s="391" t="s">
        <v>573</v>
      </c>
      <c r="B226" s="391"/>
      <c r="C226" s="391"/>
      <c r="D226" s="391"/>
      <c r="E226" s="391"/>
      <c r="F226" s="391"/>
      <c r="G226" s="391"/>
      <c r="H226" s="391"/>
      <c r="I226" s="391"/>
      <c r="J226" s="112">
        <f>SUM(J224+J225)</f>
        <v>393615835.24000001</v>
      </c>
      <c r="K226" s="85">
        <f>$B$2-J226</f>
        <v>0</v>
      </c>
    </row>
    <row r="227" spans="1:11" ht="14" x14ac:dyDescent="0.2">
      <c r="A227" s="387" t="s">
        <v>572</v>
      </c>
      <c r="B227" s="388"/>
      <c r="C227" s="388"/>
      <c r="D227" s="388"/>
      <c r="E227" s="388"/>
      <c r="F227" s="388"/>
      <c r="G227" s="388"/>
      <c r="H227" s="388"/>
      <c r="I227" s="388"/>
      <c r="J227" s="389"/>
    </row>
    <row r="228" spans="1:11" ht="14" x14ac:dyDescent="0.2">
      <c r="A228" s="383" t="s">
        <v>570</v>
      </c>
      <c r="B228" s="384"/>
      <c r="C228" s="384"/>
      <c r="D228" s="384"/>
      <c r="E228" s="384"/>
      <c r="F228" s="384"/>
      <c r="G228" s="384"/>
      <c r="H228" s="384"/>
      <c r="I228" s="384"/>
      <c r="J228" s="385"/>
    </row>
    <row r="229" spans="1:11" ht="14" x14ac:dyDescent="0.2">
      <c r="A229" s="380" t="s">
        <v>90</v>
      </c>
      <c r="B229" s="380"/>
      <c r="C229" s="380"/>
      <c r="D229" s="380"/>
      <c r="E229" s="380"/>
      <c r="F229" s="380"/>
      <c r="G229" s="380"/>
      <c r="H229" s="380"/>
      <c r="I229" s="380"/>
      <c r="J229" s="380"/>
    </row>
    <row r="230" spans="1:11" ht="45" x14ac:dyDescent="0.2">
      <c r="A230" s="149" t="s">
        <v>428</v>
      </c>
      <c r="B230" s="149"/>
      <c r="C230" s="149"/>
      <c r="D230" s="149"/>
      <c r="E230" s="21" t="s">
        <v>554</v>
      </c>
      <c r="F230" s="21" t="s">
        <v>81</v>
      </c>
      <c r="G230" s="21" t="s">
        <v>82</v>
      </c>
      <c r="H230" s="21" t="s">
        <v>92</v>
      </c>
      <c r="I230" s="21" t="s">
        <v>93</v>
      </c>
      <c r="J230" s="21" t="s">
        <v>94</v>
      </c>
    </row>
    <row r="231" spans="1:11" ht="30" x14ac:dyDescent="0.2">
      <c r="A231" s="381" t="s">
        <v>425</v>
      </c>
      <c r="B231" s="381"/>
      <c r="C231" s="381"/>
      <c r="D231" s="381"/>
      <c r="E231" s="24">
        <v>10</v>
      </c>
      <c r="F231" s="25" t="s">
        <v>96</v>
      </c>
      <c r="G231" s="3">
        <v>1</v>
      </c>
      <c r="H231" s="26">
        <v>4510000</v>
      </c>
      <c r="I231" s="27">
        <f>E231*G231*H231</f>
        <v>45100000</v>
      </c>
      <c r="J231" s="153">
        <f>SUM(I231:I234)</f>
        <v>178020000</v>
      </c>
    </row>
    <row r="232" spans="1:11" ht="30" x14ac:dyDescent="0.2">
      <c r="A232" s="381"/>
      <c r="B232" s="381"/>
      <c r="C232" s="381"/>
      <c r="D232" s="381"/>
      <c r="E232" s="24">
        <v>10</v>
      </c>
      <c r="F232" s="25" t="s">
        <v>97</v>
      </c>
      <c r="G232" s="3">
        <v>1</v>
      </c>
      <c r="H232" s="26">
        <v>4510000</v>
      </c>
      <c r="I232" s="27">
        <f t="shared" ref="I232:I239" si="42">E232*G232*H232</f>
        <v>45100000</v>
      </c>
      <c r="J232" s="153"/>
    </row>
    <row r="233" spans="1:11" ht="30" x14ac:dyDescent="0.2">
      <c r="A233" s="381"/>
      <c r="B233" s="381"/>
      <c r="C233" s="381"/>
      <c r="D233" s="381"/>
      <c r="E233" s="24">
        <v>10</v>
      </c>
      <c r="F233" s="25" t="s">
        <v>98</v>
      </c>
      <c r="G233" s="3">
        <v>1</v>
      </c>
      <c r="H233" s="26">
        <v>4510000</v>
      </c>
      <c r="I233" s="27">
        <f t="shared" si="42"/>
        <v>45100000</v>
      </c>
      <c r="J233" s="153"/>
    </row>
    <row r="234" spans="1:11" ht="30" x14ac:dyDescent="0.2">
      <c r="A234" s="381"/>
      <c r="B234" s="381"/>
      <c r="C234" s="381"/>
      <c r="D234" s="381"/>
      <c r="E234" s="24">
        <v>10</v>
      </c>
      <c r="F234" s="25" t="s">
        <v>426</v>
      </c>
      <c r="G234" s="3">
        <v>2</v>
      </c>
      <c r="H234" s="26">
        <v>2136000</v>
      </c>
      <c r="I234" s="27">
        <f t="shared" si="42"/>
        <v>42720000</v>
      </c>
      <c r="J234" s="153"/>
    </row>
    <row r="235" spans="1:11" ht="30" x14ac:dyDescent="0.2">
      <c r="A235" s="381" t="s">
        <v>101</v>
      </c>
      <c r="B235" s="381"/>
      <c r="C235" s="381"/>
      <c r="D235" s="381"/>
      <c r="E235" s="24">
        <v>3.5</v>
      </c>
      <c r="F235" s="25" t="s">
        <v>555</v>
      </c>
      <c r="G235" s="3">
        <v>1</v>
      </c>
      <c r="H235" s="26">
        <v>3798000</v>
      </c>
      <c r="I235" s="27">
        <f t="shared" si="42"/>
        <v>13293000</v>
      </c>
      <c r="J235" s="153">
        <f>SUM(I235:I239)</f>
        <v>56848000</v>
      </c>
    </row>
    <row r="236" spans="1:11" ht="45" x14ac:dyDescent="0.2">
      <c r="A236" s="381"/>
      <c r="B236" s="381"/>
      <c r="C236" s="381"/>
      <c r="D236" s="381"/>
      <c r="E236" s="24">
        <v>3.5</v>
      </c>
      <c r="F236" s="25" t="s">
        <v>556</v>
      </c>
      <c r="G236" s="3">
        <v>1</v>
      </c>
      <c r="H236" s="26">
        <v>3798000</v>
      </c>
      <c r="I236" s="27">
        <f t="shared" si="42"/>
        <v>13293000</v>
      </c>
      <c r="J236" s="153"/>
    </row>
    <row r="237" spans="1:11" ht="30" x14ac:dyDescent="0.2">
      <c r="A237" s="381"/>
      <c r="B237" s="381"/>
      <c r="C237" s="381"/>
      <c r="D237" s="381"/>
      <c r="E237" s="24">
        <v>3.5</v>
      </c>
      <c r="F237" s="25" t="s">
        <v>557</v>
      </c>
      <c r="G237" s="3">
        <v>1</v>
      </c>
      <c r="H237" s="26">
        <v>3798000</v>
      </c>
      <c r="I237" s="27">
        <f t="shared" si="42"/>
        <v>13293000</v>
      </c>
      <c r="J237" s="153"/>
    </row>
    <row r="238" spans="1:11" ht="30" x14ac:dyDescent="0.2">
      <c r="A238" s="381"/>
      <c r="B238" s="381"/>
      <c r="C238" s="381"/>
      <c r="D238" s="381"/>
      <c r="E238" s="24">
        <v>3.5</v>
      </c>
      <c r="F238" s="25" t="s">
        <v>105</v>
      </c>
      <c r="G238" s="3">
        <v>1</v>
      </c>
      <c r="H238" s="26">
        <v>3798000</v>
      </c>
      <c r="I238" s="27">
        <f t="shared" si="42"/>
        <v>13293000</v>
      </c>
      <c r="J238" s="153"/>
    </row>
    <row r="239" spans="1:11" ht="30" x14ac:dyDescent="0.2">
      <c r="A239" s="381"/>
      <c r="B239" s="381"/>
      <c r="C239" s="381"/>
      <c r="D239" s="381"/>
      <c r="E239" s="24">
        <v>2</v>
      </c>
      <c r="F239" s="25" t="s">
        <v>575</v>
      </c>
      <c r="G239" s="3">
        <v>1</v>
      </c>
      <c r="H239" s="26">
        <v>1838000</v>
      </c>
      <c r="I239" s="27">
        <f t="shared" si="42"/>
        <v>3676000</v>
      </c>
      <c r="J239" s="153"/>
    </row>
    <row r="240" spans="1:11" ht="45" x14ac:dyDescent="0.2">
      <c r="A240" s="149" t="s">
        <v>429</v>
      </c>
      <c r="B240" s="149"/>
      <c r="C240" s="149"/>
      <c r="D240" s="149"/>
      <c r="E240" s="21" t="s">
        <v>554</v>
      </c>
      <c r="F240" s="21" t="s">
        <v>81</v>
      </c>
      <c r="G240" s="21" t="s">
        <v>82</v>
      </c>
      <c r="H240" s="21" t="s">
        <v>92</v>
      </c>
      <c r="I240" s="21" t="s">
        <v>93</v>
      </c>
      <c r="J240" s="21" t="s">
        <v>94</v>
      </c>
    </row>
    <row r="241" spans="1:10" ht="105" x14ac:dyDescent="0.2">
      <c r="A241" s="381" t="s">
        <v>106</v>
      </c>
      <c r="B241" s="381"/>
      <c r="C241" s="381"/>
      <c r="D241" s="381"/>
      <c r="E241" s="30">
        <v>4.5</v>
      </c>
      <c r="F241" s="31" t="s">
        <v>107</v>
      </c>
      <c r="G241" s="3">
        <v>1</v>
      </c>
      <c r="H241" s="26">
        <v>14608900</v>
      </c>
      <c r="I241" s="26">
        <f>E241*G241*H241</f>
        <v>65740050</v>
      </c>
      <c r="J241" s="26">
        <f>E241*G241*H241</f>
        <v>65740050</v>
      </c>
    </row>
    <row r="242" spans="1:10" ht="15" x14ac:dyDescent="0.2">
      <c r="A242" s="145" t="s">
        <v>427</v>
      </c>
      <c r="B242" s="145"/>
      <c r="C242" s="145"/>
      <c r="D242" s="145"/>
      <c r="E242" s="145"/>
      <c r="F242" s="145"/>
      <c r="G242" s="145"/>
      <c r="H242" s="145"/>
      <c r="I242" s="145"/>
      <c r="J242" s="145"/>
    </row>
    <row r="243" spans="1:10" ht="14" x14ac:dyDescent="0.2">
      <c r="A243" s="23"/>
      <c r="B243" s="23"/>
      <c r="C243" s="23"/>
      <c r="D243" s="23"/>
      <c r="E243" s="23"/>
      <c r="F243" s="23"/>
      <c r="G243" s="23"/>
      <c r="H243" s="23"/>
      <c r="I243" s="23"/>
      <c r="J243" s="23"/>
    </row>
    <row r="244" spans="1:10" ht="30" x14ac:dyDescent="0.2">
      <c r="A244" s="142" t="s">
        <v>71</v>
      </c>
      <c r="B244" s="21" t="s">
        <v>496</v>
      </c>
      <c r="C244" s="21" t="s">
        <v>111</v>
      </c>
      <c r="D244" s="21" t="s">
        <v>468</v>
      </c>
      <c r="E244" s="21"/>
      <c r="F244" s="21" t="s">
        <v>114</v>
      </c>
      <c r="G244" s="21" t="s">
        <v>174</v>
      </c>
      <c r="H244" s="21" t="s">
        <v>92</v>
      </c>
      <c r="I244" s="21" t="s">
        <v>93</v>
      </c>
      <c r="J244" s="21" t="s">
        <v>94</v>
      </c>
    </row>
    <row r="245" spans="1:10" ht="14" x14ac:dyDescent="0.2">
      <c r="A245" s="188" t="s">
        <v>498</v>
      </c>
      <c r="B245" s="379" t="s">
        <v>217</v>
      </c>
      <c r="C245" s="379" t="s">
        <v>467</v>
      </c>
      <c r="D245" s="379">
        <v>1300</v>
      </c>
      <c r="E245" s="379"/>
      <c r="F245" s="130" t="s">
        <v>430</v>
      </c>
      <c r="G245" s="130">
        <v>2600</v>
      </c>
      <c r="H245" s="135">
        <v>192.33</v>
      </c>
      <c r="I245" s="136">
        <f>G245*H245</f>
        <v>500058.00000000006</v>
      </c>
      <c r="J245" s="382">
        <f>SUM(I245:I296)</f>
        <v>28058997</v>
      </c>
    </row>
    <row r="246" spans="1:10" ht="14" x14ac:dyDescent="0.2">
      <c r="A246" s="188"/>
      <c r="B246" s="379"/>
      <c r="C246" s="379"/>
      <c r="D246" s="379"/>
      <c r="E246" s="379"/>
      <c r="F246" s="130" t="s">
        <v>431</v>
      </c>
      <c r="G246" s="130">
        <v>1300</v>
      </c>
      <c r="H246" s="135">
        <v>0</v>
      </c>
      <c r="I246" s="136">
        <f t="shared" ref="I246:I296" si="43">G246*H246</f>
        <v>0</v>
      </c>
      <c r="J246" s="379"/>
    </row>
    <row r="247" spans="1:10" ht="14" x14ac:dyDescent="0.2">
      <c r="A247" s="188"/>
      <c r="B247" s="379"/>
      <c r="C247" s="379"/>
      <c r="D247" s="379"/>
      <c r="E247" s="379"/>
      <c r="F247" s="130" t="s">
        <v>432</v>
      </c>
      <c r="G247" s="130">
        <v>1300</v>
      </c>
      <c r="H247" s="135">
        <v>192.33</v>
      </c>
      <c r="I247" s="136">
        <f t="shared" si="43"/>
        <v>250029.00000000003</v>
      </c>
      <c r="J247" s="379"/>
    </row>
    <row r="248" spans="1:10" ht="14" x14ac:dyDescent="0.2">
      <c r="A248" s="188"/>
      <c r="B248" s="379"/>
      <c r="C248" s="379"/>
      <c r="D248" s="379"/>
      <c r="E248" s="379"/>
      <c r="F248" s="131" t="s">
        <v>433</v>
      </c>
      <c r="G248" s="130">
        <v>1300</v>
      </c>
      <c r="H248" s="135">
        <v>192.33</v>
      </c>
      <c r="I248" s="136">
        <f t="shared" si="43"/>
        <v>250029.00000000003</v>
      </c>
      <c r="J248" s="379"/>
    </row>
    <row r="249" spans="1:10" ht="14" x14ac:dyDescent="0.2">
      <c r="A249" s="188"/>
      <c r="B249" s="379"/>
      <c r="C249" s="379"/>
      <c r="D249" s="379"/>
      <c r="E249" s="379"/>
      <c r="F249" s="130" t="s">
        <v>434</v>
      </c>
      <c r="G249" s="130">
        <v>1300</v>
      </c>
      <c r="H249" s="135">
        <v>192.33</v>
      </c>
      <c r="I249" s="136">
        <f t="shared" si="43"/>
        <v>250029.00000000003</v>
      </c>
      <c r="J249" s="379"/>
    </row>
    <row r="250" spans="1:10" ht="14" x14ac:dyDescent="0.2">
      <c r="A250" s="188"/>
      <c r="B250" s="379"/>
      <c r="C250" s="379"/>
      <c r="D250" s="379"/>
      <c r="E250" s="379"/>
      <c r="F250" s="130" t="s">
        <v>435</v>
      </c>
      <c r="G250" s="130">
        <v>1300</v>
      </c>
      <c r="H250" s="135">
        <v>192.33</v>
      </c>
      <c r="I250" s="136">
        <f t="shared" si="43"/>
        <v>250029.00000000003</v>
      </c>
      <c r="J250" s="379"/>
    </row>
    <row r="251" spans="1:10" ht="14" x14ac:dyDescent="0.2">
      <c r="A251" s="188"/>
      <c r="B251" s="379"/>
      <c r="C251" s="379"/>
      <c r="D251" s="379"/>
      <c r="E251" s="379"/>
      <c r="F251" s="130" t="s">
        <v>436</v>
      </c>
      <c r="G251" s="130">
        <v>1300</v>
      </c>
      <c r="H251" s="135">
        <v>192.33</v>
      </c>
      <c r="I251" s="136">
        <f t="shared" si="43"/>
        <v>250029.00000000003</v>
      </c>
      <c r="J251" s="379"/>
    </row>
    <row r="252" spans="1:10" ht="14" x14ac:dyDescent="0.2">
      <c r="A252" s="188"/>
      <c r="B252" s="379"/>
      <c r="C252" s="379"/>
      <c r="D252" s="379"/>
      <c r="E252" s="379"/>
      <c r="F252" s="130" t="s">
        <v>437</v>
      </c>
      <c r="G252" s="130">
        <v>1300</v>
      </c>
      <c r="H252" s="135">
        <v>192.33</v>
      </c>
      <c r="I252" s="136">
        <f t="shared" si="43"/>
        <v>250029.00000000003</v>
      </c>
      <c r="J252" s="379"/>
    </row>
    <row r="253" spans="1:10" ht="14" x14ac:dyDescent="0.2">
      <c r="A253" s="188"/>
      <c r="B253" s="379"/>
      <c r="C253" s="379"/>
      <c r="D253" s="379"/>
      <c r="E253" s="379"/>
      <c r="F253" s="130" t="s">
        <v>438</v>
      </c>
      <c r="G253" s="130">
        <v>1300</v>
      </c>
      <c r="H253" s="135">
        <v>192.33</v>
      </c>
      <c r="I253" s="136">
        <f t="shared" si="43"/>
        <v>250029.00000000003</v>
      </c>
      <c r="J253" s="379"/>
    </row>
    <row r="254" spans="1:10" ht="14" x14ac:dyDescent="0.2">
      <c r="A254" s="188"/>
      <c r="B254" s="379"/>
      <c r="C254" s="379"/>
      <c r="D254" s="379"/>
      <c r="E254" s="379"/>
      <c r="F254" s="130" t="s">
        <v>439</v>
      </c>
      <c r="G254" s="130">
        <v>1300</v>
      </c>
      <c r="H254" s="135">
        <v>192.33</v>
      </c>
      <c r="I254" s="136">
        <f t="shared" si="43"/>
        <v>250029.00000000003</v>
      </c>
      <c r="J254" s="379"/>
    </row>
    <row r="255" spans="1:10" ht="14" x14ac:dyDescent="0.2">
      <c r="A255" s="188"/>
      <c r="B255" s="379"/>
      <c r="C255" s="379"/>
      <c r="D255" s="379"/>
      <c r="E255" s="379"/>
      <c r="F255" s="130" t="s">
        <v>440</v>
      </c>
      <c r="G255" s="130">
        <v>1300</v>
      </c>
      <c r="H255" s="135">
        <v>192.33</v>
      </c>
      <c r="I255" s="136">
        <f t="shared" si="43"/>
        <v>250029.00000000003</v>
      </c>
      <c r="J255" s="379"/>
    </row>
    <row r="256" spans="1:10" ht="14" x14ac:dyDescent="0.2">
      <c r="A256" s="188"/>
      <c r="B256" s="379"/>
      <c r="C256" s="379"/>
      <c r="D256" s="379"/>
      <c r="E256" s="379"/>
      <c r="F256" s="130" t="s">
        <v>441</v>
      </c>
      <c r="G256" s="130">
        <v>1300</v>
      </c>
      <c r="H256" s="135">
        <v>192.33</v>
      </c>
      <c r="I256" s="136">
        <f t="shared" si="43"/>
        <v>250029.00000000003</v>
      </c>
      <c r="J256" s="379"/>
    </row>
    <row r="257" spans="1:10" ht="14" x14ac:dyDescent="0.2">
      <c r="A257" s="188"/>
      <c r="B257" s="379"/>
      <c r="C257" s="379"/>
      <c r="D257" s="379"/>
      <c r="E257" s="379"/>
      <c r="F257" s="130" t="s">
        <v>442</v>
      </c>
      <c r="G257" s="130">
        <v>1300</v>
      </c>
      <c r="H257" s="135">
        <v>192.33</v>
      </c>
      <c r="I257" s="136">
        <f t="shared" si="43"/>
        <v>250029.00000000003</v>
      </c>
      <c r="J257" s="379"/>
    </row>
    <row r="258" spans="1:10" ht="14" x14ac:dyDescent="0.2">
      <c r="A258" s="188"/>
      <c r="B258" s="379"/>
      <c r="C258" s="379"/>
      <c r="D258" s="379"/>
      <c r="E258" s="379"/>
      <c r="F258" s="130" t="s">
        <v>443</v>
      </c>
      <c r="G258" s="130">
        <v>1300</v>
      </c>
      <c r="H258" s="135">
        <v>192.33</v>
      </c>
      <c r="I258" s="136">
        <f t="shared" si="43"/>
        <v>250029.00000000003</v>
      </c>
      <c r="J258" s="379"/>
    </row>
    <row r="259" spans="1:10" ht="14" x14ac:dyDescent="0.2">
      <c r="A259" s="188"/>
      <c r="B259" s="379"/>
      <c r="C259" s="379"/>
      <c r="D259" s="379"/>
      <c r="E259" s="379"/>
      <c r="F259" s="130" t="s">
        <v>444</v>
      </c>
      <c r="G259" s="130">
        <v>1300</v>
      </c>
      <c r="H259" s="135">
        <v>192.33</v>
      </c>
      <c r="I259" s="136">
        <f t="shared" si="43"/>
        <v>250029.00000000003</v>
      </c>
      <c r="J259" s="379"/>
    </row>
    <row r="260" spans="1:10" ht="14" x14ac:dyDescent="0.2">
      <c r="A260" s="188"/>
      <c r="B260" s="379"/>
      <c r="C260" s="379"/>
      <c r="D260" s="379"/>
      <c r="E260" s="379"/>
      <c r="F260" s="130" t="s">
        <v>445</v>
      </c>
      <c r="G260" s="130">
        <v>1300</v>
      </c>
      <c r="H260" s="135">
        <v>192.33</v>
      </c>
      <c r="I260" s="136">
        <f t="shared" si="43"/>
        <v>250029.00000000003</v>
      </c>
      <c r="J260" s="379"/>
    </row>
    <row r="261" spans="1:10" ht="14" x14ac:dyDescent="0.2">
      <c r="A261" s="188"/>
      <c r="B261" s="379"/>
      <c r="C261" s="379"/>
      <c r="D261" s="379"/>
      <c r="E261" s="379"/>
      <c r="F261" s="130" t="s">
        <v>446</v>
      </c>
      <c r="G261" s="130">
        <v>1300</v>
      </c>
      <c r="H261" s="135">
        <v>192.33</v>
      </c>
      <c r="I261" s="136">
        <f t="shared" si="43"/>
        <v>250029.00000000003</v>
      </c>
      <c r="J261" s="379"/>
    </row>
    <row r="262" spans="1:10" ht="14" x14ac:dyDescent="0.2">
      <c r="A262" s="188"/>
      <c r="B262" s="379"/>
      <c r="C262" s="379"/>
      <c r="D262" s="379"/>
      <c r="E262" s="379"/>
      <c r="F262" s="130" t="s">
        <v>447</v>
      </c>
      <c r="G262" s="130">
        <v>1300</v>
      </c>
      <c r="H262" s="135">
        <v>192.33</v>
      </c>
      <c r="I262" s="136">
        <f t="shared" si="43"/>
        <v>250029.00000000003</v>
      </c>
      <c r="J262" s="379"/>
    </row>
    <row r="263" spans="1:10" ht="14" x14ac:dyDescent="0.2">
      <c r="A263" s="188"/>
      <c r="B263" s="379"/>
      <c r="C263" s="379"/>
      <c r="D263" s="379"/>
      <c r="E263" s="379"/>
      <c r="F263" s="130" t="s">
        <v>448</v>
      </c>
      <c r="G263" s="130">
        <v>2</v>
      </c>
      <c r="H263" s="135">
        <v>150000</v>
      </c>
      <c r="I263" s="136">
        <f t="shared" si="43"/>
        <v>300000</v>
      </c>
      <c r="J263" s="379"/>
    </row>
    <row r="264" spans="1:10" ht="14" x14ac:dyDescent="0.2">
      <c r="A264" s="188"/>
      <c r="B264" s="379"/>
      <c r="C264" s="379"/>
      <c r="D264" s="379"/>
      <c r="E264" s="379"/>
      <c r="F264" s="132" t="s">
        <v>469</v>
      </c>
      <c r="G264" s="130">
        <f>6500/20</f>
        <v>325</v>
      </c>
      <c r="H264" s="135">
        <v>1900</v>
      </c>
      <c r="I264" s="136">
        <f t="shared" si="43"/>
        <v>617500</v>
      </c>
      <c r="J264" s="379"/>
    </row>
    <row r="265" spans="1:10" ht="14" x14ac:dyDescent="0.2">
      <c r="A265" s="188"/>
      <c r="B265" s="379"/>
      <c r="C265" s="379"/>
      <c r="D265" s="379"/>
      <c r="E265" s="379"/>
      <c r="F265" s="132" t="s">
        <v>449</v>
      </c>
      <c r="G265" s="130">
        <v>1300</v>
      </c>
      <c r="H265" s="135">
        <v>192.33</v>
      </c>
      <c r="I265" s="136">
        <f t="shared" si="43"/>
        <v>250029.00000000003</v>
      </c>
      <c r="J265" s="379"/>
    </row>
    <row r="266" spans="1:10" ht="14" x14ac:dyDescent="0.2">
      <c r="A266" s="188"/>
      <c r="B266" s="379"/>
      <c r="C266" s="379"/>
      <c r="D266" s="379"/>
      <c r="E266" s="379"/>
      <c r="F266" s="132" t="s">
        <v>73</v>
      </c>
      <c r="G266" s="130">
        <v>2</v>
      </c>
      <c r="H266" s="135">
        <v>14500</v>
      </c>
      <c r="I266" s="136">
        <f t="shared" si="43"/>
        <v>29000</v>
      </c>
      <c r="J266" s="379"/>
    </row>
    <row r="267" spans="1:10" ht="14" x14ac:dyDescent="0.2">
      <c r="A267" s="188"/>
      <c r="B267" s="379"/>
      <c r="C267" s="379"/>
      <c r="D267" s="379"/>
      <c r="E267" s="379"/>
      <c r="F267" s="132" t="s">
        <v>470</v>
      </c>
      <c r="G267" s="134">
        <v>130</v>
      </c>
      <c r="H267" s="135">
        <v>15950</v>
      </c>
      <c r="I267" s="136">
        <f t="shared" si="43"/>
        <v>2073500</v>
      </c>
      <c r="J267" s="379"/>
    </row>
    <row r="268" spans="1:10" ht="14" x14ac:dyDescent="0.2">
      <c r="A268" s="188"/>
      <c r="B268" s="379"/>
      <c r="C268" s="379"/>
      <c r="D268" s="379"/>
      <c r="E268" s="379"/>
      <c r="F268" s="132" t="s">
        <v>74</v>
      </c>
      <c r="G268" s="130">
        <f>6500/100</f>
        <v>65</v>
      </c>
      <c r="H268" s="135">
        <v>21500</v>
      </c>
      <c r="I268" s="136">
        <f t="shared" si="43"/>
        <v>1397500</v>
      </c>
      <c r="J268" s="379"/>
    </row>
    <row r="269" spans="1:10" ht="14" x14ac:dyDescent="0.2">
      <c r="A269" s="188"/>
      <c r="B269" s="379"/>
      <c r="C269" s="379"/>
      <c r="D269" s="379"/>
      <c r="E269" s="379"/>
      <c r="F269" s="132" t="s">
        <v>471</v>
      </c>
      <c r="G269" s="134">
        <v>26</v>
      </c>
      <c r="H269" s="135">
        <v>25000</v>
      </c>
      <c r="I269" s="136">
        <f t="shared" si="43"/>
        <v>650000</v>
      </c>
      <c r="J269" s="379"/>
    </row>
    <row r="270" spans="1:10" ht="14" x14ac:dyDescent="0.2">
      <c r="A270" s="188"/>
      <c r="B270" s="379"/>
      <c r="C270" s="379"/>
      <c r="D270" s="379"/>
      <c r="E270" s="379"/>
      <c r="F270" s="132" t="s">
        <v>450</v>
      </c>
      <c r="G270" s="130">
        <v>2</v>
      </c>
      <c r="H270" s="135">
        <v>13000</v>
      </c>
      <c r="I270" s="136">
        <f t="shared" si="43"/>
        <v>26000</v>
      </c>
      <c r="J270" s="379"/>
    </row>
    <row r="271" spans="1:10" ht="14" x14ac:dyDescent="0.2">
      <c r="A271" s="188"/>
      <c r="B271" s="379"/>
      <c r="C271" s="379"/>
      <c r="D271" s="379"/>
      <c r="E271" s="379"/>
      <c r="F271" s="132" t="s">
        <v>451</v>
      </c>
      <c r="G271" s="130">
        <v>2</v>
      </c>
      <c r="H271" s="135">
        <v>2725</v>
      </c>
      <c r="I271" s="136">
        <f t="shared" si="43"/>
        <v>5450</v>
      </c>
      <c r="J271" s="379"/>
    </row>
    <row r="272" spans="1:10" ht="14" x14ac:dyDescent="0.2">
      <c r="A272" s="188"/>
      <c r="B272" s="379"/>
      <c r="C272" s="379"/>
      <c r="D272" s="379"/>
      <c r="E272" s="379"/>
      <c r="F272" s="132" t="s">
        <v>472</v>
      </c>
      <c r="G272" s="134">
        <v>2</v>
      </c>
      <c r="H272" s="135">
        <v>53900</v>
      </c>
      <c r="I272" s="136">
        <f t="shared" si="43"/>
        <v>107800</v>
      </c>
      <c r="J272" s="379"/>
    </row>
    <row r="273" spans="1:10" ht="14" x14ac:dyDescent="0.2">
      <c r="A273" s="188"/>
      <c r="B273" s="379"/>
      <c r="C273" s="379"/>
      <c r="D273" s="379"/>
      <c r="E273" s="379"/>
      <c r="F273" s="130" t="s">
        <v>473</v>
      </c>
      <c r="G273" s="134">
        <v>4</v>
      </c>
      <c r="H273" s="135">
        <v>4400</v>
      </c>
      <c r="I273" s="136">
        <f t="shared" si="43"/>
        <v>17600</v>
      </c>
      <c r="J273" s="379"/>
    </row>
    <row r="274" spans="1:10" ht="14" x14ac:dyDescent="0.2">
      <c r="A274" s="188"/>
      <c r="B274" s="379"/>
      <c r="C274" s="379"/>
      <c r="D274" s="379"/>
      <c r="E274" s="379"/>
      <c r="F274" s="130" t="s">
        <v>452</v>
      </c>
      <c r="G274" s="130">
        <v>1</v>
      </c>
      <c r="H274" s="135">
        <v>5990</v>
      </c>
      <c r="I274" s="136">
        <f t="shared" si="43"/>
        <v>5990</v>
      </c>
      <c r="J274" s="379"/>
    </row>
    <row r="275" spans="1:10" ht="14" x14ac:dyDescent="0.2">
      <c r="A275" s="188"/>
      <c r="B275" s="379"/>
      <c r="C275" s="379"/>
      <c r="D275" s="379"/>
      <c r="E275" s="379"/>
      <c r="F275" s="130" t="s">
        <v>43</v>
      </c>
      <c r="G275" s="130">
        <v>1</v>
      </c>
      <c r="H275" s="135">
        <v>26990</v>
      </c>
      <c r="I275" s="136">
        <f t="shared" si="43"/>
        <v>26990</v>
      </c>
      <c r="J275" s="379"/>
    </row>
    <row r="276" spans="1:10" ht="14" x14ac:dyDescent="0.2">
      <c r="A276" s="188"/>
      <c r="B276" s="379"/>
      <c r="C276" s="379"/>
      <c r="D276" s="379"/>
      <c r="E276" s="379"/>
      <c r="F276" s="130" t="s">
        <v>453</v>
      </c>
      <c r="G276" s="130">
        <v>1</v>
      </c>
      <c r="H276" s="135">
        <v>1300</v>
      </c>
      <c r="I276" s="136">
        <f t="shared" si="43"/>
        <v>1300</v>
      </c>
      <c r="J276" s="379"/>
    </row>
    <row r="277" spans="1:10" ht="14" x14ac:dyDescent="0.2">
      <c r="A277" s="188"/>
      <c r="B277" s="379"/>
      <c r="C277" s="379"/>
      <c r="D277" s="379"/>
      <c r="E277" s="379"/>
      <c r="F277" s="130" t="s">
        <v>454</v>
      </c>
      <c r="G277" s="130">
        <v>1</v>
      </c>
      <c r="H277" s="135">
        <v>200000</v>
      </c>
      <c r="I277" s="136">
        <f t="shared" si="43"/>
        <v>200000</v>
      </c>
      <c r="J277" s="379"/>
    </row>
    <row r="278" spans="1:10" ht="14" x14ac:dyDescent="0.2">
      <c r="A278" s="188"/>
      <c r="B278" s="379"/>
      <c r="C278" s="379"/>
      <c r="D278" s="379"/>
      <c r="E278" s="379"/>
      <c r="F278" s="130" t="s">
        <v>455</v>
      </c>
      <c r="G278" s="130">
        <v>1</v>
      </c>
      <c r="H278" s="135">
        <v>24900</v>
      </c>
      <c r="I278" s="136">
        <f t="shared" si="43"/>
        <v>24900</v>
      </c>
      <c r="J278" s="379"/>
    </row>
    <row r="279" spans="1:10" ht="14" x14ac:dyDescent="0.2">
      <c r="A279" s="188"/>
      <c r="B279" s="379"/>
      <c r="C279" s="379"/>
      <c r="D279" s="379"/>
      <c r="E279" s="379"/>
      <c r="F279" s="130" t="s">
        <v>41</v>
      </c>
      <c r="G279" s="130">
        <v>1</v>
      </c>
      <c r="H279" s="135">
        <v>118133</v>
      </c>
      <c r="I279" s="136">
        <f t="shared" si="43"/>
        <v>118133</v>
      </c>
      <c r="J279" s="379"/>
    </row>
    <row r="280" spans="1:10" ht="14" x14ac:dyDescent="0.2">
      <c r="A280" s="188"/>
      <c r="B280" s="379"/>
      <c r="C280" s="379"/>
      <c r="D280" s="379"/>
      <c r="E280" s="379"/>
      <c r="F280" s="130" t="s">
        <v>475</v>
      </c>
      <c r="G280" s="130">
        <v>217</v>
      </c>
      <c r="H280" s="135">
        <v>23900</v>
      </c>
      <c r="I280" s="136">
        <f t="shared" si="43"/>
        <v>5186300</v>
      </c>
      <c r="J280" s="379"/>
    </row>
    <row r="281" spans="1:10" ht="14" x14ac:dyDescent="0.2">
      <c r="A281" s="188"/>
      <c r="B281" s="379"/>
      <c r="C281" s="379"/>
      <c r="D281" s="379"/>
      <c r="E281" s="379"/>
      <c r="F281" s="130" t="s">
        <v>44</v>
      </c>
      <c r="G281" s="130">
        <f>6500/50</f>
        <v>130</v>
      </c>
      <c r="H281" s="135">
        <v>23900</v>
      </c>
      <c r="I281" s="136">
        <f t="shared" si="43"/>
        <v>3107000</v>
      </c>
      <c r="J281" s="379"/>
    </row>
    <row r="282" spans="1:10" ht="14" x14ac:dyDescent="0.2">
      <c r="A282" s="188"/>
      <c r="B282" s="379"/>
      <c r="C282" s="379"/>
      <c r="D282" s="379"/>
      <c r="E282" s="379"/>
      <c r="F282" s="130" t="s">
        <v>72</v>
      </c>
      <c r="G282" s="130">
        <v>1</v>
      </c>
      <c r="H282" s="135">
        <v>64900</v>
      </c>
      <c r="I282" s="136">
        <f t="shared" si="43"/>
        <v>64900</v>
      </c>
      <c r="J282" s="379"/>
    </row>
    <row r="283" spans="1:10" ht="14" x14ac:dyDescent="0.2">
      <c r="A283" s="188"/>
      <c r="B283" s="379"/>
      <c r="C283" s="379"/>
      <c r="D283" s="379"/>
      <c r="E283" s="379"/>
      <c r="F283" s="130" t="s">
        <v>456</v>
      </c>
      <c r="G283" s="130">
        <v>1</v>
      </c>
      <c r="H283" s="135">
        <v>205000</v>
      </c>
      <c r="I283" s="136">
        <f t="shared" si="43"/>
        <v>205000</v>
      </c>
      <c r="J283" s="379"/>
    </row>
    <row r="284" spans="1:10" ht="14" x14ac:dyDescent="0.2">
      <c r="A284" s="188"/>
      <c r="B284" s="379"/>
      <c r="C284" s="379"/>
      <c r="D284" s="379"/>
      <c r="E284" s="379"/>
      <c r="F284" s="130" t="s">
        <v>457</v>
      </c>
      <c r="G284" s="130">
        <v>1</v>
      </c>
      <c r="H284" s="135">
        <v>49900</v>
      </c>
      <c r="I284" s="136">
        <f t="shared" si="43"/>
        <v>49900</v>
      </c>
      <c r="J284" s="379"/>
    </row>
    <row r="285" spans="1:10" ht="14" x14ac:dyDescent="0.2">
      <c r="A285" s="188"/>
      <c r="B285" s="379"/>
      <c r="C285" s="379"/>
      <c r="D285" s="379"/>
      <c r="E285" s="379"/>
      <c r="F285" s="130" t="s">
        <v>458</v>
      </c>
      <c r="G285" s="130">
        <v>1</v>
      </c>
      <c r="H285" s="135">
        <v>176801</v>
      </c>
      <c r="I285" s="136">
        <f t="shared" si="43"/>
        <v>176801</v>
      </c>
      <c r="J285" s="379"/>
    </row>
    <row r="286" spans="1:10" ht="14" x14ac:dyDescent="0.2">
      <c r="A286" s="188"/>
      <c r="B286" s="379"/>
      <c r="C286" s="379"/>
      <c r="D286" s="379"/>
      <c r="E286" s="379"/>
      <c r="F286" s="130" t="s">
        <v>459</v>
      </c>
      <c r="G286" s="130">
        <v>1</v>
      </c>
      <c r="H286" s="135">
        <v>164000</v>
      </c>
      <c r="I286" s="136">
        <f t="shared" si="43"/>
        <v>164000</v>
      </c>
      <c r="J286" s="379"/>
    </row>
    <row r="287" spans="1:10" ht="14" x14ac:dyDescent="0.2">
      <c r="A287" s="188"/>
      <c r="B287" s="379"/>
      <c r="C287" s="379"/>
      <c r="D287" s="379"/>
      <c r="E287" s="379"/>
      <c r="F287" s="130" t="s">
        <v>460</v>
      </c>
      <c r="G287" s="130">
        <v>1</v>
      </c>
      <c r="H287" s="135">
        <v>663500</v>
      </c>
      <c r="I287" s="136">
        <f t="shared" si="43"/>
        <v>663500</v>
      </c>
      <c r="J287" s="379"/>
    </row>
    <row r="288" spans="1:10" ht="14" x14ac:dyDescent="0.2">
      <c r="A288" s="188"/>
      <c r="B288" s="379"/>
      <c r="C288" s="379"/>
      <c r="D288" s="379"/>
      <c r="E288" s="379"/>
      <c r="F288" s="130" t="s">
        <v>474</v>
      </c>
      <c r="G288" s="130">
        <v>1</v>
      </c>
      <c r="H288" s="135">
        <v>26962</v>
      </c>
      <c r="I288" s="136">
        <f t="shared" si="43"/>
        <v>26962</v>
      </c>
      <c r="J288" s="379"/>
    </row>
    <row r="289" spans="1:10" ht="14" x14ac:dyDescent="0.2">
      <c r="A289" s="188"/>
      <c r="B289" s="379"/>
      <c r="C289" s="379"/>
      <c r="D289" s="379"/>
      <c r="E289" s="379"/>
      <c r="F289" s="130" t="s">
        <v>461</v>
      </c>
      <c r="G289" s="130">
        <v>1</v>
      </c>
      <c r="H289" s="135">
        <v>139900</v>
      </c>
      <c r="I289" s="136">
        <f t="shared" si="43"/>
        <v>139900</v>
      </c>
      <c r="J289" s="379"/>
    </row>
    <row r="290" spans="1:10" ht="14" x14ac:dyDescent="0.2">
      <c r="A290" s="188"/>
      <c r="B290" s="379"/>
      <c r="C290" s="379"/>
      <c r="D290" s="379"/>
      <c r="E290" s="379"/>
      <c r="F290" s="130" t="s">
        <v>462</v>
      </c>
      <c r="G290" s="130">
        <v>1</v>
      </c>
      <c r="H290" s="135">
        <v>24900</v>
      </c>
      <c r="I290" s="136">
        <f t="shared" si="43"/>
        <v>24900</v>
      </c>
      <c r="J290" s="379"/>
    </row>
    <row r="291" spans="1:10" ht="14" x14ac:dyDescent="0.2">
      <c r="A291" s="188"/>
      <c r="B291" s="379"/>
      <c r="C291" s="379"/>
      <c r="D291" s="379"/>
      <c r="E291" s="379"/>
      <c r="F291" s="130" t="s">
        <v>463</v>
      </c>
      <c r="G291" s="130">
        <v>1</v>
      </c>
      <c r="H291" s="135">
        <v>37300</v>
      </c>
      <c r="I291" s="136">
        <f t="shared" si="43"/>
        <v>37300</v>
      </c>
      <c r="J291" s="379"/>
    </row>
    <row r="292" spans="1:10" ht="14" x14ac:dyDescent="0.2">
      <c r="A292" s="188"/>
      <c r="B292" s="379"/>
      <c r="C292" s="379"/>
      <c r="D292" s="379"/>
      <c r="E292" s="379"/>
      <c r="F292" s="133" t="s">
        <v>179</v>
      </c>
      <c r="G292" s="130">
        <f>1300/10</f>
        <v>130</v>
      </c>
      <c r="H292" s="135">
        <v>9877</v>
      </c>
      <c r="I292" s="136">
        <f t="shared" si="43"/>
        <v>1284010</v>
      </c>
      <c r="J292" s="379"/>
    </row>
    <row r="293" spans="1:10" ht="14" x14ac:dyDescent="0.2">
      <c r="A293" s="188"/>
      <c r="B293" s="379"/>
      <c r="C293" s="379"/>
      <c r="D293" s="379"/>
      <c r="E293" s="379"/>
      <c r="F293" s="133" t="s">
        <v>464</v>
      </c>
      <c r="G293" s="130">
        <f>1300/10</f>
        <v>130</v>
      </c>
      <c r="H293" s="135">
        <v>9877</v>
      </c>
      <c r="I293" s="136">
        <f t="shared" si="43"/>
        <v>1284010</v>
      </c>
      <c r="J293" s="379"/>
    </row>
    <row r="294" spans="1:10" ht="14" x14ac:dyDescent="0.2">
      <c r="A294" s="188"/>
      <c r="B294" s="379"/>
      <c r="C294" s="379"/>
      <c r="D294" s="379"/>
      <c r="E294" s="379"/>
      <c r="F294" s="133" t="s">
        <v>465</v>
      </c>
      <c r="G294" s="130">
        <f>1300/10</f>
        <v>130</v>
      </c>
      <c r="H294" s="135">
        <v>5760</v>
      </c>
      <c r="I294" s="136">
        <f t="shared" si="43"/>
        <v>748800</v>
      </c>
      <c r="J294" s="379"/>
    </row>
    <row r="295" spans="1:10" ht="14" x14ac:dyDescent="0.2">
      <c r="A295" s="188"/>
      <c r="B295" s="379"/>
      <c r="C295" s="379"/>
      <c r="D295" s="379"/>
      <c r="E295" s="379"/>
      <c r="F295" s="133" t="s">
        <v>466</v>
      </c>
      <c r="G295" s="130">
        <f>G294</f>
        <v>130</v>
      </c>
      <c r="H295" s="135">
        <v>30500</v>
      </c>
      <c r="I295" s="136">
        <f t="shared" si="43"/>
        <v>3965000</v>
      </c>
      <c r="J295" s="379"/>
    </row>
    <row r="296" spans="1:10" ht="14" x14ac:dyDescent="0.2">
      <c r="A296" s="188"/>
      <c r="B296" s="379"/>
      <c r="C296" s="379"/>
      <c r="D296" s="379"/>
      <c r="E296" s="379"/>
      <c r="F296" s="133" t="s">
        <v>312</v>
      </c>
      <c r="G296" s="130">
        <f>1300/20</f>
        <v>65</v>
      </c>
      <c r="H296" s="135">
        <v>8900</v>
      </c>
      <c r="I296" s="136">
        <f t="shared" si="43"/>
        <v>578500</v>
      </c>
      <c r="J296" s="379"/>
    </row>
    <row r="297" spans="1:10" ht="15" x14ac:dyDescent="0.2">
      <c r="A297" s="23" t="s">
        <v>483</v>
      </c>
      <c r="B297" s="23"/>
      <c r="C297" s="23"/>
      <c r="D297" s="23"/>
      <c r="E297" s="23"/>
      <c r="F297" s="23"/>
      <c r="G297" s="23"/>
      <c r="H297" s="23"/>
      <c r="I297" s="23"/>
      <c r="J297" s="23"/>
    </row>
    <row r="298" spans="1:10" ht="30" x14ac:dyDescent="0.2">
      <c r="A298" s="142" t="s">
        <v>71</v>
      </c>
      <c r="B298" s="149" t="s">
        <v>496</v>
      </c>
      <c r="C298" s="149"/>
      <c r="D298" s="149"/>
      <c r="E298" s="149"/>
      <c r="F298" s="21" t="s">
        <v>114</v>
      </c>
      <c r="G298" s="21" t="s">
        <v>174</v>
      </c>
      <c r="H298" s="21" t="s">
        <v>92</v>
      </c>
      <c r="I298" s="21" t="s">
        <v>93</v>
      </c>
      <c r="J298" s="21" t="s">
        <v>94</v>
      </c>
    </row>
    <row r="299" spans="1:10" ht="56" x14ac:dyDescent="0.2">
      <c r="A299" s="143" t="s">
        <v>500</v>
      </c>
      <c r="B299" s="376" t="s">
        <v>479</v>
      </c>
      <c r="C299" s="376"/>
      <c r="D299" s="376"/>
      <c r="E299" s="376"/>
      <c r="F299" s="2" t="s">
        <v>478</v>
      </c>
      <c r="G299" s="3">
        <v>1</v>
      </c>
      <c r="H299" s="137">
        <v>48083.25</v>
      </c>
      <c r="I299" s="26">
        <f>H299*G299</f>
        <v>48083.25</v>
      </c>
      <c r="J299" s="26">
        <f>SUM(I299)</f>
        <v>48083.25</v>
      </c>
    </row>
    <row r="300" spans="1:10" ht="56" x14ac:dyDescent="0.2">
      <c r="A300" s="143" t="s">
        <v>501</v>
      </c>
      <c r="B300" s="376" t="s">
        <v>480</v>
      </c>
      <c r="C300" s="376"/>
      <c r="D300" s="376"/>
      <c r="E300" s="376"/>
      <c r="F300" s="2" t="s">
        <v>478</v>
      </c>
      <c r="G300" s="3">
        <v>1</v>
      </c>
      <c r="H300" s="137">
        <v>48083.25</v>
      </c>
      <c r="I300" s="26">
        <f>H300*G300</f>
        <v>48083.25</v>
      </c>
      <c r="J300" s="26">
        <f>SUM(I300)</f>
        <v>48083.25</v>
      </c>
    </row>
    <row r="301" spans="1:10" ht="15" x14ac:dyDescent="0.2">
      <c r="A301" s="23" t="s">
        <v>484</v>
      </c>
      <c r="B301" s="23"/>
      <c r="C301" s="23"/>
      <c r="D301" s="23"/>
      <c r="E301" s="23"/>
      <c r="F301" s="23"/>
      <c r="G301" s="23"/>
      <c r="H301" s="23"/>
      <c r="I301" s="23"/>
      <c r="J301" s="23"/>
    </row>
    <row r="302" spans="1:10" ht="30" x14ac:dyDescent="0.2">
      <c r="A302" s="142" t="s">
        <v>71</v>
      </c>
      <c r="B302" s="149" t="s">
        <v>496</v>
      </c>
      <c r="C302" s="149"/>
      <c r="D302" s="149"/>
      <c r="E302" s="149"/>
      <c r="F302" s="21" t="s">
        <v>114</v>
      </c>
      <c r="G302" s="21" t="s">
        <v>174</v>
      </c>
      <c r="H302" s="21" t="s">
        <v>92</v>
      </c>
      <c r="I302" s="21" t="s">
        <v>93</v>
      </c>
      <c r="J302" s="21" t="s">
        <v>94</v>
      </c>
    </row>
    <row r="303" spans="1:10" ht="24" x14ac:dyDescent="0.2">
      <c r="A303" s="386" t="s">
        <v>502</v>
      </c>
      <c r="B303" s="376" t="s">
        <v>479</v>
      </c>
      <c r="C303" s="376"/>
      <c r="D303" s="376"/>
      <c r="E303" s="376"/>
      <c r="F303" s="140" t="s">
        <v>499</v>
      </c>
      <c r="G303" s="3">
        <f>5*15</f>
        <v>75</v>
      </c>
      <c r="H303" s="141">
        <v>11200</v>
      </c>
      <c r="I303" s="26">
        <f>H303*G303</f>
        <v>840000</v>
      </c>
      <c r="J303" s="153">
        <f>SUM(I303:I305)</f>
        <v>1175850</v>
      </c>
    </row>
    <row r="304" spans="1:10" ht="15" x14ac:dyDescent="0.2">
      <c r="A304" s="386"/>
      <c r="B304" s="376"/>
      <c r="C304" s="376"/>
      <c r="D304" s="376"/>
      <c r="E304" s="376"/>
      <c r="F304" s="79" t="s">
        <v>17</v>
      </c>
      <c r="G304" s="3">
        <f>5*15</f>
        <v>75</v>
      </c>
      <c r="H304" s="139">
        <v>817</v>
      </c>
      <c r="I304" s="26">
        <f>H304*G304</f>
        <v>61275</v>
      </c>
      <c r="J304" s="153"/>
    </row>
    <row r="305" spans="1:10" ht="15" x14ac:dyDescent="0.2">
      <c r="A305" s="386"/>
      <c r="B305" s="376"/>
      <c r="C305" s="376"/>
      <c r="D305" s="376"/>
      <c r="E305" s="376"/>
      <c r="F305" s="79" t="s">
        <v>497</v>
      </c>
      <c r="G305" s="3">
        <f>5*15</f>
        <v>75</v>
      </c>
      <c r="H305" s="139">
        <v>3661</v>
      </c>
      <c r="I305" s="26">
        <f>H305*G305</f>
        <v>274575</v>
      </c>
      <c r="J305" s="153"/>
    </row>
    <row r="306" spans="1:10" ht="24" x14ac:dyDescent="0.2">
      <c r="A306" s="375" t="s">
        <v>558</v>
      </c>
      <c r="B306" s="376" t="s">
        <v>479</v>
      </c>
      <c r="C306" s="376"/>
      <c r="D306" s="376"/>
      <c r="E306" s="376"/>
      <c r="F306" s="140" t="s">
        <v>499</v>
      </c>
      <c r="G306" s="3">
        <f>5*15</f>
        <v>75</v>
      </c>
      <c r="H306" s="141">
        <v>11200</v>
      </c>
      <c r="I306" s="26">
        <f t="shared" ref="I306:I310" si="44">H306*G306</f>
        <v>840000</v>
      </c>
      <c r="J306" s="153">
        <f>SUM(I306:I307)</f>
        <v>1429110</v>
      </c>
    </row>
    <row r="307" spans="1:10" ht="15" x14ac:dyDescent="0.2">
      <c r="A307" s="375"/>
      <c r="B307" s="376"/>
      <c r="C307" s="376"/>
      <c r="D307" s="376"/>
      <c r="E307" s="376"/>
      <c r="F307" s="2" t="s">
        <v>477</v>
      </c>
      <c r="G307" s="3">
        <v>5</v>
      </c>
      <c r="H307" s="42">
        <v>117822</v>
      </c>
      <c r="I307" s="26">
        <f t="shared" si="44"/>
        <v>589110</v>
      </c>
      <c r="J307" s="153"/>
    </row>
    <row r="308" spans="1:10" ht="24" x14ac:dyDescent="0.2">
      <c r="A308" s="375" t="s">
        <v>559</v>
      </c>
      <c r="B308" s="376" t="s">
        <v>479</v>
      </c>
      <c r="C308" s="376"/>
      <c r="D308" s="376"/>
      <c r="E308" s="376"/>
      <c r="F308" s="140" t="s">
        <v>499</v>
      </c>
      <c r="G308" s="3">
        <f>5*15</f>
        <v>75</v>
      </c>
      <c r="H308" s="141">
        <v>11200</v>
      </c>
      <c r="I308" s="26">
        <f t="shared" si="44"/>
        <v>840000</v>
      </c>
      <c r="J308" s="153">
        <f>SUM(I308:I309)</f>
        <v>1429110</v>
      </c>
    </row>
    <row r="309" spans="1:10" ht="15" x14ac:dyDescent="0.2">
      <c r="A309" s="375"/>
      <c r="B309" s="376"/>
      <c r="C309" s="376"/>
      <c r="D309" s="376"/>
      <c r="E309" s="376"/>
      <c r="F309" s="2" t="s">
        <v>477</v>
      </c>
      <c r="G309" s="3">
        <v>5</v>
      </c>
      <c r="H309" s="42">
        <v>117822</v>
      </c>
      <c r="I309" s="26">
        <f t="shared" si="44"/>
        <v>589110</v>
      </c>
      <c r="J309" s="153"/>
    </row>
    <row r="310" spans="1:10" ht="24" x14ac:dyDescent="0.2">
      <c r="A310" s="375" t="s">
        <v>503</v>
      </c>
      <c r="B310" s="376" t="s">
        <v>480</v>
      </c>
      <c r="C310" s="376"/>
      <c r="D310" s="376"/>
      <c r="E310" s="376"/>
      <c r="F310" s="140" t="s">
        <v>499</v>
      </c>
      <c r="G310" s="3">
        <f>5*10</f>
        <v>50</v>
      </c>
      <c r="H310" s="141">
        <v>11200</v>
      </c>
      <c r="I310" s="26">
        <f t="shared" si="44"/>
        <v>560000</v>
      </c>
      <c r="J310" s="153">
        <f>SUM(I310:I312)</f>
        <v>783900</v>
      </c>
    </row>
    <row r="311" spans="1:10" ht="15" x14ac:dyDescent="0.2">
      <c r="A311" s="375"/>
      <c r="B311" s="376"/>
      <c r="C311" s="376"/>
      <c r="D311" s="376"/>
      <c r="E311" s="376"/>
      <c r="F311" s="79" t="s">
        <v>17</v>
      </c>
      <c r="G311" s="3">
        <f>5*10</f>
        <v>50</v>
      </c>
      <c r="H311" s="139">
        <v>817</v>
      </c>
      <c r="I311" s="26">
        <f>H311*G311</f>
        <v>40850</v>
      </c>
      <c r="J311" s="153"/>
    </row>
    <row r="312" spans="1:10" ht="15" x14ac:dyDescent="0.2">
      <c r="A312" s="375"/>
      <c r="B312" s="376"/>
      <c r="C312" s="376"/>
      <c r="D312" s="376"/>
      <c r="E312" s="376"/>
      <c r="F312" s="79" t="s">
        <v>497</v>
      </c>
      <c r="G312" s="3">
        <f>5*10</f>
        <v>50</v>
      </c>
      <c r="H312" s="139">
        <v>3661</v>
      </c>
      <c r="I312" s="26">
        <f>H312*G312</f>
        <v>183050</v>
      </c>
      <c r="J312" s="153"/>
    </row>
    <row r="313" spans="1:10" ht="24" x14ac:dyDescent="0.2">
      <c r="A313" s="375" t="s">
        <v>560</v>
      </c>
      <c r="B313" s="376" t="s">
        <v>480</v>
      </c>
      <c r="C313" s="376"/>
      <c r="D313" s="376"/>
      <c r="E313" s="376"/>
      <c r="F313" s="140" t="s">
        <v>499</v>
      </c>
      <c r="G313" s="3">
        <f>5*10</f>
        <v>50</v>
      </c>
      <c r="H313" s="141">
        <v>11200</v>
      </c>
      <c r="I313" s="26">
        <f t="shared" ref="I313:I316" si="45">H313*G313</f>
        <v>560000</v>
      </c>
      <c r="J313" s="153">
        <f>SUM(I313:I314)</f>
        <v>1149110</v>
      </c>
    </row>
    <row r="314" spans="1:10" ht="15" x14ac:dyDescent="0.2">
      <c r="A314" s="375"/>
      <c r="B314" s="376"/>
      <c r="C314" s="376"/>
      <c r="D314" s="376"/>
      <c r="E314" s="376"/>
      <c r="F314" s="2" t="s">
        <v>477</v>
      </c>
      <c r="G314" s="3">
        <v>5</v>
      </c>
      <c r="H314" s="42">
        <v>117822</v>
      </c>
      <c r="I314" s="26">
        <f t="shared" si="45"/>
        <v>589110</v>
      </c>
      <c r="J314" s="153"/>
    </row>
    <row r="315" spans="1:10" ht="24" x14ac:dyDescent="0.2">
      <c r="A315" s="375" t="s">
        <v>568</v>
      </c>
      <c r="B315" s="376" t="s">
        <v>480</v>
      </c>
      <c r="C315" s="376"/>
      <c r="D315" s="376"/>
      <c r="E315" s="376"/>
      <c r="F315" s="140" t="s">
        <v>499</v>
      </c>
      <c r="G315" s="3">
        <f>5*10</f>
        <v>50</v>
      </c>
      <c r="H315" s="141">
        <v>11200</v>
      </c>
      <c r="I315" s="26">
        <f t="shared" si="45"/>
        <v>560000</v>
      </c>
      <c r="J315" s="153">
        <f>SUM(I315:I316)</f>
        <v>1149110</v>
      </c>
    </row>
    <row r="316" spans="1:10" ht="15" x14ac:dyDescent="0.2">
      <c r="A316" s="375"/>
      <c r="B316" s="376"/>
      <c r="C316" s="376"/>
      <c r="D316" s="376"/>
      <c r="E316" s="376"/>
      <c r="F316" s="2" t="s">
        <v>477</v>
      </c>
      <c r="G316" s="3">
        <v>5</v>
      </c>
      <c r="H316" s="42">
        <v>117822</v>
      </c>
      <c r="I316" s="26">
        <f t="shared" si="45"/>
        <v>589110</v>
      </c>
      <c r="J316" s="153"/>
    </row>
    <row r="317" spans="1:10" ht="15" x14ac:dyDescent="0.2">
      <c r="A317" s="23" t="s">
        <v>485</v>
      </c>
      <c r="B317" s="23"/>
      <c r="C317" s="23"/>
      <c r="D317" s="23"/>
      <c r="E317" s="23"/>
      <c r="F317" s="23"/>
      <c r="G317" s="23"/>
      <c r="H317" s="23"/>
      <c r="I317" s="23"/>
      <c r="J317" s="23"/>
    </row>
    <row r="318" spans="1:10" ht="30" x14ac:dyDescent="0.2">
      <c r="A318" s="142" t="s">
        <v>71</v>
      </c>
      <c r="B318" s="149" t="s">
        <v>496</v>
      </c>
      <c r="C318" s="149"/>
      <c r="D318" s="149"/>
      <c r="E318" s="149"/>
      <c r="F318" s="21" t="s">
        <v>114</v>
      </c>
      <c r="G318" s="21" t="s">
        <v>174</v>
      </c>
      <c r="H318" s="21" t="s">
        <v>92</v>
      </c>
      <c r="I318" s="21" t="s">
        <v>93</v>
      </c>
      <c r="J318" s="21" t="s">
        <v>94</v>
      </c>
    </row>
    <row r="319" spans="1:10" ht="15" x14ac:dyDescent="0.2">
      <c r="A319" s="375" t="s">
        <v>504</v>
      </c>
      <c r="B319" s="376" t="s">
        <v>479</v>
      </c>
      <c r="C319" s="376"/>
      <c r="D319" s="376"/>
      <c r="E319" s="376"/>
      <c r="F319" s="2" t="s">
        <v>477</v>
      </c>
      <c r="G319" s="3">
        <v>5</v>
      </c>
      <c r="H319" s="42">
        <v>117822</v>
      </c>
      <c r="I319" s="26">
        <f t="shared" ref="I319:I330" si="46">H319*G319</f>
        <v>589110</v>
      </c>
      <c r="J319" s="153">
        <f>SUM(I319:I320)</f>
        <v>1429110</v>
      </c>
    </row>
    <row r="320" spans="1:10" ht="24" x14ac:dyDescent="0.2">
      <c r="A320" s="375"/>
      <c r="B320" s="376"/>
      <c r="C320" s="376"/>
      <c r="D320" s="376"/>
      <c r="E320" s="376"/>
      <c r="F320" s="140" t="s">
        <v>499</v>
      </c>
      <c r="G320" s="3">
        <f>5*15</f>
        <v>75</v>
      </c>
      <c r="H320" s="141">
        <v>11200</v>
      </c>
      <c r="I320" s="26">
        <f t="shared" si="46"/>
        <v>840000</v>
      </c>
      <c r="J320" s="153"/>
    </row>
    <row r="321" spans="1:10" ht="15" x14ac:dyDescent="0.2">
      <c r="A321" s="375" t="s">
        <v>507</v>
      </c>
      <c r="B321" s="376" t="s">
        <v>479</v>
      </c>
      <c r="C321" s="376"/>
      <c r="D321" s="376"/>
      <c r="E321" s="376"/>
      <c r="F321" s="2" t="s">
        <v>477</v>
      </c>
      <c r="G321" s="3">
        <v>4</v>
      </c>
      <c r="H321" s="42">
        <v>117822</v>
      </c>
      <c r="I321" s="26">
        <f t="shared" si="46"/>
        <v>471288</v>
      </c>
      <c r="J321" s="153">
        <f>SUM(I321:I322)</f>
        <v>1143288</v>
      </c>
    </row>
    <row r="322" spans="1:10" ht="24" x14ac:dyDescent="0.2">
      <c r="A322" s="375"/>
      <c r="B322" s="376"/>
      <c r="C322" s="376"/>
      <c r="D322" s="376"/>
      <c r="E322" s="376"/>
      <c r="F322" s="140" t="s">
        <v>499</v>
      </c>
      <c r="G322" s="3">
        <f>4*15</f>
        <v>60</v>
      </c>
      <c r="H322" s="141">
        <v>11200</v>
      </c>
      <c r="I322" s="26">
        <f t="shared" si="46"/>
        <v>672000</v>
      </c>
      <c r="J322" s="153"/>
    </row>
    <row r="323" spans="1:10" ht="15" x14ac:dyDescent="0.2">
      <c r="A323" s="375" t="s">
        <v>506</v>
      </c>
      <c r="B323" s="376" t="s">
        <v>479</v>
      </c>
      <c r="C323" s="376"/>
      <c r="D323" s="376"/>
      <c r="E323" s="376"/>
      <c r="F323" s="2" t="s">
        <v>477</v>
      </c>
      <c r="G323" s="3">
        <v>4</v>
      </c>
      <c r="H323" s="42">
        <v>117822</v>
      </c>
      <c r="I323" s="26">
        <f t="shared" si="46"/>
        <v>471288</v>
      </c>
      <c r="J323" s="153">
        <f>SUM(I323:I324)</f>
        <v>1143288</v>
      </c>
    </row>
    <row r="324" spans="1:10" ht="24" x14ac:dyDescent="0.2">
      <c r="A324" s="375"/>
      <c r="B324" s="376"/>
      <c r="C324" s="376"/>
      <c r="D324" s="376"/>
      <c r="E324" s="376"/>
      <c r="F324" s="140" t="s">
        <v>499</v>
      </c>
      <c r="G324" s="3">
        <f>4*15</f>
        <v>60</v>
      </c>
      <c r="H324" s="141">
        <v>11200</v>
      </c>
      <c r="I324" s="26">
        <f t="shared" si="46"/>
        <v>672000</v>
      </c>
      <c r="J324" s="153"/>
    </row>
    <row r="325" spans="1:10" ht="15" x14ac:dyDescent="0.2">
      <c r="A325" s="375" t="s">
        <v>508</v>
      </c>
      <c r="B325" s="376" t="s">
        <v>480</v>
      </c>
      <c r="C325" s="376"/>
      <c r="D325" s="376"/>
      <c r="E325" s="376"/>
      <c r="F325" s="2" t="s">
        <v>477</v>
      </c>
      <c r="G325" s="3">
        <v>5</v>
      </c>
      <c r="H325" s="42">
        <v>117822</v>
      </c>
      <c r="I325" s="26">
        <f t="shared" si="46"/>
        <v>589110</v>
      </c>
      <c r="J325" s="153">
        <f>SUM(I325:I326)</f>
        <v>1149110</v>
      </c>
    </row>
    <row r="326" spans="1:10" ht="24" x14ac:dyDescent="0.2">
      <c r="A326" s="375"/>
      <c r="B326" s="376"/>
      <c r="C326" s="376"/>
      <c r="D326" s="376"/>
      <c r="E326" s="376"/>
      <c r="F326" s="140" t="s">
        <v>499</v>
      </c>
      <c r="G326" s="3">
        <f>5*10</f>
        <v>50</v>
      </c>
      <c r="H326" s="141">
        <v>11200</v>
      </c>
      <c r="I326" s="26">
        <f t="shared" si="46"/>
        <v>560000</v>
      </c>
      <c r="J326" s="153"/>
    </row>
    <row r="327" spans="1:10" ht="15" x14ac:dyDescent="0.2">
      <c r="A327" s="375" t="s">
        <v>505</v>
      </c>
      <c r="B327" s="376" t="s">
        <v>480</v>
      </c>
      <c r="C327" s="376"/>
      <c r="D327" s="376"/>
      <c r="E327" s="376"/>
      <c r="F327" s="2" t="s">
        <v>477</v>
      </c>
      <c r="G327" s="3">
        <v>4</v>
      </c>
      <c r="H327" s="42">
        <v>117822</v>
      </c>
      <c r="I327" s="26">
        <f t="shared" si="46"/>
        <v>471288</v>
      </c>
      <c r="J327" s="153">
        <f>SUM(I327:I328)</f>
        <v>919288</v>
      </c>
    </row>
    <row r="328" spans="1:10" ht="24" x14ac:dyDescent="0.2">
      <c r="A328" s="375"/>
      <c r="B328" s="376"/>
      <c r="C328" s="376"/>
      <c r="D328" s="376"/>
      <c r="E328" s="376"/>
      <c r="F328" s="140" t="s">
        <v>499</v>
      </c>
      <c r="G328" s="3">
        <f>4*10</f>
        <v>40</v>
      </c>
      <c r="H328" s="141">
        <v>11200</v>
      </c>
      <c r="I328" s="26">
        <f t="shared" si="46"/>
        <v>448000</v>
      </c>
      <c r="J328" s="153"/>
    </row>
    <row r="329" spans="1:10" ht="15" x14ac:dyDescent="0.2">
      <c r="A329" s="375" t="s">
        <v>509</v>
      </c>
      <c r="B329" s="376" t="s">
        <v>480</v>
      </c>
      <c r="C329" s="376"/>
      <c r="D329" s="376"/>
      <c r="E329" s="376"/>
      <c r="F329" s="2" t="s">
        <v>477</v>
      </c>
      <c r="G329" s="3">
        <v>4</v>
      </c>
      <c r="H329" s="42">
        <v>117822</v>
      </c>
      <c r="I329" s="26">
        <f t="shared" si="46"/>
        <v>471288</v>
      </c>
      <c r="J329" s="153">
        <f>SUM(I329:I330)</f>
        <v>919288</v>
      </c>
    </row>
    <row r="330" spans="1:10" ht="24" x14ac:dyDescent="0.2">
      <c r="A330" s="375"/>
      <c r="B330" s="376"/>
      <c r="C330" s="376"/>
      <c r="D330" s="376"/>
      <c r="E330" s="376"/>
      <c r="F330" s="140" t="s">
        <v>499</v>
      </c>
      <c r="G330" s="3">
        <f>4*10</f>
        <v>40</v>
      </c>
      <c r="H330" s="141">
        <v>11200</v>
      </c>
      <c r="I330" s="26">
        <f t="shared" si="46"/>
        <v>448000</v>
      </c>
      <c r="J330" s="153"/>
    </row>
    <row r="331" spans="1:10" ht="15" x14ac:dyDescent="0.2">
      <c r="A331" s="23" t="s">
        <v>476</v>
      </c>
      <c r="B331" s="23"/>
      <c r="C331" s="23"/>
      <c r="D331" s="23"/>
      <c r="E331" s="23"/>
      <c r="F331" s="23"/>
      <c r="G331" s="23"/>
      <c r="H331" s="23"/>
      <c r="I331" s="23"/>
      <c r="J331" s="23"/>
    </row>
    <row r="332" spans="1:10" ht="30" x14ac:dyDescent="0.2">
      <c r="A332" s="142" t="s">
        <v>71</v>
      </c>
      <c r="B332" s="149" t="s">
        <v>496</v>
      </c>
      <c r="C332" s="149" t="s">
        <v>111</v>
      </c>
      <c r="D332" s="149" t="s">
        <v>112</v>
      </c>
      <c r="E332" s="149" t="s">
        <v>113</v>
      </c>
      <c r="F332" s="21" t="s">
        <v>114</v>
      </c>
      <c r="G332" s="21" t="s">
        <v>174</v>
      </c>
      <c r="H332" s="21" t="s">
        <v>92</v>
      </c>
      <c r="I332" s="21" t="s">
        <v>93</v>
      </c>
      <c r="J332" s="21" t="s">
        <v>94</v>
      </c>
    </row>
    <row r="333" spans="1:10" ht="45" x14ac:dyDescent="0.2">
      <c r="A333" s="378" t="s">
        <v>510</v>
      </c>
      <c r="B333" s="173" t="s">
        <v>117</v>
      </c>
      <c r="C333" s="173"/>
      <c r="D333" s="173"/>
      <c r="E333" s="173"/>
      <c r="F333" s="2" t="s">
        <v>478</v>
      </c>
      <c r="G333" s="3">
        <v>1</v>
      </c>
      <c r="H333" s="137">
        <v>48083.25</v>
      </c>
      <c r="I333" s="26">
        <f>H333*G333</f>
        <v>48083.25</v>
      </c>
      <c r="J333" s="153">
        <f>SUM(I333:I335)</f>
        <v>877609.5</v>
      </c>
    </row>
    <row r="334" spans="1:10" ht="15" x14ac:dyDescent="0.2">
      <c r="A334" s="378"/>
      <c r="B334" s="173"/>
      <c r="C334" s="173"/>
      <c r="D334" s="173"/>
      <c r="E334" s="173"/>
      <c r="F334" s="2" t="s">
        <v>477</v>
      </c>
      <c r="G334" s="3">
        <v>5</v>
      </c>
      <c r="H334" s="42">
        <v>117822</v>
      </c>
      <c r="I334" s="26">
        <f t="shared" ref="I334:I335" si="47">H334*G334</f>
        <v>589110</v>
      </c>
      <c r="J334" s="153"/>
    </row>
    <row r="335" spans="1:10" ht="30" x14ac:dyDescent="0.2">
      <c r="A335" s="378"/>
      <c r="B335" s="173"/>
      <c r="C335" s="173"/>
      <c r="D335" s="173"/>
      <c r="E335" s="173"/>
      <c r="F335" s="2" t="s">
        <v>76</v>
      </c>
      <c r="G335" s="3">
        <f>5*15</f>
        <v>75</v>
      </c>
      <c r="H335" s="138">
        <v>3205.55</v>
      </c>
      <c r="I335" s="26">
        <f t="shared" si="47"/>
        <v>240416.25</v>
      </c>
      <c r="J335" s="153"/>
    </row>
    <row r="336" spans="1:10" ht="45" x14ac:dyDescent="0.2">
      <c r="A336" s="378" t="s">
        <v>511</v>
      </c>
      <c r="B336" s="173" t="s">
        <v>59</v>
      </c>
      <c r="C336" s="173"/>
      <c r="D336" s="173"/>
      <c r="E336" s="173"/>
      <c r="F336" s="2" t="s">
        <v>478</v>
      </c>
      <c r="G336" s="3">
        <v>1</v>
      </c>
      <c r="H336" s="137">
        <v>48083.25</v>
      </c>
      <c r="I336" s="26">
        <f>H336*G336</f>
        <v>48083.25</v>
      </c>
      <c r="J336" s="153">
        <f>SUM(I336:I338)</f>
        <v>797470.75</v>
      </c>
    </row>
    <row r="337" spans="1:10" ht="15" x14ac:dyDescent="0.2">
      <c r="A337" s="378"/>
      <c r="B337" s="173"/>
      <c r="C337" s="173"/>
      <c r="D337" s="173"/>
      <c r="E337" s="173"/>
      <c r="F337" s="2" t="s">
        <v>477</v>
      </c>
      <c r="G337" s="3">
        <v>5</v>
      </c>
      <c r="H337" s="42">
        <v>117822</v>
      </c>
      <c r="I337" s="26">
        <f t="shared" ref="I337:I340" si="48">H337*G337</f>
        <v>589110</v>
      </c>
      <c r="J337" s="153"/>
    </row>
    <row r="338" spans="1:10" ht="30" x14ac:dyDescent="0.2">
      <c r="A338" s="378"/>
      <c r="B338" s="173"/>
      <c r="C338" s="173"/>
      <c r="D338" s="173"/>
      <c r="E338" s="173"/>
      <c r="F338" s="2" t="s">
        <v>76</v>
      </c>
      <c r="G338" s="3">
        <f>5*10</f>
        <v>50</v>
      </c>
      <c r="H338" s="138">
        <v>3205.55</v>
      </c>
      <c r="I338" s="26">
        <f t="shared" si="48"/>
        <v>160277.5</v>
      </c>
      <c r="J338" s="153"/>
    </row>
    <row r="339" spans="1:10" ht="15" x14ac:dyDescent="0.2">
      <c r="A339" s="375" t="s">
        <v>512</v>
      </c>
      <c r="B339" s="376" t="s">
        <v>479</v>
      </c>
      <c r="C339" s="376"/>
      <c r="D339" s="376"/>
      <c r="E339" s="376"/>
      <c r="F339" s="2" t="s">
        <v>481</v>
      </c>
      <c r="G339" s="3">
        <v>1</v>
      </c>
      <c r="H339" s="138">
        <v>99990</v>
      </c>
      <c r="I339" s="26">
        <f t="shared" si="48"/>
        <v>99990</v>
      </c>
      <c r="J339" s="153">
        <f>SUM(I339:I340)</f>
        <v>217812</v>
      </c>
    </row>
    <row r="340" spans="1:10" ht="15" x14ac:dyDescent="0.2">
      <c r="A340" s="375"/>
      <c r="B340" s="376"/>
      <c r="C340" s="376"/>
      <c r="D340" s="376"/>
      <c r="E340" s="376"/>
      <c r="F340" s="2" t="s">
        <v>477</v>
      </c>
      <c r="G340" s="3">
        <v>1</v>
      </c>
      <c r="H340" s="42">
        <v>117822</v>
      </c>
      <c r="I340" s="26">
        <f t="shared" si="48"/>
        <v>117822</v>
      </c>
      <c r="J340" s="153"/>
    </row>
    <row r="341" spans="1:10" ht="84" x14ac:dyDescent="0.2">
      <c r="A341" s="143" t="s">
        <v>514</v>
      </c>
      <c r="B341" s="376" t="s">
        <v>479</v>
      </c>
      <c r="C341" s="376"/>
      <c r="D341" s="376"/>
      <c r="E341" s="376"/>
      <c r="F341" s="2" t="s">
        <v>478</v>
      </c>
      <c r="G341" s="3">
        <v>1</v>
      </c>
      <c r="H341" s="137">
        <v>48083.25</v>
      </c>
      <c r="I341" s="26">
        <f>H341*G341</f>
        <v>48083.25</v>
      </c>
      <c r="J341" s="26">
        <f>SUM(I341)</f>
        <v>48083.25</v>
      </c>
    </row>
    <row r="342" spans="1:10" ht="56" x14ac:dyDescent="0.2">
      <c r="A342" s="143" t="s">
        <v>513</v>
      </c>
      <c r="B342" s="376" t="s">
        <v>479</v>
      </c>
      <c r="C342" s="376"/>
      <c r="D342" s="376"/>
      <c r="E342" s="376"/>
      <c r="F342" s="2" t="s">
        <v>478</v>
      </c>
      <c r="G342" s="3">
        <v>1</v>
      </c>
      <c r="H342" s="137">
        <v>48083.25</v>
      </c>
      <c r="I342" s="26">
        <f>H342*G342</f>
        <v>48083.25</v>
      </c>
      <c r="J342" s="26">
        <f>SUM(I342)</f>
        <v>48083.25</v>
      </c>
    </row>
    <row r="343" spans="1:10" ht="15" x14ac:dyDescent="0.2">
      <c r="A343" s="375" t="s">
        <v>515</v>
      </c>
      <c r="B343" s="376" t="s">
        <v>479</v>
      </c>
      <c r="C343" s="376"/>
      <c r="D343" s="376"/>
      <c r="E343" s="376"/>
      <c r="F343" s="2" t="s">
        <v>20</v>
      </c>
      <c r="G343" s="3">
        <v>15</v>
      </c>
      <c r="H343" s="138">
        <v>533.91</v>
      </c>
      <c r="I343" s="26">
        <f>H343*G343</f>
        <v>8008.65</v>
      </c>
      <c r="J343" s="153">
        <f>SUM(I343:I346)</f>
        <v>647395.45000000007</v>
      </c>
    </row>
    <row r="344" spans="1:10" ht="15" x14ac:dyDescent="0.2">
      <c r="A344" s="375"/>
      <c r="B344" s="376"/>
      <c r="C344" s="376"/>
      <c r="D344" s="376"/>
      <c r="E344" s="376"/>
      <c r="F344" s="2" t="s">
        <v>477</v>
      </c>
      <c r="G344" s="3">
        <v>4</v>
      </c>
      <c r="H344" s="42">
        <v>117822</v>
      </c>
      <c r="I344" s="26">
        <f t="shared" ref="I344:I348" si="49">H344*G344</f>
        <v>471288</v>
      </c>
      <c r="J344" s="153"/>
    </row>
    <row r="345" spans="1:10" ht="30" x14ac:dyDescent="0.2">
      <c r="A345" s="375"/>
      <c r="B345" s="376"/>
      <c r="C345" s="376"/>
      <c r="D345" s="376"/>
      <c r="E345" s="376"/>
      <c r="F345" s="2" t="s">
        <v>482</v>
      </c>
      <c r="G345" s="3">
        <v>15</v>
      </c>
      <c r="H345" s="138">
        <f>533.91*12</f>
        <v>6406.92</v>
      </c>
      <c r="I345" s="26">
        <f t="shared" si="49"/>
        <v>96103.8</v>
      </c>
      <c r="J345" s="153"/>
    </row>
    <row r="346" spans="1:10" ht="15" x14ac:dyDescent="0.2">
      <c r="A346" s="375"/>
      <c r="B346" s="376"/>
      <c r="C346" s="376"/>
      <c r="D346" s="376"/>
      <c r="E346" s="376"/>
      <c r="F346" s="2" t="s">
        <v>22</v>
      </c>
      <c r="G346" s="3">
        <v>1</v>
      </c>
      <c r="H346" s="138">
        <v>71995</v>
      </c>
      <c r="I346" s="26">
        <f t="shared" si="49"/>
        <v>71995</v>
      </c>
      <c r="J346" s="153"/>
    </row>
    <row r="347" spans="1:10" ht="15" x14ac:dyDescent="0.2">
      <c r="A347" s="375" t="s">
        <v>516</v>
      </c>
      <c r="B347" s="376" t="s">
        <v>480</v>
      </c>
      <c r="C347" s="376"/>
      <c r="D347" s="376"/>
      <c r="E347" s="376"/>
      <c r="F347" s="2" t="s">
        <v>481</v>
      </c>
      <c r="G347" s="3">
        <v>1</v>
      </c>
      <c r="H347" s="138">
        <v>99990</v>
      </c>
      <c r="I347" s="26">
        <f t="shared" si="49"/>
        <v>99990</v>
      </c>
      <c r="J347" s="153">
        <f>SUM(I347:I348)</f>
        <v>217812</v>
      </c>
    </row>
    <row r="348" spans="1:10" ht="15" x14ac:dyDescent="0.2">
      <c r="A348" s="375"/>
      <c r="B348" s="376"/>
      <c r="C348" s="376"/>
      <c r="D348" s="376"/>
      <c r="E348" s="376"/>
      <c r="F348" s="2" t="s">
        <v>477</v>
      </c>
      <c r="G348" s="3">
        <v>1</v>
      </c>
      <c r="H348" s="42">
        <v>117822</v>
      </c>
      <c r="I348" s="26">
        <f t="shared" si="49"/>
        <v>117822</v>
      </c>
      <c r="J348" s="153"/>
    </row>
    <row r="349" spans="1:10" ht="84" x14ac:dyDescent="0.2">
      <c r="A349" s="143" t="s">
        <v>517</v>
      </c>
      <c r="B349" s="376" t="s">
        <v>480</v>
      </c>
      <c r="C349" s="376"/>
      <c r="D349" s="376"/>
      <c r="E349" s="376"/>
      <c r="F349" s="2" t="s">
        <v>478</v>
      </c>
      <c r="G349" s="3">
        <v>1</v>
      </c>
      <c r="H349" s="137">
        <v>48083.25</v>
      </c>
      <c r="I349" s="26">
        <f>H349*G349</f>
        <v>48083.25</v>
      </c>
      <c r="J349" s="26">
        <f>SUM(I349)</f>
        <v>48083.25</v>
      </c>
    </row>
    <row r="350" spans="1:10" ht="56" x14ac:dyDescent="0.2">
      <c r="A350" s="143" t="s">
        <v>518</v>
      </c>
      <c r="B350" s="376" t="s">
        <v>480</v>
      </c>
      <c r="C350" s="376"/>
      <c r="D350" s="376"/>
      <c r="E350" s="376"/>
      <c r="F350" s="2" t="s">
        <v>478</v>
      </c>
      <c r="G350" s="3">
        <v>1</v>
      </c>
      <c r="H350" s="137">
        <v>48083.25</v>
      </c>
      <c r="I350" s="26">
        <f>H350*G350</f>
        <v>48083.25</v>
      </c>
      <c r="J350" s="26">
        <f>SUM(I350)</f>
        <v>48083.25</v>
      </c>
    </row>
    <row r="351" spans="1:10" ht="15" x14ac:dyDescent="0.2">
      <c r="A351" s="375" t="s">
        <v>519</v>
      </c>
      <c r="B351" s="376" t="s">
        <v>480</v>
      </c>
      <c r="C351" s="376"/>
      <c r="D351" s="376"/>
      <c r="E351" s="376"/>
      <c r="F351" s="2" t="s">
        <v>20</v>
      </c>
      <c r="G351" s="3">
        <v>10</v>
      </c>
      <c r="H351" s="138">
        <v>533.91</v>
      </c>
      <c r="I351" s="26">
        <f>H351*G351</f>
        <v>5339.0999999999995</v>
      </c>
      <c r="J351" s="153">
        <f>SUM(I351:I354)</f>
        <v>612691.29999999993</v>
      </c>
    </row>
    <row r="352" spans="1:10" ht="15" x14ac:dyDescent="0.2">
      <c r="A352" s="375"/>
      <c r="B352" s="376"/>
      <c r="C352" s="376"/>
      <c r="D352" s="376"/>
      <c r="E352" s="376"/>
      <c r="F352" s="2" t="s">
        <v>477</v>
      </c>
      <c r="G352" s="3">
        <v>4</v>
      </c>
      <c r="H352" s="42">
        <v>117822</v>
      </c>
      <c r="I352" s="26">
        <f>H352*G352</f>
        <v>471288</v>
      </c>
      <c r="J352" s="153"/>
    </row>
    <row r="353" spans="1:10" ht="30" x14ac:dyDescent="0.2">
      <c r="A353" s="375"/>
      <c r="B353" s="376"/>
      <c r="C353" s="376"/>
      <c r="D353" s="376"/>
      <c r="E353" s="376"/>
      <c r="F353" s="2" t="s">
        <v>482</v>
      </c>
      <c r="G353" s="3">
        <v>10</v>
      </c>
      <c r="H353" s="138">
        <f>533.91*12</f>
        <v>6406.92</v>
      </c>
      <c r="I353" s="26">
        <f t="shared" ref="I353:I354" si="50">H353*G353</f>
        <v>64069.2</v>
      </c>
      <c r="J353" s="153"/>
    </row>
    <row r="354" spans="1:10" ht="15" x14ac:dyDescent="0.2">
      <c r="A354" s="375"/>
      <c r="B354" s="376"/>
      <c r="C354" s="376"/>
      <c r="D354" s="376"/>
      <c r="E354" s="376"/>
      <c r="F354" s="2" t="s">
        <v>22</v>
      </c>
      <c r="G354" s="3">
        <v>1</v>
      </c>
      <c r="H354" s="138">
        <v>71995</v>
      </c>
      <c r="I354" s="26">
        <f t="shared" si="50"/>
        <v>71995</v>
      </c>
      <c r="J354" s="153"/>
    </row>
    <row r="355" spans="1:10" ht="15" x14ac:dyDescent="0.2">
      <c r="A355" s="23" t="s">
        <v>486</v>
      </c>
      <c r="B355" s="23"/>
      <c r="C355" s="23"/>
      <c r="D355" s="23"/>
      <c r="E355" s="23"/>
      <c r="F355" s="23"/>
      <c r="G355" s="23"/>
      <c r="H355" s="23"/>
      <c r="I355" s="23"/>
      <c r="J355" s="23"/>
    </row>
    <row r="356" spans="1:10" ht="30" x14ac:dyDescent="0.2">
      <c r="A356" s="142" t="s">
        <v>71</v>
      </c>
      <c r="B356" s="149" t="s">
        <v>496</v>
      </c>
      <c r="C356" s="149" t="s">
        <v>111</v>
      </c>
      <c r="D356" s="149" t="s">
        <v>112</v>
      </c>
      <c r="E356" s="149" t="s">
        <v>113</v>
      </c>
      <c r="F356" s="21" t="s">
        <v>114</v>
      </c>
      <c r="G356" s="21" t="s">
        <v>174</v>
      </c>
      <c r="H356" s="21" t="s">
        <v>92</v>
      </c>
      <c r="I356" s="21" t="s">
        <v>93</v>
      </c>
      <c r="J356" s="21" t="s">
        <v>94</v>
      </c>
    </row>
    <row r="357" spans="1:10" ht="15" x14ac:dyDescent="0.2">
      <c r="A357" s="375" t="s">
        <v>551</v>
      </c>
      <c r="B357" s="376" t="s">
        <v>479</v>
      </c>
      <c r="C357" s="376"/>
      <c r="D357" s="376"/>
      <c r="E357" s="376"/>
      <c r="F357" s="2" t="s">
        <v>477</v>
      </c>
      <c r="G357" s="3">
        <v>4</v>
      </c>
      <c r="H357" s="42">
        <v>117822</v>
      </c>
      <c r="I357" s="26">
        <f t="shared" ref="I357:I372" si="51">H357*G357</f>
        <v>471288</v>
      </c>
      <c r="J357" s="153">
        <f>SUM(I357:I358)</f>
        <v>1143288</v>
      </c>
    </row>
    <row r="358" spans="1:10" ht="24" x14ac:dyDescent="0.2">
      <c r="A358" s="375"/>
      <c r="B358" s="376"/>
      <c r="C358" s="376"/>
      <c r="D358" s="376"/>
      <c r="E358" s="376"/>
      <c r="F358" s="140" t="s">
        <v>499</v>
      </c>
      <c r="G358" s="3">
        <f>4*15</f>
        <v>60</v>
      </c>
      <c r="H358" s="141">
        <v>11200</v>
      </c>
      <c r="I358" s="26">
        <f t="shared" si="51"/>
        <v>672000</v>
      </c>
      <c r="J358" s="153"/>
    </row>
    <row r="359" spans="1:10" ht="15" x14ac:dyDescent="0.2">
      <c r="A359" s="375" t="s">
        <v>567</v>
      </c>
      <c r="B359" s="376" t="s">
        <v>479</v>
      </c>
      <c r="C359" s="376"/>
      <c r="D359" s="376"/>
      <c r="E359" s="376"/>
      <c r="F359" s="2" t="s">
        <v>477</v>
      </c>
      <c r="G359" s="3">
        <v>4</v>
      </c>
      <c r="H359" s="42">
        <v>117822</v>
      </c>
      <c r="I359" s="26">
        <f t="shared" si="51"/>
        <v>471288</v>
      </c>
      <c r="J359" s="153">
        <f>SUM(I359:I360)</f>
        <v>1143288</v>
      </c>
    </row>
    <row r="360" spans="1:10" ht="24" x14ac:dyDescent="0.2">
      <c r="A360" s="375"/>
      <c r="B360" s="376"/>
      <c r="C360" s="376"/>
      <c r="D360" s="376"/>
      <c r="E360" s="376"/>
      <c r="F360" s="140" t="s">
        <v>499</v>
      </c>
      <c r="G360" s="3">
        <f>4*15</f>
        <v>60</v>
      </c>
      <c r="H360" s="141">
        <v>11200</v>
      </c>
      <c r="I360" s="26">
        <f t="shared" si="51"/>
        <v>672000</v>
      </c>
      <c r="J360" s="153"/>
    </row>
    <row r="361" spans="1:10" ht="15" x14ac:dyDescent="0.2">
      <c r="A361" s="375" t="s">
        <v>520</v>
      </c>
      <c r="B361" s="376" t="s">
        <v>479</v>
      </c>
      <c r="C361" s="376"/>
      <c r="D361" s="376"/>
      <c r="E361" s="376"/>
      <c r="F361" s="2" t="s">
        <v>477</v>
      </c>
      <c r="G361" s="3">
        <v>1</v>
      </c>
      <c r="H361" s="42">
        <v>117822</v>
      </c>
      <c r="I361" s="26">
        <f t="shared" si="51"/>
        <v>117822</v>
      </c>
      <c r="J361" s="153">
        <f>SUM(I361:I362)</f>
        <v>285822</v>
      </c>
    </row>
    <row r="362" spans="1:10" ht="24" x14ac:dyDescent="0.2">
      <c r="A362" s="375"/>
      <c r="B362" s="376"/>
      <c r="C362" s="376"/>
      <c r="D362" s="376"/>
      <c r="E362" s="376"/>
      <c r="F362" s="140" t="s">
        <v>499</v>
      </c>
      <c r="G362" s="3">
        <v>15</v>
      </c>
      <c r="H362" s="141">
        <v>11200</v>
      </c>
      <c r="I362" s="26">
        <f t="shared" si="51"/>
        <v>168000</v>
      </c>
      <c r="J362" s="153"/>
    </row>
    <row r="363" spans="1:10" ht="15" x14ac:dyDescent="0.2">
      <c r="A363" s="375" t="s">
        <v>521</v>
      </c>
      <c r="B363" s="376" t="s">
        <v>479</v>
      </c>
      <c r="C363" s="376"/>
      <c r="D363" s="376"/>
      <c r="E363" s="376"/>
      <c r="F363" s="2" t="s">
        <v>477</v>
      </c>
      <c r="G363" s="3">
        <v>3</v>
      </c>
      <c r="H363" s="42">
        <v>117822</v>
      </c>
      <c r="I363" s="26">
        <f t="shared" si="51"/>
        <v>353466</v>
      </c>
      <c r="J363" s="153">
        <f>SUM(I363:I364)</f>
        <v>857466</v>
      </c>
    </row>
    <row r="364" spans="1:10" ht="24" x14ac:dyDescent="0.2">
      <c r="A364" s="375"/>
      <c r="B364" s="376"/>
      <c r="C364" s="376"/>
      <c r="D364" s="376"/>
      <c r="E364" s="376"/>
      <c r="F364" s="140" t="s">
        <v>499</v>
      </c>
      <c r="G364" s="3">
        <f>3*15</f>
        <v>45</v>
      </c>
      <c r="H364" s="141">
        <v>11200</v>
      </c>
      <c r="I364" s="26">
        <f t="shared" si="51"/>
        <v>504000</v>
      </c>
      <c r="J364" s="153"/>
    </row>
    <row r="365" spans="1:10" ht="15" x14ac:dyDescent="0.2">
      <c r="A365" s="375" t="s">
        <v>522</v>
      </c>
      <c r="B365" s="376" t="s">
        <v>480</v>
      </c>
      <c r="C365" s="376"/>
      <c r="D365" s="376"/>
      <c r="E365" s="376"/>
      <c r="F365" s="2" t="s">
        <v>477</v>
      </c>
      <c r="G365" s="3">
        <v>4</v>
      </c>
      <c r="H365" s="42">
        <v>117822</v>
      </c>
      <c r="I365" s="26">
        <f t="shared" si="51"/>
        <v>471288</v>
      </c>
      <c r="J365" s="153">
        <f>SUM(I365:I366)</f>
        <v>919288</v>
      </c>
    </row>
    <row r="366" spans="1:10" ht="24" x14ac:dyDescent="0.2">
      <c r="A366" s="375"/>
      <c r="B366" s="376"/>
      <c r="C366" s="376"/>
      <c r="D366" s="376"/>
      <c r="E366" s="376"/>
      <c r="F366" s="140" t="s">
        <v>499</v>
      </c>
      <c r="G366" s="3">
        <f>4*10</f>
        <v>40</v>
      </c>
      <c r="H366" s="141">
        <v>11200</v>
      </c>
      <c r="I366" s="26">
        <f t="shared" si="51"/>
        <v>448000</v>
      </c>
      <c r="J366" s="153"/>
    </row>
    <row r="367" spans="1:10" ht="15" x14ac:dyDescent="0.2">
      <c r="A367" s="375" t="s">
        <v>566</v>
      </c>
      <c r="B367" s="376" t="s">
        <v>480</v>
      </c>
      <c r="C367" s="376"/>
      <c r="D367" s="376"/>
      <c r="E367" s="376"/>
      <c r="F367" s="2" t="s">
        <v>477</v>
      </c>
      <c r="G367" s="3">
        <v>4</v>
      </c>
      <c r="H367" s="42">
        <v>117822</v>
      </c>
      <c r="I367" s="26">
        <f t="shared" si="51"/>
        <v>471288</v>
      </c>
      <c r="J367" s="153">
        <f>SUM(I367:I368)</f>
        <v>919288</v>
      </c>
    </row>
    <row r="368" spans="1:10" ht="24" x14ac:dyDescent="0.2">
      <c r="A368" s="375"/>
      <c r="B368" s="376"/>
      <c r="C368" s="376"/>
      <c r="D368" s="376"/>
      <c r="E368" s="376"/>
      <c r="F368" s="140" t="s">
        <v>499</v>
      </c>
      <c r="G368" s="3">
        <f>4*10</f>
        <v>40</v>
      </c>
      <c r="H368" s="141">
        <v>11200</v>
      </c>
      <c r="I368" s="26">
        <f t="shared" si="51"/>
        <v>448000</v>
      </c>
      <c r="J368" s="153"/>
    </row>
    <row r="369" spans="1:10" ht="15" x14ac:dyDescent="0.2">
      <c r="A369" s="375" t="s">
        <v>523</v>
      </c>
      <c r="B369" s="376" t="s">
        <v>480</v>
      </c>
      <c r="C369" s="376"/>
      <c r="D369" s="376"/>
      <c r="E369" s="376"/>
      <c r="F369" s="2" t="s">
        <v>477</v>
      </c>
      <c r="G369" s="3">
        <v>1</v>
      </c>
      <c r="H369" s="42">
        <v>117822</v>
      </c>
      <c r="I369" s="26">
        <f t="shared" si="51"/>
        <v>117822</v>
      </c>
      <c r="J369" s="153">
        <f>SUM(I369:I370)</f>
        <v>229822</v>
      </c>
    </row>
    <row r="370" spans="1:10" ht="24" x14ac:dyDescent="0.2">
      <c r="A370" s="375"/>
      <c r="B370" s="376"/>
      <c r="C370" s="376"/>
      <c r="D370" s="376"/>
      <c r="E370" s="376"/>
      <c r="F370" s="140" t="s">
        <v>499</v>
      </c>
      <c r="G370" s="3">
        <f>10</f>
        <v>10</v>
      </c>
      <c r="H370" s="141">
        <v>11200</v>
      </c>
      <c r="I370" s="26">
        <f t="shared" si="51"/>
        <v>112000</v>
      </c>
      <c r="J370" s="153"/>
    </row>
    <row r="371" spans="1:10" ht="15" x14ac:dyDescent="0.2">
      <c r="A371" s="375" t="s">
        <v>524</v>
      </c>
      <c r="B371" s="376" t="s">
        <v>480</v>
      </c>
      <c r="C371" s="376"/>
      <c r="D371" s="376"/>
      <c r="E371" s="376"/>
      <c r="F371" s="2" t="s">
        <v>477</v>
      </c>
      <c r="G371" s="3">
        <v>3</v>
      </c>
      <c r="H371" s="42">
        <v>117822</v>
      </c>
      <c r="I371" s="26">
        <f t="shared" si="51"/>
        <v>353466</v>
      </c>
      <c r="J371" s="153">
        <f>SUM(I371:I372)</f>
        <v>689466</v>
      </c>
    </row>
    <row r="372" spans="1:10" ht="24" x14ac:dyDescent="0.2">
      <c r="A372" s="375"/>
      <c r="B372" s="376"/>
      <c r="C372" s="376"/>
      <c r="D372" s="376"/>
      <c r="E372" s="376"/>
      <c r="F372" s="140" t="s">
        <v>499</v>
      </c>
      <c r="G372" s="3">
        <v>30</v>
      </c>
      <c r="H372" s="141">
        <v>11200</v>
      </c>
      <c r="I372" s="26">
        <f t="shared" si="51"/>
        <v>336000</v>
      </c>
      <c r="J372" s="153"/>
    </row>
    <row r="373" spans="1:10" ht="15" x14ac:dyDescent="0.2">
      <c r="A373" s="23" t="s">
        <v>487</v>
      </c>
      <c r="B373" s="23"/>
      <c r="C373" s="23"/>
      <c r="D373" s="23"/>
      <c r="E373" s="23"/>
      <c r="F373" s="23"/>
      <c r="G373" s="23"/>
      <c r="H373" s="23"/>
      <c r="I373" s="23"/>
      <c r="J373" s="23"/>
    </row>
    <row r="374" spans="1:10" ht="30" x14ac:dyDescent="0.2">
      <c r="A374" s="142" t="s">
        <v>71</v>
      </c>
      <c r="B374" s="149" t="s">
        <v>496</v>
      </c>
      <c r="C374" s="149" t="s">
        <v>111</v>
      </c>
      <c r="D374" s="149" t="s">
        <v>112</v>
      </c>
      <c r="E374" s="149" t="s">
        <v>113</v>
      </c>
      <c r="F374" s="21" t="s">
        <v>114</v>
      </c>
      <c r="G374" s="21" t="s">
        <v>174</v>
      </c>
      <c r="H374" s="21" t="s">
        <v>92</v>
      </c>
      <c r="I374" s="21" t="s">
        <v>93</v>
      </c>
      <c r="J374" s="21" t="s">
        <v>94</v>
      </c>
    </row>
    <row r="375" spans="1:10" ht="15" x14ac:dyDescent="0.2">
      <c r="A375" s="375" t="s">
        <v>525</v>
      </c>
      <c r="B375" s="376" t="s">
        <v>479</v>
      </c>
      <c r="C375" s="376"/>
      <c r="D375" s="376"/>
      <c r="E375" s="376"/>
      <c r="F375" s="2" t="s">
        <v>477</v>
      </c>
      <c r="G375" s="3">
        <v>4</v>
      </c>
      <c r="H375" s="42">
        <v>117822</v>
      </c>
      <c r="I375" s="26">
        <f t="shared" ref="I375:I394" si="52">H375*G375</f>
        <v>471288</v>
      </c>
      <c r="J375" s="153">
        <f>SUM(I375:I376)</f>
        <v>1143288</v>
      </c>
    </row>
    <row r="376" spans="1:10" ht="24" x14ac:dyDescent="0.2">
      <c r="A376" s="375"/>
      <c r="B376" s="376"/>
      <c r="C376" s="376"/>
      <c r="D376" s="376"/>
      <c r="E376" s="376"/>
      <c r="F376" s="140" t="s">
        <v>499</v>
      </c>
      <c r="G376" s="3">
        <f>4*15</f>
        <v>60</v>
      </c>
      <c r="H376" s="141">
        <v>11200</v>
      </c>
      <c r="I376" s="26">
        <f t="shared" si="52"/>
        <v>672000</v>
      </c>
      <c r="J376" s="153"/>
    </row>
    <row r="377" spans="1:10" ht="15" x14ac:dyDescent="0.2">
      <c r="A377" s="375" t="s">
        <v>526</v>
      </c>
      <c r="B377" s="376" t="s">
        <v>479</v>
      </c>
      <c r="C377" s="376"/>
      <c r="D377" s="376"/>
      <c r="E377" s="376"/>
      <c r="F377" s="2" t="s">
        <v>477</v>
      </c>
      <c r="G377" s="3">
        <v>4</v>
      </c>
      <c r="H377" s="42">
        <v>117822</v>
      </c>
      <c r="I377" s="26">
        <f t="shared" si="52"/>
        <v>471288</v>
      </c>
      <c r="J377" s="153">
        <f>SUM(I377:I378)</f>
        <v>1143288</v>
      </c>
    </row>
    <row r="378" spans="1:10" ht="24" x14ac:dyDescent="0.2">
      <c r="A378" s="375"/>
      <c r="B378" s="376"/>
      <c r="C378" s="376"/>
      <c r="D378" s="376"/>
      <c r="E378" s="376"/>
      <c r="F378" s="140" t="s">
        <v>499</v>
      </c>
      <c r="G378" s="3">
        <f>4*15</f>
        <v>60</v>
      </c>
      <c r="H378" s="141">
        <v>11200</v>
      </c>
      <c r="I378" s="26">
        <f t="shared" si="52"/>
        <v>672000</v>
      </c>
      <c r="J378" s="153"/>
    </row>
    <row r="379" spans="1:10" ht="15" x14ac:dyDescent="0.2">
      <c r="A379" s="375" t="s">
        <v>527</v>
      </c>
      <c r="B379" s="376" t="s">
        <v>479</v>
      </c>
      <c r="C379" s="376"/>
      <c r="D379" s="376"/>
      <c r="E379" s="376"/>
      <c r="F379" s="2" t="s">
        <v>477</v>
      </c>
      <c r="G379" s="3">
        <v>4</v>
      </c>
      <c r="H379" s="42">
        <v>117822</v>
      </c>
      <c r="I379" s="26">
        <f t="shared" si="52"/>
        <v>471288</v>
      </c>
      <c r="J379" s="153">
        <f>SUM(I379:I380)</f>
        <v>1143288</v>
      </c>
    </row>
    <row r="380" spans="1:10" ht="24" x14ac:dyDescent="0.2">
      <c r="A380" s="375"/>
      <c r="B380" s="376"/>
      <c r="C380" s="376"/>
      <c r="D380" s="376"/>
      <c r="E380" s="376"/>
      <c r="F380" s="140" t="s">
        <v>499</v>
      </c>
      <c r="G380" s="3">
        <f>4*15</f>
        <v>60</v>
      </c>
      <c r="H380" s="141">
        <v>11200</v>
      </c>
      <c r="I380" s="26">
        <f t="shared" si="52"/>
        <v>672000</v>
      </c>
      <c r="J380" s="153"/>
    </row>
    <row r="381" spans="1:10" ht="15" x14ac:dyDescent="0.2">
      <c r="A381" s="375" t="s">
        <v>528</v>
      </c>
      <c r="B381" s="376" t="s">
        <v>479</v>
      </c>
      <c r="C381" s="376"/>
      <c r="D381" s="376"/>
      <c r="E381" s="376"/>
      <c r="F381" s="2" t="s">
        <v>477</v>
      </c>
      <c r="G381" s="3">
        <v>4</v>
      </c>
      <c r="H381" s="42">
        <v>117822</v>
      </c>
      <c r="I381" s="26">
        <f t="shared" si="52"/>
        <v>471288</v>
      </c>
      <c r="J381" s="153">
        <f>SUM(I381:I382)</f>
        <v>1143288</v>
      </c>
    </row>
    <row r="382" spans="1:10" ht="24" x14ac:dyDescent="0.2">
      <c r="A382" s="375"/>
      <c r="B382" s="376"/>
      <c r="C382" s="376"/>
      <c r="D382" s="376"/>
      <c r="E382" s="376"/>
      <c r="F382" s="140" t="s">
        <v>499</v>
      </c>
      <c r="G382" s="3">
        <f>4*15</f>
        <v>60</v>
      </c>
      <c r="H382" s="141">
        <v>11200</v>
      </c>
      <c r="I382" s="26">
        <f t="shared" si="52"/>
        <v>672000</v>
      </c>
      <c r="J382" s="153"/>
    </row>
    <row r="383" spans="1:10" ht="15" x14ac:dyDescent="0.2">
      <c r="A383" s="375" t="s">
        <v>569</v>
      </c>
      <c r="B383" s="376" t="s">
        <v>479</v>
      </c>
      <c r="C383" s="376"/>
      <c r="D383" s="376"/>
      <c r="E383" s="376"/>
      <c r="F383" s="2" t="s">
        <v>477</v>
      </c>
      <c r="G383" s="3">
        <v>8</v>
      </c>
      <c r="H383" s="42">
        <v>117822</v>
      </c>
      <c r="I383" s="26">
        <f t="shared" si="52"/>
        <v>942576</v>
      </c>
      <c r="J383" s="153">
        <f>SUM(I383:I384)</f>
        <v>2286576</v>
      </c>
    </row>
    <row r="384" spans="1:10" ht="24" x14ac:dyDescent="0.2">
      <c r="A384" s="375"/>
      <c r="B384" s="376"/>
      <c r="C384" s="376"/>
      <c r="D384" s="376"/>
      <c r="E384" s="376"/>
      <c r="F384" s="140" t="s">
        <v>499</v>
      </c>
      <c r="G384" s="3">
        <f>8*15</f>
        <v>120</v>
      </c>
      <c r="H384" s="141">
        <v>11200</v>
      </c>
      <c r="I384" s="26">
        <f t="shared" si="52"/>
        <v>1344000</v>
      </c>
      <c r="J384" s="153"/>
    </row>
    <row r="385" spans="1:10" ht="15" x14ac:dyDescent="0.2">
      <c r="A385" s="375" t="s">
        <v>529</v>
      </c>
      <c r="B385" s="376" t="s">
        <v>480</v>
      </c>
      <c r="C385" s="376"/>
      <c r="D385" s="376"/>
      <c r="E385" s="376"/>
      <c r="F385" s="2" t="s">
        <v>477</v>
      </c>
      <c r="G385" s="3">
        <v>4</v>
      </c>
      <c r="H385" s="42">
        <v>117822</v>
      </c>
      <c r="I385" s="26">
        <f t="shared" si="52"/>
        <v>471288</v>
      </c>
      <c r="J385" s="153">
        <f>SUM(I385:I386)</f>
        <v>919288</v>
      </c>
    </row>
    <row r="386" spans="1:10" ht="24" x14ac:dyDescent="0.2">
      <c r="A386" s="375"/>
      <c r="B386" s="376"/>
      <c r="C386" s="376"/>
      <c r="D386" s="376"/>
      <c r="E386" s="376"/>
      <c r="F386" s="140" t="s">
        <v>499</v>
      </c>
      <c r="G386" s="3">
        <f>4*10</f>
        <v>40</v>
      </c>
      <c r="H386" s="141">
        <v>11200</v>
      </c>
      <c r="I386" s="26">
        <f t="shared" si="52"/>
        <v>448000</v>
      </c>
      <c r="J386" s="153"/>
    </row>
    <row r="387" spans="1:10" ht="15" x14ac:dyDescent="0.2">
      <c r="A387" s="375" t="s">
        <v>530</v>
      </c>
      <c r="B387" s="376" t="s">
        <v>480</v>
      </c>
      <c r="C387" s="376"/>
      <c r="D387" s="376"/>
      <c r="E387" s="376"/>
      <c r="F387" s="2" t="s">
        <v>477</v>
      </c>
      <c r="G387" s="3">
        <v>4</v>
      </c>
      <c r="H387" s="42">
        <v>117822</v>
      </c>
      <c r="I387" s="26">
        <f t="shared" si="52"/>
        <v>471288</v>
      </c>
      <c r="J387" s="153">
        <f>SUM(I387:I388)</f>
        <v>919288</v>
      </c>
    </row>
    <row r="388" spans="1:10" ht="24" x14ac:dyDescent="0.2">
      <c r="A388" s="375"/>
      <c r="B388" s="376"/>
      <c r="C388" s="376"/>
      <c r="D388" s="376"/>
      <c r="E388" s="376"/>
      <c r="F388" s="140" t="s">
        <v>499</v>
      </c>
      <c r="G388" s="3">
        <f>4*10</f>
        <v>40</v>
      </c>
      <c r="H388" s="141">
        <v>11200</v>
      </c>
      <c r="I388" s="26">
        <f t="shared" si="52"/>
        <v>448000</v>
      </c>
      <c r="J388" s="153"/>
    </row>
    <row r="389" spans="1:10" ht="15" x14ac:dyDescent="0.2">
      <c r="A389" s="375" t="s">
        <v>531</v>
      </c>
      <c r="B389" s="376" t="s">
        <v>480</v>
      </c>
      <c r="C389" s="376"/>
      <c r="D389" s="376"/>
      <c r="E389" s="376"/>
      <c r="F389" s="2" t="s">
        <v>477</v>
      </c>
      <c r="G389" s="3">
        <v>4</v>
      </c>
      <c r="H389" s="42">
        <v>117822</v>
      </c>
      <c r="I389" s="26">
        <f t="shared" si="52"/>
        <v>471288</v>
      </c>
      <c r="J389" s="153">
        <f>SUM(I389:I390)</f>
        <v>919288</v>
      </c>
    </row>
    <row r="390" spans="1:10" ht="24" x14ac:dyDescent="0.2">
      <c r="A390" s="375"/>
      <c r="B390" s="376"/>
      <c r="C390" s="376"/>
      <c r="D390" s="376"/>
      <c r="E390" s="376"/>
      <c r="F390" s="140" t="s">
        <v>499</v>
      </c>
      <c r="G390" s="3">
        <f>4*10</f>
        <v>40</v>
      </c>
      <c r="H390" s="141">
        <v>11200</v>
      </c>
      <c r="I390" s="26">
        <f t="shared" si="52"/>
        <v>448000</v>
      </c>
      <c r="J390" s="153"/>
    </row>
    <row r="391" spans="1:10" ht="15" x14ac:dyDescent="0.2">
      <c r="A391" s="375" t="s">
        <v>532</v>
      </c>
      <c r="B391" s="376" t="s">
        <v>480</v>
      </c>
      <c r="C391" s="376"/>
      <c r="D391" s="376"/>
      <c r="E391" s="376"/>
      <c r="F391" s="2" t="s">
        <v>477</v>
      </c>
      <c r="G391" s="3">
        <v>4</v>
      </c>
      <c r="H391" s="42">
        <v>117822</v>
      </c>
      <c r="I391" s="26">
        <f t="shared" si="52"/>
        <v>471288</v>
      </c>
      <c r="J391" s="153">
        <f>SUM(I391:I392)</f>
        <v>919288</v>
      </c>
    </row>
    <row r="392" spans="1:10" ht="24" x14ac:dyDescent="0.2">
      <c r="A392" s="375"/>
      <c r="B392" s="376"/>
      <c r="C392" s="376"/>
      <c r="D392" s="376"/>
      <c r="E392" s="376"/>
      <c r="F392" s="140" t="s">
        <v>499</v>
      </c>
      <c r="G392" s="3">
        <f>4*10</f>
        <v>40</v>
      </c>
      <c r="H392" s="141">
        <v>11200</v>
      </c>
      <c r="I392" s="26">
        <f t="shared" si="52"/>
        <v>448000</v>
      </c>
      <c r="J392" s="153"/>
    </row>
    <row r="393" spans="1:10" ht="15" x14ac:dyDescent="0.2">
      <c r="A393" s="377" t="s">
        <v>561</v>
      </c>
      <c r="B393" s="376" t="s">
        <v>480</v>
      </c>
      <c r="C393" s="376"/>
      <c r="D393" s="376"/>
      <c r="E393" s="376"/>
      <c r="F393" s="2" t="s">
        <v>477</v>
      </c>
      <c r="G393" s="3">
        <v>5</v>
      </c>
      <c r="H393" s="42">
        <v>117822</v>
      </c>
      <c r="I393" s="26">
        <f t="shared" si="52"/>
        <v>589110</v>
      </c>
      <c r="J393" s="153">
        <f>SUM(I393:I394)</f>
        <v>1149110</v>
      </c>
    </row>
    <row r="394" spans="1:10" ht="24" x14ac:dyDescent="0.2">
      <c r="A394" s="377"/>
      <c r="B394" s="376"/>
      <c r="C394" s="376"/>
      <c r="D394" s="376"/>
      <c r="E394" s="376"/>
      <c r="F394" s="140" t="s">
        <v>499</v>
      </c>
      <c r="G394" s="3">
        <f>5*10</f>
        <v>50</v>
      </c>
      <c r="H394" s="141">
        <v>11200</v>
      </c>
      <c r="I394" s="26">
        <f t="shared" si="52"/>
        <v>560000</v>
      </c>
      <c r="J394" s="153"/>
    </row>
    <row r="395" spans="1:10" ht="15" x14ac:dyDescent="0.2">
      <c r="A395" s="23" t="s">
        <v>488</v>
      </c>
      <c r="B395" s="23"/>
      <c r="C395" s="23"/>
      <c r="D395" s="23"/>
      <c r="E395" s="23"/>
      <c r="F395" s="23"/>
      <c r="G395" s="23"/>
      <c r="H395" s="23"/>
      <c r="I395" s="23"/>
      <c r="J395" s="23"/>
    </row>
    <row r="396" spans="1:10" ht="30" x14ac:dyDescent="0.2">
      <c r="A396" s="142" t="s">
        <v>71</v>
      </c>
      <c r="B396" s="149" t="s">
        <v>496</v>
      </c>
      <c r="C396" s="149" t="s">
        <v>111</v>
      </c>
      <c r="D396" s="149" t="s">
        <v>112</v>
      </c>
      <c r="E396" s="149" t="s">
        <v>113</v>
      </c>
      <c r="F396" s="21" t="s">
        <v>114</v>
      </c>
      <c r="G396" s="21" t="s">
        <v>174</v>
      </c>
      <c r="H396" s="21" t="s">
        <v>92</v>
      </c>
      <c r="I396" s="21" t="s">
        <v>93</v>
      </c>
      <c r="J396" s="21" t="s">
        <v>94</v>
      </c>
    </row>
    <row r="397" spans="1:10" ht="15" x14ac:dyDescent="0.2">
      <c r="A397" s="375" t="s">
        <v>533</v>
      </c>
      <c r="B397" s="376" t="s">
        <v>479</v>
      </c>
      <c r="C397" s="376"/>
      <c r="D397" s="376"/>
      <c r="E397" s="376"/>
      <c r="F397" s="2" t="s">
        <v>477</v>
      </c>
      <c r="G397" s="3">
        <v>3</v>
      </c>
      <c r="H397" s="42">
        <v>117822</v>
      </c>
      <c r="I397" s="26">
        <f t="shared" ref="I397:I408" si="53">H397*G397</f>
        <v>353466</v>
      </c>
      <c r="J397" s="153">
        <f>SUM(I397:I398)</f>
        <v>857466</v>
      </c>
    </row>
    <row r="398" spans="1:10" ht="24" x14ac:dyDescent="0.2">
      <c r="A398" s="375"/>
      <c r="B398" s="376"/>
      <c r="C398" s="376"/>
      <c r="D398" s="376"/>
      <c r="E398" s="376"/>
      <c r="F398" s="140" t="s">
        <v>499</v>
      </c>
      <c r="G398" s="3">
        <f>3*15</f>
        <v>45</v>
      </c>
      <c r="H398" s="141">
        <v>11200</v>
      </c>
      <c r="I398" s="26">
        <f t="shared" si="53"/>
        <v>504000</v>
      </c>
      <c r="J398" s="153"/>
    </row>
    <row r="399" spans="1:10" ht="15" x14ac:dyDescent="0.2">
      <c r="A399" s="375" t="s">
        <v>565</v>
      </c>
      <c r="B399" s="376" t="s">
        <v>479</v>
      </c>
      <c r="C399" s="376"/>
      <c r="D399" s="376"/>
      <c r="E399" s="376"/>
      <c r="F399" s="2" t="s">
        <v>477</v>
      </c>
      <c r="G399" s="3">
        <v>4</v>
      </c>
      <c r="H399" s="42">
        <v>117822</v>
      </c>
      <c r="I399" s="26">
        <f t="shared" si="53"/>
        <v>471288</v>
      </c>
      <c r="J399" s="153">
        <f>SUM(I399:I400)</f>
        <v>1143288</v>
      </c>
    </row>
    <row r="400" spans="1:10" ht="24" x14ac:dyDescent="0.2">
      <c r="A400" s="375"/>
      <c r="B400" s="376"/>
      <c r="C400" s="376"/>
      <c r="D400" s="376"/>
      <c r="E400" s="376"/>
      <c r="F400" s="140" t="s">
        <v>499</v>
      </c>
      <c r="G400" s="3">
        <f>4*15</f>
        <v>60</v>
      </c>
      <c r="H400" s="141">
        <v>11200</v>
      </c>
      <c r="I400" s="26">
        <f t="shared" si="53"/>
        <v>672000</v>
      </c>
      <c r="J400" s="153"/>
    </row>
    <row r="401" spans="1:10" ht="15" x14ac:dyDescent="0.2">
      <c r="A401" s="375" t="s">
        <v>564</v>
      </c>
      <c r="B401" s="376" t="s">
        <v>479</v>
      </c>
      <c r="C401" s="376"/>
      <c r="D401" s="376"/>
      <c r="E401" s="376"/>
      <c r="F401" s="2" t="s">
        <v>477</v>
      </c>
      <c r="G401" s="3">
        <v>4</v>
      </c>
      <c r="H401" s="42">
        <v>117822</v>
      </c>
      <c r="I401" s="26">
        <f t="shared" si="53"/>
        <v>471288</v>
      </c>
      <c r="J401" s="153">
        <f>SUM(I401:I402)</f>
        <v>1143288</v>
      </c>
    </row>
    <row r="402" spans="1:10" ht="24" x14ac:dyDescent="0.2">
      <c r="A402" s="375"/>
      <c r="B402" s="376"/>
      <c r="C402" s="376"/>
      <c r="D402" s="376"/>
      <c r="E402" s="376"/>
      <c r="F402" s="140" t="s">
        <v>499</v>
      </c>
      <c r="G402" s="3">
        <f>4*15</f>
        <v>60</v>
      </c>
      <c r="H402" s="141">
        <v>11200</v>
      </c>
      <c r="I402" s="26">
        <f t="shared" si="53"/>
        <v>672000</v>
      </c>
      <c r="J402" s="153"/>
    </row>
    <row r="403" spans="1:10" ht="15" x14ac:dyDescent="0.2">
      <c r="A403" s="375" t="s">
        <v>534</v>
      </c>
      <c r="B403" s="376" t="s">
        <v>480</v>
      </c>
      <c r="C403" s="376"/>
      <c r="D403" s="376"/>
      <c r="E403" s="376"/>
      <c r="F403" s="2" t="s">
        <v>477</v>
      </c>
      <c r="G403" s="3">
        <v>3</v>
      </c>
      <c r="H403" s="42">
        <v>117822</v>
      </c>
      <c r="I403" s="26">
        <f t="shared" si="53"/>
        <v>353466</v>
      </c>
      <c r="J403" s="153">
        <f>SUM(I403:I404)</f>
        <v>689466</v>
      </c>
    </row>
    <row r="404" spans="1:10" ht="24" x14ac:dyDescent="0.2">
      <c r="A404" s="375"/>
      <c r="B404" s="376"/>
      <c r="C404" s="376"/>
      <c r="D404" s="376"/>
      <c r="E404" s="376"/>
      <c r="F404" s="140" t="s">
        <v>499</v>
      </c>
      <c r="G404" s="3">
        <f>3*10</f>
        <v>30</v>
      </c>
      <c r="H404" s="141">
        <v>11200</v>
      </c>
      <c r="I404" s="26">
        <f t="shared" si="53"/>
        <v>336000</v>
      </c>
      <c r="J404" s="153"/>
    </row>
    <row r="405" spans="1:10" ht="15" x14ac:dyDescent="0.2">
      <c r="A405" s="375" t="s">
        <v>562</v>
      </c>
      <c r="B405" s="376" t="s">
        <v>480</v>
      </c>
      <c r="C405" s="376"/>
      <c r="D405" s="376"/>
      <c r="E405" s="376"/>
      <c r="F405" s="2" t="s">
        <v>477</v>
      </c>
      <c r="G405" s="3">
        <v>4</v>
      </c>
      <c r="H405" s="42">
        <v>117822</v>
      </c>
      <c r="I405" s="26">
        <f t="shared" si="53"/>
        <v>471288</v>
      </c>
      <c r="J405" s="153">
        <f>SUM(I405:I406)</f>
        <v>919288</v>
      </c>
    </row>
    <row r="406" spans="1:10" ht="24" x14ac:dyDescent="0.2">
      <c r="A406" s="375"/>
      <c r="B406" s="376"/>
      <c r="C406" s="376"/>
      <c r="D406" s="376"/>
      <c r="E406" s="376"/>
      <c r="F406" s="140" t="s">
        <v>499</v>
      </c>
      <c r="G406" s="3">
        <f>4*10</f>
        <v>40</v>
      </c>
      <c r="H406" s="141">
        <v>11200</v>
      </c>
      <c r="I406" s="26">
        <f t="shared" si="53"/>
        <v>448000</v>
      </c>
      <c r="J406" s="153"/>
    </row>
    <row r="407" spans="1:10" ht="15" x14ac:dyDescent="0.2">
      <c r="A407" s="375" t="s">
        <v>563</v>
      </c>
      <c r="B407" s="376" t="s">
        <v>480</v>
      </c>
      <c r="C407" s="376"/>
      <c r="D407" s="376"/>
      <c r="E407" s="376"/>
      <c r="F407" s="2" t="s">
        <v>477</v>
      </c>
      <c r="G407" s="3">
        <v>4</v>
      </c>
      <c r="H407" s="42">
        <v>117822</v>
      </c>
      <c r="I407" s="26">
        <f t="shared" si="53"/>
        <v>471288</v>
      </c>
      <c r="J407" s="153">
        <f>SUM(I407:I408)</f>
        <v>919288</v>
      </c>
    </row>
    <row r="408" spans="1:10" ht="24" x14ac:dyDescent="0.2">
      <c r="A408" s="375"/>
      <c r="B408" s="376"/>
      <c r="C408" s="376"/>
      <c r="D408" s="376"/>
      <c r="E408" s="376"/>
      <c r="F408" s="140" t="s">
        <v>499</v>
      </c>
      <c r="G408" s="3">
        <f>4*10</f>
        <v>40</v>
      </c>
      <c r="H408" s="141">
        <v>11200</v>
      </c>
      <c r="I408" s="26">
        <f t="shared" si="53"/>
        <v>448000</v>
      </c>
      <c r="J408" s="153"/>
    </row>
    <row r="409" spans="1:10" ht="15" x14ac:dyDescent="0.2">
      <c r="A409" s="23" t="s">
        <v>489</v>
      </c>
      <c r="B409" s="23"/>
      <c r="C409" s="23"/>
      <c r="D409" s="23"/>
      <c r="E409" s="23"/>
      <c r="F409" s="23"/>
      <c r="G409" s="23"/>
      <c r="H409" s="23"/>
      <c r="I409" s="23"/>
      <c r="J409" s="23"/>
    </row>
    <row r="410" spans="1:10" ht="30" x14ac:dyDescent="0.2">
      <c r="A410" s="142" t="s">
        <v>71</v>
      </c>
      <c r="B410" s="149" t="s">
        <v>496</v>
      </c>
      <c r="C410" s="149" t="s">
        <v>111</v>
      </c>
      <c r="D410" s="149" t="s">
        <v>112</v>
      </c>
      <c r="E410" s="149" t="s">
        <v>113</v>
      </c>
      <c r="F410" s="21" t="s">
        <v>114</v>
      </c>
      <c r="G410" s="21" t="s">
        <v>174</v>
      </c>
      <c r="H410" s="21" t="s">
        <v>92</v>
      </c>
      <c r="I410" s="21" t="s">
        <v>93</v>
      </c>
      <c r="J410" s="21" t="s">
        <v>94</v>
      </c>
    </row>
    <row r="411" spans="1:10" ht="70" x14ac:dyDescent="0.2">
      <c r="A411" s="143" t="s">
        <v>535</v>
      </c>
      <c r="B411" s="376" t="s">
        <v>479</v>
      </c>
      <c r="C411" s="376"/>
      <c r="D411" s="376"/>
      <c r="E411" s="376"/>
      <c r="F411" s="140" t="s">
        <v>499</v>
      </c>
      <c r="G411" s="3">
        <f>2*15</f>
        <v>30</v>
      </c>
      <c r="H411" s="141">
        <v>11200</v>
      </c>
      <c r="I411" s="26">
        <f t="shared" ref="I411:I414" si="54">H411*G411</f>
        <v>336000</v>
      </c>
      <c r="J411" s="26">
        <f>SUM(I411)</f>
        <v>336000</v>
      </c>
    </row>
    <row r="412" spans="1:10" ht="98" x14ac:dyDescent="0.2">
      <c r="A412" s="143" t="s">
        <v>536</v>
      </c>
      <c r="B412" s="376" t="s">
        <v>479</v>
      </c>
      <c r="C412" s="376"/>
      <c r="D412" s="376"/>
      <c r="E412" s="376"/>
      <c r="F412" s="140" t="s">
        <v>499</v>
      </c>
      <c r="G412" s="3">
        <f>4*15</f>
        <v>60</v>
      </c>
      <c r="H412" s="141">
        <v>11200</v>
      </c>
      <c r="I412" s="26">
        <f t="shared" si="54"/>
        <v>672000</v>
      </c>
      <c r="J412" s="26">
        <f>SUM(I412)</f>
        <v>672000</v>
      </c>
    </row>
    <row r="413" spans="1:10" ht="70" x14ac:dyDescent="0.2">
      <c r="A413" s="143" t="s">
        <v>537</v>
      </c>
      <c r="B413" s="376" t="s">
        <v>480</v>
      </c>
      <c r="C413" s="376"/>
      <c r="D413" s="376"/>
      <c r="E413" s="376"/>
      <c r="F413" s="140" t="s">
        <v>499</v>
      </c>
      <c r="G413" s="3">
        <f>2*10</f>
        <v>20</v>
      </c>
      <c r="H413" s="141">
        <v>11200</v>
      </c>
      <c r="I413" s="26">
        <f t="shared" si="54"/>
        <v>224000</v>
      </c>
      <c r="J413" s="26">
        <f>SUM(I413)</f>
        <v>224000</v>
      </c>
    </row>
    <row r="414" spans="1:10" ht="98" x14ac:dyDescent="0.2">
      <c r="A414" s="143" t="s">
        <v>538</v>
      </c>
      <c r="B414" s="376" t="s">
        <v>480</v>
      </c>
      <c r="C414" s="376"/>
      <c r="D414" s="376"/>
      <c r="E414" s="376"/>
      <c r="F414" s="140" t="s">
        <v>499</v>
      </c>
      <c r="G414" s="3">
        <f>4*10</f>
        <v>40</v>
      </c>
      <c r="H414" s="141">
        <v>11200</v>
      </c>
      <c r="I414" s="26">
        <f t="shared" si="54"/>
        <v>448000</v>
      </c>
      <c r="J414" s="26">
        <f>SUM(I414)</f>
        <v>448000</v>
      </c>
    </row>
    <row r="415" spans="1:10" ht="15" x14ac:dyDescent="0.2">
      <c r="A415" s="23" t="s">
        <v>490</v>
      </c>
      <c r="B415" s="23"/>
      <c r="C415" s="23"/>
      <c r="D415" s="23"/>
      <c r="E415" s="23"/>
      <c r="F415" s="23"/>
      <c r="G415" s="23"/>
      <c r="H415" s="23"/>
      <c r="I415" s="23"/>
      <c r="J415" s="23"/>
    </row>
    <row r="416" spans="1:10" ht="30" x14ac:dyDescent="0.2">
      <c r="A416" s="142" t="s">
        <v>71</v>
      </c>
      <c r="B416" s="149" t="s">
        <v>496</v>
      </c>
      <c r="C416" s="149" t="s">
        <v>111</v>
      </c>
      <c r="D416" s="149" t="s">
        <v>112</v>
      </c>
      <c r="E416" s="149" t="s">
        <v>113</v>
      </c>
      <c r="F416" s="21" t="s">
        <v>114</v>
      </c>
      <c r="G416" s="21" t="s">
        <v>174</v>
      </c>
      <c r="H416" s="21" t="s">
        <v>92</v>
      </c>
      <c r="I416" s="21" t="s">
        <v>93</v>
      </c>
      <c r="J416" s="21" t="s">
        <v>94</v>
      </c>
    </row>
    <row r="417" spans="1:10" ht="168" x14ac:dyDescent="0.2">
      <c r="A417" s="143" t="s">
        <v>539</v>
      </c>
      <c r="B417" s="376" t="s">
        <v>479</v>
      </c>
      <c r="C417" s="376"/>
      <c r="D417" s="376"/>
      <c r="E417" s="376"/>
      <c r="F417" s="140" t="s">
        <v>499</v>
      </c>
      <c r="G417" s="3">
        <v>15</v>
      </c>
      <c r="H417" s="141">
        <v>11200</v>
      </c>
      <c r="I417" s="26">
        <f t="shared" ref="I417:I422" si="55">H417*G417</f>
        <v>168000</v>
      </c>
      <c r="J417" s="26">
        <f t="shared" ref="J417:J422" si="56">SUM(I417)</f>
        <v>168000</v>
      </c>
    </row>
    <row r="418" spans="1:10" ht="238" x14ac:dyDescent="0.2">
      <c r="A418" s="143" t="s">
        <v>540</v>
      </c>
      <c r="B418" s="376" t="s">
        <v>479</v>
      </c>
      <c r="C418" s="376"/>
      <c r="D418" s="376"/>
      <c r="E418" s="376"/>
      <c r="F418" s="140" t="s">
        <v>499</v>
      </c>
      <c r="G418" s="3">
        <v>15</v>
      </c>
      <c r="H418" s="141">
        <v>11200</v>
      </c>
      <c r="I418" s="26">
        <f t="shared" si="55"/>
        <v>168000</v>
      </c>
      <c r="J418" s="26">
        <f t="shared" si="56"/>
        <v>168000</v>
      </c>
    </row>
    <row r="419" spans="1:10" ht="168" x14ac:dyDescent="0.2">
      <c r="A419" s="143" t="s">
        <v>491</v>
      </c>
      <c r="B419" s="376" t="s">
        <v>479</v>
      </c>
      <c r="C419" s="376"/>
      <c r="D419" s="376"/>
      <c r="E419" s="376"/>
      <c r="F419" s="140" t="s">
        <v>499</v>
      </c>
      <c r="G419" s="3">
        <v>40</v>
      </c>
      <c r="H419" s="141">
        <v>11200</v>
      </c>
      <c r="I419" s="26">
        <f t="shared" si="55"/>
        <v>448000</v>
      </c>
      <c r="J419" s="26">
        <f t="shared" si="56"/>
        <v>448000</v>
      </c>
    </row>
    <row r="420" spans="1:10" ht="168" x14ac:dyDescent="0.2">
      <c r="A420" s="143" t="s">
        <v>541</v>
      </c>
      <c r="B420" s="376" t="s">
        <v>480</v>
      </c>
      <c r="C420" s="376"/>
      <c r="D420" s="376"/>
      <c r="E420" s="376"/>
      <c r="F420" s="140" t="s">
        <v>499</v>
      </c>
      <c r="G420" s="3">
        <v>10</v>
      </c>
      <c r="H420" s="141">
        <v>11200</v>
      </c>
      <c r="I420" s="26">
        <f t="shared" si="55"/>
        <v>112000</v>
      </c>
      <c r="J420" s="26">
        <f t="shared" si="56"/>
        <v>112000</v>
      </c>
    </row>
    <row r="421" spans="1:10" ht="238" x14ac:dyDescent="0.2">
      <c r="A421" s="143" t="s">
        <v>542</v>
      </c>
      <c r="B421" s="376" t="s">
        <v>480</v>
      </c>
      <c r="C421" s="376"/>
      <c r="D421" s="376"/>
      <c r="E421" s="376"/>
      <c r="F421" s="140" t="s">
        <v>499</v>
      </c>
      <c r="G421" s="3">
        <v>10</v>
      </c>
      <c r="H421" s="141">
        <v>11200</v>
      </c>
      <c r="I421" s="26">
        <f t="shared" si="55"/>
        <v>112000</v>
      </c>
      <c r="J421" s="26">
        <f t="shared" si="56"/>
        <v>112000</v>
      </c>
    </row>
    <row r="422" spans="1:10" ht="168" x14ac:dyDescent="0.2">
      <c r="A422" s="143" t="s">
        <v>491</v>
      </c>
      <c r="B422" s="376" t="s">
        <v>480</v>
      </c>
      <c r="C422" s="376"/>
      <c r="D422" s="376"/>
      <c r="E422" s="376"/>
      <c r="F422" s="140" t="s">
        <v>499</v>
      </c>
      <c r="G422" s="3">
        <v>40</v>
      </c>
      <c r="H422" s="141">
        <v>11200</v>
      </c>
      <c r="I422" s="26">
        <f t="shared" si="55"/>
        <v>448000</v>
      </c>
      <c r="J422" s="26">
        <f t="shared" si="56"/>
        <v>448000</v>
      </c>
    </row>
    <row r="423" spans="1:10" ht="15" x14ac:dyDescent="0.2">
      <c r="A423" s="23" t="s">
        <v>492</v>
      </c>
      <c r="B423" s="23"/>
      <c r="C423" s="23"/>
      <c r="D423" s="23"/>
      <c r="E423" s="23"/>
      <c r="F423" s="23"/>
      <c r="G423" s="23"/>
      <c r="H423" s="23"/>
      <c r="I423" s="23"/>
      <c r="J423" s="23"/>
    </row>
    <row r="424" spans="1:10" ht="30" x14ac:dyDescent="0.2">
      <c r="A424" s="142" t="s">
        <v>71</v>
      </c>
      <c r="B424" s="149" t="s">
        <v>496</v>
      </c>
      <c r="C424" s="149" t="s">
        <v>111</v>
      </c>
      <c r="D424" s="149" t="s">
        <v>112</v>
      </c>
      <c r="E424" s="149" t="s">
        <v>113</v>
      </c>
      <c r="F424" s="21" t="s">
        <v>114</v>
      </c>
      <c r="G424" s="21" t="s">
        <v>174</v>
      </c>
      <c r="H424" s="21" t="s">
        <v>92</v>
      </c>
      <c r="I424" s="21" t="s">
        <v>93</v>
      </c>
      <c r="J424" s="21" t="s">
        <v>94</v>
      </c>
    </row>
    <row r="425" spans="1:10" ht="15" x14ac:dyDescent="0.2">
      <c r="A425" s="377" t="s">
        <v>543</v>
      </c>
      <c r="B425" s="376" t="s">
        <v>479</v>
      </c>
      <c r="C425" s="376"/>
      <c r="D425" s="376"/>
      <c r="E425" s="376"/>
      <c r="F425" s="2" t="s">
        <v>165</v>
      </c>
      <c r="G425" s="3">
        <v>2</v>
      </c>
      <c r="H425" s="42">
        <v>21500</v>
      </c>
      <c r="I425" s="26">
        <f t="shared" ref="I425:I432" si="57">+H425*G425</f>
        <v>43000</v>
      </c>
      <c r="J425" s="153">
        <f>SUM(I425:I428)</f>
        <v>102486</v>
      </c>
    </row>
    <row r="426" spans="1:10" ht="15" x14ac:dyDescent="0.2">
      <c r="A426" s="377"/>
      <c r="B426" s="376"/>
      <c r="C426" s="376"/>
      <c r="D426" s="376"/>
      <c r="E426" s="376"/>
      <c r="F426" s="2" t="s">
        <v>80</v>
      </c>
      <c r="G426" s="3">
        <v>4</v>
      </c>
      <c r="H426" s="42">
        <f>'[3]EST MERC INSUMOS'!$I$14</f>
        <v>2163</v>
      </c>
      <c r="I426" s="26">
        <f t="shared" si="57"/>
        <v>8652</v>
      </c>
      <c r="J426" s="153"/>
    </row>
    <row r="427" spans="1:10" ht="15" x14ac:dyDescent="0.2">
      <c r="A427" s="377"/>
      <c r="B427" s="376"/>
      <c r="C427" s="376"/>
      <c r="D427" s="376"/>
      <c r="E427" s="376"/>
      <c r="F427" s="2" t="s">
        <v>78</v>
      </c>
      <c r="G427" s="3">
        <v>1</v>
      </c>
      <c r="H427" s="42">
        <f>'[3]EST MERC INSUMOS'!$F$18</f>
        <v>12311</v>
      </c>
      <c r="I427" s="26">
        <f t="shared" si="57"/>
        <v>12311</v>
      </c>
      <c r="J427" s="153"/>
    </row>
    <row r="428" spans="1:10" ht="15" x14ac:dyDescent="0.2">
      <c r="A428" s="377"/>
      <c r="B428" s="376"/>
      <c r="C428" s="376"/>
      <c r="D428" s="376"/>
      <c r="E428" s="376"/>
      <c r="F428" s="2" t="s">
        <v>79</v>
      </c>
      <c r="G428" s="3">
        <v>3</v>
      </c>
      <c r="H428" s="42">
        <f>'[3]EST MERC INSUMOS'!$F$22</f>
        <v>12841</v>
      </c>
      <c r="I428" s="26">
        <f t="shared" si="57"/>
        <v>38523</v>
      </c>
      <c r="J428" s="153"/>
    </row>
    <row r="429" spans="1:10" ht="15" x14ac:dyDescent="0.2">
      <c r="A429" s="377" t="s">
        <v>544</v>
      </c>
      <c r="B429" s="376" t="s">
        <v>480</v>
      </c>
      <c r="C429" s="376"/>
      <c r="D429" s="376"/>
      <c r="E429" s="376"/>
      <c r="F429" s="2" t="s">
        <v>165</v>
      </c>
      <c r="G429" s="3">
        <v>1</v>
      </c>
      <c r="H429" s="42">
        <v>21500</v>
      </c>
      <c r="I429" s="26">
        <f t="shared" si="57"/>
        <v>21500</v>
      </c>
      <c r="J429" s="153">
        <f>SUM(I429:I432)</f>
        <v>78823</v>
      </c>
    </row>
    <row r="430" spans="1:10" ht="15" x14ac:dyDescent="0.2">
      <c r="A430" s="377"/>
      <c r="B430" s="376"/>
      <c r="C430" s="376"/>
      <c r="D430" s="376"/>
      <c r="E430" s="376"/>
      <c r="F430" s="2" t="s">
        <v>80</v>
      </c>
      <c r="G430" s="3">
        <v>3</v>
      </c>
      <c r="H430" s="42">
        <f>'[3]EST MERC INSUMOS'!$I$14</f>
        <v>2163</v>
      </c>
      <c r="I430" s="26">
        <f t="shared" si="57"/>
        <v>6489</v>
      </c>
      <c r="J430" s="153"/>
    </row>
    <row r="431" spans="1:10" ht="15" x14ac:dyDescent="0.2">
      <c r="A431" s="377"/>
      <c r="B431" s="376"/>
      <c r="C431" s="376"/>
      <c r="D431" s="376"/>
      <c r="E431" s="376"/>
      <c r="F431" s="2" t="s">
        <v>78</v>
      </c>
      <c r="G431" s="3">
        <v>1</v>
      </c>
      <c r="H431" s="42">
        <f>'[3]EST MERC INSUMOS'!$F$18</f>
        <v>12311</v>
      </c>
      <c r="I431" s="26">
        <f t="shared" si="57"/>
        <v>12311</v>
      </c>
      <c r="J431" s="153"/>
    </row>
    <row r="432" spans="1:10" ht="15" x14ac:dyDescent="0.2">
      <c r="A432" s="377"/>
      <c r="B432" s="376"/>
      <c r="C432" s="376"/>
      <c r="D432" s="376"/>
      <c r="E432" s="376"/>
      <c r="F432" s="2" t="s">
        <v>79</v>
      </c>
      <c r="G432" s="3">
        <v>3</v>
      </c>
      <c r="H432" s="42">
        <f>'[3]EST MERC INSUMOS'!$F$22</f>
        <v>12841</v>
      </c>
      <c r="I432" s="26">
        <f t="shared" si="57"/>
        <v>38523</v>
      </c>
      <c r="J432" s="153"/>
    </row>
    <row r="433" spans="1:12" ht="15" x14ac:dyDescent="0.2">
      <c r="A433" s="23" t="s">
        <v>493</v>
      </c>
      <c r="B433" s="23"/>
      <c r="C433" s="23"/>
      <c r="D433" s="23"/>
      <c r="E433" s="23"/>
      <c r="F433" s="23"/>
      <c r="G433" s="23"/>
      <c r="H433" s="23"/>
      <c r="I433" s="23"/>
      <c r="J433" s="23"/>
    </row>
    <row r="434" spans="1:12" ht="30" x14ac:dyDescent="0.2">
      <c r="A434" s="142" t="s">
        <v>71</v>
      </c>
      <c r="B434" s="149" t="s">
        <v>496</v>
      </c>
      <c r="C434" s="149" t="s">
        <v>111</v>
      </c>
      <c r="D434" s="149" t="s">
        <v>112</v>
      </c>
      <c r="E434" s="149" t="s">
        <v>113</v>
      </c>
      <c r="F434" s="21" t="s">
        <v>114</v>
      </c>
      <c r="G434" s="21" t="s">
        <v>174</v>
      </c>
      <c r="H434" s="21" t="s">
        <v>92</v>
      </c>
      <c r="I434" s="21" t="s">
        <v>93</v>
      </c>
      <c r="J434" s="21" t="s">
        <v>94</v>
      </c>
    </row>
    <row r="435" spans="1:12" ht="154" x14ac:dyDescent="0.2">
      <c r="A435" s="143" t="s">
        <v>552</v>
      </c>
      <c r="B435" s="376" t="s">
        <v>479</v>
      </c>
      <c r="C435" s="376"/>
      <c r="D435" s="376"/>
      <c r="E435" s="376"/>
      <c r="F435" s="140" t="s">
        <v>499</v>
      </c>
      <c r="G435" s="3">
        <f>4*15</f>
        <v>60</v>
      </c>
      <c r="H435" s="141">
        <v>11200</v>
      </c>
      <c r="I435" s="26">
        <f t="shared" ref="I435:I438" si="58">H435*G435</f>
        <v>672000</v>
      </c>
      <c r="J435" s="26">
        <f>SUM(I435)</f>
        <v>672000</v>
      </c>
    </row>
    <row r="436" spans="1:12" ht="332" x14ac:dyDescent="0.2">
      <c r="A436" s="143" t="s">
        <v>545</v>
      </c>
      <c r="B436" s="376" t="s">
        <v>479</v>
      </c>
      <c r="C436" s="376"/>
      <c r="D436" s="376"/>
      <c r="E436" s="376"/>
      <c r="F436" s="140" t="s">
        <v>499</v>
      </c>
      <c r="G436" s="3">
        <f>4*15</f>
        <v>60</v>
      </c>
      <c r="H436" s="141">
        <v>11200</v>
      </c>
      <c r="I436" s="26">
        <f t="shared" si="58"/>
        <v>672000</v>
      </c>
      <c r="J436" s="26">
        <f>SUM(I436)</f>
        <v>672000</v>
      </c>
    </row>
    <row r="437" spans="1:12" ht="154" x14ac:dyDescent="0.2">
      <c r="A437" s="143" t="s">
        <v>553</v>
      </c>
      <c r="B437" s="376" t="s">
        <v>480</v>
      </c>
      <c r="C437" s="376"/>
      <c r="D437" s="376"/>
      <c r="E437" s="376"/>
      <c r="F437" s="140" t="s">
        <v>499</v>
      </c>
      <c r="G437" s="3">
        <f>4*10</f>
        <v>40</v>
      </c>
      <c r="H437" s="141">
        <v>11200</v>
      </c>
      <c r="I437" s="26">
        <f t="shared" si="58"/>
        <v>448000</v>
      </c>
      <c r="J437" s="26">
        <f>SUM(I437)</f>
        <v>448000</v>
      </c>
    </row>
    <row r="438" spans="1:12" ht="332" x14ac:dyDescent="0.2">
      <c r="A438" s="143" t="s">
        <v>546</v>
      </c>
      <c r="B438" s="376" t="s">
        <v>480</v>
      </c>
      <c r="C438" s="376"/>
      <c r="D438" s="376"/>
      <c r="E438" s="376"/>
      <c r="F438" s="140" t="s">
        <v>499</v>
      </c>
      <c r="G438" s="3">
        <f>4*10</f>
        <v>40</v>
      </c>
      <c r="H438" s="141">
        <v>11200</v>
      </c>
      <c r="I438" s="26">
        <f t="shared" si="58"/>
        <v>448000</v>
      </c>
      <c r="J438" s="26">
        <f>SUM(I438)</f>
        <v>448000</v>
      </c>
    </row>
    <row r="439" spans="1:12" ht="15" x14ac:dyDescent="0.2">
      <c r="A439" s="23" t="s">
        <v>494</v>
      </c>
      <c r="B439" s="23"/>
      <c r="C439" s="23"/>
      <c r="D439" s="23"/>
      <c r="E439" s="23"/>
      <c r="F439" s="23"/>
      <c r="G439" s="23"/>
      <c r="H439" s="23"/>
      <c r="I439" s="23"/>
      <c r="J439" s="23"/>
    </row>
    <row r="440" spans="1:12" ht="30" x14ac:dyDescent="0.2">
      <c r="A440" s="142" t="s">
        <v>71</v>
      </c>
      <c r="B440" s="149" t="s">
        <v>496</v>
      </c>
      <c r="C440" s="149" t="s">
        <v>111</v>
      </c>
      <c r="D440" s="149" t="s">
        <v>112</v>
      </c>
      <c r="E440" s="149" t="s">
        <v>113</v>
      </c>
      <c r="F440" s="21" t="s">
        <v>114</v>
      </c>
      <c r="G440" s="21" t="s">
        <v>174</v>
      </c>
      <c r="H440" s="21" t="s">
        <v>92</v>
      </c>
      <c r="I440" s="21" t="s">
        <v>93</v>
      </c>
      <c r="J440" s="21" t="s">
        <v>94</v>
      </c>
    </row>
    <row r="441" spans="1:12" ht="112" x14ac:dyDescent="0.2">
      <c r="A441" s="143" t="s">
        <v>547</v>
      </c>
      <c r="B441" s="376" t="s">
        <v>479</v>
      </c>
      <c r="C441" s="376"/>
      <c r="D441" s="376"/>
      <c r="E441" s="376"/>
      <c r="F441" s="140" t="s">
        <v>499</v>
      </c>
      <c r="G441" s="3">
        <f>5*15</f>
        <v>75</v>
      </c>
      <c r="H441" s="141">
        <v>11200</v>
      </c>
      <c r="I441" s="26">
        <f>H441*G441</f>
        <v>840000</v>
      </c>
      <c r="J441" s="26">
        <f>SUM(I441)</f>
        <v>840000</v>
      </c>
    </row>
    <row r="442" spans="1:12" ht="112" x14ac:dyDescent="0.2">
      <c r="A442" s="143" t="s">
        <v>548</v>
      </c>
      <c r="B442" s="376" t="s">
        <v>480</v>
      </c>
      <c r="C442" s="376"/>
      <c r="D442" s="376"/>
      <c r="E442" s="376"/>
      <c r="F442" s="140" t="s">
        <v>499</v>
      </c>
      <c r="G442" s="3">
        <f>5*10</f>
        <v>50</v>
      </c>
      <c r="H442" s="141">
        <v>11200</v>
      </c>
      <c r="I442" s="26">
        <f t="shared" ref="I442" si="59">H442*G442</f>
        <v>560000</v>
      </c>
      <c r="J442" s="26">
        <f>SUM(I442)</f>
        <v>560000</v>
      </c>
    </row>
    <row r="443" spans="1:12" ht="15" x14ac:dyDescent="0.2">
      <c r="A443" s="23" t="s">
        <v>495</v>
      </c>
      <c r="B443" s="23"/>
      <c r="C443" s="23"/>
      <c r="D443" s="23"/>
      <c r="E443" s="23"/>
      <c r="F443" s="23"/>
      <c r="G443" s="23"/>
      <c r="H443" s="23"/>
      <c r="I443" s="23"/>
      <c r="J443" s="23"/>
    </row>
    <row r="444" spans="1:12" ht="30" x14ac:dyDescent="0.2">
      <c r="A444" s="142" t="s">
        <v>71</v>
      </c>
      <c r="B444" s="149" t="s">
        <v>496</v>
      </c>
      <c r="C444" s="149" t="s">
        <v>111</v>
      </c>
      <c r="D444" s="149" t="s">
        <v>112</v>
      </c>
      <c r="E444" s="149" t="s">
        <v>113</v>
      </c>
      <c r="F444" s="21" t="s">
        <v>114</v>
      </c>
      <c r="G444" s="21" t="s">
        <v>174</v>
      </c>
      <c r="H444" s="21" t="s">
        <v>92</v>
      </c>
      <c r="I444" s="21" t="s">
        <v>93</v>
      </c>
      <c r="J444" s="21" t="s">
        <v>94</v>
      </c>
    </row>
    <row r="445" spans="1:12" ht="56" x14ac:dyDescent="0.2">
      <c r="A445" s="143" t="s">
        <v>549</v>
      </c>
      <c r="B445" s="376" t="s">
        <v>479</v>
      </c>
      <c r="C445" s="376"/>
      <c r="D445" s="376"/>
      <c r="E445" s="376"/>
      <c r="F445" s="140" t="s">
        <v>499</v>
      </c>
      <c r="G445" s="3">
        <f>2*15</f>
        <v>30</v>
      </c>
      <c r="H445" s="141">
        <v>11200</v>
      </c>
      <c r="I445" s="26">
        <f t="shared" ref="I445:I446" si="60">H445*G445</f>
        <v>336000</v>
      </c>
      <c r="J445" s="26">
        <f>SUM(I445)</f>
        <v>336000</v>
      </c>
    </row>
    <row r="446" spans="1:12" ht="56" x14ac:dyDescent="0.2">
      <c r="A446" s="143" t="s">
        <v>550</v>
      </c>
      <c r="B446" s="376" t="s">
        <v>480</v>
      </c>
      <c r="C446" s="376"/>
      <c r="D446" s="376"/>
      <c r="E446" s="376"/>
      <c r="F446" s="140" t="s">
        <v>499</v>
      </c>
      <c r="G446" s="3">
        <f>2*10</f>
        <v>20</v>
      </c>
      <c r="H446" s="141">
        <v>11200</v>
      </c>
      <c r="I446" s="26">
        <f t="shared" si="60"/>
        <v>224000</v>
      </c>
      <c r="J446" s="26">
        <f>SUM(I446)</f>
        <v>224000</v>
      </c>
    </row>
    <row r="447" spans="1:12" ht="15" x14ac:dyDescent="0.2">
      <c r="A447" s="145" t="s">
        <v>162</v>
      </c>
      <c r="B447" s="145"/>
      <c r="C447" s="145"/>
      <c r="D447" s="145"/>
      <c r="E447" s="145"/>
      <c r="F447" s="145"/>
      <c r="G447" s="145"/>
      <c r="H447" s="145"/>
      <c r="I447" s="129">
        <f>SUM(I231:I446)</f>
        <v>377209010.5</v>
      </c>
      <c r="J447" s="129">
        <f>SUM(J231:J446)</f>
        <v>377209010.5</v>
      </c>
      <c r="K447" s="85">
        <f>$B$3-J447</f>
        <v>16406824.74000001</v>
      </c>
      <c r="L447" s="120">
        <f>K447/J447</f>
        <v>4.3495315019787976E-2</v>
      </c>
    </row>
    <row r="448" spans="1:12" ht="87.5" customHeight="1" x14ac:dyDescent="0.2">
      <c r="A448" s="390" t="s">
        <v>185</v>
      </c>
      <c r="B448" s="390"/>
      <c r="C448" s="390"/>
      <c r="D448" s="390"/>
      <c r="E448" s="390"/>
      <c r="F448" s="390"/>
      <c r="G448" s="390"/>
      <c r="H448" s="390"/>
      <c r="I448" s="390"/>
      <c r="J448" s="112">
        <f>J447*L447</f>
        <v>16406824.740000011</v>
      </c>
    </row>
    <row r="449" spans="1:11" ht="15" thickBot="1" x14ac:dyDescent="0.25">
      <c r="A449" s="392" t="s">
        <v>574</v>
      </c>
      <c r="B449" s="392"/>
      <c r="C449" s="392"/>
      <c r="D449" s="392"/>
      <c r="E449" s="392"/>
      <c r="F449" s="392"/>
      <c r="G449" s="392"/>
      <c r="H449" s="392"/>
      <c r="I449" s="392"/>
      <c r="J449" s="112">
        <f>SUM(J447+J448)</f>
        <v>393615835.24000001</v>
      </c>
      <c r="K449" s="85">
        <f>B3-J449</f>
        <v>0</v>
      </c>
    </row>
    <row r="450" spans="1:11" ht="14" thickBot="1" x14ac:dyDescent="0.25">
      <c r="A450" s="393" t="s">
        <v>163</v>
      </c>
      <c r="B450" s="394"/>
      <c r="C450" s="394"/>
      <c r="D450" s="394"/>
      <c r="E450" s="394"/>
      <c r="F450" s="394"/>
      <c r="G450" s="394"/>
      <c r="H450" s="394"/>
      <c r="I450" s="395"/>
      <c r="J450" s="148">
        <f>J449+J226</f>
        <v>787231670.48000002</v>
      </c>
      <c r="K450" s="33">
        <f>J450-B1</f>
        <v>0</v>
      </c>
    </row>
  </sheetData>
  <protectedRanges>
    <protectedRange sqref="A202:A209 A425:A432" name="Rango1_4_1"/>
  </protectedRanges>
  <autoFilter ref="A75:J226" xr:uid="{A868DBF3-0A0A-419A-A0A0-CD336E9C5B1C}">
    <filterColumn colId="1" showButton="0"/>
    <filterColumn colId="2" showButton="0"/>
    <filterColumn colId="3" showButton="0"/>
  </autoFilter>
  <mergeCells count="375">
    <mergeCell ref="A448:I448"/>
    <mergeCell ref="A449:I449"/>
    <mergeCell ref="A450:I450"/>
    <mergeCell ref="B436:E436"/>
    <mergeCell ref="B437:E437"/>
    <mergeCell ref="B438:E438"/>
    <mergeCell ref="B440:E440"/>
    <mergeCell ref="B441:E441"/>
    <mergeCell ref="B442:E442"/>
    <mergeCell ref="B444:E444"/>
    <mergeCell ref="B445:E445"/>
    <mergeCell ref="B446:E446"/>
    <mergeCell ref="B424:E424"/>
    <mergeCell ref="A425:A428"/>
    <mergeCell ref="B425:E428"/>
    <mergeCell ref="J425:J428"/>
    <mergeCell ref="A429:A432"/>
    <mergeCell ref="B429:E432"/>
    <mergeCell ref="J429:J432"/>
    <mergeCell ref="B434:E434"/>
    <mergeCell ref="B435:E435"/>
    <mergeCell ref="B413:E413"/>
    <mergeCell ref="B414:E414"/>
    <mergeCell ref="B416:E416"/>
    <mergeCell ref="B417:E417"/>
    <mergeCell ref="B418:E418"/>
    <mergeCell ref="B419:E419"/>
    <mergeCell ref="B420:E420"/>
    <mergeCell ref="B421:E421"/>
    <mergeCell ref="B422:E422"/>
    <mergeCell ref="A405:A406"/>
    <mergeCell ref="B405:E406"/>
    <mergeCell ref="J405:J406"/>
    <mergeCell ref="A407:A408"/>
    <mergeCell ref="B407:E408"/>
    <mergeCell ref="J407:J408"/>
    <mergeCell ref="B410:E410"/>
    <mergeCell ref="B411:E411"/>
    <mergeCell ref="B412:E412"/>
    <mergeCell ref="A399:A400"/>
    <mergeCell ref="B399:E400"/>
    <mergeCell ref="J399:J400"/>
    <mergeCell ref="A401:A402"/>
    <mergeCell ref="B401:E402"/>
    <mergeCell ref="J401:J402"/>
    <mergeCell ref="A403:A404"/>
    <mergeCell ref="B403:E404"/>
    <mergeCell ref="J403:J404"/>
    <mergeCell ref="A391:A392"/>
    <mergeCell ref="B391:E392"/>
    <mergeCell ref="J391:J392"/>
    <mergeCell ref="A393:A394"/>
    <mergeCell ref="B393:E394"/>
    <mergeCell ref="J393:J394"/>
    <mergeCell ref="B396:E396"/>
    <mergeCell ref="A397:A398"/>
    <mergeCell ref="B397:E398"/>
    <mergeCell ref="J397:J398"/>
    <mergeCell ref="A385:A386"/>
    <mergeCell ref="B385:E386"/>
    <mergeCell ref="J385:J386"/>
    <mergeCell ref="A387:A388"/>
    <mergeCell ref="B387:E388"/>
    <mergeCell ref="J387:J388"/>
    <mergeCell ref="A389:A390"/>
    <mergeCell ref="B389:E390"/>
    <mergeCell ref="J389:J390"/>
    <mergeCell ref="A379:A380"/>
    <mergeCell ref="B379:E380"/>
    <mergeCell ref="J379:J380"/>
    <mergeCell ref="A381:A382"/>
    <mergeCell ref="B381:E382"/>
    <mergeCell ref="J381:J382"/>
    <mergeCell ref="A383:A384"/>
    <mergeCell ref="B383:E384"/>
    <mergeCell ref="J383:J384"/>
    <mergeCell ref="A371:A372"/>
    <mergeCell ref="B371:E372"/>
    <mergeCell ref="J371:J372"/>
    <mergeCell ref="B374:E374"/>
    <mergeCell ref="A375:A376"/>
    <mergeCell ref="B375:E376"/>
    <mergeCell ref="J375:J376"/>
    <mergeCell ref="A377:A378"/>
    <mergeCell ref="B377:E378"/>
    <mergeCell ref="J377:J378"/>
    <mergeCell ref="A365:A366"/>
    <mergeCell ref="B365:E366"/>
    <mergeCell ref="J365:J366"/>
    <mergeCell ref="A367:A368"/>
    <mergeCell ref="B367:E368"/>
    <mergeCell ref="J367:J368"/>
    <mergeCell ref="A369:A370"/>
    <mergeCell ref="B369:E370"/>
    <mergeCell ref="J369:J370"/>
    <mergeCell ref="A359:A360"/>
    <mergeCell ref="B359:E360"/>
    <mergeCell ref="J359:J360"/>
    <mergeCell ref="A361:A362"/>
    <mergeCell ref="B361:E362"/>
    <mergeCell ref="J361:J362"/>
    <mergeCell ref="A363:A364"/>
    <mergeCell ref="B363:E364"/>
    <mergeCell ref="J363:J364"/>
    <mergeCell ref="B349:E349"/>
    <mergeCell ref="B350:E350"/>
    <mergeCell ref="A351:A354"/>
    <mergeCell ref="B351:E354"/>
    <mergeCell ref="J351:J354"/>
    <mergeCell ref="B356:E356"/>
    <mergeCell ref="A357:A358"/>
    <mergeCell ref="B357:E358"/>
    <mergeCell ref="J357:J358"/>
    <mergeCell ref="A339:A340"/>
    <mergeCell ref="B339:E340"/>
    <mergeCell ref="J339:J340"/>
    <mergeCell ref="B341:E341"/>
    <mergeCell ref="B342:E342"/>
    <mergeCell ref="A343:A346"/>
    <mergeCell ref="B343:E346"/>
    <mergeCell ref="J343:J346"/>
    <mergeCell ref="A347:A348"/>
    <mergeCell ref="B347:E348"/>
    <mergeCell ref="J347:J348"/>
    <mergeCell ref="A329:A330"/>
    <mergeCell ref="B329:E330"/>
    <mergeCell ref="J329:J330"/>
    <mergeCell ref="B332:E332"/>
    <mergeCell ref="A333:A335"/>
    <mergeCell ref="B333:E335"/>
    <mergeCell ref="J333:J335"/>
    <mergeCell ref="A336:A338"/>
    <mergeCell ref="B336:E338"/>
    <mergeCell ref="J336:J338"/>
    <mergeCell ref="A323:A324"/>
    <mergeCell ref="B323:E324"/>
    <mergeCell ref="J323:J324"/>
    <mergeCell ref="A325:A326"/>
    <mergeCell ref="B325:E326"/>
    <mergeCell ref="J325:J326"/>
    <mergeCell ref="A327:A328"/>
    <mergeCell ref="B327:E328"/>
    <mergeCell ref="J327:J328"/>
    <mergeCell ref="A315:A316"/>
    <mergeCell ref="B315:E316"/>
    <mergeCell ref="J315:J316"/>
    <mergeCell ref="B318:E318"/>
    <mergeCell ref="A319:A320"/>
    <mergeCell ref="B319:E320"/>
    <mergeCell ref="J319:J320"/>
    <mergeCell ref="A321:A322"/>
    <mergeCell ref="B321:E322"/>
    <mergeCell ref="J321:J322"/>
    <mergeCell ref="A308:A309"/>
    <mergeCell ref="B308:E309"/>
    <mergeCell ref="J308:J309"/>
    <mergeCell ref="A310:A312"/>
    <mergeCell ref="B310:E312"/>
    <mergeCell ref="J310:J312"/>
    <mergeCell ref="A313:A314"/>
    <mergeCell ref="B313:E314"/>
    <mergeCell ref="J313:J314"/>
    <mergeCell ref="B299:E299"/>
    <mergeCell ref="B300:E300"/>
    <mergeCell ref="B302:E302"/>
    <mergeCell ref="A303:A305"/>
    <mergeCell ref="B303:E305"/>
    <mergeCell ref="J303:J305"/>
    <mergeCell ref="A306:A307"/>
    <mergeCell ref="B306:E307"/>
    <mergeCell ref="J306:J307"/>
    <mergeCell ref="A240:D240"/>
    <mergeCell ref="A241:D241"/>
    <mergeCell ref="A245:A296"/>
    <mergeCell ref="B245:B296"/>
    <mergeCell ref="C245:C296"/>
    <mergeCell ref="D245:D296"/>
    <mergeCell ref="E245:E296"/>
    <mergeCell ref="J245:J296"/>
    <mergeCell ref="B298:E298"/>
    <mergeCell ref="A4:J4"/>
    <mergeCell ref="A227:J227"/>
    <mergeCell ref="A228:J228"/>
    <mergeCell ref="A229:J229"/>
    <mergeCell ref="A230:D230"/>
    <mergeCell ref="A231:D234"/>
    <mergeCell ref="J231:J234"/>
    <mergeCell ref="A235:D239"/>
    <mergeCell ref="J235:J239"/>
    <mergeCell ref="B187:E187"/>
    <mergeCell ref="A225:I225"/>
    <mergeCell ref="A226:I226"/>
    <mergeCell ref="B193:E193"/>
    <mergeCell ref="B201:E201"/>
    <mergeCell ref="B211:E211"/>
    <mergeCell ref="B217:E217"/>
    <mergeCell ref="B221:E221"/>
    <mergeCell ref="B118:E118"/>
    <mergeCell ref="B152:E153"/>
    <mergeCell ref="B119:E119"/>
    <mergeCell ref="B120:E123"/>
    <mergeCell ref="B124:E125"/>
    <mergeCell ref="B126:E126"/>
    <mergeCell ref="B128:E131"/>
    <mergeCell ref="B133:E133"/>
    <mergeCell ref="B151:E151"/>
    <mergeCell ref="B196:E196"/>
    <mergeCell ref="B197:E197"/>
    <mergeCell ref="B198:E198"/>
    <mergeCell ref="B199:E199"/>
    <mergeCell ref="B212:E212"/>
    <mergeCell ref="A5:J5"/>
    <mergeCell ref="J128:J131"/>
    <mergeCell ref="A128:A131"/>
    <mergeCell ref="A124:A125"/>
    <mergeCell ref="A120:A123"/>
    <mergeCell ref="J120:J123"/>
    <mergeCell ref="A80:A82"/>
    <mergeCell ref="B80:E82"/>
    <mergeCell ref="A83:A84"/>
    <mergeCell ref="B83:E84"/>
    <mergeCell ref="A85:A86"/>
    <mergeCell ref="B85:E86"/>
    <mergeCell ref="J83:J84"/>
    <mergeCell ref="B95:E95"/>
    <mergeCell ref="J110:J112"/>
    <mergeCell ref="J116:J117"/>
    <mergeCell ref="A116:A117"/>
    <mergeCell ref="B127:E127"/>
    <mergeCell ref="A6:J6"/>
    <mergeCell ref="A7:D7"/>
    <mergeCell ref="A8:D11"/>
    <mergeCell ref="J8:J11"/>
    <mergeCell ref="A12:D16"/>
    <mergeCell ref="J12:J16"/>
    <mergeCell ref="A18:D18"/>
    <mergeCell ref="J124:J125"/>
    <mergeCell ref="A17:D17"/>
    <mergeCell ref="J22:J73"/>
    <mergeCell ref="A113:A115"/>
    <mergeCell ref="J113:J115"/>
    <mergeCell ref="B75:E75"/>
    <mergeCell ref="B76:E76"/>
    <mergeCell ref="B77:E77"/>
    <mergeCell ref="B79:E79"/>
    <mergeCell ref="J80:J82"/>
    <mergeCell ref="A110:A112"/>
    <mergeCell ref="A22:A73"/>
    <mergeCell ref="B22:B73"/>
    <mergeCell ref="C22:C73"/>
    <mergeCell ref="D22:D73"/>
    <mergeCell ref="E22:E73"/>
    <mergeCell ref="A87:A89"/>
    <mergeCell ref="B87:E89"/>
    <mergeCell ref="B90:E91"/>
    <mergeCell ref="A90:A91"/>
    <mergeCell ref="A92:A93"/>
    <mergeCell ref="B92:E93"/>
    <mergeCell ref="B110:E112"/>
    <mergeCell ref="B96:E97"/>
    <mergeCell ref="J96:J97"/>
    <mergeCell ref="J85:J86"/>
    <mergeCell ref="J90:J91"/>
    <mergeCell ref="J92:J93"/>
    <mergeCell ref="J87:J89"/>
    <mergeCell ref="B109:E109"/>
    <mergeCell ref="B113:E115"/>
    <mergeCell ref="B116:E117"/>
    <mergeCell ref="A96:A97"/>
    <mergeCell ref="B214:E214"/>
    <mergeCell ref="B188:E188"/>
    <mergeCell ref="B189:E189"/>
    <mergeCell ref="B190:E190"/>
    <mergeCell ref="B191:E191"/>
    <mergeCell ref="B194:E194"/>
    <mergeCell ref="B195:E195"/>
    <mergeCell ref="B202:E205"/>
    <mergeCell ref="A154:A155"/>
    <mergeCell ref="B154:E155"/>
    <mergeCell ref="A156:A157"/>
    <mergeCell ref="B156:E157"/>
    <mergeCell ref="A158:A159"/>
    <mergeCell ref="B158:E159"/>
    <mergeCell ref="A178:A179"/>
    <mergeCell ref="B178:E179"/>
    <mergeCell ref="A160:A161"/>
    <mergeCell ref="B160:E161"/>
    <mergeCell ref="A162:A163"/>
    <mergeCell ref="B162:E163"/>
    <mergeCell ref="A164:A165"/>
    <mergeCell ref="B215:E215"/>
    <mergeCell ref="B218:E218"/>
    <mergeCell ref="B213:E213"/>
    <mergeCell ref="B219:E219"/>
    <mergeCell ref="B222:E222"/>
    <mergeCell ref="B223:E223"/>
    <mergeCell ref="A98:A99"/>
    <mergeCell ref="B98:E99"/>
    <mergeCell ref="J98:J99"/>
    <mergeCell ref="A100:A101"/>
    <mergeCell ref="B100:E101"/>
    <mergeCell ref="J100:J101"/>
    <mergeCell ref="A102:A103"/>
    <mergeCell ref="B102:E103"/>
    <mergeCell ref="J102:J103"/>
    <mergeCell ref="A104:A105"/>
    <mergeCell ref="B104:E105"/>
    <mergeCell ref="J104:J105"/>
    <mergeCell ref="A106:A107"/>
    <mergeCell ref="J106:J107"/>
    <mergeCell ref="B106:E107"/>
    <mergeCell ref="B206:E209"/>
    <mergeCell ref="A206:A209"/>
    <mergeCell ref="A202:A205"/>
    <mergeCell ref="J202:J205"/>
    <mergeCell ref="J206:J209"/>
    <mergeCell ref="A134:A135"/>
    <mergeCell ref="B134:E135"/>
    <mergeCell ref="J134:J135"/>
    <mergeCell ref="A136:A137"/>
    <mergeCell ref="B136:E137"/>
    <mergeCell ref="J136:J137"/>
    <mergeCell ref="J138:J139"/>
    <mergeCell ref="A138:A139"/>
    <mergeCell ref="B138:E139"/>
    <mergeCell ref="A140:A141"/>
    <mergeCell ref="B140:E141"/>
    <mergeCell ref="J140:J141"/>
    <mergeCell ref="J142:J143"/>
    <mergeCell ref="B142:E143"/>
    <mergeCell ref="A142:A143"/>
    <mergeCell ref="A144:A145"/>
    <mergeCell ref="B144:E145"/>
    <mergeCell ref="A146:A147"/>
    <mergeCell ref="B146:E147"/>
    <mergeCell ref="A148:A149"/>
    <mergeCell ref="B148:E149"/>
    <mergeCell ref="A152:A153"/>
    <mergeCell ref="A180:A181"/>
    <mergeCell ref="B180:E181"/>
    <mergeCell ref="A182:A183"/>
    <mergeCell ref="B182:E183"/>
    <mergeCell ref="B166:E167"/>
    <mergeCell ref="A166:A167"/>
    <mergeCell ref="A168:A169"/>
    <mergeCell ref="B168:E169"/>
    <mergeCell ref="J176:J177"/>
    <mergeCell ref="A170:A171"/>
    <mergeCell ref="B170:E171"/>
    <mergeCell ref="A174:A175"/>
    <mergeCell ref="B174:E175"/>
    <mergeCell ref="A184:A185"/>
    <mergeCell ref="B184:E185"/>
    <mergeCell ref="J144:J145"/>
    <mergeCell ref="J180:J181"/>
    <mergeCell ref="J182:J183"/>
    <mergeCell ref="J184:J185"/>
    <mergeCell ref="J158:J159"/>
    <mergeCell ref="J156:J157"/>
    <mergeCell ref="J154:J155"/>
    <mergeCell ref="J152:J153"/>
    <mergeCell ref="J148:J149"/>
    <mergeCell ref="J146:J147"/>
    <mergeCell ref="J162:J163"/>
    <mergeCell ref="J160:J161"/>
    <mergeCell ref="J164:J165"/>
    <mergeCell ref="J166:J167"/>
    <mergeCell ref="J168:J169"/>
    <mergeCell ref="J170:J171"/>
    <mergeCell ref="J174:J175"/>
    <mergeCell ref="B164:E165"/>
    <mergeCell ref="B173:E173"/>
    <mergeCell ref="A176:A177"/>
    <mergeCell ref="B176:E177"/>
    <mergeCell ref="J178:J179"/>
  </mergeCells>
  <printOptions horizontalCentered="1"/>
  <pageMargins left="0.25" right="0.25" top="0.75" bottom="0.75" header="0.3" footer="0.3"/>
  <pageSetup paperSize="256" scale="55" fitToHeight="0" orientation="portrait" r:id="rId1"/>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Hojas de cálculo</vt:lpstr>
      </vt:variant>
      <vt:variant>
        <vt:i4>7</vt:i4>
      </vt:variant>
    </vt:vector>
  </HeadingPairs>
  <TitlesOfParts>
    <vt:vector size="7" baseType="lpstr">
      <vt:lpstr>PPTO Bajo Sinú</vt:lpstr>
      <vt:lpstr>Sinú medio 1</vt:lpstr>
      <vt:lpstr>San Jorge 2</vt:lpstr>
      <vt:lpstr>San Jorge 1</vt:lpstr>
      <vt:lpstr>Zona costera 2</vt:lpstr>
      <vt:lpstr>Corredor Indigena</vt:lpstr>
      <vt:lpstr>PIC 2026</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Salud Pública de Córdoba</dc:creator>
  <cp:lastModifiedBy>Microsoft Office User</cp:lastModifiedBy>
  <dcterms:created xsi:type="dcterms:W3CDTF">2025-01-21T22:12:01Z</dcterms:created>
  <dcterms:modified xsi:type="dcterms:W3CDTF">2026-01-29T01:39:12Z</dcterms:modified>
</cp:coreProperties>
</file>