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PURIFICACION\IET PEREZ Y ALDANA\5. Soportes Precontractuales RC - TES (Plata)\Documentos para publicar\"/>
    </mc:Choice>
  </mc:AlternateContent>
  <xr:revisionPtr revIDLastSave="0" documentId="13_ncr:1_{712F0C4D-0F66-484D-985B-35BC8DB6E3DA}" xr6:coauthVersionLast="47" xr6:coauthVersionMax="47" xr10:uidLastSave="{00000000-0000-0000-0000-000000000000}"/>
  <bookViews>
    <workbookView xWindow="-16500" yWindow="1776" windowWidth="16608" windowHeight="8712" xr2:uid="{00000000-000D-0000-FFFF-FFFF00000000}"/>
  </bookViews>
  <sheets>
    <sheet name="Análisis Económico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D7" i="1"/>
  <c r="E31" i="1"/>
  <c r="C8" i="1" s="1"/>
  <c r="G11" i="1"/>
  <c r="D12" i="1" l="1"/>
  <c r="D14" i="1" s="1"/>
  <c r="D15" i="1" s="1"/>
  <c r="H11" i="1"/>
  <c r="I11" i="1" s="1"/>
  <c r="J11" i="1" s="1"/>
  <c r="F27" i="1" l="1"/>
  <c r="F23" i="1"/>
  <c r="F28" i="1"/>
  <c r="F24" i="1"/>
  <c r="F30" i="1"/>
  <c r="F26" i="1"/>
  <c r="F22" i="1"/>
  <c r="F29" i="1"/>
  <c r="F25" i="1"/>
  <c r="F21" i="1"/>
  <c r="D17" i="1"/>
  <c r="F31" i="1" l="1"/>
</calcChain>
</file>

<file path=xl/sharedStrings.xml><?xml version="1.0" encoding="utf-8"?>
<sst xmlns="http://schemas.openxmlformats.org/spreadsheetml/2006/main" count="45" uniqueCount="44">
  <si>
    <t xml:space="preserve">Proyección de estudiantes que compran diariamente en la TES </t>
  </si>
  <si>
    <t>PROYECCIÓN OPERACIÓN DIARIA DE LA TES</t>
  </si>
  <si>
    <t>Vr Refrigerio</t>
  </si>
  <si>
    <t>Vr Producción</t>
  </si>
  <si>
    <t>Vr Utilidad Bruta</t>
  </si>
  <si>
    <t>% Utilidad Bruta</t>
  </si>
  <si>
    <t>Valor refrigerio</t>
  </si>
  <si>
    <t>Proyección Utilidad Bruta</t>
  </si>
  <si>
    <t>ANÁLISIS RETRIBUCIÓN</t>
  </si>
  <si>
    <t>MES</t>
  </si>
  <si>
    <t>FECHAS</t>
  </si>
  <si>
    <t>FEBRERO</t>
  </si>
  <si>
    <t>MARZO</t>
  </si>
  <si>
    <t>3 AL 31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</si>
  <si>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</si>
  <si>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</si>
  <si>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</si>
  <si>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</si>
  <si>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</si>
  <si>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</si>
  <si>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</si>
  <si>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</si>
  <si>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4 AL 29</t>
  </si>
  <si>
    <t>TOTAL</t>
  </si>
  <si>
    <t>No. de Estudiantes 
PROYECCIÓN MATRICULA 2026</t>
  </si>
  <si>
    <t>Proyección Retribución de los días hábiles calendario académico al FSE Vigencia 2026.</t>
  </si>
  <si>
    <t>Proyección Retribución Diaria al FSE.</t>
  </si>
  <si>
    <t>2 AL 27</t>
  </si>
  <si>
    <t>6 AL 30</t>
  </si>
  <si>
    <t>1 AL 12</t>
  </si>
  <si>
    <t>6 AL 31</t>
  </si>
  <si>
    <t>1 AL 30</t>
  </si>
  <si>
    <t>1 AL 9 Y 19 AL 30</t>
  </si>
  <si>
    <t>3 AL 27</t>
  </si>
  <si>
    <t xml:space="preserve">Fuente: </t>
  </si>
  <si>
    <t xml:space="preserve">https://acortar.link/F6jqEp </t>
  </si>
  <si>
    <t>DÍAS HÁBILES CALENDARIO ACADÉMICO EN LOS QUE SE PRESTA EL SERVICIO DE TES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</si>
  <si>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La retribución al FSE se pagará a más tardar en los primeros 3 días hábiles del mes siguiente, teniendo en cuenta los días en que efectivamente se prestó el servicio de TES.</t>
    </r>
  </si>
  <si>
    <t>DÍAS</t>
  </si>
  <si>
    <t>Proyección de días hábiles Calendario académico a atender en el año escolar en la TES</t>
  </si>
  <si>
    <t>SEDE PRINCIPAL</t>
  </si>
  <si>
    <t>ANÁLISIS PROYECCIÓN ECONÓMICA SOBRE VENTAS DE LA TIENDA ESCOLAR SALUDABLE EN LA SEDE DE LA IINSTITUCIÓN EDUCATIVA TÉCNICA PÉREZ Y ALDANA, PARA ESTIMAR LA RETRIBUCIÓN EN FAVOR DEL FONDO DE SERVICIOS EDUCATIVOS - FSE</t>
  </si>
  <si>
    <t>9 AL 27</t>
  </si>
  <si>
    <t>PROYECCIÓN RETRIBUCIÓN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</si>
</sst>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42" fontId="1" fillId="0" borderId="0" applyFont="0" applyFill="0" applyBorder="0" applyAlignment="0" applyProtection="0"/>
  </cellStyleXfs>
  <cellXfs count="63">
    <xf numFmtId="0" fontId="0" fillId="0" borderId="0" xfId="0"/>
    <xf numFmtId="3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/>
    </xf>
    <xf numFmtId="164" fontId="1" fillId="4" borderId="1" xfId="1" applyNumberFormat="1" applyFont="1" applyFill="1" applyBorder="1" applyAlignment="1">
      <alignment horizontal="center" vertical="center"/>
    </xf>
    <xf numFmtId="9" fontId="0" fillId="4" borderId="1" xfId="0" applyNumberForma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6" xfId="0" applyBorder="1"/>
    <xf numFmtId="3" fontId="0" fillId="5" borderId="1" xfId="0" applyNumberFormat="1" applyFill="1" applyBorder="1" applyAlignment="1">
      <alignment horizontal="center" vertical="center"/>
    </xf>
    <xf numFmtId="164" fontId="0" fillId="5" borderId="1" xfId="1" applyNumberFormat="1" applyFont="1" applyFill="1" applyBorder="1" applyAlignment="1">
      <alignment horizontal="center" vertical="center"/>
    </xf>
    <xf numFmtId="0" fontId="0" fillId="3" borderId="5" xfId="0" applyFill="1" applyBorder="1"/>
    <xf numFmtId="0" fontId="0" fillId="0" borderId="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164" fontId="0" fillId="3" borderId="20" xfId="1" applyNumberFormat="1" applyFont="1" applyFill="1" applyBorder="1" applyAlignment="1">
      <alignment horizontal="center" vertical="center"/>
    </xf>
    <xf numFmtId="9" fontId="0" fillId="3" borderId="21" xfId="2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3" borderId="8" xfId="1" applyNumberFormat="1" applyFont="1" applyFill="1" applyBorder="1" applyAlignment="1">
      <alignment vertical="center" wrapText="1"/>
    </xf>
    <xf numFmtId="164" fontId="2" fillId="3" borderId="18" xfId="1" applyNumberFormat="1" applyFont="1" applyFill="1" applyBorder="1" applyAlignment="1">
      <alignment vertical="center" wrapText="1"/>
    </xf>
    <xf numFmtId="164" fontId="0" fillId="0" borderId="0" xfId="0" applyNumberFormat="1"/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3" fontId="0" fillId="5" borderId="1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3" applyBorder="1" applyAlignment="1">
      <alignment horizontal="center" vertical="center"/>
    </xf>
    <xf numFmtId="0" fontId="4" fillId="0" borderId="8" xfId="3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3" borderId="4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5">
    <cellStyle name="Hipervínculo" xfId="3" builtinId="8"/>
    <cellStyle name="Moneda" xfId="1" builtinId="4"/>
    <cellStyle name="Moneda [0] 2" xfId="4" xr:uid="{483F9CA6-C4DC-4A6B-AC82-8700A2ADA93F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cortar.link/F6jq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1"/>
  <sheetViews>
    <sheetView tabSelected="1" showRuler="0" topLeftCell="A18" zoomScale="80" zoomScaleNormal="80" zoomScaleSheetLayoutView="160" workbookViewId="0">
      <selection activeCell="F20" sqref="B19:F31"/>
    </sheetView>
  </sheetViews>
  <sheetFormatPr baseColWidth="10" defaultRowHeight="15" x14ac:dyDescent="0.25"/>
  <cols>
    <col min="1" max="1" width="1" customWidth="1"/>
    <col min="2" max="2" width="29.7109375" customWidth="1"/>
    <col min="3" max="3" width="16.28515625" bestFit="1" customWidth="1"/>
    <col min="4" max="4" width="16" bestFit="1" customWidth="1"/>
    <col min="5" max="6" width="16.7109375" customWidth="1"/>
    <col min="7" max="7" width="13.5703125" customWidth="1"/>
    <col min="8" max="8" width="13.28515625" bestFit="1" customWidth="1"/>
    <col min="9" max="9" width="10.85546875" customWidth="1"/>
    <col min="10" max="10" width="10.140625" bestFit="1" customWidth="1"/>
  </cols>
  <sheetData>
    <row r="1" spans="2:10" s="9" customFormat="1" ht="6" customHeight="1" thickBot="1" x14ac:dyDescent="0.3"/>
    <row r="2" spans="2:10" ht="49.5" customHeight="1" thickBot="1" x14ac:dyDescent="0.3">
      <c r="B2" s="25" t="s">
        <v>41</v>
      </c>
      <c r="C2" s="26"/>
      <c r="D2" s="26"/>
      <c r="E2" s="26"/>
      <c r="F2" s="26"/>
      <c r="G2" s="26"/>
      <c r="H2" s="26"/>
      <c r="I2" s="26"/>
      <c r="J2" s="27"/>
    </row>
    <row r="3" spans="2:10" ht="15" customHeight="1" thickBot="1" x14ac:dyDescent="0.3">
      <c r="B3" s="37"/>
      <c r="C3" s="38"/>
      <c r="D3" s="38"/>
      <c r="E3" s="38"/>
      <c r="F3" s="38"/>
      <c r="G3" s="38"/>
      <c r="H3" s="38"/>
      <c r="I3" s="38"/>
      <c r="J3" s="39"/>
    </row>
    <row r="4" spans="2:10" ht="15" customHeight="1" thickBot="1" x14ac:dyDescent="0.3">
      <c r="B4" s="45" t="s">
        <v>40</v>
      </c>
      <c r="C4" s="46"/>
      <c r="D4" s="46"/>
      <c r="E4" s="46"/>
      <c r="F4" s="46"/>
      <c r="G4" s="46"/>
      <c r="H4" s="46"/>
      <c r="I4" s="46"/>
      <c r="J4" s="47"/>
    </row>
    <row r="5" spans="2:10" ht="15" customHeight="1" x14ac:dyDescent="0.25">
      <c r="B5" s="37"/>
      <c r="C5" s="38"/>
      <c r="D5" s="38"/>
      <c r="E5" s="38"/>
      <c r="F5" s="38"/>
      <c r="G5" s="38"/>
      <c r="H5" s="38"/>
      <c r="I5" s="38"/>
      <c r="J5" s="39"/>
    </row>
    <row r="6" spans="2:10" ht="25.5" x14ac:dyDescent="0.25">
      <c r="B6" s="7" t="s">
        <v>24</v>
      </c>
      <c r="C6" s="11">
        <v>800</v>
      </c>
      <c r="D6" s="2">
        <v>1</v>
      </c>
      <c r="E6" s="40"/>
      <c r="F6" s="40"/>
      <c r="G6" s="40"/>
      <c r="H6" s="40"/>
      <c r="I6" s="40"/>
      <c r="J6" s="41"/>
    </row>
    <row r="7" spans="2:10" ht="25.5" x14ac:dyDescent="0.25">
      <c r="B7" s="7" t="s">
        <v>0</v>
      </c>
      <c r="C7" s="1">
        <v>470</v>
      </c>
      <c r="D7" s="2">
        <f>+(D6*C7)/C6</f>
        <v>0.58750000000000002</v>
      </c>
      <c r="E7" s="40"/>
      <c r="F7" s="40"/>
      <c r="G7" s="40"/>
      <c r="H7" s="40"/>
      <c r="I7" s="40"/>
      <c r="J7" s="41"/>
    </row>
    <row r="8" spans="2:10" ht="39.75" customHeight="1" x14ac:dyDescent="0.25">
      <c r="B8" s="7" t="s">
        <v>39</v>
      </c>
      <c r="C8" s="43">
        <f>E31</f>
        <v>176</v>
      </c>
      <c r="D8" s="43"/>
      <c r="E8" s="40"/>
      <c r="F8" s="40"/>
      <c r="G8" s="40"/>
      <c r="H8" s="40"/>
      <c r="I8" s="40"/>
      <c r="J8" s="41"/>
    </row>
    <row r="9" spans="2:10" ht="15" customHeight="1" x14ac:dyDescent="0.25">
      <c r="B9" s="37"/>
      <c r="C9" s="38"/>
      <c r="D9" s="38"/>
      <c r="E9" s="38"/>
      <c r="F9" s="38"/>
      <c r="G9" s="38"/>
      <c r="H9" s="38"/>
      <c r="I9" s="38"/>
      <c r="J9" s="39"/>
    </row>
    <row r="10" spans="2:10" ht="30" customHeight="1" x14ac:dyDescent="0.25">
      <c r="B10" s="28" t="s">
        <v>1</v>
      </c>
      <c r="C10" s="29"/>
      <c r="D10" s="29"/>
      <c r="E10" s="30"/>
      <c r="F10" s="40"/>
      <c r="G10" s="3" t="s">
        <v>2</v>
      </c>
      <c r="H10" s="3" t="s">
        <v>3</v>
      </c>
      <c r="I10" s="3" t="s">
        <v>4</v>
      </c>
      <c r="J10" s="8" t="s">
        <v>5</v>
      </c>
    </row>
    <row r="11" spans="2:10" ht="64.5" customHeight="1" x14ac:dyDescent="0.25">
      <c r="B11" s="7" t="s">
        <v>6</v>
      </c>
      <c r="C11" s="12">
        <v>3000</v>
      </c>
      <c r="D11" s="4">
        <f>SUM(C7*C11)</f>
        <v>1410000</v>
      </c>
      <c r="E11" s="2">
        <v>1</v>
      </c>
      <c r="F11" s="40"/>
      <c r="G11" s="16">
        <f>+C11</f>
        <v>3000</v>
      </c>
      <c r="H11" s="16">
        <f>+G11*0.75</f>
        <v>2250</v>
      </c>
      <c r="I11" s="16">
        <f>+G11-H11</f>
        <v>750</v>
      </c>
      <c r="J11" s="17">
        <f>(I11/G11)*100%</f>
        <v>0.25</v>
      </c>
    </row>
    <row r="12" spans="2:10" x14ac:dyDescent="0.25">
      <c r="B12" s="31" t="s">
        <v>7</v>
      </c>
      <c r="C12" s="32"/>
      <c r="D12" s="4">
        <f>+(D11*E12)/E11</f>
        <v>352500</v>
      </c>
      <c r="E12" s="2">
        <v>0.25</v>
      </c>
      <c r="F12" s="40"/>
      <c r="G12" s="18" t="s">
        <v>34</v>
      </c>
      <c r="H12" s="49" t="s">
        <v>35</v>
      </c>
      <c r="I12" s="49"/>
      <c r="J12" s="50"/>
    </row>
    <row r="13" spans="2:10" ht="27" customHeight="1" x14ac:dyDescent="0.25">
      <c r="B13" s="28" t="s">
        <v>8</v>
      </c>
      <c r="C13" s="29"/>
      <c r="D13" s="29"/>
      <c r="E13" s="30"/>
      <c r="F13" s="40"/>
      <c r="G13" s="9"/>
      <c r="H13" s="9"/>
      <c r="I13" s="9"/>
      <c r="J13" s="13"/>
    </row>
    <row r="14" spans="2:10" x14ac:dyDescent="0.25">
      <c r="B14" s="33" t="s">
        <v>7</v>
      </c>
      <c r="C14" s="34"/>
      <c r="D14" s="4">
        <f>+D12</f>
        <v>352500</v>
      </c>
      <c r="E14" s="2">
        <v>1</v>
      </c>
      <c r="F14" s="40"/>
      <c r="G14" s="9"/>
      <c r="H14" s="9"/>
      <c r="I14" s="9"/>
      <c r="J14" s="13"/>
    </row>
    <row r="15" spans="2:10" ht="27" customHeight="1" x14ac:dyDescent="0.25">
      <c r="B15" s="35" t="s">
        <v>26</v>
      </c>
      <c r="C15" s="36"/>
      <c r="D15" s="5">
        <f>+(D14*E15)/E14</f>
        <v>70500</v>
      </c>
      <c r="E15" s="6">
        <v>0.2</v>
      </c>
      <c r="F15" s="40"/>
      <c r="G15" s="44"/>
      <c r="H15" s="44"/>
      <c r="I15" s="9"/>
      <c r="J15" s="13"/>
    </row>
    <row r="16" spans="2:10" x14ac:dyDescent="0.25">
      <c r="B16" s="42"/>
      <c r="C16" s="40"/>
      <c r="D16" s="40"/>
      <c r="E16" s="40"/>
      <c r="F16" s="40"/>
      <c r="G16" s="9"/>
      <c r="H16" s="9"/>
      <c r="I16" s="9"/>
      <c r="J16" s="13"/>
    </row>
    <row r="17" spans="2:10" ht="27" customHeight="1" x14ac:dyDescent="0.25">
      <c r="B17" s="35" t="s">
        <v>25</v>
      </c>
      <c r="C17" s="36"/>
      <c r="D17" s="5">
        <f>SUM(C8*D15)</f>
        <v>12408000</v>
      </c>
      <c r="E17" s="24"/>
      <c r="F17" s="40"/>
      <c r="G17" s="9"/>
      <c r="H17" s="9"/>
      <c r="I17" s="9"/>
      <c r="J17" s="13"/>
    </row>
    <row r="18" spans="2:10" ht="15.75" thickBot="1" x14ac:dyDescent="0.3">
      <c r="B18" s="42"/>
      <c r="C18" s="40"/>
      <c r="D18" s="40"/>
      <c r="E18" s="40"/>
      <c r="F18" s="40"/>
      <c r="G18" s="9"/>
      <c r="H18" s="9"/>
      <c r="I18" s="9"/>
      <c r="J18" s="13"/>
    </row>
    <row r="19" spans="2:10" ht="15" customHeight="1" x14ac:dyDescent="0.25">
      <c r="B19" s="51" t="s">
        <v>36</v>
      </c>
      <c r="C19" s="52"/>
      <c r="D19" s="52"/>
      <c r="E19" s="52"/>
      <c r="F19" s="53"/>
      <c r="G19" s="54" t="s">
        <v>37</v>
      </c>
      <c r="H19" s="55"/>
      <c r="I19" s="55"/>
      <c r="J19" s="56"/>
    </row>
    <row r="20" spans="2:10" s="21" customFormat="1" ht="45" x14ac:dyDescent="0.25">
      <c r="B20" s="20" t="s">
        <v>9</v>
      </c>
      <c r="C20" s="62" t="s">
        <v>10</v>
      </c>
      <c r="D20" s="62"/>
      <c r="E20" s="19" t="s">
        <v>38</v>
      </c>
      <c r="F20" s="8" t="s">
        <v>43</v>
      </c>
      <c r="G20" s="54"/>
      <c r="H20" s="55"/>
      <c r="I20" s="55"/>
      <c r="J20" s="56"/>
    </row>
    <row r="21" spans="2:10" x14ac:dyDescent="0.25">
      <c r="B21" s="10" t="s">
        <v>11</v>
      </c>
      <c r="C21" s="48" t="s">
        <v>42</v>
      </c>
      <c r="D21" s="48"/>
      <c r="E21" s="14">
        <v>15</v>
      </c>
      <c r="F21" s="22">
        <f>+D15*E21</f>
        <v>1057500</v>
      </c>
      <c r="G21" s="54"/>
      <c r="H21" s="55"/>
      <c r="I21" s="55"/>
      <c r="J21" s="56"/>
    </row>
    <row r="22" spans="2:10" x14ac:dyDescent="0.25">
      <c r="B22" s="10" t="s">
        <v>12</v>
      </c>
      <c r="C22" s="48" t="s">
        <v>27</v>
      </c>
      <c r="D22" s="48"/>
      <c r="E22" s="14">
        <v>19</v>
      </c>
      <c r="F22" s="22">
        <f>+D15*E22</f>
        <v>1339500</v>
      </c>
      <c r="G22" s="54"/>
      <c r="H22" s="55"/>
      <c r="I22" s="55"/>
      <c r="J22" s="56"/>
    </row>
    <row r="23" spans="2:10" x14ac:dyDescent="0.25">
      <c r="B23" s="10" t="s">
        <v>14</v>
      </c>
      <c r="C23" s="48" t="s">
        <v>28</v>
      </c>
      <c r="D23" s="48"/>
      <c r="E23" s="14">
        <v>19</v>
      </c>
      <c r="F23" s="22">
        <f>+D15*E23</f>
        <v>1339500</v>
      </c>
      <c r="G23" s="54"/>
      <c r="H23" s="55"/>
      <c r="I23" s="55"/>
      <c r="J23" s="56"/>
    </row>
    <row r="24" spans="2:10" x14ac:dyDescent="0.25">
      <c r="B24" s="10" t="s">
        <v>15</v>
      </c>
      <c r="C24" s="48" t="s">
        <v>22</v>
      </c>
      <c r="D24" s="48"/>
      <c r="E24" s="14">
        <v>19</v>
      </c>
      <c r="F24" s="22">
        <f>+D15*E24</f>
        <v>1339500</v>
      </c>
      <c r="G24" s="54"/>
      <c r="H24" s="55"/>
      <c r="I24" s="55"/>
      <c r="J24" s="56"/>
    </row>
    <row r="25" spans="2:10" x14ac:dyDescent="0.25">
      <c r="B25" s="10" t="s">
        <v>16</v>
      </c>
      <c r="C25" s="48" t="s">
        <v>29</v>
      </c>
      <c r="D25" s="48"/>
      <c r="E25" s="14">
        <v>9</v>
      </c>
      <c r="F25" s="22">
        <f>+D15*E25</f>
        <v>634500</v>
      </c>
      <c r="G25" s="54"/>
      <c r="H25" s="55"/>
      <c r="I25" s="55"/>
      <c r="J25" s="56"/>
    </row>
    <row r="26" spans="2:10" x14ac:dyDescent="0.25">
      <c r="B26" s="10" t="s">
        <v>17</v>
      </c>
      <c r="C26" s="48" t="s">
        <v>30</v>
      </c>
      <c r="D26" s="48"/>
      <c r="E26" s="14">
        <v>19</v>
      </c>
      <c r="F26" s="22">
        <f>+D15*E26</f>
        <v>1339500</v>
      </c>
      <c r="G26" s="54"/>
      <c r="H26" s="55"/>
      <c r="I26" s="55"/>
      <c r="J26" s="56"/>
    </row>
    <row r="27" spans="2:10" ht="15" customHeight="1" x14ac:dyDescent="0.25">
      <c r="B27" s="10" t="s">
        <v>18</v>
      </c>
      <c r="C27" s="48" t="s">
        <v>13</v>
      </c>
      <c r="D27" s="48"/>
      <c r="E27" s="14">
        <v>19</v>
      </c>
      <c r="F27" s="22">
        <f>+D15*E27</f>
        <v>1339500</v>
      </c>
      <c r="G27" s="54"/>
      <c r="H27" s="55"/>
      <c r="I27" s="55"/>
      <c r="J27" s="56"/>
    </row>
    <row r="28" spans="2:10" x14ac:dyDescent="0.25">
      <c r="B28" s="10" t="s">
        <v>19</v>
      </c>
      <c r="C28" s="48" t="s">
        <v>31</v>
      </c>
      <c r="D28" s="48"/>
      <c r="E28" s="14">
        <v>22</v>
      </c>
      <c r="F28" s="22">
        <f>+D15*E28</f>
        <v>1551000</v>
      </c>
      <c r="G28" s="54"/>
      <c r="H28" s="55"/>
      <c r="I28" s="55"/>
      <c r="J28" s="56"/>
    </row>
    <row r="29" spans="2:10" x14ac:dyDescent="0.25">
      <c r="B29" s="10" t="s">
        <v>20</v>
      </c>
      <c r="C29" s="48" t="s">
        <v>32</v>
      </c>
      <c r="D29" s="48"/>
      <c r="E29" s="14">
        <v>17</v>
      </c>
      <c r="F29" s="22">
        <f>+D15*E29</f>
        <v>1198500</v>
      </c>
      <c r="G29" s="54"/>
      <c r="H29" s="55"/>
      <c r="I29" s="55"/>
      <c r="J29" s="56"/>
    </row>
    <row r="30" spans="2:10" x14ac:dyDescent="0.25">
      <c r="B30" s="10" t="s">
        <v>21</v>
      </c>
      <c r="C30" s="48" t="s">
        <v>33</v>
      </c>
      <c r="D30" s="48"/>
      <c r="E30" s="14">
        <v>18</v>
      </c>
      <c r="F30" s="22">
        <f>+D15*E30</f>
        <v>1269000</v>
      </c>
      <c r="G30" s="54"/>
      <c r="H30" s="55"/>
      <c r="I30" s="55"/>
      <c r="J30" s="56"/>
    </row>
    <row r="31" spans="2:10" ht="15.75" thickBot="1" x14ac:dyDescent="0.3">
      <c r="B31" s="60" t="s">
        <v>23</v>
      </c>
      <c r="C31" s="61"/>
      <c r="D31" s="61"/>
      <c r="E31" s="15">
        <f>SUM(E21:E30)</f>
        <v>176</v>
      </c>
      <c r="F31" s="23">
        <f>SUM(F21:F30)</f>
        <v>12408000</v>
      </c>
      <c r="G31" s="57"/>
      <c r="H31" s="58"/>
      <c r="I31" s="58"/>
      <c r="J31" s="59"/>
    </row>
  </sheetData>
  <mergeCells count="32">
    <mergeCell ref="C28:D28"/>
    <mergeCell ref="C29:D29"/>
    <mergeCell ref="H12:J12"/>
    <mergeCell ref="B19:F19"/>
    <mergeCell ref="G19:J31"/>
    <mergeCell ref="C30:D30"/>
    <mergeCell ref="B31:D31"/>
    <mergeCell ref="B15:C15"/>
    <mergeCell ref="C20:D20"/>
    <mergeCell ref="C21:D21"/>
    <mergeCell ref="C22:D22"/>
    <mergeCell ref="C23:D23"/>
    <mergeCell ref="C24:D24"/>
    <mergeCell ref="C25:D25"/>
    <mergeCell ref="C26:D26"/>
    <mergeCell ref="C27:D27"/>
    <mergeCell ref="B2:J2"/>
    <mergeCell ref="B10:E10"/>
    <mergeCell ref="B12:C12"/>
    <mergeCell ref="B14:C14"/>
    <mergeCell ref="B17:C17"/>
    <mergeCell ref="B3:J3"/>
    <mergeCell ref="E6:J8"/>
    <mergeCell ref="F10:F18"/>
    <mergeCell ref="B16:E16"/>
    <mergeCell ref="B18:E18"/>
    <mergeCell ref="B9:J9"/>
    <mergeCell ref="C8:D8"/>
    <mergeCell ref="G15:H15"/>
    <mergeCell ref="B5:J5"/>
    <mergeCell ref="B4:J4"/>
    <mergeCell ref="B13:E13"/>
  </mergeCells>
  <hyperlinks>
    <hyperlink ref="H12" r:id="rId1" xr:uid="{E6DEB364-6576-45EE-BFEC-96869E1D6103}"/>
  </hyperlinks>
  <printOptions horizontalCentered="1"/>
  <pageMargins left="0.78740157480314965" right="0.39370078740157483" top="0.78740157480314965" bottom="0.78740157480314965" header="0.31496062992125984" footer="0.31496062992125984"/>
  <pageSetup scale="55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Económico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Global</cp:lastModifiedBy>
  <cp:lastPrinted>2025-01-28T17:03:05Z</cp:lastPrinted>
  <dcterms:created xsi:type="dcterms:W3CDTF">2025-01-27T12:50:23Z</dcterms:created>
  <dcterms:modified xsi:type="dcterms:W3CDTF">2026-01-26T17:02:19Z</dcterms:modified>
</cp:coreProperties>
</file>