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Pablo Trujillo\Documents\PA_Acesorias_TO\UAG_BienestarSocial_2025\2026\SocioSanitario2026\"/>
    </mc:Choice>
  </mc:AlternateContent>
  <xr:revisionPtr revIDLastSave="0" documentId="13_ncr:1_{56D99560-A360-4216-B7CE-A15AFB9ED54A}" xr6:coauthVersionLast="47" xr6:coauthVersionMax="47" xr10:uidLastSave="{00000000-0000-0000-0000-000000000000}"/>
  <bookViews>
    <workbookView xWindow="-108" yWindow="-108" windowWidth="23256" windowHeight="13896" xr2:uid="{18DE1D90-0D45-42B8-B121-6A68AEC56BF0}"/>
  </bookViews>
  <sheets>
    <sheet name="Analsis cotizaciones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 i="1" l="1"/>
  <c r="S6" i="1" s="1"/>
  <c r="Q7" i="1"/>
  <c r="Q8" i="1"/>
  <c r="Q9" i="1"/>
  <c r="Q10" i="1"/>
  <c r="Q11" i="1"/>
  <c r="S11" i="1" s="1"/>
  <c r="Q12" i="1"/>
  <c r="S12" i="1" s="1"/>
  <c r="Q13" i="1"/>
  <c r="S13" i="1" s="1"/>
  <c r="Q14" i="1"/>
  <c r="Q15" i="1"/>
  <c r="Q16" i="1"/>
  <c r="S16" i="1" s="1"/>
  <c r="Q17" i="1"/>
  <c r="S17" i="1" s="1"/>
  <c r="Q18" i="1"/>
  <c r="S18" i="1" s="1"/>
  <c r="Q5" i="1"/>
  <c r="R5" i="1"/>
  <c r="S5" i="1" s="1"/>
  <c r="P5" i="1"/>
  <c r="P6" i="1"/>
  <c r="R6" i="1"/>
  <c r="P7" i="1"/>
  <c r="S7" i="1"/>
  <c r="R7" i="1"/>
  <c r="P8" i="1"/>
  <c r="S8" i="1"/>
  <c r="R8" i="1"/>
  <c r="P9" i="1"/>
  <c r="S9" i="1"/>
  <c r="R9" i="1"/>
  <c r="P10" i="1"/>
  <c r="S10" i="1"/>
  <c r="R10" i="1"/>
  <c r="P11" i="1"/>
  <c r="R11" i="1"/>
  <c r="P12" i="1"/>
  <c r="R12" i="1"/>
  <c r="P13" i="1"/>
  <c r="R13" i="1"/>
  <c r="P14" i="1"/>
  <c r="S14" i="1"/>
  <c r="R14" i="1"/>
  <c r="P15" i="1"/>
  <c r="S15" i="1"/>
  <c r="R15" i="1"/>
  <c r="P16" i="1"/>
  <c r="R16" i="1"/>
  <c r="P17" i="1"/>
  <c r="R17" i="1"/>
  <c r="P18" i="1"/>
  <c r="R18" i="1"/>
  <c r="O18" i="1" l="1"/>
  <c r="O15" i="1"/>
  <c r="O14" i="1"/>
  <c r="O13" i="1"/>
  <c r="O12" i="1"/>
  <c r="O11" i="1"/>
  <c r="O8" i="1"/>
  <c r="O7" i="1"/>
  <c r="O6" i="1"/>
  <c r="O5" i="1"/>
  <c r="M18" i="1"/>
  <c r="M15" i="1"/>
  <c r="M14" i="1"/>
  <c r="M13" i="1"/>
  <c r="M12" i="1"/>
  <c r="M11" i="1"/>
  <c r="M8" i="1"/>
  <c r="M7" i="1"/>
  <c r="M6" i="1"/>
  <c r="M5" i="1"/>
  <c r="K6" i="1"/>
  <c r="K7" i="1"/>
  <c r="K8" i="1"/>
  <c r="K11" i="1"/>
  <c r="K12" i="1"/>
  <c r="K13" i="1"/>
  <c r="K14" i="1"/>
  <c r="K15" i="1"/>
  <c r="K18" i="1"/>
  <c r="K5" i="1"/>
  <c r="I11" i="1" l="1"/>
  <c r="I8" i="1"/>
  <c r="I7" i="1"/>
  <c r="I6" i="1"/>
  <c r="I5" i="1"/>
  <c r="F10" i="1"/>
  <c r="F9" i="1"/>
  <c r="I18" i="1"/>
  <c r="F17" i="1"/>
  <c r="F16" i="1"/>
  <c r="I15" i="1"/>
  <c r="I14" i="1"/>
  <c r="I13" i="1"/>
  <c r="I12" i="1"/>
  <c r="I16" i="1" l="1"/>
  <c r="K16" i="1"/>
  <c r="M16" i="1"/>
  <c r="O16" i="1"/>
  <c r="I17" i="1"/>
  <c r="M17" i="1"/>
  <c r="K17" i="1"/>
  <c r="O17" i="1"/>
  <c r="I10" i="1"/>
  <c r="K10" i="1"/>
  <c r="M10" i="1"/>
  <c r="O10" i="1"/>
  <c r="I9" i="1"/>
  <c r="I19" i="1" s="1"/>
  <c r="M9" i="1"/>
  <c r="M19" i="1" s="1"/>
  <c r="K9" i="1"/>
  <c r="K19" i="1" s="1"/>
  <c r="O9" i="1"/>
  <c r="O19" i="1" s="1"/>
</calcChain>
</file>

<file path=xl/sharedStrings.xml><?xml version="1.0" encoding="utf-8"?>
<sst xmlns="http://schemas.openxmlformats.org/spreadsheetml/2006/main" count="59" uniqueCount="42">
  <si>
    <t>ITEM</t>
  </si>
  <si>
    <t>ACTIVIDAD</t>
  </si>
  <si>
    <t>DESCRIPCION ACTIVIDAD</t>
  </si>
  <si>
    <t>UNIDAD</t>
  </si>
  <si>
    <t>CANTIDAD</t>
  </si>
  <si>
    <t>VALOR UNITARIO</t>
  </si>
  <si>
    <t>VALOR TOTAL</t>
  </si>
  <si>
    <r>
      <rPr>
        <b/>
        <sz val="10"/>
        <rFont val="Arial"/>
        <family val="2"/>
      </rPr>
      <t>SERVICIO SOCIOSANITARIO PARA PERSONAS EN SITUACIÓN DE CALLE CON DEPENDENCIA Y ALTA DEPENDENCIA</t>
    </r>
    <r>
      <rPr>
        <sz val="10"/>
        <rFont val="Arial"/>
        <family val="2"/>
      </rPr>
      <t xml:space="preserve">
Brindar acompañamiento desde el componente psicosocial a las personas en situación de calle con dependencia y alta dependencia que acceden al Servicio Sociosanitario, incluyendo los siguientes servicios: 
1. Realizar valoración psicosocial de la situación de vulnerabilidad social a quienes ingresan por primera vez al servicio. 
2. Brindar acompañamiento psicosocial, orientación y escucha activa en las áreas de psicología y trabajo social.
3. Realizar actividades psicosociales de promoción de hábitos saludables para fortalecer la autonomía y apoyar los procesos de recuperación y mantenimiento de la salud.
4. Brindar acompañamiento en la activación de rutas de atención para el  restablecimiento de derechos de las personas en situación de calle que acceden al servicio.
5. Coordinar con el equipo interdisciplinario la planeación y seguimiento del proceso de atención, para garantizar la adecuada prestación del servicio desde un enfoque sociosanitario.</t>
    </r>
  </si>
  <si>
    <t>Brindar acompañamiento desde el componente pedagógico a las personas en situación de calle con dependencia y alta dependencia que acceden al Servicio Sociosanitario, incluyendo los siguientes servicios: 
1. Realizar actividades lúdico-pedagógicas para identificar intereses y necesidades de quienes ingresan por primera vez al servicio.
2. Facilitar espacios recreativos y pedagógicos para la orientación y fortalecimiento de habilidades socioemocionales.
3. Realizar acciones lúdico-pedagógicas y recreativas para promover hábitos de vida saludable y el autocuidado.</t>
  </si>
  <si>
    <t>Alquiler de un inmueble dotado con mobiliario y equipos, con acceso a servicios públicos y de telecomunicaciones para prestar la oferta de servicios sociosanitaria, incluyendo albergue permanente, en beneficio de las personas mayores en situación de calle con dependencia y alta dependencia.
El inmueble debe disponer de espacios para la atención de un grupo mínimo de 40 personas mayores  en situación de calle con dependencia y  alta dependencia.</t>
  </si>
  <si>
    <t xml:space="preserve">Brindar asistencia alimentaria, garantizando el suministro de las siguientes raciones alimentarias por día, para las personas mayores que acceden al servicio sociosanitario: (1) Desayuno, (1) Almuerzo, (2) Refrigerios y (1) Cena; de acuerdo a minuta elaborada por nutricionista y a recomendaciones del médico tratante. </t>
  </si>
  <si>
    <t>Suministrar implementos de aseo personal como jabón de baño, shampoo, cepillo de dientes, crema dental, desodorante, toallas higiénicas, pañales, baberos, entre otros; y prestar el servicio de lavandería, para las actividades de cuidado e higiene personal de los beneficiarios del servicio sociosanitario.</t>
  </si>
  <si>
    <t>Suministrar transporte para el traslado del equipo y de las personas mayores beneficiarias del servicio sociosanitario, en el marco de la activación y acceso a rutas de atención para el restablecimiento de sus derechos. Garantizar la disponibilidad de un vehículo (tipo Van) que prestarán el servicio diariamente, durante el periodo contractual establecido.</t>
  </si>
  <si>
    <t>Aumentar la atención de personas mayores en condición de vulnerabilidad  en los Centros de atención y protección</t>
  </si>
  <si>
    <t>26005437 _ 1.1.26</t>
  </si>
  <si>
    <t>Brindar servicios integrales en modalidades de centros de atención</t>
  </si>
  <si>
    <t>Brindar acompañamiento desde el componente de cuidado integral a las personas en situación de calle con dependencia y alta dependencia que acceden al Servicio Sociosanitario, incluyendo los siguientes servicios: 
1. Realizar valoración de la situación de dependencia, para la realización de actividades básicas de la vida diaria,  a quienes ingresan por primera vez al servicio.
2. Realizar actividades de promoción de hábitos saludables que coadyuven en los procesos de recuperación y/o mantenimiento de la salud.
3. Prestar servicio de apoyo para el cuidado integral de las personas en situación de calle que acceden al servicio.
4. Brindar acompañamiento interdisciplinario desde una perspectiva biopsicosocial a las personas en situación de calle que acceden al servicio.
5. Realizar acompañamiento a la población sujeto de atención para el acceso efectivo a los servicios de salud, en articulación con los actores del sector salud.</t>
  </si>
  <si>
    <t>Alquiler de un inmueble dotado con mobiliario y equipos, con acceso a servicios públicos y de telecomunicaciones para prestar la oferta de servicios sociosanitaria, incluyendo albergue permanente, en beneficio de las personas en situación de calle con dependencia y alta dependencia.
El inmueble debe disponer de espacios para la atención de un grupo mínimo de 40 personas en situación de calle, distribuidas según su .nivel de depencia, así: 15 personas en situación de calle con dependencia y 25 personas en situación de calle con alta dependencia.</t>
  </si>
  <si>
    <t xml:space="preserve">Brindar asistencia alimentaria, garantizando el suministro de las siguientes raciones alimentarias por día, para las personas que acceden al servicio sociosanitario: (1) Desayuno, (1) Almuerzo, (2) Refrigerios y (1) Cena; de acuerdo a minuta elaborada por nutricionista y a recomendaciones del médico tratante. </t>
  </si>
  <si>
    <t>Suministrar implementos de aseo personal como jabón de baño, shampoo, cepillo de dientes, crema dental, desodorante, toallas higiénicas, pañales, baberos, entre otros; y prestar el servicio de lavandería, para las actividades de cuidado e higiene personal de llos beneficiarios del servicio sociosanitario.</t>
  </si>
  <si>
    <t>Suministrar logística para las actividades del proceso de redes de apoyo y movilización ciudadana</t>
  </si>
  <si>
    <t>Suministrar transporte para el traslado del equipo y de las personas beneficiarias del servicio sociosanitario, en el marco de la activación y acceso a rutas de atención para el restablecimiento de sus derechos. Garantizar la disponibilidad de un vehículo (tipo Van) que prestarán el servicio diariamente, durante el periodo contractual establecido.</t>
  </si>
  <si>
    <t xml:space="preserve">Brindar acompañamiento desde el componente pedagógico a las personas en situación de calle con dependencia y alta dependencia que acceden al Servicio Sociosanitario, incluyendo los siguientes servicios: </t>
  </si>
  <si>
    <t>26005418 -1.1.2</t>
  </si>
  <si>
    <t>26005418 - 1.1.9</t>
  </si>
  <si>
    <t>Brindar acompañamiento desde el componente de cuidado integral a las personas en situación de calle con dependencia y alta dependencia que acceden al Servicio Sociosanitario, incluyendo los siguientes servicios: 
1. Realizar valoración de la situación de dependencia, para la realización de actividades básicas de la vida diaria,  a quienes ingresan por primera vez al servicio.
2. Realizar actividades de promoción de hábitos saludables que coadyuven en los procesos de recuperación y/o mantenimiento de la salud.
3. Prestar servicio de apoyo para el cuidado integral de las personasmayores en situación de calle que acceden al servicio.
4. Brindar acompañamiento interdisciplinario desde una perspectiva biopsicosocial a las personas mayores mayores en situación de calle que acceden al servicio.
5. Realizar acompañamiento a la población sujeto de atención para el acceso efectivo a los servicios de salud, en articulación con los actores del sector salud.</t>
  </si>
  <si>
    <t>MES</t>
  </si>
  <si>
    <r>
      <t xml:space="preserve">SERVICIO SOCIOSANITARIO PARA PERSONAS EN SITUACIÓN DE CALLE CON DEPENDENCIA Y ALTA DEPENDENCIA (HABITANTE DE CALLE)
</t>
    </r>
    <r>
      <rPr>
        <sz val="10"/>
        <color theme="1"/>
        <rFont val="Arial"/>
        <family val="2"/>
      </rPr>
      <t>Brindar acompañamiento desde el componente psicosocial a las personas en situación de calle con dependencia y alta dependencia que acceden al Servicio Sociosanitario, incluyendo los siguientes servicios: 
1. Realizar valoración psicosocial de la situación de vulnerabilidad social a quienes ingresan por primera vez al servicio. 
2. Brindar acompañamiento psicosocial, orientación y escucha activa en las áreas de psicología y trabajo social.
3. Realizar actividades psicosociales de promoción de hábitos saludables para fortalecer la autonomía y apoyar los procesos de recuperación y mantenimiento de la salud.
4. Brindar acompañamiento en la activación de rutas de atención para el  restablecimiento de derechos de las personas en situación de calle que acceden al servicio.
5. Coordinar con el equipo interdisciplinario la planeación y seguimiento del proceso de atención, para garantizar la adecuada prestación del servicio desde un enfoque sociosanitario.</t>
    </r>
  </si>
  <si>
    <t>PRESUPUESTO DE ACTIVIDADES PROCESO SOCIOSANITARIO FEBRERO - JUNIO 2026</t>
  </si>
  <si>
    <t>FRECUENCIA - MESES</t>
  </si>
  <si>
    <t>TOTAL</t>
  </si>
  <si>
    <t xml:space="preserve">VALOR UNITARIO </t>
  </si>
  <si>
    <t xml:space="preserve">VALOR TOTAL </t>
  </si>
  <si>
    <t xml:space="preserve">COTIZANTE 1: ESE LADERA </t>
  </si>
  <si>
    <t>COTIZANTE 2: GESPUCOL</t>
  </si>
  <si>
    <t>COTIZANTE 3: FUNDACION PROSDEFUT</t>
  </si>
  <si>
    <t xml:space="preserve">ANALSIS PRECIO UNITARIO </t>
  </si>
  <si>
    <t>PROMEDIO DEL VR TOTAL</t>
  </si>
  <si>
    <t xml:space="preserve">ANALSIS PRECIO TOTAL </t>
  </si>
  <si>
    <t>PROIMEDIO DEL VR UNITARIO</t>
  </si>
  <si>
    <t>ANALSIS DE PRECIOS</t>
  </si>
  <si>
    <t>Anexo Cotizaciones de servicios (3) 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</si>
</sst>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s>
  <fonts count="11" x14ac:knownFonts="1">
    <font>
      <sz val="11"/>
      <color theme="1"/>
      <name val="Aptos Narrow"/>
      <family val="2"/>
      <scheme val="minor"/>
    </font>
    <font>
      <sz val="11"/>
      <color theme="1"/>
      <name val="Aptos Narrow"/>
      <family val="2"/>
      <scheme val="minor"/>
    </font>
    <font>
      <sz val="10"/>
      <color theme="1"/>
      <name val="Aptos Narrow"/>
      <family val="2"/>
      <scheme val="minor"/>
    </font>
    <font>
      <sz val="10"/>
      <color theme="1"/>
      <name val="Arial"/>
      <family val="2"/>
    </font>
    <font>
      <b/>
      <sz val="12"/>
      <color theme="1"/>
      <name val="Arial"/>
      <family val="2"/>
    </font>
    <font>
      <sz val="12"/>
      <name val="Arial"/>
      <family val="2"/>
    </font>
    <font>
      <b/>
      <sz val="10"/>
      <color theme="1"/>
      <name val="Arial"/>
      <family val="2"/>
    </font>
    <font>
      <sz val="10"/>
      <name val="Arial"/>
      <family val="2"/>
    </font>
    <font>
      <b/>
      <sz val="10"/>
      <name val="Arial"/>
      <family val="2"/>
    </font>
    <font>
      <b/>
      <sz val="9"/>
      <color theme="1"/>
      <name val="Arial"/>
      <family val="2"/>
    </font>
    <font>
      <b/>
      <sz val="11"/>
      <name val="Aptos Narrow"/>
      <family val="2"/>
      <scheme val="minor"/>
    </font>
  </fonts>
  <fills count="9">
    <fill>
      <patternFill patternType="none"/>
    </fill>
    <fill>
      <patternFill patternType="gray125"/>
    </fill>
    <fill>
      <patternFill patternType="solid">
        <fgColor theme="0"/>
        <bgColor indexed="64"/>
      </patternFill>
    </fill>
    <fill>
      <patternFill patternType="solid">
        <fgColor theme="0"/>
        <bgColor rgb="FFA5A5A5"/>
      </patternFill>
    </fill>
    <fill>
      <patternFill patternType="solid">
        <fgColor theme="3" tint="0.89999084444715716"/>
        <bgColor rgb="FFBFBFBF"/>
      </patternFill>
    </fill>
    <fill>
      <patternFill patternType="solid">
        <fgColor theme="3" tint="0.89999084444715716"/>
        <bgColor indexed="64"/>
      </patternFill>
    </fill>
    <fill>
      <patternFill patternType="solid">
        <fgColor theme="3" tint="0.89999084444715716"/>
        <bgColor rgb="FFA5A5A5"/>
      </patternFill>
    </fill>
    <fill>
      <patternFill patternType="solid">
        <fgColor theme="9" tint="0.79998168889431442"/>
        <bgColor indexed="64"/>
      </patternFill>
    </fill>
    <fill>
      <patternFill patternType="solid">
        <fgColor theme="9" tint="0.79998168889431442"/>
        <bgColor rgb="FFA5A5A5"/>
      </patternFill>
    </fill>
  </fills>
  <borders count="9">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48">
    <xf numFmtId="0" fontId="0" fillId="0" borderId="0" xfId="0"/>
    <xf numFmtId="0" fontId="2" fillId="0" borderId="0" xfId="0" applyFont="1"/>
    <xf numFmtId="0" fontId="2" fillId="2" borderId="0" xfId="0" applyFont="1" applyFill="1"/>
    <xf numFmtId="42" fontId="3" fillId="2" borderId="0" xfId="0" applyNumberFormat="1" applyFont="1" applyFill="1" applyAlignment="1">
      <alignment vertical="center"/>
    </xf>
    <xf numFmtId="164" fontId="3" fillId="2" borderId="0" xfId="1" applyNumberFormat="1" applyFont="1" applyFill="1" applyAlignment="1">
      <alignment vertical="center"/>
    </xf>
    <xf numFmtId="0" fontId="7" fillId="0" borderId="2" xfId="0" applyFont="1" applyBorder="1" applyAlignment="1">
      <alignment horizontal="justify" vertical="center" wrapText="1"/>
    </xf>
    <xf numFmtId="1" fontId="7" fillId="0" borderId="2" xfId="0" applyNumberFormat="1" applyFont="1" applyBorder="1" applyAlignment="1" applyProtection="1">
      <alignment horizontal="center" vertical="center"/>
      <protection locked="0"/>
    </xf>
    <xf numFmtId="165" fontId="7" fillId="0" borderId="2" xfId="0" applyNumberFormat="1" applyFont="1" applyBorder="1" applyAlignment="1">
      <alignment vertical="center"/>
    </xf>
    <xf numFmtId="165" fontId="7" fillId="0" borderId="2" xfId="0" applyNumberFormat="1" applyFont="1" applyBorder="1" applyAlignment="1">
      <alignment horizontal="right" vertical="center"/>
    </xf>
    <xf numFmtId="0" fontId="3" fillId="0" borderId="0" xfId="0" applyFont="1"/>
    <xf numFmtId="0" fontId="7" fillId="0" borderId="2" xfId="0" applyFont="1" applyBorder="1" applyAlignment="1">
      <alignment vertical="center" wrapText="1"/>
    </xf>
    <xf numFmtId="0" fontId="7" fillId="0" borderId="4" xfId="0" applyFont="1" applyBorder="1" applyAlignment="1">
      <alignment horizontal="justify" vertical="center" wrapText="1"/>
    </xf>
    <xf numFmtId="0" fontId="7" fillId="0" borderId="4" xfId="0" applyFont="1" applyBorder="1" applyAlignment="1" applyProtection="1">
      <alignment horizontal="center" vertical="center"/>
      <protection hidden="1"/>
    </xf>
    <xf numFmtId="1" fontId="7" fillId="0" borderId="4" xfId="0" applyNumberFormat="1" applyFont="1" applyBorder="1" applyAlignment="1" applyProtection="1">
      <alignment horizontal="center" vertical="center"/>
      <protection locked="0"/>
    </xf>
    <xf numFmtId="165" fontId="7" fillId="0" borderId="4" xfId="0" applyNumberFormat="1" applyFont="1" applyBorder="1" applyAlignment="1">
      <alignment vertical="center"/>
    </xf>
    <xf numFmtId="165" fontId="7" fillId="0" borderId="4" xfId="0" applyNumberFormat="1" applyFont="1" applyBorder="1" applyAlignment="1">
      <alignment horizontal="right" vertical="center"/>
    </xf>
    <xf numFmtId="0" fontId="7" fillId="0" borderId="4" xfId="0" applyFont="1" applyBorder="1" applyAlignment="1">
      <alignment horizontal="center" vertical="center" wrapText="1"/>
    </xf>
    <xf numFmtId="3" fontId="3" fillId="3" borderId="2" xfId="0" applyNumberFormat="1" applyFont="1" applyFill="1" applyBorder="1" applyAlignment="1">
      <alignment horizontal="left" vertical="center" wrapText="1"/>
    </xf>
    <xf numFmtId="3" fontId="3" fillId="3" borderId="2" xfId="0" applyNumberFormat="1" applyFont="1" applyFill="1" applyBorder="1" applyAlignment="1">
      <alignment horizontal="center" vertical="center" wrapText="1"/>
    </xf>
    <xf numFmtId="42" fontId="3" fillId="3" borderId="2" xfId="2" applyFont="1" applyFill="1" applyBorder="1" applyAlignment="1">
      <alignment horizontal="center" vertical="center" wrapText="1"/>
    </xf>
    <xf numFmtId="164" fontId="6" fillId="5" borderId="2" xfId="1" applyNumberFormat="1" applyFont="1" applyFill="1" applyBorder="1" applyAlignment="1">
      <alignment horizontal="center" vertical="center"/>
    </xf>
    <xf numFmtId="3" fontId="6" fillId="3" borderId="4" xfId="0" applyNumberFormat="1" applyFont="1" applyFill="1" applyBorder="1" applyAlignment="1">
      <alignment horizontal="left" vertical="center" wrapText="1"/>
    </xf>
    <xf numFmtId="3" fontId="6" fillId="6" borderId="2" xfId="0" applyNumberFormat="1" applyFont="1" applyFill="1" applyBorder="1" applyAlignment="1">
      <alignment horizontal="center" vertical="center"/>
    </xf>
    <xf numFmtId="3" fontId="6" fillId="6" borderId="2" xfId="0" applyNumberFormat="1" applyFont="1" applyFill="1" applyBorder="1" applyAlignment="1">
      <alignment horizontal="center" vertical="center" wrapText="1"/>
    </xf>
    <xf numFmtId="3" fontId="9" fillId="6" borderId="2" xfId="0" applyNumberFormat="1" applyFont="1" applyFill="1" applyBorder="1" applyAlignment="1">
      <alignment horizontal="center" vertical="center" wrapText="1"/>
    </xf>
    <xf numFmtId="42" fontId="9" fillId="6" borderId="2" xfId="2" applyFont="1" applyFill="1" applyBorder="1" applyAlignment="1">
      <alignment horizontal="center" vertical="center" wrapText="1"/>
    </xf>
    <xf numFmtId="164" fontId="9" fillId="6" borderId="2" xfId="1" applyNumberFormat="1" applyFont="1" applyFill="1" applyBorder="1" applyAlignment="1">
      <alignment horizontal="center" vertical="center" wrapText="1"/>
    </xf>
    <xf numFmtId="164" fontId="9" fillId="8" borderId="2" xfId="1" applyNumberFormat="1" applyFont="1" applyFill="1" applyBorder="1" applyAlignment="1">
      <alignment horizontal="center" vertical="center" wrapText="1"/>
    </xf>
    <xf numFmtId="165" fontId="2" fillId="0" borderId="0" xfId="0" applyNumberFormat="1" applyFont="1"/>
    <xf numFmtId="165" fontId="2" fillId="0" borderId="2" xfId="0" applyNumberFormat="1" applyFont="1" applyBorder="1" applyAlignment="1">
      <alignment vertical="center"/>
    </xf>
    <xf numFmtId="165" fontId="8" fillId="7" borderId="2" xfId="0" applyNumberFormat="1" applyFont="1" applyFill="1" applyBorder="1" applyAlignment="1">
      <alignment horizontal="center" vertical="center" wrapText="1"/>
    </xf>
    <xf numFmtId="0" fontId="8" fillId="7"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7" borderId="8" xfId="0" applyFont="1" applyFill="1" applyBorder="1" applyAlignment="1">
      <alignment horizontal="center" vertical="center"/>
    </xf>
    <xf numFmtId="0" fontId="2" fillId="7" borderId="7" xfId="0" applyFont="1" applyFill="1" applyBorder="1" applyAlignment="1">
      <alignment horizontal="center" vertical="center"/>
    </xf>
    <xf numFmtId="0" fontId="10" fillId="7" borderId="2" xfId="0" applyFont="1" applyFill="1" applyBorder="1" applyAlignment="1">
      <alignment horizontal="center" vertical="center"/>
    </xf>
    <xf numFmtId="3" fontId="4" fillId="4" borderId="2" xfId="0" applyNumberFormat="1" applyFont="1" applyFill="1" applyBorder="1" applyAlignment="1">
      <alignment horizontal="center" vertical="center"/>
    </xf>
    <xf numFmtId="0" fontId="5" fillId="5" borderId="2" xfId="0" applyFont="1" applyFill="1" applyBorder="1"/>
    <xf numFmtId="0" fontId="6" fillId="5" borderId="3"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3" fontId="6" fillId="0" borderId="1" xfId="0" applyNumberFormat="1" applyFont="1" applyBorder="1" applyAlignment="1">
      <alignment horizontal="center" vertical="center" wrapText="1"/>
    </xf>
    <xf numFmtId="3" fontId="6" fillId="0" borderId="4"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center" vertical="center" wrapText="1"/>
    </xf>
    <xf numFmtId="3" fontId="3" fillId="3" borderId="1" xfId="0" applyNumberFormat="1" applyFont="1" applyFill="1" applyBorder="1" applyAlignment="1">
      <alignment horizontal="center" vertical="center" wrapText="1"/>
    </xf>
    <xf numFmtId="3" fontId="3" fillId="3" borderId="4" xfId="0" applyNumberFormat="1" applyFont="1" applyFill="1" applyBorder="1" applyAlignment="1">
      <alignment horizontal="center" vertical="center" wrapText="1"/>
    </xf>
  </cellXfs>
  <cellStyles count="3">
    <cellStyle name="Moneda" xfId="1" builtinId="4"/>
    <cellStyle name="Moneda [0]" xfId="2" builtinId="7"/>
    <cellStyle name="Normal" xfId="0" builtinId="0"/>
  </cellStyles>
  <dxfs count="2">
    <dxf>
      <font>
        <color rgb="FFFFFFFF"/>
      </font>
      <fill>
        <patternFill>
          <bgColor rgb="FFFFFFFF"/>
        </patternFill>
      </fill>
    </dxf>
    <dxf>
      <font>
        <color rgb="FF000000"/>
      </font>
      <fill>
        <patternFill>
          <bgColor rgb="FFFFFFCC"/>
        </patternFill>
      </fill>
    </dxf>
  </dxfs>
  <tableStyles count="1" defaultTableStyle="TableStyleMedium2" defaultPivotStyle="PivotStyleLight16">
    <tableStyle name="Invisible" pivot="0" table="0" count="0" xr9:uid="{775B3385-B21C-482B-85E0-504229660558}"/>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CC7D2-68F4-4E30-AF8E-EFD9D4ED0389}">
  <sheetPr>
    <pageSetUpPr fitToPage="1"/>
  </sheetPr>
  <dimension ref="B1:U21"/>
  <sheetViews>
    <sheetView tabSelected="1" topLeftCell="B16" zoomScale="89" zoomScaleNormal="89" workbookViewId="0">
      <selection activeCell="D26" sqref="D26"/>
    </sheetView>
  </sheetViews>
  <sheetFormatPr baseColWidth="10" defaultColWidth="11.44140625" defaultRowHeight="13.8" x14ac:dyDescent="0.3"/>
  <cols>
    <col min="1" max="1" width="11.44140625" style="1"/>
    <col min="2" max="2" width="10.77734375" style="1" customWidth="1"/>
    <col min="3" max="3" width="22.44140625" style="2" customWidth="1"/>
    <col min="4" max="4" width="53.5546875" style="1" customWidth="1"/>
    <col min="5" max="5" width="5.33203125" style="1" customWidth="1"/>
    <col min="6" max="6" width="6.5546875" style="1" customWidth="1"/>
    <col min="7" max="7" width="7" style="2" customWidth="1"/>
    <col min="8" max="8" width="13.5546875" style="3" customWidth="1"/>
    <col min="9" max="9" width="15.6640625" style="4" customWidth="1"/>
    <col min="10" max="10" width="14.44140625" style="1" bestFit="1" customWidth="1"/>
    <col min="11" max="11" width="15.77734375" style="1" customWidth="1"/>
    <col min="12" max="12" width="14.88671875" style="1" customWidth="1"/>
    <col min="13" max="13" width="15.88671875" style="1" customWidth="1"/>
    <col min="14" max="14" width="14.88671875" style="1" customWidth="1"/>
    <col min="15" max="15" width="15.77734375" style="1" customWidth="1"/>
    <col min="16" max="17" width="16.5546875" style="1" customWidth="1"/>
    <col min="18" max="18" width="15.77734375" style="1" customWidth="1"/>
    <col min="19" max="19" width="14.33203125" style="1" customWidth="1"/>
    <col min="20" max="16384" width="11.44140625" style="1"/>
  </cols>
  <sheetData>
    <row r="1" spans="2:21" ht="16.2" customHeight="1" x14ac:dyDescent="0.3"/>
    <row r="2" spans="2:21" x14ac:dyDescent="0.3">
      <c r="C2" s="1"/>
    </row>
    <row r="3" spans="2:21" ht="36.6" customHeight="1" x14ac:dyDescent="0.3">
      <c r="B3" s="36" t="s">
        <v>28</v>
      </c>
      <c r="C3" s="37"/>
      <c r="D3" s="37"/>
      <c r="E3" s="37"/>
      <c r="F3" s="37"/>
      <c r="G3" s="37"/>
      <c r="H3" s="37"/>
      <c r="I3" s="37"/>
      <c r="J3" s="33" t="s">
        <v>33</v>
      </c>
      <c r="K3" s="34"/>
      <c r="L3" s="33" t="s">
        <v>34</v>
      </c>
      <c r="M3" s="34"/>
      <c r="N3" s="33" t="s">
        <v>35</v>
      </c>
      <c r="O3" s="34"/>
      <c r="P3" s="35" t="s">
        <v>40</v>
      </c>
      <c r="Q3" s="35"/>
      <c r="R3" s="35"/>
      <c r="S3" s="35"/>
    </row>
    <row r="4" spans="2:21" ht="61.2" customHeight="1" x14ac:dyDescent="0.3">
      <c r="B4" s="22" t="s">
        <v>0</v>
      </c>
      <c r="C4" s="23" t="s">
        <v>1</v>
      </c>
      <c r="D4" s="23" t="s">
        <v>2</v>
      </c>
      <c r="E4" s="24" t="s">
        <v>3</v>
      </c>
      <c r="F4" s="24" t="s">
        <v>4</v>
      </c>
      <c r="G4" s="24" t="s">
        <v>29</v>
      </c>
      <c r="H4" s="25" t="s">
        <v>5</v>
      </c>
      <c r="I4" s="26" t="s">
        <v>6</v>
      </c>
      <c r="J4" s="27" t="s">
        <v>31</v>
      </c>
      <c r="K4" s="27" t="s">
        <v>32</v>
      </c>
      <c r="L4" s="27" t="s">
        <v>31</v>
      </c>
      <c r="M4" s="27" t="s">
        <v>32</v>
      </c>
      <c r="N4" s="27" t="s">
        <v>31</v>
      </c>
      <c r="O4" s="27" t="s">
        <v>32</v>
      </c>
      <c r="P4" s="30" t="s">
        <v>39</v>
      </c>
      <c r="Q4" s="31" t="s">
        <v>36</v>
      </c>
      <c r="R4" s="30" t="s">
        <v>37</v>
      </c>
      <c r="S4" s="31" t="s">
        <v>38</v>
      </c>
      <c r="U4" s="28"/>
    </row>
    <row r="5" spans="2:21" ht="295.2" customHeight="1" x14ac:dyDescent="0.3">
      <c r="B5" s="43" t="s">
        <v>23</v>
      </c>
      <c r="C5" s="46" t="s">
        <v>15</v>
      </c>
      <c r="D5" s="21" t="s">
        <v>27</v>
      </c>
      <c r="E5" s="12" t="s">
        <v>26</v>
      </c>
      <c r="F5" s="13">
        <v>1</v>
      </c>
      <c r="G5" s="13">
        <v>5</v>
      </c>
      <c r="H5" s="14">
        <v>23900000</v>
      </c>
      <c r="I5" s="15">
        <f t="shared" ref="I5:I11" si="0">($H5*$G5*$F5)</f>
        <v>119500000</v>
      </c>
      <c r="J5" s="14">
        <v>23900000</v>
      </c>
      <c r="K5" s="29">
        <f>($F5*$G5*$J5)</f>
        <v>119500000</v>
      </c>
      <c r="L5" s="14">
        <v>24000000</v>
      </c>
      <c r="M5" s="29">
        <f>($F5*$G5*$L5)</f>
        <v>120000000</v>
      </c>
      <c r="N5" s="14">
        <v>23950000</v>
      </c>
      <c r="O5" s="29">
        <f>($F5*$G5*$N5)</f>
        <v>119750000</v>
      </c>
      <c r="P5" s="29">
        <f>ROUND(AVERAGE(SUM($J5+$L5+$N5)/3),0)</f>
        <v>23950000</v>
      </c>
      <c r="Q5" s="32" t="str">
        <f>IF($P5&lt;=$H5,"AJUSTADO AL PRESUPUESTO",IF($P5&gt;$H5," EXCEDE VALOR DEL PRESUPUESTO"))</f>
        <v xml:space="preserve"> EXCEDE VALOR DEL PRESUPUESTO</v>
      </c>
      <c r="R5" s="29">
        <f>ROUND(AVERAGE(SUM($K5+$M5+$O5)/3),0)</f>
        <v>119750000</v>
      </c>
      <c r="S5" s="32" t="str">
        <f>IF($R5&lt;=$I5,"AJUSTADO AL PRESUPUESTO",IF($R5&gt;$I5," EXCEDE VALOR DEL PRESUPUESTO"))</f>
        <v xml:space="preserve"> EXCEDE VALOR DEL PRESUPUESTO</v>
      </c>
    </row>
    <row r="6" spans="2:21" ht="62.4" customHeight="1" x14ac:dyDescent="0.3">
      <c r="B6" s="44"/>
      <c r="C6" s="46"/>
      <c r="D6" s="17" t="s">
        <v>22</v>
      </c>
      <c r="E6" s="12" t="s">
        <v>26</v>
      </c>
      <c r="F6" s="6">
        <v>1</v>
      </c>
      <c r="G6" s="6">
        <v>5</v>
      </c>
      <c r="H6" s="7">
        <v>17600000</v>
      </c>
      <c r="I6" s="15">
        <f t="shared" si="0"/>
        <v>88000000</v>
      </c>
      <c r="J6" s="7">
        <v>17600000</v>
      </c>
      <c r="K6" s="29">
        <f t="shared" ref="K6:K18" si="1">($F6*$G6*$J6)</f>
        <v>88000000</v>
      </c>
      <c r="L6" s="7">
        <v>18000000</v>
      </c>
      <c r="M6" s="29">
        <f t="shared" ref="M6:M18" si="2">($F6*$G6*$L6)</f>
        <v>90000000</v>
      </c>
      <c r="N6" s="7">
        <v>17650000</v>
      </c>
      <c r="O6" s="29">
        <f t="shared" ref="O6:O18" si="3">($F6*$G6*$N6)</f>
        <v>88250000</v>
      </c>
      <c r="P6" s="29">
        <f t="shared" ref="P6:P18" si="4">ROUND(AVERAGE(SUM($H6+$J6+$L6)/3),0)</f>
        <v>17733333</v>
      </c>
      <c r="Q6" s="32" t="str">
        <f t="shared" ref="Q6:Q18" si="5">IF($P6&lt;=$H6,"AJUSTADO AL PRESUPUESTO",IF($P6&gt;$H6," EXCEDE VALOR DEL PRESUPUESTO"))</f>
        <v xml:space="preserve"> EXCEDE VALOR DEL PRESUPUESTO</v>
      </c>
      <c r="R6" s="29">
        <f t="shared" ref="R6:R18" si="6">ROUND(AVERAGE(SUM($I6+$K6+$M6)/3),0)</f>
        <v>88666667</v>
      </c>
      <c r="S6" s="32" t="str">
        <f t="shared" ref="S6:S18" si="7">IF($Q6&lt;=$I6,"AJUSTADO AL PRESUPUESTO",IF($Q6&gt;$I6," EXCEDE VALOR DEL PRESUPUESTO"))</f>
        <v xml:space="preserve"> EXCEDE VALOR DEL PRESUPUESTO</v>
      </c>
    </row>
    <row r="7" spans="2:21" ht="270.60000000000002" customHeight="1" x14ac:dyDescent="0.3">
      <c r="B7" s="44"/>
      <c r="C7" s="46"/>
      <c r="D7" s="17" t="s">
        <v>16</v>
      </c>
      <c r="E7" s="12" t="s">
        <v>26</v>
      </c>
      <c r="F7" s="6">
        <v>1</v>
      </c>
      <c r="G7" s="6">
        <v>5</v>
      </c>
      <c r="H7" s="7">
        <v>77800000</v>
      </c>
      <c r="I7" s="15">
        <f t="shared" si="0"/>
        <v>389000000</v>
      </c>
      <c r="J7" s="7">
        <v>77800000</v>
      </c>
      <c r="K7" s="29">
        <f t="shared" si="1"/>
        <v>389000000</v>
      </c>
      <c r="L7" s="7">
        <v>78000000</v>
      </c>
      <c r="M7" s="29">
        <f t="shared" si="2"/>
        <v>390000000</v>
      </c>
      <c r="N7" s="7">
        <v>77900000</v>
      </c>
      <c r="O7" s="29">
        <f t="shared" si="3"/>
        <v>389500000</v>
      </c>
      <c r="P7" s="29">
        <f t="shared" si="4"/>
        <v>77866667</v>
      </c>
      <c r="Q7" s="32" t="str">
        <f t="shared" si="5"/>
        <v xml:space="preserve"> EXCEDE VALOR DEL PRESUPUESTO</v>
      </c>
      <c r="R7" s="29">
        <f t="shared" si="6"/>
        <v>389333333</v>
      </c>
      <c r="S7" s="32" t="str">
        <f t="shared" si="7"/>
        <v xml:space="preserve"> EXCEDE VALOR DEL PRESUPUESTO</v>
      </c>
    </row>
    <row r="8" spans="2:21" ht="141.6" customHeight="1" x14ac:dyDescent="0.3">
      <c r="B8" s="44"/>
      <c r="C8" s="46"/>
      <c r="D8" s="17" t="s">
        <v>17</v>
      </c>
      <c r="E8" s="12" t="s">
        <v>26</v>
      </c>
      <c r="F8" s="6">
        <v>1</v>
      </c>
      <c r="G8" s="6">
        <v>5</v>
      </c>
      <c r="H8" s="7">
        <v>40120000</v>
      </c>
      <c r="I8" s="15">
        <f t="shared" si="0"/>
        <v>200600000</v>
      </c>
      <c r="J8" s="7">
        <v>40120000</v>
      </c>
      <c r="K8" s="29">
        <f t="shared" si="1"/>
        <v>200600000</v>
      </c>
      <c r="L8" s="7">
        <v>40170000</v>
      </c>
      <c r="M8" s="29">
        <f t="shared" si="2"/>
        <v>200850000</v>
      </c>
      <c r="N8" s="7">
        <v>40150000</v>
      </c>
      <c r="O8" s="29">
        <f t="shared" si="3"/>
        <v>200750000</v>
      </c>
      <c r="P8" s="29">
        <f t="shared" si="4"/>
        <v>40136667</v>
      </c>
      <c r="Q8" s="32" t="str">
        <f t="shared" si="5"/>
        <v xml:space="preserve"> EXCEDE VALOR DEL PRESUPUESTO</v>
      </c>
      <c r="R8" s="29">
        <f t="shared" si="6"/>
        <v>200683333</v>
      </c>
      <c r="S8" s="32" t="str">
        <f t="shared" si="7"/>
        <v xml:space="preserve"> EXCEDE VALOR DEL PRESUPUESTO</v>
      </c>
    </row>
    <row r="9" spans="2:21" ht="80.400000000000006" customHeight="1" x14ac:dyDescent="0.3">
      <c r="B9" s="44"/>
      <c r="C9" s="46"/>
      <c r="D9" s="17" t="s">
        <v>18</v>
      </c>
      <c r="E9" s="12" t="s">
        <v>26</v>
      </c>
      <c r="F9" s="6">
        <f>40*30</f>
        <v>1200</v>
      </c>
      <c r="G9" s="6">
        <v>5</v>
      </c>
      <c r="H9" s="7">
        <v>68000</v>
      </c>
      <c r="I9" s="15">
        <f t="shared" si="0"/>
        <v>408000000</v>
      </c>
      <c r="J9" s="7">
        <v>68000</v>
      </c>
      <c r="K9" s="29">
        <f t="shared" si="1"/>
        <v>408000000</v>
      </c>
      <c r="L9" s="7">
        <v>69500</v>
      </c>
      <c r="M9" s="29">
        <f t="shared" si="2"/>
        <v>417000000</v>
      </c>
      <c r="N9" s="7">
        <v>69000</v>
      </c>
      <c r="O9" s="29">
        <f t="shared" si="3"/>
        <v>414000000</v>
      </c>
      <c r="P9" s="29">
        <f t="shared" si="4"/>
        <v>68500</v>
      </c>
      <c r="Q9" s="32" t="str">
        <f t="shared" si="5"/>
        <v xml:space="preserve"> EXCEDE VALOR DEL PRESUPUESTO</v>
      </c>
      <c r="R9" s="29">
        <f t="shared" si="6"/>
        <v>411000000</v>
      </c>
      <c r="S9" s="32" t="str">
        <f t="shared" si="7"/>
        <v xml:space="preserve"> EXCEDE VALOR DEL PRESUPUESTO</v>
      </c>
    </row>
    <row r="10" spans="2:21" ht="72.599999999999994" customHeight="1" x14ac:dyDescent="0.3">
      <c r="B10" s="45"/>
      <c r="C10" s="47"/>
      <c r="D10" s="17" t="s">
        <v>19</v>
      </c>
      <c r="E10" s="12" t="s">
        <v>26</v>
      </c>
      <c r="F10" s="6">
        <f>40*30</f>
        <v>1200</v>
      </c>
      <c r="G10" s="6">
        <v>5</v>
      </c>
      <c r="H10" s="7">
        <v>10400</v>
      </c>
      <c r="I10" s="15">
        <f t="shared" si="0"/>
        <v>62400000</v>
      </c>
      <c r="J10" s="7">
        <v>10400</v>
      </c>
      <c r="K10" s="29">
        <f t="shared" si="1"/>
        <v>62400000</v>
      </c>
      <c r="L10" s="7">
        <v>11000</v>
      </c>
      <c r="M10" s="29">
        <f t="shared" si="2"/>
        <v>66000000</v>
      </c>
      <c r="N10" s="7">
        <v>10800</v>
      </c>
      <c r="O10" s="29">
        <f t="shared" si="3"/>
        <v>64800000</v>
      </c>
      <c r="P10" s="29">
        <f t="shared" si="4"/>
        <v>10600</v>
      </c>
      <c r="Q10" s="32" t="str">
        <f t="shared" si="5"/>
        <v xml:space="preserve"> EXCEDE VALOR DEL PRESUPUESTO</v>
      </c>
      <c r="R10" s="29">
        <f t="shared" si="6"/>
        <v>63600000</v>
      </c>
      <c r="S10" s="32" t="str">
        <f t="shared" si="7"/>
        <v xml:space="preserve"> EXCEDE VALOR DEL PRESUPUESTO</v>
      </c>
    </row>
    <row r="11" spans="2:21" ht="84" customHeight="1" x14ac:dyDescent="0.3">
      <c r="B11" s="16" t="s">
        <v>24</v>
      </c>
      <c r="C11" s="16" t="s">
        <v>20</v>
      </c>
      <c r="D11" s="17" t="s">
        <v>21</v>
      </c>
      <c r="E11" s="12" t="s">
        <v>26</v>
      </c>
      <c r="F11" s="18">
        <v>1</v>
      </c>
      <c r="G11" s="18">
        <v>5</v>
      </c>
      <c r="H11" s="19">
        <v>16500000</v>
      </c>
      <c r="I11" s="15">
        <f t="shared" si="0"/>
        <v>82500000</v>
      </c>
      <c r="J11" s="19">
        <v>16500000</v>
      </c>
      <c r="K11" s="29">
        <f t="shared" si="1"/>
        <v>82500000</v>
      </c>
      <c r="L11" s="19">
        <v>16650000</v>
      </c>
      <c r="M11" s="29">
        <f t="shared" si="2"/>
        <v>83250000</v>
      </c>
      <c r="N11" s="19">
        <v>16600000</v>
      </c>
      <c r="O11" s="29">
        <f t="shared" si="3"/>
        <v>83000000</v>
      </c>
      <c r="P11" s="29">
        <f t="shared" si="4"/>
        <v>16550000</v>
      </c>
      <c r="Q11" s="32" t="str">
        <f t="shared" si="5"/>
        <v xml:space="preserve"> EXCEDE VALOR DEL PRESUPUESTO</v>
      </c>
      <c r="R11" s="29">
        <f t="shared" si="6"/>
        <v>82750000</v>
      </c>
      <c r="S11" s="32" t="str">
        <f t="shared" si="7"/>
        <v xml:space="preserve"> EXCEDE VALOR DEL PRESUPUESTO</v>
      </c>
    </row>
    <row r="12" spans="2:21" s="9" customFormat="1" ht="272.39999999999998" customHeight="1" x14ac:dyDescent="0.25">
      <c r="B12" s="41" t="s">
        <v>14</v>
      </c>
      <c r="C12" s="41" t="s">
        <v>13</v>
      </c>
      <c r="D12" s="11" t="s">
        <v>7</v>
      </c>
      <c r="E12" s="12" t="s">
        <v>26</v>
      </c>
      <c r="F12" s="13">
        <v>1</v>
      </c>
      <c r="G12" s="13">
        <v>5</v>
      </c>
      <c r="H12" s="14">
        <v>23900000</v>
      </c>
      <c r="I12" s="15">
        <f t="shared" ref="I12:I18" si="8">($H12*$G12*$F12)</f>
        <v>119500000</v>
      </c>
      <c r="J12" s="14">
        <v>23900000</v>
      </c>
      <c r="K12" s="29">
        <f t="shared" si="1"/>
        <v>119500000</v>
      </c>
      <c r="L12" s="14">
        <v>24000000</v>
      </c>
      <c r="M12" s="29">
        <f t="shared" si="2"/>
        <v>120000000</v>
      </c>
      <c r="N12" s="14">
        <v>23950000</v>
      </c>
      <c r="O12" s="29">
        <f t="shared" si="3"/>
        <v>119750000</v>
      </c>
      <c r="P12" s="29">
        <f t="shared" si="4"/>
        <v>23933333</v>
      </c>
      <c r="Q12" s="32" t="str">
        <f t="shared" si="5"/>
        <v xml:space="preserve"> EXCEDE VALOR DEL PRESUPUESTO</v>
      </c>
      <c r="R12" s="29">
        <f t="shared" si="6"/>
        <v>119666667</v>
      </c>
      <c r="S12" s="32" t="str">
        <f t="shared" si="7"/>
        <v xml:space="preserve"> EXCEDE VALOR DEL PRESUPUESTO</v>
      </c>
    </row>
    <row r="13" spans="2:21" s="9" customFormat="1" ht="170.4" customHeight="1" x14ac:dyDescent="0.25">
      <c r="B13" s="41"/>
      <c r="C13" s="41"/>
      <c r="D13" s="5" t="s">
        <v>8</v>
      </c>
      <c r="E13" s="12" t="s">
        <v>26</v>
      </c>
      <c r="F13" s="6">
        <v>1</v>
      </c>
      <c r="G13" s="6">
        <v>5</v>
      </c>
      <c r="H13" s="7">
        <v>17600000</v>
      </c>
      <c r="I13" s="8">
        <f t="shared" si="8"/>
        <v>88000000</v>
      </c>
      <c r="J13" s="7">
        <v>17600000</v>
      </c>
      <c r="K13" s="29">
        <f t="shared" si="1"/>
        <v>88000000</v>
      </c>
      <c r="L13" s="7">
        <v>18000000</v>
      </c>
      <c r="M13" s="29">
        <f t="shared" si="2"/>
        <v>90000000</v>
      </c>
      <c r="N13" s="7">
        <v>17650000</v>
      </c>
      <c r="O13" s="29">
        <f t="shared" si="3"/>
        <v>88250000</v>
      </c>
      <c r="P13" s="29">
        <f t="shared" si="4"/>
        <v>17733333</v>
      </c>
      <c r="Q13" s="32" t="str">
        <f t="shared" si="5"/>
        <v xml:space="preserve"> EXCEDE VALOR DEL PRESUPUESTO</v>
      </c>
      <c r="R13" s="29">
        <f t="shared" si="6"/>
        <v>88666667</v>
      </c>
      <c r="S13" s="32" t="str">
        <f t="shared" si="7"/>
        <v xml:space="preserve"> EXCEDE VALOR DEL PRESUPUESTO</v>
      </c>
    </row>
    <row r="14" spans="2:21" s="9" customFormat="1" ht="252.6" customHeight="1" x14ac:dyDescent="0.25">
      <c r="B14" s="41"/>
      <c r="C14" s="41"/>
      <c r="D14" s="5" t="s">
        <v>25</v>
      </c>
      <c r="E14" s="12" t="s">
        <v>26</v>
      </c>
      <c r="F14" s="6">
        <v>1</v>
      </c>
      <c r="G14" s="6">
        <v>5</v>
      </c>
      <c r="H14" s="7">
        <v>77800000</v>
      </c>
      <c r="I14" s="8">
        <f t="shared" si="8"/>
        <v>389000000</v>
      </c>
      <c r="J14" s="7">
        <v>77800000</v>
      </c>
      <c r="K14" s="29">
        <f t="shared" si="1"/>
        <v>389000000</v>
      </c>
      <c r="L14" s="7">
        <v>78000000</v>
      </c>
      <c r="M14" s="29">
        <f t="shared" si="2"/>
        <v>390000000</v>
      </c>
      <c r="N14" s="7">
        <v>77900000</v>
      </c>
      <c r="O14" s="29">
        <f t="shared" si="3"/>
        <v>389500000</v>
      </c>
      <c r="P14" s="29">
        <f t="shared" si="4"/>
        <v>77866667</v>
      </c>
      <c r="Q14" s="32" t="str">
        <f t="shared" si="5"/>
        <v xml:space="preserve"> EXCEDE VALOR DEL PRESUPUESTO</v>
      </c>
      <c r="R14" s="29">
        <f t="shared" si="6"/>
        <v>389333333</v>
      </c>
      <c r="S14" s="32" t="str">
        <f t="shared" si="7"/>
        <v xml:space="preserve"> EXCEDE VALOR DEL PRESUPUESTO</v>
      </c>
    </row>
    <row r="15" spans="2:21" s="9" customFormat="1" ht="121.2" customHeight="1" x14ac:dyDescent="0.25">
      <c r="B15" s="41"/>
      <c r="C15" s="41"/>
      <c r="D15" s="10" t="s">
        <v>9</v>
      </c>
      <c r="E15" s="12" t="s">
        <v>26</v>
      </c>
      <c r="F15" s="6">
        <v>1</v>
      </c>
      <c r="G15" s="6">
        <v>5</v>
      </c>
      <c r="H15" s="7">
        <v>40120000</v>
      </c>
      <c r="I15" s="8">
        <f t="shared" si="8"/>
        <v>200600000</v>
      </c>
      <c r="J15" s="7">
        <v>40120000</v>
      </c>
      <c r="K15" s="29">
        <f t="shared" si="1"/>
        <v>200600000</v>
      </c>
      <c r="L15" s="7">
        <v>40170000</v>
      </c>
      <c r="M15" s="29">
        <f t="shared" si="2"/>
        <v>200850000</v>
      </c>
      <c r="N15" s="7">
        <v>40150000</v>
      </c>
      <c r="O15" s="29">
        <f t="shared" si="3"/>
        <v>200750000</v>
      </c>
      <c r="P15" s="29">
        <f t="shared" si="4"/>
        <v>40136667</v>
      </c>
      <c r="Q15" s="32" t="str">
        <f t="shared" si="5"/>
        <v xml:space="preserve"> EXCEDE VALOR DEL PRESUPUESTO</v>
      </c>
      <c r="R15" s="29">
        <f t="shared" si="6"/>
        <v>200683333</v>
      </c>
      <c r="S15" s="32" t="str">
        <f t="shared" si="7"/>
        <v xml:space="preserve"> EXCEDE VALOR DEL PRESUPUESTO</v>
      </c>
    </row>
    <row r="16" spans="2:21" s="9" customFormat="1" ht="72.599999999999994" customHeight="1" x14ac:dyDescent="0.25">
      <c r="B16" s="41"/>
      <c r="C16" s="41"/>
      <c r="D16" s="10" t="s">
        <v>10</v>
      </c>
      <c r="E16" s="12" t="s">
        <v>26</v>
      </c>
      <c r="F16" s="6">
        <f>40*30</f>
        <v>1200</v>
      </c>
      <c r="G16" s="6">
        <v>5</v>
      </c>
      <c r="H16" s="7">
        <v>68000</v>
      </c>
      <c r="I16" s="8">
        <f t="shared" si="8"/>
        <v>408000000</v>
      </c>
      <c r="J16" s="7">
        <v>68000</v>
      </c>
      <c r="K16" s="29">
        <f t="shared" si="1"/>
        <v>408000000</v>
      </c>
      <c r="L16" s="7">
        <v>69500</v>
      </c>
      <c r="M16" s="29">
        <f t="shared" si="2"/>
        <v>417000000</v>
      </c>
      <c r="N16" s="7">
        <v>69000</v>
      </c>
      <c r="O16" s="29">
        <f t="shared" si="3"/>
        <v>414000000</v>
      </c>
      <c r="P16" s="29">
        <f t="shared" si="4"/>
        <v>68500</v>
      </c>
      <c r="Q16" s="32" t="str">
        <f t="shared" si="5"/>
        <v xml:space="preserve"> EXCEDE VALOR DEL PRESUPUESTO</v>
      </c>
      <c r="R16" s="29">
        <f t="shared" si="6"/>
        <v>411000000</v>
      </c>
      <c r="S16" s="32" t="str">
        <f t="shared" si="7"/>
        <v xml:space="preserve"> EXCEDE VALOR DEL PRESUPUESTO</v>
      </c>
    </row>
    <row r="17" spans="2:19" s="9" customFormat="1" ht="69.599999999999994" customHeight="1" x14ac:dyDescent="0.25">
      <c r="B17" s="41"/>
      <c r="C17" s="41"/>
      <c r="D17" s="5" t="s">
        <v>11</v>
      </c>
      <c r="E17" s="12" t="s">
        <v>26</v>
      </c>
      <c r="F17" s="6">
        <f>40*30</f>
        <v>1200</v>
      </c>
      <c r="G17" s="6">
        <v>5</v>
      </c>
      <c r="H17" s="7">
        <v>10400</v>
      </c>
      <c r="I17" s="8">
        <f t="shared" si="8"/>
        <v>62400000</v>
      </c>
      <c r="J17" s="7">
        <v>10400</v>
      </c>
      <c r="K17" s="29">
        <f t="shared" si="1"/>
        <v>62400000</v>
      </c>
      <c r="L17" s="7">
        <v>11000</v>
      </c>
      <c r="M17" s="29">
        <f t="shared" si="2"/>
        <v>66000000</v>
      </c>
      <c r="N17" s="7">
        <v>10800</v>
      </c>
      <c r="O17" s="29">
        <f t="shared" si="3"/>
        <v>64800000</v>
      </c>
      <c r="P17" s="29">
        <f t="shared" si="4"/>
        <v>10600</v>
      </c>
      <c r="Q17" s="32" t="str">
        <f t="shared" si="5"/>
        <v xml:space="preserve"> EXCEDE VALOR DEL PRESUPUESTO</v>
      </c>
      <c r="R17" s="29">
        <f t="shared" si="6"/>
        <v>63600000</v>
      </c>
      <c r="S17" s="32" t="str">
        <f t="shared" si="7"/>
        <v xml:space="preserve"> EXCEDE VALOR DEL PRESUPUESTO</v>
      </c>
    </row>
    <row r="18" spans="2:19" s="9" customFormat="1" ht="79.8" customHeight="1" x14ac:dyDescent="0.25">
      <c r="B18" s="42"/>
      <c r="C18" s="42"/>
      <c r="D18" s="5" t="s">
        <v>12</v>
      </c>
      <c r="E18" s="12" t="s">
        <v>26</v>
      </c>
      <c r="F18" s="6">
        <v>1</v>
      </c>
      <c r="G18" s="6">
        <v>5</v>
      </c>
      <c r="H18" s="7">
        <v>16500000</v>
      </c>
      <c r="I18" s="8">
        <f t="shared" si="8"/>
        <v>82500000</v>
      </c>
      <c r="J18" s="7">
        <v>16500000</v>
      </c>
      <c r="K18" s="29">
        <f t="shared" si="1"/>
        <v>82500000</v>
      </c>
      <c r="L18" s="7">
        <v>16650000</v>
      </c>
      <c r="M18" s="29">
        <f t="shared" si="2"/>
        <v>83250000</v>
      </c>
      <c r="N18" s="7">
        <v>16600000</v>
      </c>
      <c r="O18" s="29">
        <f t="shared" si="3"/>
        <v>83000000</v>
      </c>
      <c r="P18" s="29">
        <f t="shared" si="4"/>
        <v>16550000</v>
      </c>
      <c r="Q18" s="32" t="str">
        <f t="shared" si="5"/>
        <v xml:space="preserve"> EXCEDE VALOR DEL PRESUPUESTO</v>
      </c>
      <c r="R18" s="29">
        <f t="shared" si="6"/>
        <v>82750000</v>
      </c>
      <c r="S18" s="32" t="str">
        <f t="shared" si="7"/>
        <v xml:space="preserve"> EXCEDE VALOR DEL PRESUPUESTO</v>
      </c>
    </row>
    <row r="19" spans="2:19" s="9" customFormat="1" ht="27.75" customHeight="1" x14ac:dyDescent="0.25">
      <c r="B19" s="38" t="s">
        <v>30</v>
      </c>
      <c r="C19" s="39"/>
      <c r="D19" s="39"/>
      <c r="E19" s="39"/>
      <c r="F19" s="39"/>
      <c r="G19" s="39"/>
      <c r="H19" s="40"/>
      <c r="I19" s="20">
        <f>SUM(I5:I18)</f>
        <v>2700000000</v>
      </c>
      <c r="K19" s="20">
        <f>SUM(K5:K18)</f>
        <v>2700000000</v>
      </c>
      <c r="M19" s="20">
        <f>SUM(M5:M18)</f>
        <v>2734200000</v>
      </c>
      <c r="O19" s="20">
        <f>SUM(O5:O18)</f>
        <v>2720100000</v>
      </c>
    </row>
    <row r="21" spans="2:19" x14ac:dyDescent="0.3">
      <c r="D21" s="1" t="s">
        <v>41</v>
      </c>
    </row>
  </sheetData>
  <mergeCells count="10">
    <mergeCell ref="B19:H19"/>
    <mergeCell ref="B12:B18"/>
    <mergeCell ref="C12:C18"/>
    <mergeCell ref="B5:B10"/>
    <mergeCell ref="C5:C10"/>
    <mergeCell ref="J3:K3"/>
    <mergeCell ref="L3:M3"/>
    <mergeCell ref="N3:O3"/>
    <mergeCell ref="P3:S3"/>
    <mergeCell ref="B3:I3"/>
  </mergeCells>
  <conditionalFormatting sqref="D15:D16">
    <cfRule type="cellIs" dxfId="1" priority="1" operator="equal">
      <formula>"ESCRIBA AQUÍ EL NOMBRE DEL CAPITULO"</formula>
    </cfRule>
    <cfRule type="cellIs" dxfId="0" priority="2" operator="equal">
      <formula>"ESCRIBA AQUÍ EL NOMBRE DEL CAPITULO"</formula>
    </cfRule>
  </conditionalFormatting>
  <pageMargins left="0.7" right="0.7" top="0.75" bottom="0.75" header="0.3" footer="0.3"/>
  <pageSetup scale="45" orientation="portrait" r:id="rId1"/>
  <ignoredErrors>
    <ignoredError sqref="F9:F10"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Analsis cotizaciones2026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Emilio Trujillo O</dc:creator>
  <cp:lastModifiedBy>Pablo Emilio Trujillo O</cp:lastModifiedBy>
  <dcterms:created xsi:type="dcterms:W3CDTF">2026-01-23T15:59:50Z</dcterms:created>
  <dcterms:modified xsi:type="dcterms:W3CDTF">2026-01-28T12:06:50Z</dcterms:modified>
</cp:coreProperties>
</file>