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Hoja1" sheetId="1" r:id="rId1"/>
    <sheet name="Hoja2" sheetId="2" r:id="rId2"/>
    <sheet name="Hoja3" sheetId="3" r:id="rId3"/>
  </sheets>
  <externalReferences>
    <externalReference r:id="rId4"/>
    <externalReference r:id="rId5"/>
  </externalReferences>
  <definedNames>
    <definedName name="_xlnm._FilterDatabase" localSheetId="0" hidden="1">Hoja1!$A$4:$O$31</definedName>
    <definedName name="_xlnm.Print_Titles" localSheetId="0">Hoja1!$4:$5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7" i="1" l="1"/>
  <c r="J37" i="1"/>
  <c r="R36" i="1"/>
  <c r="J36" i="1"/>
  <c r="R35" i="1"/>
  <c r="J35" i="1"/>
  <c r="R34" i="1" l="1"/>
  <c r="J34" i="1"/>
  <c r="R33" i="1" l="1"/>
  <c r="J33" i="1"/>
  <c r="R32" i="1"/>
  <c r="J32" i="1"/>
  <c r="R23" i="1"/>
  <c r="J23" i="1"/>
  <c r="R22" i="1" l="1"/>
  <c r="J22" i="1"/>
  <c r="R29" i="1" l="1"/>
  <c r="J29" i="1"/>
  <c r="R28" i="1"/>
  <c r="J28" i="1"/>
  <c r="R16" i="1" l="1"/>
  <c r="J16" i="1"/>
  <c r="R7" i="1"/>
  <c r="J7" i="1"/>
  <c r="R30" i="1" l="1"/>
  <c r="J30" i="1"/>
  <c r="R26" i="1"/>
  <c r="J26" i="1"/>
  <c r="R27" i="1"/>
  <c r="J27" i="1"/>
  <c r="R19" i="1"/>
  <c r="J19" i="1"/>
  <c r="R18" i="1"/>
  <c r="J18" i="1"/>
  <c r="R17" i="1"/>
  <c r="J17" i="1"/>
  <c r="R14" i="1"/>
  <c r="J14" i="1"/>
  <c r="R12" i="1"/>
  <c r="J12" i="1"/>
  <c r="R9" i="1"/>
  <c r="J9" i="1"/>
  <c r="R8" i="1"/>
  <c r="J8" i="1"/>
  <c r="R6" i="1"/>
  <c r="E13" i="3" l="1"/>
  <c r="F21" i="3" l="1"/>
  <c r="D24" i="3"/>
  <c r="D25" i="3" s="1"/>
  <c r="E22" i="3"/>
  <c r="E14" i="3"/>
  <c r="E15" i="3" s="1"/>
  <c r="E17" i="3" s="1"/>
  <c r="R11" i="1" l="1"/>
  <c r="F3" i="3" l="1"/>
  <c r="E3" i="3"/>
  <c r="J20" i="1" l="1"/>
  <c r="R20" i="1"/>
  <c r="R31" i="1" l="1"/>
  <c r="J31" i="1"/>
  <c r="R25" i="1"/>
  <c r="J25" i="1"/>
  <c r="R24" i="1"/>
  <c r="J24" i="1"/>
  <c r="R10" i="1"/>
  <c r="J10" i="1"/>
  <c r="J15" i="1"/>
  <c r="R15" i="1"/>
  <c r="R13" i="1"/>
  <c r="J13" i="1"/>
  <c r="J11" i="1" l="1"/>
  <c r="R21" i="1" l="1"/>
  <c r="J21" i="1"/>
  <c r="F4" i="3" l="1"/>
  <c r="F5" i="3"/>
  <c r="F6" i="3"/>
  <c r="F7" i="3"/>
  <c r="E7" i="3"/>
  <c r="E6" i="3"/>
  <c r="E5" i="3"/>
  <c r="E4" i="3"/>
  <c r="F8" i="3" l="1"/>
  <c r="E8" i="3"/>
  <c r="J6" i="1" l="1"/>
</calcChain>
</file>

<file path=xl/sharedStrings.xml><?xml version="1.0" encoding="utf-8"?>
<sst xmlns="http://schemas.openxmlformats.org/spreadsheetml/2006/main" count="601" uniqueCount="173">
  <si>
    <t>No</t>
  </si>
  <si>
    <t>DESCRIPCIÓN DEL RIESGO (QUÉ PUEDE PASAR Y CÓMO PUEDE OCURRIR)</t>
  </si>
  <si>
    <t>CONSECUENCIA DE LA OCURRENCIA DEL EVENTO</t>
  </si>
  <si>
    <t>CLASE</t>
  </si>
  <si>
    <t>FUENTE</t>
  </si>
  <si>
    <t>ETAPA</t>
  </si>
  <si>
    <t>TIPO 
(CONPES 3714)</t>
  </si>
  <si>
    <t>PROBABILIDAD</t>
  </si>
  <si>
    <t>IMPACTO</t>
  </si>
  <si>
    <t>CATEGORIA</t>
  </si>
  <si>
    <t>TRATAMIENTO</t>
  </si>
  <si>
    <t>CONTROLES</t>
  </si>
  <si>
    <t>¿AFECTA LA EJECUCIÓN DEL CONTRATO?</t>
  </si>
  <si>
    <t>PERSONA RESPONSABLE POR IMPLEMENTAR TRATAMIENTO</t>
  </si>
  <si>
    <t>FECHA ESTIMADA EN QUE INICIA EL TRATAMIENTO</t>
  </si>
  <si>
    <t>FECHA ESTIMADA EN QUE SE COMPLETA EL TRATAMIENTO</t>
  </si>
  <si>
    <t>MONITOREO Y REVISIÓN</t>
  </si>
  <si>
    <t>VALORACIÓN</t>
  </si>
  <si>
    <t>¿CÓMO SE REALIZA EL MONITOREO?</t>
  </si>
  <si>
    <t>PERIODICIDAD</t>
  </si>
  <si>
    <t>GENERAL</t>
  </si>
  <si>
    <t>INTERNO</t>
  </si>
  <si>
    <t>PLANEACIÓN</t>
  </si>
  <si>
    <t>OPERACIONALES</t>
  </si>
  <si>
    <t>ESPECIFICO</t>
  </si>
  <si>
    <t>EXTERNO</t>
  </si>
  <si>
    <t>SELECCIÓN</t>
  </si>
  <si>
    <t>CONTRATACIÓN</t>
  </si>
  <si>
    <t>EJECUCIÓN</t>
  </si>
  <si>
    <t>TIPO</t>
  </si>
  <si>
    <t>ECONÓMICO</t>
  </si>
  <si>
    <t>SOCIALES O POLITICOS</t>
  </si>
  <si>
    <t>FINANCIEROS</t>
  </si>
  <si>
    <t>REGULATORIOS</t>
  </si>
  <si>
    <t>NATURALEZA</t>
  </si>
  <si>
    <t>AMBIENTALES</t>
  </si>
  <si>
    <t>TECNOLOGICOS</t>
  </si>
  <si>
    <t>RIESGO EXTREMO</t>
  </si>
  <si>
    <t>RIESGO ALTO</t>
  </si>
  <si>
    <t>RIESGO MEDIO</t>
  </si>
  <si>
    <t>RIESGO BAJO</t>
  </si>
  <si>
    <t>ASIGNACIÓN</t>
  </si>
  <si>
    <t>EVITAR EL RIESGO</t>
  </si>
  <si>
    <t>ACEPTAR EL RIESGO</t>
  </si>
  <si>
    <t>TRANSFERIR EL RIESGO</t>
  </si>
  <si>
    <t>REDUCIR LA PROBABILIDAD DE OCURRENCIA DEL EVENTO</t>
  </si>
  <si>
    <t>REDUCIR LAS CONSECUENCIAS O EL IMPACTO DEL RIESGO</t>
  </si>
  <si>
    <t>CONTRATISTA</t>
  </si>
  <si>
    <t>ENTIDAD ESTATAL</t>
  </si>
  <si>
    <t>SI</t>
  </si>
  <si>
    <t>ÍTEM</t>
  </si>
  <si>
    <t>TARIFA DE DESCUENTO</t>
  </si>
  <si>
    <t>VALOR ESTIMADO</t>
  </si>
  <si>
    <t>Impuesto 4x1000</t>
  </si>
  <si>
    <t>ICA-RETEICA</t>
  </si>
  <si>
    <t>Retefuente</t>
  </si>
  <si>
    <t>Contribución Especial</t>
  </si>
  <si>
    <t>Retención CREE</t>
  </si>
  <si>
    <t>TOTAL DESCUENTOS</t>
  </si>
  <si>
    <t>Elaborar los estudios de sector de acuerdo a la metodología de Colombia Compra Eficiente y dando cumplimiento a la normatividad vigente.</t>
  </si>
  <si>
    <t>Cargo</t>
  </si>
  <si>
    <t>Firma</t>
  </si>
  <si>
    <t>SISTEMA DE ADMINISTRACIÓN DE RIESGOS EN LOS PROCESOS CONTRACTUALES</t>
  </si>
  <si>
    <t>JOHN JAIRO LÓPEZ GAVILÁN</t>
  </si>
  <si>
    <t>Proyección económica por parte del proponente que conlleve a pérdidas o baja utilidad en la ejecución del contrato.</t>
  </si>
  <si>
    <t>Riesgo de colusión, en el cual los oferentes realizan acuerdos de manera fraudulenta con el fin de lograr que el proceso se adjudique aun proponente en particular.</t>
  </si>
  <si>
    <t>Demora en la iniciación del contrato debido a la no entrega oportuna de las Garantías exigidas para el proceso de contratación o que las mismas no cobijen lo establecido en los Estudios Previos.</t>
  </si>
  <si>
    <t>Selección de una oferta como adjudicataria cuyo oferente se encuentre incurso en alguna inhabilidad o incompatibilidad.</t>
  </si>
  <si>
    <t>Que ninguno de los proponentes cumplan los requisitos habilitantes establecidos en el pliego de condiciones.</t>
  </si>
  <si>
    <t>Cambios en la normativa que modifique o imponga nuevas obligaciones al contratista.</t>
  </si>
  <si>
    <t>No liquidar los contratos en los plazos acordados en el contrato o los establecidos por la Ley.</t>
  </si>
  <si>
    <t>1. Necesidad de iniciar un nuevo proceso 
2. No se puede satisfacer la necesidad de la entidad.</t>
  </si>
  <si>
    <t>1. Selecciónar un contratista que no esté en capacidad de cumplir con el objeto del contrato.</t>
  </si>
  <si>
    <t>1. Pérdida de Tiempo por no iniciar el contrato de forma oportuna 
2. Falta de respaldo por parte de una aseguradora sobre los riesgos existentes durante la ejecución del Contrato</t>
  </si>
  <si>
    <t>1. Posible nulidad del contrato.</t>
  </si>
  <si>
    <t>1. Declaratoria de desierta del proceso de selección.</t>
  </si>
  <si>
    <t>1. Del contrato y posible variación del valor del mismo, por cambio tarifas por actualización de Resolución.</t>
  </si>
  <si>
    <t>1. Pérdida de competencia para liquidar en sede administrativa. 
2. Incertidumbre del estado del contrato. 
3.Falta de paz y salvo por las partes.</t>
  </si>
  <si>
    <t>1. Mala ejecución del objeto contratado.
2.No se puede satisfacer la necesidad de la Entidad</t>
  </si>
  <si>
    <t>1. Daños ocasionados a terceros.</t>
  </si>
  <si>
    <t>Realizar las aclaraciones necesarias en el proceso de selección y evaluar las propuestas con los criterios sugeridos por Colombia Compra Eficiente.</t>
  </si>
  <si>
    <t>Realizar las aclaraciones necesarias en el Estudio de Mercado de acuerdo con los lineamientos de Colombia Compra Eficiente.</t>
  </si>
  <si>
    <t>Realizar aclaraciones en el proceso  de selección y evaluar las propuestas con los criterios sugeridos por Colombia Compra Eficiente.</t>
  </si>
  <si>
    <t>Utilizar la metodología de Colombia Compra Eficiente y dar cumplimiento a la normatividad vigente.</t>
  </si>
  <si>
    <t>Efectuar verificaciones a los documentos entregados de acuerdo con la lista de chequeo sugeridas para la entidad.</t>
  </si>
  <si>
    <t>Efectuar verificaciones a los documentos y propuestas presentadas por parte de los profesionales del área.</t>
  </si>
  <si>
    <t>Supervisar de manera eficiente los tiempos de la contratación, de acuerdo con los cronogramas propuestos.</t>
  </si>
  <si>
    <t>Revisiones periódicas de seguimiento por parte de la supervisión y el comité respectivos.</t>
  </si>
  <si>
    <t>1. Necesidad de iniciar un nuevo proceso
2. No se puede satisfacer la necesidad de la entidad.</t>
  </si>
  <si>
    <t>PO MIL</t>
  </si>
  <si>
    <t>Cambios en las Especificaciones Técnicas y/o descripción del bien o servicio, por versión del mismo o sus equivalentes.</t>
  </si>
  <si>
    <t>Errores involuntarios en los Estudios Previos, Pliegos de Condiciones, y en general cualquier documento que sea parte integral del mismo.</t>
  </si>
  <si>
    <t>El presupuesto asignado no corresponde a los precios del mercado de acuerdo a las especificaciones del contrato.</t>
  </si>
  <si>
    <t>Realizar las aclaraciones necesarias en el proceso de selección y evaluar los oferentes que hicieron parte del Estudio de Mercado</t>
  </si>
  <si>
    <t>Selección de una oferta como adjudicataria cuyo oferente no cumple con la totalidad de los requisitos habilitantes.</t>
  </si>
  <si>
    <t>Demora en la iniciación del contrato debido a la no firma del contrato.</t>
  </si>
  <si>
    <t xml:space="preserve">1. Pérdida de Tiempo por no iniciar el contrato de forma oportuna 
</t>
  </si>
  <si>
    <t>Incumplimiento en los tiempos de la publicación o el registro presupuestal del contrato.</t>
  </si>
  <si>
    <t>Efectuar verificaciones a los documentos y cronogramas.</t>
  </si>
  <si>
    <t>1. Pérdida de Tiempo por no iniciar el contrato de forma oportuna.</t>
  </si>
  <si>
    <t>Efectuar verificaciones a los documentos y cronogramas y dar oportuna respuesta a observaciones a terceros</t>
  </si>
  <si>
    <t>Incumplimiento en las obligaciones especificas del contrato</t>
  </si>
  <si>
    <t>Verificación por parte del apoyo a la supervisión de cada uno de las obligaciones del contratista</t>
  </si>
  <si>
    <t>No realizar la respectiva prorroga o extension del contrato (si es necesaria) para el cumplimiento total del contrato.</t>
  </si>
  <si>
    <t>Verificación por parte del apoyo a la supervisión de cada uno de las obligaciones del contratista y control del contrato</t>
  </si>
  <si>
    <t>1. No se puede satisfacer la necesidad de la Entidad por falta de recursos de parte del contratista.
2. Insatisfacción del personal que labora para la empresa</t>
  </si>
  <si>
    <t>1. Pérdidas económicas para el contratista.</t>
  </si>
  <si>
    <t>Riesgo de ofertas artificialmente bajas o el valor del contrato no corresponda a los precios del mercado.</t>
  </si>
  <si>
    <t>1. Selecciónar un contratista que no esté en capacidad de cumplir con el objeto del contrato.
2. Reclamaciones del contratista por desequilibrio económico, con el propósito de evitar pérdidas.</t>
  </si>
  <si>
    <t>El estudio de mercado presenta dificultades en la identificación de la oferta y demanda del mercado respectivo debido a factores externos.</t>
  </si>
  <si>
    <t>a) Necesidad de iniciar un nuevo proceso contractual
b) No se puede satisfacer la necesidad de la Entidad</t>
  </si>
  <si>
    <t xml:space="preserve">No presentación de propuestas o la No Habilitación de las allegadas, al no establecer de forma apropiada, los Requisitos Habilitantes para el proceso de contratación </t>
  </si>
  <si>
    <t>1. Declaratoria de desierta del proceso de selección.
2. No se puede satisfacer la necesidad de la entidad</t>
  </si>
  <si>
    <t>Efectuar las revisiones  necesarias en el proceso de selección.</t>
  </si>
  <si>
    <t>No iniciar los procesos administrativos de imposicion de multas, sanciones, o incumplimiento de manera oportuna</t>
  </si>
  <si>
    <t>1. Retraso en la ejecucion contractual.
2. Incumplimiento y no se puede satisfacer la necesidad de la Entidad.</t>
  </si>
  <si>
    <t>Iniciarlosprocesosnecesariosparadarcumplimientoalanormatividad vigente.</t>
  </si>
  <si>
    <t>1. No se puede satisfacer la necesidad de la Entidad por falta de recursos de parte del contratista.
2. Demora en el inicio de las actividades programadas</t>
  </si>
  <si>
    <t>Verificación por parte del apoyo a la supervisión e informe a las demas sedes sobre el proceso que se adelantará</t>
  </si>
  <si>
    <t xml:space="preserve">No disponer de la infomacion y/o acceso a la Entidad u otros puntos donde se ejecutara el contrato y donde se encuentran los bienes inmuebles relacionados en Estudios Previos </t>
  </si>
  <si>
    <t>Accidentes del personal de campo que apoya la ejecución del contrato.</t>
  </si>
  <si>
    <t>1. Retrasos en la ejecución del contrato.</t>
  </si>
  <si>
    <t>Verificar los documentos correspondientes de aficliacion a ARP y Salud.
Entregar normas de seguridad de cada uno de los puntos</t>
  </si>
  <si>
    <t>Elaborado de acuerdo al Manual para la Identificación y Cobertura del Riesgo en los Procesos de Contratación de Colombia Compra Eficiente</t>
  </si>
  <si>
    <t>FONDO DE DESARROLLO LOCAL DE KENNEDY</t>
  </si>
  <si>
    <t>ENTIDAD</t>
  </si>
  <si>
    <t>PROPONENETE 
ADJUDICATARIO</t>
  </si>
  <si>
    <t xml:space="preserve"> Profesional de Despacho</t>
  </si>
  <si>
    <t>Contagio por el nuevo Coronavirus SARSV-2.</t>
  </si>
  <si>
    <t>Deterioro  de  las  condiciones  de  seguridad  y orden  público  que  impidan  la  ajecucion  del contrato</t>
  </si>
  <si>
    <t>Pérdida de elementos por robo de los elementos, antes o durante la ejecución y entrega de los mismos a la Alcaldía Local de KENNEDY.</t>
  </si>
  <si>
    <t>VALORACIÓN
 DEL RIESGO</t>
  </si>
  <si>
    <t>A QUIEN SE 
LE ASIGNA</t>
  </si>
  <si>
    <t>IMPACTO DESPUES 
DEL TRATAMIENTO</t>
  </si>
  <si>
    <t>Eventuales  fallas  en  las  telecomunicaciones, suspension         de         servicios         públicos, advenimiento     de     nuevas     tecnologias     o estandares   que   deben   ser   tenidos  encuenta para   ejecución   del   contrato   así   como   la obsolecencia tecnológica.</t>
  </si>
  <si>
    <t xml:space="preserve">La descripción del bien o servicio a contratar no es claro o no contiene las especificaciones y detalles necesarios para presentar una oferta real y acomodada de acuerdo a los precios del mercado </t>
  </si>
  <si>
    <t>No entregar los informes correspondientes al avance para el respectivo tramite de pago.</t>
  </si>
  <si>
    <t>1 .Supervisor
2. Apoyo a la Supervisión</t>
  </si>
  <si>
    <t>1 .Contratista Ejecutor
2. Apoyo a la Supervisión</t>
  </si>
  <si>
    <t>1 .Ejecutor contratista
2. Apoyo a la Supervisión</t>
  </si>
  <si>
    <t>1 .Supervisor
2. Apoyo a la Supervisión
3, Comité Evaluador</t>
  </si>
  <si>
    <t>1, Area de Contratación
2, Ejecutor contratista
3. Apoyo a la Supervisión</t>
  </si>
  <si>
    <t>1, Area de Contratación
2, Apoyo a la Supervisión</t>
  </si>
  <si>
    <t>Reclamos de terceros sobre la selección del oferente que retrasen el perfeccionamiento del contrato.</t>
  </si>
  <si>
    <t>1. Ejecutor contratista
2, Apoyo a la Supervisión</t>
  </si>
  <si>
    <t>1, Apoyo a la Supervisión</t>
  </si>
  <si>
    <t>1. Ejecutor contratista
2, Apoyo a la Supervisión
3, Area de Contratación</t>
  </si>
  <si>
    <t>1. Supervisor
2, Apoyo a la Supervisión</t>
  </si>
  <si>
    <t>Semanal</t>
  </si>
  <si>
    <t>Diciembre 
2020</t>
  </si>
  <si>
    <t>Enero 
2021</t>
  </si>
  <si>
    <t>Seguimiento permanente en cronograma y obligaciones en el contrato</t>
  </si>
  <si>
    <t>Proyectó:</t>
  </si>
  <si>
    <t>OCTUBRE 2020</t>
  </si>
  <si>
    <t>Demora en la respuesta ante novedades tecnicas y de funcioamiento de los equipos</t>
  </si>
  <si>
    <t>Final de Contrato</t>
  </si>
  <si>
    <t>PROCESO MANTENIMIENTO PREVENTIVO Y CORRECTIVO - 2020</t>
  </si>
  <si>
    <t>Desabastecimiento de alguna referencia debido a suspensión o exclusión en el mercado nacional.</t>
  </si>
  <si>
    <t>NO disponibilidad del Elementos y/o repuestos requerido por el FDLK</t>
  </si>
  <si>
    <t>Estipulación contractual que permita la inclusión, actualización y/o eliminación de referencias.</t>
  </si>
  <si>
    <t>Diario</t>
  </si>
  <si>
    <t>Variación de la Tasa Representativa del  Mercado  (TRM)</t>
  </si>
  <si>
    <t>1. Los precios unitarios son constantes.
2. Los elementos que se requieran para la ejecución del contrato no deben estar sujetos a importación.</t>
  </si>
  <si>
    <t>Personal que presta el mantenimiento no es el adecuado para la labor</t>
  </si>
  <si>
    <t>Reparaciones incorrectas, posibles fallas en el equipo.</t>
  </si>
  <si>
    <t>Revisión por parte de las hojas de vida del personal que prestará el servicio en comité técnico inicial y al momento de prestar cualquier servicio</t>
  </si>
  <si>
    <t>A través de comité técnico y durante los mantenimientos programados</t>
  </si>
  <si>
    <t>Mensual</t>
  </si>
  <si>
    <t>Revisó:</t>
  </si>
  <si>
    <t xml:space="preserve"> Profesional de Sistemas</t>
  </si>
  <si>
    <t>WOLFRANG PULIDO</t>
  </si>
  <si>
    <t>Diciembre
2020</t>
  </si>
  <si>
    <t>Noviembre -Diciembre 
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</si>
</sst>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\ #,##0;[Red]\-&quot;$&quot;\ #,##0"/>
    <numFmt numFmtId="165" formatCode="_-&quot;$&quot;\ * #,##0_-;\-&quot;$&quot;\ * #,##0_-;_-&quot;$&quot;\ * &quot;-&quot;_-;_-@_-"/>
    <numFmt numFmtId="166" formatCode="[$-240A]General"/>
    <numFmt numFmtId="167" formatCode="[$$-240A]#,##0.00;[Red]&quot;(&quot;[$$-240A]#,##0.00&quot;)&quot;"/>
    <numFmt numFmtId="168" formatCode="0.0%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8"/>
      <color rgb="FF000000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8"/>
      <color theme="4"/>
      <name val="Arial"/>
      <family val="2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rgb="FF404040"/>
      <name val="Arial Narrow"/>
      <family val="2"/>
    </font>
    <font>
      <sz val="11"/>
      <color rgb="FF000000"/>
      <name val="Arial"/>
      <family val="2"/>
    </font>
    <font>
      <sz val="11"/>
      <color rgb="FF404040"/>
      <name val="Arial Narrow"/>
      <family val="2"/>
    </font>
    <font>
      <b/>
      <sz val="14"/>
      <color rgb="FF404040"/>
      <name val="Arial Narrow"/>
      <family val="2"/>
    </font>
    <font>
      <sz val="14"/>
      <color rgb="FF404040"/>
      <name val="Arial Narrow"/>
      <family val="2"/>
    </font>
    <font>
      <b/>
      <sz val="14"/>
      <color rgb="FF000000"/>
      <name val="Arial Narrow"/>
      <family val="2"/>
    </font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6" fontId="2" fillId="0" borderId="0"/>
    <xf numFmtId="166" fontId="3" fillId="0" borderId="0">
      <alignment horizontal="center"/>
    </xf>
    <xf numFmtId="166" fontId="3" fillId="0" borderId="0">
      <alignment horizontal="center" textRotation="90"/>
    </xf>
    <xf numFmtId="166" fontId="4" fillId="0" borderId="0"/>
    <xf numFmtId="167" fontId="4" fillId="0" borderId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/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164" fontId="0" fillId="0" borderId="0" xfId="0" applyNumberFormat="1"/>
    <xf numFmtId="164" fontId="10" fillId="0" borderId="6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0" fontId="11" fillId="0" borderId="6" xfId="0" applyNumberFormat="1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right" vertical="center" wrapText="1"/>
    </xf>
    <xf numFmtId="164" fontId="10" fillId="0" borderId="6" xfId="0" applyNumberFormat="1" applyFont="1" applyBorder="1" applyAlignment="1">
      <alignment horizontal="right" vertical="center" wrapText="1"/>
    </xf>
    <xf numFmtId="3" fontId="10" fillId="0" borderId="0" xfId="0" applyNumberFormat="1" applyFont="1"/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12" fillId="0" borderId="1" xfId="0" applyFont="1" applyBorder="1" applyAlignment="1">
      <alignment horizontal="left" vertical="center" wrapText="1"/>
    </xf>
    <xf numFmtId="0" fontId="9" fillId="0" borderId="0" xfId="0" applyFont="1" applyFill="1" applyAlignment="1"/>
    <xf numFmtId="0" fontId="9" fillId="0" borderId="0" xfId="0" applyFont="1" applyFill="1"/>
    <xf numFmtId="0" fontId="13" fillId="0" borderId="0" xfId="0" applyFont="1" applyFill="1" applyAlignment="1">
      <alignment vertical="center"/>
    </xf>
    <xf numFmtId="49" fontId="17" fillId="0" borderId="0" xfId="0" applyNumberFormat="1" applyFont="1" applyFill="1"/>
    <xf numFmtId="166" fontId="5" fillId="0" borderId="0" xfId="1" applyFont="1" applyFill="1" applyBorder="1" applyAlignment="1">
      <alignment vertical="center" wrapText="1"/>
    </xf>
    <xf numFmtId="165" fontId="0" fillId="0" borderId="0" xfId="6" applyFont="1"/>
    <xf numFmtId="9" fontId="0" fillId="0" borderId="0" xfId="0" applyNumberFormat="1"/>
    <xf numFmtId="165" fontId="0" fillId="0" borderId="0" xfId="0" applyNumberFormat="1"/>
    <xf numFmtId="168" fontId="0" fillId="0" borderId="0" xfId="7" applyNumberFormat="1" applyFont="1"/>
    <xf numFmtId="0" fontId="12" fillId="0" borderId="1" xfId="0" applyFont="1" applyFill="1" applyBorder="1" applyAlignment="1">
      <alignment horizontal="justify" vertical="center" wrapText="1"/>
    </xf>
    <xf numFmtId="166" fontId="7" fillId="3" borderId="1" xfId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left" wrapText="1"/>
    </xf>
    <xf numFmtId="0" fontId="19" fillId="0" borderId="0" xfId="0" applyFont="1" applyBorder="1" applyAlignment="1">
      <alignment horizontal="left"/>
    </xf>
    <xf numFmtId="9" fontId="12" fillId="0" borderId="1" xfId="0" applyNumberFormat="1" applyFont="1" applyBorder="1" applyAlignment="1">
      <alignment horizontal="center" vertical="center" wrapText="1"/>
    </xf>
    <xf numFmtId="166" fontId="7" fillId="3" borderId="1" xfId="1" applyFont="1" applyFill="1" applyBorder="1" applyAlignment="1">
      <alignment horizontal="center" vertical="center" textRotation="90" wrapText="1"/>
    </xf>
    <xf numFmtId="166" fontId="7" fillId="3" borderId="1" xfId="1" applyFont="1" applyFill="1" applyBorder="1" applyAlignment="1">
      <alignment horizontal="center" textRotation="90" wrapText="1"/>
    </xf>
    <xf numFmtId="0" fontId="12" fillId="0" borderId="1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6" fontId="5" fillId="0" borderId="0" xfId="1" applyFont="1" applyFill="1" applyBorder="1" applyAlignment="1">
      <alignment horizontal="center" vertical="center" wrapText="1"/>
    </xf>
    <xf numFmtId="166" fontId="7" fillId="2" borderId="1" xfId="1" applyFont="1" applyFill="1" applyBorder="1" applyAlignment="1">
      <alignment horizontal="center" vertical="center" wrapText="1"/>
    </xf>
    <xf numFmtId="166" fontId="7" fillId="2" borderId="11" xfId="1" applyFont="1" applyFill="1" applyBorder="1" applyAlignment="1">
      <alignment horizontal="center" vertical="center" textRotation="90" wrapText="1"/>
    </xf>
    <xf numFmtId="166" fontId="7" fillId="2" borderId="12" xfId="1" applyFont="1" applyFill="1" applyBorder="1" applyAlignment="1">
      <alignment horizontal="center" vertical="center" textRotation="90"/>
    </xf>
    <xf numFmtId="166" fontId="7" fillId="3" borderId="1" xfId="1" applyFont="1" applyFill="1" applyBorder="1" applyAlignment="1">
      <alignment horizontal="center" vertical="center" wrapText="1"/>
    </xf>
    <xf numFmtId="166" fontId="7" fillId="2" borderId="11" xfId="1" applyFont="1" applyFill="1" applyBorder="1" applyAlignment="1">
      <alignment horizontal="center" vertical="center" textRotation="90"/>
    </xf>
    <xf numFmtId="0" fontId="19" fillId="0" borderId="10" xfId="0" applyFont="1" applyBorder="1" applyAlignment="1">
      <alignment horizontal="left" wrapText="1"/>
    </xf>
    <xf numFmtId="0" fontId="19" fillId="0" borderId="10" xfId="0" applyFont="1" applyBorder="1" applyAlignment="1">
      <alignment horizontal="left"/>
    </xf>
    <xf numFmtId="166" fontId="7" fillId="2" borderId="8" xfId="1" applyFont="1" applyFill="1" applyBorder="1" applyAlignment="1">
      <alignment horizontal="center" vertical="center" wrapText="1"/>
    </xf>
    <xf numFmtId="166" fontId="7" fillId="2" borderId="9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8">
    <cellStyle name="Heading" xfId="2"/>
    <cellStyle name="Heading1" xfId="3"/>
    <cellStyle name="Moneda [0]" xfId="6" builtinId="7"/>
    <cellStyle name="Normal" xfId="0" builtinId="0"/>
    <cellStyle name="Normal 2" xfId="1"/>
    <cellStyle name="Porcentaje" xfId="7" builtinId="5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281608</xdr:colOff>
      <xdr:row>44</xdr:row>
      <xdr:rowOff>41412</xdr:rowOff>
    </xdr:from>
    <xdr:to>
      <xdr:col>10</xdr:col>
      <xdr:colOff>311194</xdr:colOff>
      <xdr:row>44</xdr:row>
      <xdr:rowOff>588065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6521" y="47177738"/>
          <a:ext cx="940673" cy="546653"/>
        </a:xfrm>
        <a:prstGeom prst="rect">
          <a:avLst/>
        </a:prstGeom>
      </xdr:spPr>
    </xdr:pic>
    <xdr:clientData/>
  </xdr:twoCellAnchor>
  <xdr:twoCellAnchor editAs="oneCell">
    <xdr:from>
      <xdr:col>7</xdr:col>
      <xdr:colOff>304800</xdr:colOff>
      <xdr:row>39</xdr:row>
      <xdr:rowOff>26893</xdr:rowOff>
    </xdr:from>
    <xdr:to>
      <xdr:col>11</xdr:col>
      <xdr:colOff>484094</xdr:colOff>
      <xdr:row>44</xdr:row>
      <xdr:rowOff>64032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8368E8F-DE2B-4F2E-A2B0-80A11FC76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9529" y="52577999"/>
          <a:ext cx="2079812" cy="15880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hn.lopez\Desktop\2019\FORMULACIONES%202019\1.%20MANTENIMIENTO%20VEHICULOS%202019\MR-MTTOVEH-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hn.lopez\Desktop\2019\FORMULACIONES%202019\5.%20ADULTO%20MAYOR%202019\2019\MR-PSAMC-ADULTO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"/>
  <sheetViews>
    <sheetView tabSelected="1" zoomScale="85" zoomScaleNormal="85" workbookViewId="0">
      <selection activeCell="A6" sqref="A6:A37"/>
    </sheetView>
  </sheetViews>
  <sheetFormatPr baseColWidth="10" defaultRowHeight="15" x14ac:dyDescent="0.25"/>
  <cols>
    <col min="1" max="1" width="3.85546875" style="9" bestFit="1" customWidth="1"/>
    <col min="2" max="3" width="19.85546875" customWidth="1"/>
    <col min="4" max="10" width="6.85546875" customWidth="1"/>
    <col min="11" max="11" width="6.85546875" style="20" customWidth="1"/>
    <col min="12" max="12" width="7.42578125" style="20" customWidth="1"/>
    <col min="13" max="13" width="7.42578125" customWidth="1"/>
    <col min="14" max="14" width="15.140625" customWidth="1"/>
    <col min="15" max="15" width="18.28515625" customWidth="1"/>
    <col min="16" max="19" width="5.7109375" customWidth="1"/>
    <col min="20" max="20" width="12.85546875" customWidth="1"/>
    <col min="21" max="22" width="15.42578125" customWidth="1"/>
    <col min="23" max="23" width="15.28515625" customWidth="1"/>
    <col min="24" max="24" width="13.7109375" customWidth="1"/>
    <col min="25" max="25" width="13.85546875" customWidth="1"/>
  </cols>
  <sheetData>
    <row r="1" spans="1:25" ht="23.25" x14ac:dyDescent="0.25">
      <c r="A1" s="44" t="s">
        <v>62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25" s="26" customFormat="1" ht="23.25" customHeight="1" x14ac:dyDescent="0.3">
      <c r="A2" s="44" t="s">
        <v>124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</row>
    <row r="3" spans="1:25" ht="28.5" customHeight="1" x14ac:dyDescent="0.3">
      <c r="A3" s="44" t="s">
        <v>156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</row>
    <row r="4" spans="1:25" s="3" customFormat="1" ht="24" customHeight="1" x14ac:dyDescent="0.25">
      <c r="A4" s="45" t="s">
        <v>0</v>
      </c>
      <c r="B4" s="45" t="s">
        <v>1</v>
      </c>
      <c r="C4" s="45" t="s">
        <v>2</v>
      </c>
      <c r="D4" s="46" t="s">
        <v>3</v>
      </c>
      <c r="E4" s="46" t="s">
        <v>4</v>
      </c>
      <c r="F4" s="46" t="s">
        <v>5</v>
      </c>
      <c r="G4" s="46" t="s">
        <v>6</v>
      </c>
      <c r="H4" s="46" t="s">
        <v>7</v>
      </c>
      <c r="I4" s="46" t="s">
        <v>8</v>
      </c>
      <c r="J4" s="46" t="s">
        <v>131</v>
      </c>
      <c r="K4" s="49" t="s">
        <v>9</v>
      </c>
      <c r="L4" s="52" t="s">
        <v>132</v>
      </c>
      <c r="M4" s="53"/>
      <c r="N4" s="49" t="s">
        <v>10</v>
      </c>
      <c r="O4" s="45" t="s">
        <v>11</v>
      </c>
      <c r="P4" s="48" t="s">
        <v>133</v>
      </c>
      <c r="Q4" s="48"/>
      <c r="R4" s="48"/>
      <c r="S4" s="48"/>
      <c r="T4" s="48" t="s">
        <v>12</v>
      </c>
      <c r="U4" s="48" t="s">
        <v>13</v>
      </c>
      <c r="V4" s="48" t="s">
        <v>14</v>
      </c>
      <c r="W4" s="48" t="s">
        <v>15</v>
      </c>
      <c r="X4" s="48" t="s">
        <v>16</v>
      </c>
      <c r="Y4" s="48"/>
    </row>
    <row r="5" spans="1:25" s="3" customFormat="1" ht="90" customHeight="1" x14ac:dyDescent="0.25">
      <c r="A5" s="45"/>
      <c r="B5" s="45"/>
      <c r="C5" s="45"/>
      <c r="D5" s="47"/>
      <c r="E5" s="47"/>
      <c r="F5" s="47"/>
      <c r="G5" s="47"/>
      <c r="H5" s="47"/>
      <c r="I5" s="47"/>
      <c r="J5" s="47"/>
      <c r="K5" s="47"/>
      <c r="L5" s="36" t="s">
        <v>125</v>
      </c>
      <c r="M5" s="36" t="s">
        <v>126</v>
      </c>
      <c r="N5" s="47"/>
      <c r="O5" s="45"/>
      <c r="P5" s="37" t="s">
        <v>7</v>
      </c>
      <c r="Q5" s="37" t="s">
        <v>8</v>
      </c>
      <c r="R5" s="37" t="s">
        <v>17</v>
      </c>
      <c r="S5" s="37" t="s">
        <v>9</v>
      </c>
      <c r="T5" s="48"/>
      <c r="U5" s="48"/>
      <c r="V5" s="48"/>
      <c r="W5" s="48"/>
      <c r="X5" s="32" t="s">
        <v>18</v>
      </c>
      <c r="Y5" s="36" t="s">
        <v>19</v>
      </c>
    </row>
    <row r="6" spans="1:25" ht="111" customHeight="1" x14ac:dyDescent="0.25">
      <c r="A6" s="2">
        <v>1</v>
      </c>
      <c r="B6" s="31" t="s">
        <v>91</v>
      </c>
      <c r="C6" s="18" t="s">
        <v>71</v>
      </c>
      <c r="D6" s="39" t="s">
        <v>20</v>
      </c>
      <c r="E6" s="39" t="s">
        <v>21</v>
      </c>
      <c r="F6" s="39" t="s">
        <v>22</v>
      </c>
      <c r="G6" s="39" t="s">
        <v>23</v>
      </c>
      <c r="H6" s="19">
        <v>3</v>
      </c>
      <c r="I6" s="19">
        <v>3</v>
      </c>
      <c r="J6" s="19">
        <f t="shared" ref="J6:J31" si="0">SUM(H6:I6)</f>
        <v>6</v>
      </c>
      <c r="K6" s="38" t="s">
        <v>38</v>
      </c>
      <c r="L6" s="35">
        <v>1</v>
      </c>
      <c r="M6" s="35">
        <v>0</v>
      </c>
      <c r="N6" s="19" t="s">
        <v>45</v>
      </c>
      <c r="O6" s="18" t="s">
        <v>80</v>
      </c>
      <c r="P6" s="19">
        <v>1</v>
      </c>
      <c r="Q6" s="19">
        <v>2</v>
      </c>
      <c r="R6" s="19">
        <f t="shared" ref="R6:R31" si="1">SUM(P6:Q6)</f>
        <v>3</v>
      </c>
      <c r="S6" s="39" t="s">
        <v>40</v>
      </c>
      <c r="T6" s="19" t="s">
        <v>49</v>
      </c>
      <c r="U6" s="40" t="s">
        <v>137</v>
      </c>
      <c r="V6" s="40" t="s">
        <v>171</v>
      </c>
      <c r="W6" s="43" t="s">
        <v>171</v>
      </c>
      <c r="X6" s="40" t="s">
        <v>151</v>
      </c>
      <c r="Y6" s="40" t="s">
        <v>148</v>
      </c>
    </row>
    <row r="7" spans="1:25" ht="112.5" customHeight="1" x14ac:dyDescent="0.25">
      <c r="A7" s="2">
        <v>2</v>
      </c>
      <c r="B7" s="31" t="s">
        <v>109</v>
      </c>
      <c r="C7" s="18" t="s">
        <v>110</v>
      </c>
      <c r="D7" s="39" t="s">
        <v>24</v>
      </c>
      <c r="E7" s="39" t="s">
        <v>25</v>
      </c>
      <c r="F7" s="39" t="s">
        <v>22</v>
      </c>
      <c r="G7" s="39" t="s">
        <v>30</v>
      </c>
      <c r="H7" s="19">
        <v>1</v>
      </c>
      <c r="I7" s="19">
        <v>4</v>
      </c>
      <c r="J7" s="19">
        <f t="shared" si="0"/>
        <v>5</v>
      </c>
      <c r="K7" s="38" t="s">
        <v>39</v>
      </c>
      <c r="L7" s="35">
        <v>1</v>
      </c>
      <c r="M7" s="35">
        <v>0</v>
      </c>
      <c r="N7" s="19" t="s">
        <v>45</v>
      </c>
      <c r="O7" s="18" t="s">
        <v>59</v>
      </c>
      <c r="P7" s="19">
        <v>1</v>
      </c>
      <c r="Q7" s="19">
        <v>2</v>
      </c>
      <c r="R7" s="19">
        <f t="shared" si="1"/>
        <v>3</v>
      </c>
      <c r="S7" s="39" t="s">
        <v>40</v>
      </c>
      <c r="T7" s="19" t="s">
        <v>49</v>
      </c>
      <c r="U7" s="40" t="s">
        <v>137</v>
      </c>
      <c r="V7" s="43" t="s">
        <v>171</v>
      </c>
      <c r="W7" s="43" t="s">
        <v>171</v>
      </c>
      <c r="X7" s="40" t="s">
        <v>151</v>
      </c>
      <c r="Y7" s="40" t="s">
        <v>148</v>
      </c>
    </row>
    <row r="8" spans="1:25" ht="114" customHeight="1" x14ac:dyDescent="0.25">
      <c r="A8" s="2">
        <v>3</v>
      </c>
      <c r="B8" s="31" t="s">
        <v>92</v>
      </c>
      <c r="C8" s="18" t="s">
        <v>71</v>
      </c>
      <c r="D8" s="39" t="s">
        <v>20</v>
      </c>
      <c r="E8" s="39" t="s">
        <v>21</v>
      </c>
      <c r="F8" s="39" t="s">
        <v>22</v>
      </c>
      <c r="G8" s="39" t="s">
        <v>30</v>
      </c>
      <c r="H8" s="19">
        <v>1</v>
      </c>
      <c r="I8" s="19">
        <v>2</v>
      </c>
      <c r="J8" s="19">
        <f t="shared" si="0"/>
        <v>3</v>
      </c>
      <c r="K8" s="38" t="s">
        <v>40</v>
      </c>
      <c r="L8" s="35">
        <v>1</v>
      </c>
      <c r="M8" s="35">
        <v>0</v>
      </c>
      <c r="N8" s="19" t="s">
        <v>45</v>
      </c>
      <c r="O8" s="18" t="s">
        <v>93</v>
      </c>
      <c r="P8" s="19">
        <v>1</v>
      </c>
      <c r="Q8" s="19">
        <v>2</v>
      </c>
      <c r="R8" s="19">
        <f t="shared" si="1"/>
        <v>3</v>
      </c>
      <c r="S8" s="39" t="s">
        <v>40</v>
      </c>
      <c r="T8" s="19" t="s">
        <v>49</v>
      </c>
      <c r="U8" s="40" t="s">
        <v>137</v>
      </c>
      <c r="V8" s="43" t="s">
        <v>171</v>
      </c>
      <c r="W8" s="43" t="s">
        <v>171</v>
      </c>
      <c r="X8" s="40" t="s">
        <v>151</v>
      </c>
      <c r="Y8" s="40" t="s">
        <v>148</v>
      </c>
    </row>
    <row r="9" spans="1:25" ht="113.25" customHeight="1" x14ac:dyDescent="0.25">
      <c r="A9" s="2">
        <v>4</v>
      </c>
      <c r="B9" s="31" t="s">
        <v>135</v>
      </c>
      <c r="C9" s="18" t="s">
        <v>71</v>
      </c>
      <c r="D9" s="39" t="s">
        <v>20</v>
      </c>
      <c r="E9" s="39" t="s">
        <v>21</v>
      </c>
      <c r="F9" s="39" t="s">
        <v>22</v>
      </c>
      <c r="G9" s="39" t="s">
        <v>30</v>
      </c>
      <c r="H9" s="19">
        <v>1</v>
      </c>
      <c r="I9" s="19">
        <v>4</v>
      </c>
      <c r="J9" s="19">
        <f t="shared" si="0"/>
        <v>5</v>
      </c>
      <c r="K9" s="38" t="s">
        <v>40</v>
      </c>
      <c r="L9" s="35">
        <v>1</v>
      </c>
      <c r="M9" s="35">
        <v>0</v>
      </c>
      <c r="N9" s="19" t="s">
        <v>45</v>
      </c>
      <c r="O9" s="18" t="s">
        <v>85</v>
      </c>
      <c r="P9" s="19">
        <v>1</v>
      </c>
      <c r="Q9" s="19">
        <v>3</v>
      </c>
      <c r="R9" s="19">
        <f t="shared" si="1"/>
        <v>4</v>
      </c>
      <c r="S9" s="39" t="s">
        <v>40</v>
      </c>
      <c r="T9" s="19" t="s">
        <v>49</v>
      </c>
      <c r="U9" s="40" t="s">
        <v>137</v>
      </c>
      <c r="V9" s="43" t="s">
        <v>171</v>
      </c>
      <c r="W9" s="43" t="s">
        <v>171</v>
      </c>
      <c r="X9" s="40" t="s">
        <v>151</v>
      </c>
      <c r="Y9" s="40" t="s">
        <v>148</v>
      </c>
    </row>
    <row r="10" spans="1:25" ht="113.25" customHeight="1" x14ac:dyDescent="0.25">
      <c r="A10" s="2">
        <v>5</v>
      </c>
      <c r="B10" s="31" t="s">
        <v>68</v>
      </c>
      <c r="C10" s="18" t="s">
        <v>75</v>
      </c>
      <c r="D10" s="39" t="s">
        <v>20</v>
      </c>
      <c r="E10" s="39" t="s">
        <v>21</v>
      </c>
      <c r="F10" s="39" t="s">
        <v>22</v>
      </c>
      <c r="G10" s="39" t="s">
        <v>33</v>
      </c>
      <c r="H10" s="19">
        <v>2</v>
      </c>
      <c r="I10" s="19">
        <v>5</v>
      </c>
      <c r="J10" s="19">
        <f t="shared" si="0"/>
        <v>7</v>
      </c>
      <c r="K10" s="38" t="s">
        <v>38</v>
      </c>
      <c r="L10" s="35">
        <v>1</v>
      </c>
      <c r="M10" s="35">
        <v>0</v>
      </c>
      <c r="N10" s="19" t="s">
        <v>45</v>
      </c>
      <c r="O10" s="18" t="s">
        <v>85</v>
      </c>
      <c r="P10" s="19">
        <v>1</v>
      </c>
      <c r="Q10" s="19">
        <v>3</v>
      </c>
      <c r="R10" s="19">
        <f t="shared" si="1"/>
        <v>4</v>
      </c>
      <c r="S10" s="39" t="s">
        <v>40</v>
      </c>
      <c r="T10" s="19" t="s">
        <v>49</v>
      </c>
      <c r="U10" s="40" t="s">
        <v>137</v>
      </c>
      <c r="V10" s="43" t="s">
        <v>171</v>
      </c>
      <c r="W10" s="43" t="s">
        <v>171</v>
      </c>
      <c r="X10" s="40" t="s">
        <v>151</v>
      </c>
      <c r="Y10" s="40" t="s">
        <v>148</v>
      </c>
    </row>
    <row r="11" spans="1:25" ht="113.25" customHeight="1" x14ac:dyDescent="0.25">
      <c r="A11" s="2">
        <v>6</v>
      </c>
      <c r="B11" s="31" t="s">
        <v>64</v>
      </c>
      <c r="C11" s="18" t="s">
        <v>106</v>
      </c>
      <c r="D11" s="39" t="s">
        <v>20</v>
      </c>
      <c r="E11" s="39" t="s">
        <v>25</v>
      </c>
      <c r="F11" s="39" t="s">
        <v>26</v>
      </c>
      <c r="G11" s="39" t="s">
        <v>30</v>
      </c>
      <c r="H11" s="19">
        <v>2</v>
      </c>
      <c r="I11" s="19">
        <v>4</v>
      </c>
      <c r="J11" s="19">
        <f t="shared" si="0"/>
        <v>6</v>
      </c>
      <c r="K11" s="38" t="s">
        <v>38</v>
      </c>
      <c r="L11" s="35">
        <v>0</v>
      </c>
      <c r="M11" s="35">
        <v>1</v>
      </c>
      <c r="N11" s="19" t="s">
        <v>42</v>
      </c>
      <c r="O11" s="18" t="s">
        <v>82</v>
      </c>
      <c r="P11" s="19">
        <v>1</v>
      </c>
      <c r="Q11" s="19">
        <v>2</v>
      </c>
      <c r="R11" s="19">
        <f t="shared" si="1"/>
        <v>3</v>
      </c>
      <c r="S11" s="39" t="s">
        <v>40</v>
      </c>
      <c r="T11" s="19" t="s">
        <v>49</v>
      </c>
      <c r="U11" s="40" t="s">
        <v>139</v>
      </c>
      <c r="V11" s="43" t="s">
        <v>171</v>
      </c>
      <c r="W11" s="43" t="s">
        <v>171</v>
      </c>
      <c r="X11" s="40" t="s">
        <v>151</v>
      </c>
      <c r="Y11" s="40" t="s">
        <v>148</v>
      </c>
    </row>
    <row r="12" spans="1:25" ht="113.25" customHeight="1" x14ac:dyDescent="0.25">
      <c r="A12" s="2">
        <v>7</v>
      </c>
      <c r="B12" s="31" t="s">
        <v>107</v>
      </c>
      <c r="C12" s="18" t="s">
        <v>108</v>
      </c>
      <c r="D12" s="39" t="s">
        <v>20</v>
      </c>
      <c r="E12" s="39" t="s">
        <v>25</v>
      </c>
      <c r="F12" s="39" t="s">
        <v>26</v>
      </c>
      <c r="G12" s="39" t="s">
        <v>33</v>
      </c>
      <c r="H12" s="19">
        <v>1</v>
      </c>
      <c r="I12" s="19">
        <v>4</v>
      </c>
      <c r="J12" s="19">
        <f t="shared" si="0"/>
        <v>5</v>
      </c>
      <c r="K12" s="38" t="s">
        <v>39</v>
      </c>
      <c r="L12" s="35">
        <v>0</v>
      </c>
      <c r="M12" s="35">
        <v>1</v>
      </c>
      <c r="N12" s="19" t="s">
        <v>45</v>
      </c>
      <c r="O12" s="18" t="s">
        <v>83</v>
      </c>
      <c r="P12" s="19">
        <v>1</v>
      </c>
      <c r="Q12" s="19">
        <v>2</v>
      </c>
      <c r="R12" s="19">
        <f t="shared" si="1"/>
        <v>3</v>
      </c>
      <c r="S12" s="39" t="s">
        <v>40</v>
      </c>
      <c r="T12" s="19" t="s">
        <v>49</v>
      </c>
      <c r="U12" s="40" t="s">
        <v>137</v>
      </c>
      <c r="V12" s="43" t="s">
        <v>171</v>
      </c>
      <c r="W12" s="43" t="s">
        <v>171</v>
      </c>
      <c r="X12" s="40" t="s">
        <v>151</v>
      </c>
      <c r="Y12" s="40" t="s">
        <v>148</v>
      </c>
    </row>
    <row r="13" spans="1:25" ht="113.25" customHeight="1" x14ac:dyDescent="0.25">
      <c r="A13" s="2">
        <v>8</v>
      </c>
      <c r="B13" s="31" t="s">
        <v>65</v>
      </c>
      <c r="C13" s="18" t="s">
        <v>72</v>
      </c>
      <c r="D13" s="39" t="s">
        <v>20</v>
      </c>
      <c r="E13" s="39" t="s">
        <v>25</v>
      </c>
      <c r="F13" s="39" t="s">
        <v>26</v>
      </c>
      <c r="G13" s="39" t="s">
        <v>33</v>
      </c>
      <c r="H13" s="19">
        <v>2</v>
      </c>
      <c r="I13" s="19">
        <v>3</v>
      </c>
      <c r="J13" s="19">
        <f t="shared" si="0"/>
        <v>5</v>
      </c>
      <c r="K13" s="38" t="s">
        <v>39</v>
      </c>
      <c r="L13" s="35">
        <v>0</v>
      </c>
      <c r="M13" s="35">
        <v>1</v>
      </c>
      <c r="N13" s="19" t="s">
        <v>45</v>
      </c>
      <c r="O13" s="18" t="s">
        <v>83</v>
      </c>
      <c r="P13" s="19">
        <v>1</v>
      </c>
      <c r="Q13" s="19">
        <v>2</v>
      </c>
      <c r="R13" s="19">
        <f t="shared" si="1"/>
        <v>3</v>
      </c>
      <c r="S13" s="39" t="s">
        <v>40</v>
      </c>
      <c r="T13" s="19" t="s">
        <v>49</v>
      </c>
      <c r="U13" s="40" t="s">
        <v>137</v>
      </c>
      <c r="V13" s="43" t="s">
        <v>171</v>
      </c>
      <c r="W13" s="43" t="s">
        <v>171</v>
      </c>
      <c r="X13" s="40" t="s">
        <v>151</v>
      </c>
      <c r="Y13" s="40" t="s">
        <v>148</v>
      </c>
    </row>
    <row r="14" spans="1:25" ht="113.25" customHeight="1" x14ac:dyDescent="0.25">
      <c r="A14" s="2">
        <v>9</v>
      </c>
      <c r="B14" s="31" t="s">
        <v>94</v>
      </c>
      <c r="C14" s="18" t="s">
        <v>74</v>
      </c>
      <c r="D14" s="39" t="s">
        <v>24</v>
      </c>
      <c r="E14" s="39" t="s">
        <v>21</v>
      </c>
      <c r="F14" s="39" t="s">
        <v>26</v>
      </c>
      <c r="G14" s="39" t="s">
        <v>33</v>
      </c>
      <c r="H14" s="19">
        <v>1</v>
      </c>
      <c r="I14" s="19">
        <v>2</v>
      </c>
      <c r="J14" s="19">
        <f t="shared" si="0"/>
        <v>3</v>
      </c>
      <c r="K14" s="38" t="s">
        <v>40</v>
      </c>
      <c r="L14" s="35">
        <v>0.9</v>
      </c>
      <c r="M14" s="35">
        <v>0.1</v>
      </c>
      <c r="N14" s="19" t="s">
        <v>42</v>
      </c>
      <c r="O14" s="18" t="s">
        <v>85</v>
      </c>
      <c r="P14" s="19">
        <v>1</v>
      </c>
      <c r="Q14" s="19">
        <v>2</v>
      </c>
      <c r="R14" s="19">
        <f t="shared" si="1"/>
        <v>3</v>
      </c>
      <c r="S14" s="39" t="s">
        <v>40</v>
      </c>
      <c r="T14" s="19" t="s">
        <v>49</v>
      </c>
      <c r="U14" s="40" t="s">
        <v>140</v>
      </c>
      <c r="V14" s="43" t="s">
        <v>171</v>
      </c>
      <c r="W14" s="43" t="s">
        <v>171</v>
      </c>
      <c r="X14" s="40" t="s">
        <v>151</v>
      </c>
      <c r="Y14" s="40" t="s">
        <v>148</v>
      </c>
    </row>
    <row r="15" spans="1:25" ht="113.25" customHeight="1" x14ac:dyDescent="0.25">
      <c r="A15" s="2">
        <v>10</v>
      </c>
      <c r="B15" s="31" t="s">
        <v>67</v>
      </c>
      <c r="C15" s="18" t="s">
        <v>74</v>
      </c>
      <c r="D15" s="39" t="s">
        <v>24</v>
      </c>
      <c r="E15" s="39" t="s">
        <v>21</v>
      </c>
      <c r="F15" s="39" t="s">
        <v>26</v>
      </c>
      <c r="G15" s="39" t="s">
        <v>33</v>
      </c>
      <c r="H15" s="19">
        <v>2</v>
      </c>
      <c r="I15" s="19">
        <v>4</v>
      </c>
      <c r="J15" s="19">
        <f t="shared" si="0"/>
        <v>6</v>
      </c>
      <c r="K15" s="38" t="s">
        <v>38</v>
      </c>
      <c r="L15" s="35">
        <v>0.9</v>
      </c>
      <c r="M15" s="35">
        <v>0.1</v>
      </c>
      <c r="N15" s="19" t="s">
        <v>42</v>
      </c>
      <c r="O15" s="18" t="s">
        <v>85</v>
      </c>
      <c r="P15" s="19">
        <v>1</v>
      </c>
      <c r="Q15" s="19">
        <v>2</v>
      </c>
      <c r="R15" s="19">
        <f t="shared" si="1"/>
        <v>3</v>
      </c>
      <c r="S15" s="39" t="s">
        <v>40</v>
      </c>
      <c r="T15" s="19" t="s">
        <v>49</v>
      </c>
      <c r="U15" s="40" t="s">
        <v>140</v>
      </c>
      <c r="V15" s="43" t="s">
        <v>171</v>
      </c>
      <c r="W15" s="43" t="s">
        <v>171</v>
      </c>
      <c r="X15" s="40" t="s">
        <v>151</v>
      </c>
      <c r="Y15" s="40" t="s">
        <v>148</v>
      </c>
    </row>
    <row r="16" spans="1:25" s="1" customFormat="1" ht="141" customHeight="1" x14ac:dyDescent="0.25">
      <c r="A16" s="2">
        <v>11</v>
      </c>
      <c r="B16" s="31" t="s">
        <v>111</v>
      </c>
      <c r="C16" s="18" t="s">
        <v>112</v>
      </c>
      <c r="D16" s="39" t="s">
        <v>20</v>
      </c>
      <c r="E16" s="39" t="s">
        <v>21</v>
      </c>
      <c r="F16" s="39" t="s">
        <v>27</v>
      </c>
      <c r="G16" s="39" t="s">
        <v>33</v>
      </c>
      <c r="H16" s="19">
        <v>1</v>
      </c>
      <c r="I16" s="19">
        <v>5</v>
      </c>
      <c r="J16" s="19">
        <f t="shared" si="0"/>
        <v>6</v>
      </c>
      <c r="K16" s="38" t="s">
        <v>38</v>
      </c>
      <c r="L16" s="35">
        <v>1</v>
      </c>
      <c r="M16" s="35">
        <v>0</v>
      </c>
      <c r="N16" s="19" t="s">
        <v>45</v>
      </c>
      <c r="O16" s="18" t="s">
        <v>113</v>
      </c>
      <c r="P16" s="19">
        <v>1</v>
      </c>
      <c r="Q16" s="19">
        <v>1</v>
      </c>
      <c r="R16" s="19">
        <f t="shared" si="1"/>
        <v>2</v>
      </c>
      <c r="S16" s="39" t="s">
        <v>40</v>
      </c>
      <c r="T16" s="19" t="s">
        <v>49</v>
      </c>
      <c r="U16" s="40" t="s">
        <v>137</v>
      </c>
      <c r="V16" s="43" t="s">
        <v>171</v>
      </c>
      <c r="W16" s="43" t="s">
        <v>171</v>
      </c>
      <c r="X16" s="40" t="s">
        <v>151</v>
      </c>
      <c r="Y16" s="40" t="s">
        <v>148</v>
      </c>
    </row>
    <row r="17" spans="1:25" ht="123.75" customHeight="1" x14ac:dyDescent="0.25">
      <c r="A17" s="2">
        <v>12</v>
      </c>
      <c r="B17" s="31" t="s">
        <v>95</v>
      </c>
      <c r="C17" s="18" t="s">
        <v>96</v>
      </c>
      <c r="D17" s="39" t="s">
        <v>20</v>
      </c>
      <c r="E17" s="39" t="s">
        <v>25</v>
      </c>
      <c r="F17" s="39" t="s">
        <v>27</v>
      </c>
      <c r="G17" s="39" t="s">
        <v>33</v>
      </c>
      <c r="H17" s="19">
        <v>1</v>
      </c>
      <c r="I17" s="19">
        <v>4</v>
      </c>
      <c r="J17" s="19">
        <f t="shared" si="0"/>
        <v>5</v>
      </c>
      <c r="K17" s="38" t="s">
        <v>40</v>
      </c>
      <c r="L17" s="35">
        <v>1</v>
      </c>
      <c r="M17" s="35">
        <v>0</v>
      </c>
      <c r="N17" s="19" t="s">
        <v>42</v>
      </c>
      <c r="O17" s="18" t="s">
        <v>84</v>
      </c>
      <c r="P17" s="19">
        <v>1</v>
      </c>
      <c r="Q17" s="19">
        <v>1</v>
      </c>
      <c r="R17" s="19">
        <f t="shared" si="1"/>
        <v>2</v>
      </c>
      <c r="S17" s="39" t="s">
        <v>40</v>
      </c>
      <c r="T17" s="19" t="s">
        <v>49</v>
      </c>
      <c r="U17" s="19" t="s">
        <v>141</v>
      </c>
      <c r="V17" s="43" t="s">
        <v>171</v>
      </c>
      <c r="W17" s="43" t="s">
        <v>171</v>
      </c>
      <c r="X17" s="40" t="s">
        <v>151</v>
      </c>
      <c r="Y17" s="40" t="s">
        <v>148</v>
      </c>
    </row>
    <row r="18" spans="1:25" ht="105" customHeight="1" x14ac:dyDescent="0.25">
      <c r="A18" s="2">
        <v>13</v>
      </c>
      <c r="B18" s="31" t="s">
        <v>97</v>
      </c>
      <c r="C18" s="18" t="s">
        <v>96</v>
      </c>
      <c r="D18" s="39" t="s">
        <v>20</v>
      </c>
      <c r="E18" s="39" t="s">
        <v>21</v>
      </c>
      <c r="F18" s="39" t="s">
        <v>27</v>
      </c>
      <c r="G18" s="39" t="s">
        <v>33</v>
      </c>
      <c r="H18" s="19">
        <v>1</v>
      </c>
      <c r="I18" s="19">
        <v>4</v>
      </c>
      <c r="J18" s="19">
        <f t="shared" si="0"/>
        <v>5</v>
      </c>
      <c r="K18" s="38" t="s">
        <v>40</v>
      </c>
      <c r="L18" s="35">
        <v>1</v>
      </c>
      <c r="M18" s="35">
        <v>0</v>
      </c>
      <c r="N18" s="19" t="s">
        <v>42</v>
      </c>
      <c r="O18" s="18" t="s">
        <v>98</v>
      </c>
      <c r="P18" s="19">
        <v>1</v>
      </c>
      <c r="Q18" s="19">
        <v>3</v>
      </c>
      <c r="R18" s="19">
        <f t="shared" si="1"/>
        <v>4</v>
      </c>
      <c r="S18" s="39" t="s">
        <v>40</v>
      </c>
      <c r="T18" s="19" t="s">
        <v>49</v>
      </c>
      <c r="U18" s="40" t="s">
        <v>142</v>
      </c>
      <c r="V18" s="43" t="s">
        <v>171</v>
      </c>
      <c r="W18" s="43" t="s">
        <v>171</v>
      </c>
      <c r="X18" s="40" t="s">
        <v>151</v>
      </c>
      <c r="Y18" s="40" t="s">
        <v>148</v>
      </c>
    </row>
    <row r="19" spans="1:25" ht="114.75" customHeight="1" x14ac:dyDescent="0.25">
      <c r="A19" s="2">
        <v>14</v>
      </c>
      <c r="B19" s="31" t="s">
        <v>143</v>
      </c>
      <c r="C19" s="18" t="s">
        <v>99</v>
      </c>
      <c r="D19" s="39" t="s">
        <v>20</v>
      </c>
      <c r="E19" s="39" t="s">
        <v>25</v>
      </c>
      <c r="F19" s="39" t="s">
        <v>27</v>
      </c>
      <c r="G19" s="39" t="s">
        <v>33</v>
      </c>
      <c r="H19" s="19">
        <v>1</v>
      </c>
      <c r="I19" s="19">
        <v>3</v>
      </c>
      <c r="J19" s="19">
        <f t="shared" si="0"/>
        <v>4</v>
      </c>
      <c r="K19" s="38" t="s">
        <v>40</v>
      </c>
      <c r="L19" s="35">
        <v>1</v>
      </c>
      <c r="M19" s="35">
        <v>0</v>
      </c>
      <c r="N19" s="19" t="s">
        <v>42</v>
      </c>
      <c r="O19" s="18" t="s">
        <v>100</v>
      </c>
      <c r="P19" s="19">
        <v>1</v>
      </c>
      <c r="Q19" s="19">
        <v>2</v>
      </c>
      <c r="R19" s="19">
        <f t="shared" si="1"/>
        <v>3</v>
      </c>
      <c r="S19" s="39" t="s">
        <v>40</v>
      </c>
      <c r="T19" s="19" t="s">
        <v>49</v>
      </c>
      <c r="U19" s="40" t="s">
        <v>141</v>
      </c>
      <c r="V19" s="43" t="s">
        <v>171</v>
      </c>
      <c r="W19" s="43" t="s">
        <v>171</v>
      </c>
      <c r="X19" s="40" t="s">
        <v>151</v>
      </c>
      <c r="Y19" s="40" t="s">
        <v>148</v>
      </c>
    </row>
    <row r="20" spans="1:25" ht="137.25" customHeight="1" x14ac:dyDescent="0.25">
      <c r="A20" s="2">
        <v>15</v>
      </c>
      <c r="B20" s="31" t="s">
        <v>66</v>
      </c>
      <c r="C20" s="18" t="s">
        <v>73</v>
      </c>
      <c r="D20" s="39" t="s">
        <v>20</v>
      </c>
      <c r="E20" s="39" t="s">
        <v>21</v>
      </c>
      <c r="F20" s="39" t="s">
        <v>27</v>
      </c>
      <c r="G20" s="39" t="s">
        <v>33</v>
      </c>
      <c r="H20" s="41">
        <v>1</v>
      </c>
      <c r="I20" s="41">
        <v>2</v>
      </c>
      <c r="J20" s="19">
        <f t="shared" si="0"/>
        <v>3</v>
      </c>
      <c r="K20" s="38" t="s">
        <v>40</v>
      </c>
      <c r="L20" s="35">
        <v>0</v>
      </c>
      <c r="M20" s="35">
        <v>1</v>
      </c>
      <c r="N20" s="19" t="s">
        <v>42</v>
      </c>
      <c r="O20" s="18" t="s">
        <v>84</v>
      </c>
      <c r="P20" s="19">
        <v>1</v>
      </c>
      <c r="Q20" s="19">
        <v>2</v>
      </c>
      <c r="R20" s="19">
        <f t="shared" si="1"/>
        <v>3</v>
      </c>
      <c r="S20" s="39" t="s">
        <v>40</v>
      </c>
      <c r="T20" s="19" t="s">
        <v>49</v>
      </c>
      <c r="U20" s="40" t="s">
        <v>144</v>
      </c>
      <c r="V20" s="43" t="s">
        <v>171</v>
      </c>
      <c r="W20" s="43" t="s">
        <v>171</v>
      </c>
      <c r="X20" s="40" t="s">
        <v>151</v>
      </c>
      <c r="Y20" s="40" t="s">
        <v>148</v>
      </c>
    </row>
    <row r="21" spans="1:25" ht="113.25" customHeight="1" x14ac:dyDescent="0.25">
      <c r="A21" s="2">
        <v>16</v>
      </c>
      <c r="B21" s="31" t="s">
        <v>90</v>
      </c>
      <c r="C21" s="21" t="s">
        <v>88</v>
      </c>
      <c r="D21" s="39" t="s">
        <v>24</v>
      </c>
      <c r="E21" s="39" t="s">
        <v>21</v>
      </c>
      <c r="F21" s="39" t="s">
        <v>28</v>
      </c>
      <c r="G21" s="39" t="s">
        <v>23</v>
      </c>
      <c r="H21" s="19">
        <v>3</v>
      </c>
      <c r="I21" s="19">
        <v>4</v>
      </c>
      <c r="J21" s="19">
        <f t="shared" si="0"/>
        <v>7</v>
      </c>
      <c r="K21" s="38" t="s">
        <v>38</v>
      </c>
      <c r="L21" s="35">
        <v>1</v>
      </c>
      <c r="M21" s="35">
        <v>0</v>
      </c>
      <c r="N21" s="19" t="s">
        <v>45</v>
      </c>
      <c r="O21" s="18" t="s">
        <v>81</v>
      </c>
      <c r="P21" s="19">
        <v>2</v>
      </c>
      <c r="Q21" s="19">
        <v>1</v>
      </c>
      <c r="R21" s="19">
        <f t="shared" si="1"/>
        <v>3</v>
      </c>
      <c r="S21" s="39" t="s">
        <v>40</v>
      </c>
      <c r="T21" s="19" t="s">
        <v>49</v>
      </c>
      <c r="U21" s="40" t="s">
        <v>145</v>
      </c>
      <c r="V21" s="40" t="s">
        <v>172</v>
      </c>
      <c r="W21" s="43" t="s">
        <v>172</v>
      </c>
      <c r="X21" s="40" t="s">
        <v>151</v>
      </c>
      <c r="Y21" s="40" t="s">
        <v>148</v>
      </c>
    </row>
    <row r="22" spans="1:25" ht="128.25" customHeight="1" x14ac:dyDescent="0.25">
      <c r="A22" s="2">
        <v>17</v>
      </c>
      <c r="B22" s="31" t="s">
        <v>120</v>
      </c>
      <c r="C22" s="18" t="s">
        <v>121</v>
      </c>
      <c r="D22" s="39" t="s">
        <v>24</v>
      </c>
      <c r="E22" s="39" t="s">
        <v>25</v>
      </c>
      <c r="F22" s="39" t="s">
        <v>28</v>
      </c>
      <c r="G22" s="39" t="s">
        <v>23</v>
      </c>
      <c r="H22" s="19">
        <v>2</v>
      </c>
      <c r="I22" s="19">
        <v>4</v>
      </c>
      <c r="J22" s="19">
        <f t="shared" si="0"/>
        <v>6</v>
      </c>
      <c r="K22" s="38" t="s">
        <v>38</v>
      </c>
      <c r="L22" s="35">
        <v>0</v>
      </c>
      <c r="M22" s="35">
        <v>1</v>
      </c>
      <c r="N22" s="19" t="s">
        <v>44</v>
      </c>
      <c r="O22" s="18" t="s">
        <v>122</v>
      </c>
      <c r="P22" s="19">
        <v>1</v>
      </c>
      <c r="Q22" s="19">
        <v>2</v>
      </c>
      <c r="R22" s="19">
        <f t="shared" si="1"/>
        <v>3</v>
      </c>
      <c r="S22" s="39" t="s">
        <v>40</v>
      </c>
      <c r="T22" s="19" t="s">
        <v>49</v>
      </c>
      <c r="U22" s="40" t="s">
        <v>144</v>
      </c>
      <c r="V22" s="43" t="s">
        <v>172</v>
      </c>
      <c r="W22" s="43" t="s">
        <v>172</v>
      </c>
      <c r="X22" s="40" t="s">
        <v>151</v>
      </c>
      <c r="Y22" s="40" t="s">
        <v>148</v>
      </c>
    </row>
    <row r="23" spans="1:25" ht="117" customHeight="1" x14ac:dyDescent="0.25">
      <c r="A23" s="2">
        <v>18</v>
      </c>
      <c r="B23" s="31" t="s">
        <v>128</v>
      </c>
      <c r="C23" s="18" t="s">
        <v>121</v>
      </c>
      <c r="D23" s="39" t="s">
        <v>24</v>
      </c>
      <c r="E23" s="39" t="s">
        <v>25</v>
      </c>
      <c r="F23" s="39" t="s">
        <v>28</v>
      </c>
      <c r="G23" s="39" t="s">
        <v>23</v>
      </c>
      <c r="H23" s="19">
        <v>2</v>
      </c>
      <c r="I23" s="19">
        <v>4</v>
      </c>
      <c r="J23" s="19">
        <f t="shared" ref="J23" si="2">SUM(H23:I23)</f>
        <v>6</v>
      </c>
      <c r="K23" s="38" t="s">
        <v>38</v>
      </c>
      <c r="L23" s="35">
        <v>0.5</v>
      </c>
      <c r="M23" s="35">
        <v>0.5</v>
      </c>
      <c r="N23" s="19" t="s">
        <v>44</v>
      </c>
      <c r="O23" s="18" t="s">
        <v>122</v>
      </c>
      <c r="P23" s="19">
        <v>1</v>
      </c>
      <c r="Q23" s="19">
        <v>2</v>
      </c>
      <c r="R23" s="19">
        <f t="shared" ref="R23" si="3">SUM(P23:Q23)</f>
        <v>3</v>
      </c>
      <c r="S23" s="39" t="s">
        <v>40</v>
      </c>
      <c r="T23" s="19" t="s">
        <v>49</v>
      </c>
      <c r="U23" s="40" t="s">
        <v>144</v>
      </c>
      <c r="V23" s="43" t="s">
        <v>172</v>
      </c>
      <c r="W23" s="43" t="s">
        <v>172</v>
      </c>
      <c r="X23" s="40" t="s">
        <v>151</v>
      </c>
      <c r="Y23" s="40" t="s">
        <v>148</v>
      </c>
    </row>
    <row r="24" spans="1:25" ht="113.25" customHeight="1" x14ac:dyDescent="0.25">
      <c r="A24" s="2">
        <v>19</v>
      </c>
      <c r="B24" s="31" t="s">
        <v>69</v>
      </c>
      <c r="C24" s="18" t="s">
        <v>76</v>
      </c>
      <c r="D24" s="39" t="s">
        <v>20</v>
      </c>
      <c r="E24" s="39" t="s">
        <v>25</v>
      </c>
      <c r="F24" s="39" t="s">
        <v>28</v>
      </c>
      <c r="G24" s="39" t="s">
        <v>33</v>
      </c>
      <c r="H24" s="19">
        <v>2</v>
      </c>
      <c r="I24" s="19">
        <v>3</v>
      </c>
      <c r="J24" s="19">
        <f t="shared" si="0"/>
        <v>5</v>
      </c>
      <c r="K24" s="38" t="s">
        <v>39</v>
      </c>
      <c r="L24" s="35">
        <v>0.5</v>
      </c>
      <c r="M24" s="35">
        <v>0.5</v>
      </c>
      <c r="N24" s="19" t="s">
        <v>46</v>
      </c>
      <c r="O24" s="18" t="s">
        <v>59</v>
      </c>
      <c r="P24" s="19">
        <v>1</v>
      </c>
      <c r="Q24" s="19">
        <v>1</v>
      </c>
      <c r="R24" s="19">
        <f t="shared" si="1"/>
        <v>2</v>
      </c>
      <c r="S24" s="39" t="s">
        <v>40</v>
      </c>
      <c r="T24" s="19" t="s">
        <v>49</v>
      </c>
      <c r="U24" s="40" t="s">
        <v>144</v>
      </c>
      <c r="V24" s="43" t="s">
        <v>172</v>
      </c>
      <c r="W24" s="43" t="s">
        <v>172</v>
      </c>
      <c r="X24" s="40" t="s">
        <v>151</v>
      </c>
      <c r="Y24" s="40" t="s">
        <v>148</v>
      </c>
    </row>
    <row r="25" spans="1:25" ht="137.25" customHeight="1" x14ac:dyDescent="0.25">
      <c r="A25" s="2">
        <v>20</v>
      </c>
      <c r="B25" s="31" t="s">
        <v>70</v>
      </c>
      <c r="C25" s="18" t="s">
        <v>77</v>
      </c>
      <c r="D25" s="39" t="s">
        <v>20</v>
      </c>
      <c r="E25" s="39" t="s">
        <v>21</v>
      </c>
      <c r="F25" s="39" t="s">
        <v>28</v>
      </c>
      <c r="G25" s="39" t="s">
        <v>33</v>
      </c>
      <c r="H25" s="19">
        <v>1</v>
      </c>
      <c r="I25" s="19">
        <v>4</v>
      </c>
      <c r="J25" s="19">
        <f t="shared" si="0"/>
        <v>5</v>
      </c>
      <c r="K25" s="38" t="s">
        <v>39</v>
      </c>
      <c r="L25" s="35">
        <v>0.7</v>
      </c>
      <c r="M25" s="35">
        <v>0.3</v>
      </c>
      <c r="N25" s="19" t="s">
        <v>42</v>
      </c>
      <c r="O25" s="18" t="s">
        <v>86</v>
      </c>
      <c r="P25" s="19">
        <v>1</v>
      </c>
      <c r="Q25" s="19">
        <v>1</v>
      </c>
      <c r="R25" s="19">
        <f t="shared" si="1"/>
        <v>2</v>
      </c>
      <c r="S25" s="39" t="s">
        <v>40</v>
      </c>
      <c r="T25" s="19" t="s">
        <v>49</v>
      </c>
      <c r="U25" s="40" t="s">
        <v>146</v>
      </c>
      <c r="V25" s="40" t="s">
        <v>150</v>
      </c>
      <c r="W25" s="40" t="s">
        <v>150</v>
      </c>
      <c r="X25" s="40" t="s">
        <v>151</v>
      </c>
      <c r="Y25" s="40" t="s">
        <v>148</v>
      </c>
    </row>
    <row r="26" spans="1:25" ht="137.25" customHeight="1" x14ac:dyDescent="0.25">
      <c r="A26" s="2">
        <v>21</v>
      </c>
      <c r="B26" s="31" t="s">
        <v>103</v>
      </c>
      <c r="C26" s="18" t="s">
        <v>78</v>
      </c>
      <c r="D26" s="39" t="s">
        <v>20</v>
      </c>
      <c r="E26" s="39" t="s">
        <v>25</v>
      </c>
      <c r="F26" s="39" t="s">
        <v>28</v>
      </c>
      <c r="G26" s="39" t="s">
        <v>33</v>
      </c>
      <c r="H26" s="19">
        <v>2</v>
      </c>
      <c r="I26" s="19">
        <v>5</v>
      </c>
      <c r="J26" s="19">
        <f t="shared" si="0"/>
        <v>7</v>
      </c>
      <c r="K26" s="38" t="s">
        <v>38</v>
      </c>
      <c r="L26" s="35">
        <v>0.8</v>
      </c>
      <c r="M26" s="35">
        <v>0.2</v>
      </c>
      <c r="N26" s="19" t="s">
        <v>42</v>
      </c>
      <c r="O26" s="18" t="s">
        <v>104</v>
      </c>
      <c r="P26" s="19">
        <v>2</v>
      </c>
      <c r="Q26" s="19">
        <v>1</v>
      </c>
      <c r="R26" s="19">
        <f t="shared" si="1"/>
        <v>3</v>
      </c>
      <c r="S26" s="39" t="s">
        <v>40</v>
      </c>
      <c r="T26" s="19" t="s">
        <v>49</v>
      </c>
      <c r="U26" s="40" t="s">
        <v>144</v>
      </c>
      <c r="V26" s="40" t="s">
        <v>149</v>
      </c>
      <c r="W26" s="40" t="s">
        <v>149</v>
      </c>
      <c r="X26" s="40" t="s">
        <v>151</v>
      </c>
      <c r="Y26" s="40" t="s">
        <v>148</v>
      </c>
    </row>
    <row r="27" spans="1:25" ht="114.75" customHeight="1" x14ac:dyDescent="0.25">
      <c r="A27" s="2">
        <v>22</v>
      </c>
      <c r="B27" s="31" t="s">
        <v>101</v>
      </c>
      <c r="C27" s="18" t="s">
        <v>78</v>
      </c>
      <c r="D27" s="39" t="s">
        <v>20</v>
      </c>
      <c r="E27" s="39" t="s">
        <v>25</v>
      </c>
      <c r="F27" s="39" t="s">
        <v>28</v>
      </c>
      <c r="G27" s="39" t="s">
        <v>23</v>
      </c>
      <c r="H27" s="19">
        <v>3</v>
      </c>
      <c r="I27" s="19">
        <v>4</v>
      </c>
      <c r="J27" s="19">
        <f t="shared" si="0"/>
        <v>7</v>
      </c>
      <c r="K27" s="38" t="s">
        <v>38</v>
      </c>
      <c r="L27" s="35">
        <v>0.2</v>
      </c>
      <c r="M27" s="35">
        <v>0.8</v>
      </c>
      <c r="N27" s="19" t="s">
        <v>42</v>
      </c>
      <c r="O27" s="18" t="s">
        <v>102</v>
      </c>
      <c r="P27" s="19">
        <v>2</v>
      </c>
      <c r="Q27" s="19">
        <v>1</v>
      </c>
      <c r="R27" s="19">
        <f t="shared" si="1"/>
        <v>3</v>
      </c>
      <c r="S27" s="39" t="s">
        <v>40</v>
      </c>
      <c r="T27" s="19" t="s">
        <v>49</v>
      </c>
      <c r="U27" s="40" t="s">
        <v>144</v>
      </c>
      <c r="V27" s="40" t="s">
        <v>172</v>
      </c>
      <c r="W27" s="43" t="s">
        <v>172</v>
      </c>
      <c r="X27" s="40" t="s">
        <v>151</v>
      </c>
      <c r="Y27" s="40" t="s">
        <v>148</v>
      </c>
    </row>
    <row r="28" spans="1:25" ht="113.25" customHeight="1" x14ac:dyDescent="0.25">
      <c r="A28" s="2">
        <v>23</v>
      </c>
      <c r="B28" s="31" t="s">
        <v>114</v>
      </c>
      <c r="C28" s="18" t="s">
        <v>115</v>
      </c>
      <c r="D28" s="39" t="s">
        <v>20</v>
      </c>
      <c r="E28" s="39" t="s">
        <v>21</v>
      </c>
      <c r="F28" s="39" t="s">
        <v>28</v>
      </c>
      <c r="G28" s="39" t="s">
        <v>33</v>
      </c>
      <c r="H28" s="19">
        <v>3</v>
      </c>
      <c r="I28" s="19">
        <v>3</v>
      </c>
      <c r="J28" s="19">
        <f t="shared" si="0"/>
        <v>6</v>
      </c>
      <c r="K28" s="38" t="s">
        <v>38</v>
      </c>
      <c r="L28" s="35">
        <v>1</v>
      </c>
      <c r="M28" s="35">
        <v>0</v>
      </c>
      <c r="N28" s="19" t="s">
        <v>43</v>
      </c>
      <c r="O28" s="18" t="s">
        <v>116</v>
      </c>
      <c r="P28" s="19">
        <v>1</v>
      </c>
      <c r="Q28" s="19">
        <v>2</v>
      </c>
      <c r="R28" s="19">
        <f t="shared" si="1"/>
        <v>3</v>
      </c>
      <c r="S28" s="39" t="s">
        <v>40</v>
      </c>
      <c r="T28" s="19" t="s">
        <v>49</v>
      </c>
      <c r="U28" s="40" t="s">
        <v>147</v>
      </c>
      <c r="V28" s="43" t="s">
        <v>172</v>
      </c>
      <c r="W28" s="43" t="s">
        <v>172</v>
      </c>
      <c r="X28" s="40" t="s">
        <v>151</v>
      </c>
      <c r="Y28" s="40" t="s">
        <v>148</v>
      </c>
    </row>
    <row r="29" spans="1:25" ht="113.25" customHeight="1" x14ac:dyDescent="0.25">
      <c r="A29" s="2">
        <v>24</v>
      </c>
      <c r="B29" s="31" t="s">
        <v>119</v>
      </c>
      <c r="C29" s="18" t="s">
        <v>117</v>
      </c>
      <c r="D29" s="39" t="s">
        <v>20</v>
      </c>
      <c r="E29" s="39" t="s">
        <v>21</v>
      </c>
      <c r="F29" s="39" t="s">
        <v>28</v>
      </c>
      <c r="G29" s="39" t="s">
        <v>23</v>
      </c>
      <c r="H29" s="19">
        <v>2</v>
      </c>
      <c r="I29" s="19">
        <v>4</v>
      </c>
      <c r="J29" s="19">
        <f t="shared" si="0"/>
        <v>6</v>
      </c>
      <c r="K29" s="38" t="s">
        <v>38</v>
      </c>
      <c r="L29" s="35">
        <v>1</v>
      </c>
      <c r="M29" s="35">
        <v>0</v>
      </c>
      <c r="N29" s="19" t="s">
        <v>42</v>
      </c>
      <c r="O29" s="18" t="s">
        <v>118</v>
      </c>
      <c r="P29" s="19">
        <v>1</v>
      </c>
      <c r="Q29" s="19">
        <v>2</v>
      </c>
      <c r="R29" s="19">
        <f t="shared" si="1"/>
        <v>3</v>
      </c>
      <c r="S29" s="39" t="s">
        <v>40</v>
      </c>
      <c r="T29" s="19" t="s">
        <v>49</v>
      </c>
      <c r="U29" s="40" t="s">
        <v>147</v>
      </c>
      <c r="V29" s="43" t="s">
        <v>172</v>
      </c>
      <c r="W29" s="43" t="s">
        <v>172</v>
      </c>
      <c r="X29" s="40" t="s">
        <v>151</v>
      </c>
      <c r="Y29" s="40" t="s">
        <v>148</v>
      </c>
    </row>
    <row r="30" spans="1:25" s="1" customFormat="1" ht="115.5" customHeight="1" x14ac:dyDescent="0.25">
      <c r="A30" s="2">
        <v>25</v>
      </c>
      <c r="B30" s="31" t="s">
        <v>136</v>
      </c>
      <c r="C30" s="18" t="s">
        <v>105</v>
      </c>
      <c r="D30" s="39" t="s">
        <v>20</v>
      </c>
      <c r="E30" s="39" t="s">
        <v>25</v>
      </c>
      <c r="F30" s="39" t="s">
        <v>28</v>
      </c>
      <c r="G30" s="39" t="s">
        <v>30</v>
      </c>
      <c r="H30" s="19">
        <v>2</v>
      </c>
      <c r="I30" s="19">
        <v>4</v>
      </c>
      <c r="J30" s="19">
        <f t="shared" si="0"/>
        <v>6</v>
      </c>
      <c r="K30" s="38" t="s">
        <v>38</v>
      </c>
      <c r="L30" s="35">
        <v>0</v>
      </c>
      <c r="M30" s="35">
        <v>1</v>
      </c>
      <c r="N30" s="19" t="s">
        <v>42</v>
      </c>
      <c r="O30" s="18" t="s">
        <v>102</v>
      </c>
      <c r="P30" s="19">
        <v>2</v>
      </c>
      <c r="Q30" s="19">
        <v>1</v>
      </c>
      <c r="R30" s="19">
        <f t="shared" si="1"/>
        <v>3</v>
      </c>
      <c r="S30" s="39" t="s">
        <v>40</v>
      </c>
      <c r="T30" s="19" t="s">
        <v>49</v>
      </c>
      <c r="U30" s="40" t="s">
        <v>144</v>
      </c>
      <c r="V30" s="43" t="s">
        <v>172</v>
      </c>
      <c r="W30" s="43" t="s">
        <v>172</v>
      </c>
      <c r="X30" s="40" t="s">
        <v>151</v>
      </c>
      <c r="Y30" s="40" t="s">
        <v>148</v>
      </c>
    </row>
    <row r="31" spans="1:25" ht="111" customHeight="1" x14ac:dyDescent="0.25">
      <c r="A31" s="2">
        <v>26</v>
      </c>
      <c r="B31" s="31" t="s">
        <v>130</v>
      </c>
      <c r="C31" s="18" t="s">
        <v>79</v>
      </c>
      <c r="D31" s="39" t="s">
        <v>24</v>
      </c>
      <c r="E31" s="39" t="s">
        <v>25</v>
      </c>
      <c r="F31" s="39" t="s">
        <v>28</v>
      </c>
      <c r="G31" s="39" t="s">
        <v>23</v>
      </c>
      <c r="H31" s="19">
        <v>2</v>
      </c>
      <c r="I31" s="19">
        <v>3</v>
      </c>
      <c r="J31" s="19">
        <f t="shared" si="0"/>
        <v>5</v>
      </c>
      <c r="K31" s="38" t="s">
        <v>39</v>
      </c>
      <c r="L31" s="35">
        <v>1</v>
      </c>
      <c r="M31" s="35">
        <v>0</v>
      </c>
      <c r="N31" s="19" t="s">
        <v>44</v>
      </c>
      <c r="O31" s="18" t="s">
        <v>87</v>
      </c>
      <c r="P31" s="19">
        <v>1</v>
      </c>
      <c r="Q31" s="19">
        <v>2</v>
      </c>
      <c r="R31" s="19">
        <f t="shared" si="1"/>
        <v>3</v>
      </c>
      <c r="S31" s="39" t="s">
        <v>40</v>
      </c>
      <c r="T31" s="19" t="s">
        <v>49</v>
      </c>
      <c r="U31" s="40" t="s">
        <v>144</v>
      </c>
      <c r="V31" s="43" t="s">
        <v>172</v>
      </c>
      <c r="W31" s="43" t="s">
        <v>172</v>
      </c>
      <c r="X31" s="40" t="s">
        <v>151</v>
      </c>
      <c r="Y31" s="40" t="s">
        <v>148</v>
      </c>
    </row>
    <row r="32" spans="1:25" ht="111" customHeight="1" x14ac:dyDescent="0.25">
      <c r="A32" s="2">
        <v>27</v>
      </c>
      <c r="B32" s="31" t="s">
        <v>129</v>
      </c>
      <c r="C32" s="18" t="s">
        <v>115</v>
      </c>
      <c r="D32" s="39" t="s">
        <v>24</v>
      </c>
      <c r="E32" s="39" t="s">
        <v>25</v>
      </c>
      <c r="F32" s="39" t="s">
        <v>28</v>
      </c>
      <c r="G32" s="39" t="s">
        <v>31</v>
      </c>
      <c r="H32" s="19">
        <v>2</v>
      </c>
      <c r="I32" s="19">
        <v>3</v>
      </c>
      <c r="J32" s="19">
        <f t="shared" ref="J32" si="4">SUM(H32:I32)</f>
        <v>5</v>
      </c>
      <c r="K32" s="38" t="s">
        <v>39</v>
      </c>
      <c r="L32" s="35">
        <v>0.5</v>
      </c>
      <c r="M32" s="35">
        <v>0.5</v>
      </c>
      <c r="N32" s="19" t="s">
        <v>44</v>
      </c>
      <c r="O32" s="18" t="s">
        <v>87</v>
      </c>
      <c r="P32" s="19">
        <v>1</v>
      </c>
      <c r="Q32" s="19">
        <v>2</v>
      </c>
      <c r="R32" s="19">
        <f t="shared" ref="R32" si="5">SUM(P32:Q32)</f>
        <v>3</v>
      </c>
      <c r="S32" s="39" t="s">
        <v>40</v>
      </c>
      <c r="T32" s="19" t="s">
        <v>49</v>
      </c>
      <c r="U32" s="19" t="s">
        <v>137</v>
      </c>
      <c r="V32" s="43" t="s">
        <v>172</v>
      </c>
      <c r="W32" s="40" t="s">
        <v>150</v>
      </c>
      <c r="X32" s="40" t="s">
        <v>151</v>
      </c>
      <c r="Y32" s="40" t="s">
        <v>148</v>
      </c>
    </row>
    <row r="33" spans="1:25" ht="123" customHeight="1" x14ac:dyDescent="0.25">
      <c r="A33" s="2">
        <v>28</v>
      </c>
      <c r="B33" s="31" t="s">
        <v>134</v>
      </c>
      <c r="C33" s="18" t="s">
        <v>115</v>
      </c>
      <c r="D33" s="39" t="s">
        <v>24</v>
      </c>
      <c r="E33" s="39" t="s">
        <v>25</v>
      </c>
      <c r="F33" s="39" t="s">
        <v>28</v>
      </c>
      <c r="G33" s="39" t="s">
        <v>31</v>
      </c>
      <c r="H33" s="19">
        <v>2</v>
      </c>
      <c r="I33" s="19">
        <v>3</v>
      </c>
      <c r="J33" s="19">
        <f t="shared" ref="J33" si="6">SUM(H33:I33)</f>
        <v>5</v>
      </c>
      <c r="K33" s="38" t="s">
        <v>39</v>
      </c>
      <c r="L33" s="35">
        <v>0.5</v>
      </c>
      <c r="M33" s="35">
        <v>0.5</v>
      </c>
      <c r="N33" s="19" t="s">
        <v>44</v>
      </c>
      <c r="O33" s="18" t="s">
        <v>87</v>
      </c>
      <c r="P33" s="19">
        <v>1</v>
      </c>
      <c r="Q33" s="19">
        <v>2</v>
      </c>
      <c r="R33" s="19">
        <f t="shared" ref="R33" si="7">SUM(P33:Q33)</f>
        <v>3</v>
      </c>
      <c r="S33" s="39" t="s">
        <v>40</v>
      </c>
      <c r="T33" s="19" t="s">
        <v>49</v>
      </c>
      <c r="U33" s="40" t="s">
        <v>138</v>
      </c>
      <c r="V33" s="43" t="s">
        <v>172</v>
      </c>
      <c r="W33" s="40" t="s">
        <v>150</v>
      </c>
      <c r="X33" s="40" t="s">
        <v>151</v>
      </c>
      <c r="Y33" s="40" t="s">
        <v>148</v>
      </c>
    </row>
    <row r="34" spans="1:25" ht="123" customHeight="1" x14ac:dyDescent="0.25">
      <c r="A34" s="2">
        <v>29</v>
      </c>
      <c r="B34" s="31" t="s">
        <v>154</v>
      </c>
      <c r="C34" s="18" t="s">
        <v>115</v>
      </c>
      <c r="D34" s="39" t="s">
        <v>24</v>
      </c>
      <c r="E34" s="39" t="s">
        <v>25</v>
      </c>
      <c r="F34" s="39" t="s">
        <v>28</v>
      </c>
      <c r="G34" s="39" t="s">
        <v>31</v>
      </c>
      <c r="H34" s="41">
        <v>3</v>
      </c>
      <c r="I34" s="41">
        <v>3</v>
      </c>
      <c r="J34" s="41">
        <f t="shared" ref="J34" si="8">SUM(H34:I34)</f>
        <v>6</v>
      </c>
      <c r="K34" s="38" t="s">
        <v>38</v>
      </c>
      <c r="L34" s="35">
        <v>0</v>
      </c>
      <c r="M34" s="35">
        <v>1</v>
      </c>
      <c r="N34" s="41" t="s">
        <v>44</v>
      </c>
      <c r="O34" s="18" t="s">
        <v>87</v>
      </c>
      <c r="P34" s="41">
        <v>1</v>
      </c>
      <c r="Q34" s="41">
        <v>2</v>
      </c>
      <c r="R34" s="41">
        <f t="shared" ref="R34" si="9">SUM(P34:Q34)</f>
        <v>3</v>
      </c>
      <c r="S34" s="39" t="s">
        <v>40</v>
      </c>
      <c r="T34" s="41" t="s">
        <v>49</v>
      </c>
      <c r="U34" s="41" t="s">
        <v>138</v>
      </c>
      <c r="V34" s="43" t="s">
        <v>172</v>
      </c>
      <c r="W34" s="41" t="s">
        <v>155</v>
      </c>
      <c r="X34" s="41" t="s">
        <v>151</v>
      </c>
      <c r="Y34" s="41" t="s">
        <v>148</v>
      </c>
    </row>
    <row r="35" spans="1:25" ht="123" customHeight="1" x14ac:dyDescent="0.25">
      <c r="A35" s="2">
        <v>30</v>
      </c>
      <c r="B35" s="31" t="s">
        <v>157</v>
      </c>
      <c r="C35" s="18" t="s">
        <v>158</v>
      </c>
      <c r="D35" s="39" t="s">
        <v>24</v>
      </c>
      <c r="E35" s="39" t="s">
        <v>25</v>
      </c>
      <c r="F35" s="39" t="s">
        <v>28</v>
      </c>
      <c r="G35" s="39" t="s">
        <v>31</v>
      </c>
      <c r="H35" s="42">
        <v>2</v>
      </c>
      <c r="I35" s="42">
        <v>3</v>
      </c>
      <c r="J35" s="42">
        <f t="shared" ref="J35" si="10">SUM(H35:I35)</f>
        <v>5</v>
      </c>
      <c r="K35" s="38" t="s">
        <v>39</v>
      </c>
      <c r="L35" s="35">
        <v>0</v>
      </c>
      <c r="M35" s="35">
        <v>1</v>
      </c>
      <c r="N35" s="42" t="s">
        <v>44</v>
      </c>
      <c r="O35" s="18" t="s">
        <v>159</v>
      </c>
      <c r="P35" s="42">
        <v>2</v>
      </c>
      <c r="Q35" s="42">
        <v>2</v>
      </c>
      <c r="R35" s="42">
        <f t="shared" ref="R35" si="11">SUM(P35:Q35)</f>
        <v>4</v>
      </c>
      <c r="S35" s="39" t="s">
        <v>40</v>
      </c>
      <c r="T35" s="42" t="s">
        <v>49</v>
      </c>
      <c r="U35" s="42" t="s">
        <v>138</v>
      </c>
      <c r="V35" s="43" t="s">
        <v>172</v>
      </c>
      <c r="W35" s="42" t="s">
        <v>155</v>
      </c>
      <c r="X35" s="42" t="s">
        <v>151</v>
      </c>
      <c r="Y35" s="42" t="s">
        <v>160</v>
      </c>
    </row>
    <row r="36" spans="1:25" ht="123" customHeight="1" x14ac:dyDescent="0.25">
      <c r="A36" s="2">
        <v>31</v>
      </c>
      <c r="B36" s="31" t="s">
        <v>161</v>
      </c>
      <c r="C36" s="18" t="s">
        <v>115</v>
      </c>
      <c r="D36" s="39" t="s">
        <v>24</v>
      </c>
      <c r="E36" s="39" t="s">
        <v>25</v>
      </c>
      <c r="F36" s="39" t="s">
        <v>28</v>
      </c>
      <c r="G36" s="39" t="s">
        <v>31</v>
      </c>
      <c r="H36" s="42">
        <v>4</v>
      </c>
      <c r="I36" s="42">
        <v>3</v>
      </c>
      <c r="J36" s="42">
        <f t="shared" ref="J36" si="12">SUM(H36:I36)</f>
        <v>7</v>
      </c>
      <c r="K36" s="38" t="s">
        <v>38</v>
      </c>
      <c r="L36" s="35">
        <v>0</v>
      </c>
      <c r="M36" s="35">
        <v>1</v>
      </c>
      <c r="N36" s="42" t="s">
        <v>44</v>
      </c>
      <c r="O36" s="18" t="s">
        <v>162</v>
      </c>
      <c r="P36" s="42">
        <v>2</v>
      </c>
      <c r="Q36" s="42">
        <v>2</v>
      </c>
      <c r="R36" s="42">
        <f t="shared" ref="R36" si="13">SUM(P36:Q36)</f>
        <v>4</v>
      </c>
      <c r="S36" s="39" t="s">
        <v>40</v>
      </c>
      <c r="T36" s="42" t="s">
        <v>49</v>
      </c>
      <c r="U36" s="42" t="s">
        <v>138</v>
      </c>
      <c r="V36" s="43" t="s">
        <v>172</v>
      </c>
      <c r="W36" s="42" t="s">
        <v>155</v>
      </c>
      <c r="X36" s="42" t="s">
        <v>151</v>
      </c>
      <c r="Y36" s="42" t="s">
        <v>160</v>
      </c>
    </row>
    <row r="37" spans="1:25" ht="123" customHeight="1" x14ac:dyDescent="0.25">
      <c r="A37" s="2">
        <v>32</v>
      </c>
      <c r="B37" s="31" t="s">
        <v>163</v>
      </c>
      <c r="C37" s="18" t="s">
        <v>164</v>
      </c>
      <c r="D37" s="39" t="s">
        <v>24</v>
      </c>
      <c r="E37" s="39" t="s">
        <v>25</v>
      </c>
      <c r="F37" s="39" t="s">
        <v>28</v>
      </c>
      <c r="G37" s="39" t="s">
        <v>31</v>
      </c>
      <c r="H37" s="42">
        <v>1</v>
      </c>
      <c r="I37" s="42">
        <v>4</v>
      </c>
      <c r="J37" s="42">
        <f t="shared" ref="J37" si="14">SUM(H37:I37)</f>
        <v>5</v>
      </c>
      <c r="K37" s="38" t="s">
        <v>39</v>
      </c>
      <c r="L37" s="35">
        <v>0</v>
      </c>
      <c r="M37" s="35">
        <v>1</v>
      </c>
      <c r="N37" s="42" t="s">
        <v>44</v>
      </c>
      <c r="O37" s="18" t="s">
        <v>165</v>
      </c>
      <c r="P37" s="42">
        <v>1</v>
      </c>
      <c r="Q37" s="42">
        <v>1</v>
      </c>
      <c r="R37" s="42">
        <f t="shared" ref="R37" si="15">SUM(P37:Q37)</f>
        <v>2</v>
      </c>
      <c r="S37" s="39" t="s">
        <v>40</v>
      </c>
      <c r="T37" s="42" t="s">
        <v>49</v>
      </c>
      <c r="U37" s="42" t="s">
        <v>138</v>
      </c>
      <c r="V37" s="43" t="s">
        <v>172</v>
      </c>
      <c r="W37" s="42" t="s">
        <v>155</v>
      </c>
      <c r="X37" s="42" t="s">
        <v>166</v>
      </c>
      <c r="Y37" s="42" t="s">
        <v>167</v>
      </c>
    </row>
    <row r="38" spans="1:25" x14ac:dyDescent="0.25">
      <c r="A38" s="50" t="s">
        <v>123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</row>
    <row r="39" spans="1:25" x14ac:dyDescent="0.25">
      <c r="A39" s="33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</row>
    <row r="40" spans="1:25" ht="18" x14ac:dyDescent="0.25">
      <c r="B40" s="25" t="s">
        <v>153</v>
      </c>
      <c r="F40" s="22"/>
      <c r="G40" s="23"/>
      <c r="H40" s="23"/>
      <c r="I40" s="23"/>
      <c r="J40" s="23"/>
      <c r="K40" s="23"/>
      <c r="L40" s="23"/>
      <c r="M40" s="23"/>
      <c r="N40" s="23"/>
      <c r="O40" s="24"/>
      <c r="P40" s="24"/>
    </row>
    <row r="41" spans="1:25" x14ac:dyDescent="0.25">
      <c r="E41" s="23"/>
      <c r="F41" s="22"/>
      <c r="G41" s="23"/>
      <c r="H41" s="23"/>
      <c r="I41" s="23"/>
      <c r="J41" s="23"/>
      <c r="K41" s="23"/>
      <c r="L41" s="23"/>
      <c r="M41" s="23"/>
      <c r="N41" s="23"/>
      <c r="O41" s="24"/>
      <c r="P41" s="24"/>
    </row>
    <row r="42" spans="1:25" ht="19.5" customHeight="1" x14ac:dyDescent="0.25">
      <c r="B42" s="54" t="s">
        <v>152</v>
      </c>
      <c r="C42" s="54"/>
      <c r="D42" s="54"/>
      <c r="E42" s="54" t="s">
        <v>60</v>
      </c>
      <c r="F42" s="54"/>
      <c r="G42" s="54"/>
      <c r="H42" s="54" t="s">
        <v>61</v>
      </c>
      <c r="I42" s="54"/>
      <c r="J42" s="54"/>
      <c r="K42" s="54"/>
      <c r="L42" s="54"/>
      <c r="M42" s="54"/>
    </row>
    <row r="43" spans="1:25" ht="51.75" customHeight="1" x14ac:dyDescent="0.25">
      <c r="B43" s="55" t="s">
        <v>170</v>
      </c>
      <c r="C43" s="55"/>
      <c r="D43" s="55"/>
      <c r="E43" s="56" t="s">
        <v>169</v>
      </c>
      <c r="F43" s="56"/>
      <c r="G43" s="56"/>
      <c r="H43" s="57"/>
      <c r="I43" s="57"/>
      <c r="J43" s="57"/>
      <c r="K43" s="57"/>
      <c r="L43" s="57"/>
      <c r="M43" s="57"/>
    </row>
    <row r="44" spans="1:25" ht="19.5" customHeight="1" x14ac:dyDescent="0.25">
      <c r="B44" s="54" t="s">
        <v>168</v>
      </c>
      <c r="C44" s="54"/>
      <c r="D44" s="54"/>
      <c r="E44" s="54" t="s">
        <v>60</v>
      </c>
      <c r="F44" s="54"/>
      <c r="G44" s="54"/>
      <c r="H44" s="54" t="s">
        <v>61</v>
      </c>
      <c r="I44" s="54"/>
      <c r="J44" s="54"/>
      <c r="K44" s="54"/>
      <c r="L44" s="54"/>
      <c r="M44" s="54"/>
    </row>
    <row r="45" spans="1:25" ht="51.75" customHeight="1" x14ac:dyDescent="0.25">
      <c r="B45" s="55" t="s">
        <v>63</v>
      </c>
      <c r="C45" s="55"/>
      <c r="D45" s="55"/>
      <c r="E45" s="56" t="s">
        <v>127</v>
      </c>
      <c r="F45" s="56"/>
      <c r="G45" s="56"/>
      <c r="H45" s="57"/>
      <c r="I45" s="57"/>
      <c r="J45" s="57"/>
      <c r="K45" s="57"/>
      <c r="L45" s="57"/>
      <c r="M45" s="57"/>
    </row>
    <row r="46" spans="1:25" ht="7.5" customHeight="1" x14ac:dyDescent="0.25"/>
  </sheetData>
  <sortState ref="A16:Y31">
    <sortCondition ref="F16:F31"/>
  </sortState>
  <mergeCells count="36">
    <mergeCell ref="B42:D42"/>
    <mergeCell ref="E42:G42"/>
    <mergeCell ref="H42:M42"/>
    <mergeCell ref="B43:D43"/>
    <mergeCell ref="E43:G43"/>
    <mergeCell ref="H43:M43"/>
    <mergeCell ref="B44:D44"/>
    <mergeCell ref="E44:G44"/>
    <mergeCell ref="H44:M44"/>
    <mergeCell ref="B45:D45"/>
    <mergeCell ref="E45:G45"/>
    <mergeCell ref="H45:M45"/>
    <mergeCell ref="T4:T5"/>
    <mergeCell ref="U4:U5"/>
    <mergeCell ref="V4:V5"/>
    <mergeCell ref="A38:Y38"/>
    <mergeCell ref="L4:M4"/>
    <mergeCell ref="F4:F5"/>
    <mergeCell ref="G4:G5"/>
    <mergeCell ref="H4:H5"/>
    <mergeCell ref="A1:Y1"/>
    <mergeCell ref="A3:Y3"/>
    <mergeCell ref="A4:A5"/>
    <mergeCell ref="B4:B5"/>
    <mergeCell ref="C4:C5"/>
    <mergeCell ref="D4:D5"/>
    <mergeCell ref="E4:E5"/>
    <mergeCell ref="X4:Y4"/>
    <mergeCell ref="I4:I5"/>
    <mergeCell ref="J4:J5"/>
    <mergeCell ref="K4:K5"/>
    <mergeCell ref="N4:N5"/>
    <mergeCell ref="W4:W5"/>
    <mergeCell ref="O4:O5"/>
    <mergeCell ref="P4:S4"/>
    <mergeCell ref="A2:Y2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Hoja2!$A$3:$A$4</xm:f>
          </x14:formula1>
          <xm:sqref>D19 D6:D17 D22:D37</xm:sqref>
        </x14:dataValidation>
        <x14:dataValidation type="list" allowBlank="1" showInputMessage="1" showErrorMessage="1">
          <x14:formula1>
            <xm:f>Hoja2!$B$3:$B$4</xm:f>
          </x14:formula1>
          <xm:sqref>E19 E6:E17 E22:E37</xm:sqref>
        </x14:dataValidation>
        <x14:dataValidation type="list" allowBlank="1" showInputMessage="1" showErrorMessage="1">
          <x14:formula1>
            <xm:f>Hoja2!$C$3:$C$6</xm:f>
          </x14:formula1>
          <xm:sqref>F19 F6:F17 F22:F37</xm:sqref>
        </x14:dataValidation>
        <x14:dataValidation type="list" allowBlank="1" showInputMessage="1" showErrorMessage="1">
          <x14:formula1>
            <xm:f>Hoja2!$D$3:$D$10</xm:f>
          </x14:formula1>
          <xm:sqref>G19 G6:G17 G22:G37</xm:sqref>
        </x14:dataValidation>
        <x14:dataValidation type="list" allowBlank="1" showInputMessage="1" showErrorMessage="1">
          <x14:formula1>
            <xm:f>Hoja2!$E$3:$E$7</xm:f>
          </x14:formula1>
          <xm:sqref>P19 P6:P17 H6:H20 P22:P37 H22:H37</xm:sqref>
        </x14:dataValidation>
        <x14:dataValidation type="list" allowBlank="1" showInputMessage="1" showErrorMessage="1">
          <x14:formula1>
            <xm:f>Hoja2!$F$3:$F$7</xm:f>
          </x14:formula1>
          <xm:sqref>Q19 I19:I20 Q6:Q17 I6:I17 Q22:Q37 I22:I37</xm:sqref>
        </x14:dataValidation>
        <x14:dataValidation type="list" allowBlank="1" showInputMessage="1" showErrorMessage="1">
          <x14:formula1>
            <xm:f>Hoja2!$G$3:$G$6</xm:f>
          </x14:formula1>
          <xm:sqref>S19 K6:K20 S6:S17 K22:K37 S22:S37</xm:sqref>
        </x14:dataValidation>
        <x14:dataValidation type="list" allowBlank="1" showInputMessage="1" showErrorMessage="1">
          <x14:formula1>
            <xm:f>Hoja2!$I$3:$I$7</xm:f>
          </x14:formula1>
          <xm:sqref>N19 N6:N17 N22:N37</xm:sqref>
        </x14:dataValidation>
        <x14:dataValidation type="list" allowBlank="1" showInputMessage="1" showErrorMessage="1">
          <x14:formula1>
            <xm:f>[1]Hoja2!#REF!</xm:f>
          </x14:formula1>
          <xm:sqref>P20:Q21 N20:N21 S20:S21 H21:I21 D20:G21 K21</xm:sqref>
        </x14:dataValidation>
        <x14:dataValidation type="list" allowBlank="1" showInputMessage="1" showErrorMessage="1">
          <x14:formula1>
            <xm:f>[2]Hoja2!#REF!</xm:f>
          </x14:formula1>
          <xm:sqref>S18 D18:G18 I18 P18:Q18 N18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workbookViewId="0">
      <selection activeCell="I6" sqref="I6"/>
    </sheetView>
  </sheetViews>
  <sheetFormatPr baseColWidth="10" defaultColWidth="11.42578125" defaultRowHeight="11.25" x14ac:dyDescent="0.25"/>
  <cols>
    <col min="1" max="2" width="11.42578125" style="4"/>
    <col min="3" max="3" width="18.140625" style="4" customWidth="1"/>
    <col min="4" max="4" width="15.7109375" style="4" bestFit="1" customWidth="1"/>
    <col min="5" max="6" width="11.42578125" style="4"/>
    <col min="7" max="7" width="13.7109375" style="4" bestFit="1" customWidth="1"/>
    <col min="8" max="8" width="15" style="4" customWidth="1"/>
    <col min="9" max="9" width="16.5703125" style="4" customWidth="1"/>
    <col min="10" max="16384" width="11.42578125" style="4"/>
  </cols>
  <sheetData>
    <row r="2" spans="1:9" x14ac:dyDescent="0.25">
      <c r="A2" s="5" t="s">
        <v>3</v>
      </c>
      <c r="B2" s="5" t="s">
        <v>4</v>
      </c>
      <c r="C2" s="5" t="s">
        <v>5</v>
      </c>
      <c r="D2" s="5" t="s">
        <v>29</v>
      </c>
      <c r="E2" s="5" t="s">
        <v>7</v>
      </c>
      <c r="F2" s="5" t="s">
        <v>8</v>
      </c>
      <c r="G2" s="5" t="s">
        <v>9</v>
      </c>
      <c r="H2" s="5" t="s">
        <v>41</v>
      </c>
      <c r="I2" s="5" t="s">
        <v>10</v>
      </c>
    </row>
    <row r="3" spans="1:9" x14ac:dyDescent="0.25">
      <c r="A3" s="6" t="s">
        <v>20</v>
      </c>
      <c r="B3" s="6" t="s">
        <v>21</v>
      </c>
      <c r="C3" s="6" t="s">
        <v>22</v>
      </c>
      <c r="D3" s="6" t="s">
        <v>30</v>
      </c>
      <c r="E3" s="7">
        <v>1</v>
      </c>
      <c r="F3" s="7">
        <v>1</v>
      </c>
      <c r="G3" s="6" t="s">
        <v>37</v>
      </c>
      <c r="H3" s="8" t="s">
        <v>47</v>
      </c>
      <c r="I3" s="8" t="s">
        <v>42</v>
      </c>
    </row>
    <row r="4" spans="1:9" ht="22.5" x14ac:dyDescent="0.25">
      <c r="A4" s="6" t="s">
        <v>24</v>
      </c>
      <c r="B4" s="6" t="s">
        <v>25</v>
      </c>
      <c r="C4" s="6" t="s">
        <v>26</v>
      </c>
      <c r="D4" s="8" t="s">
        <v>31</v>
      </c>
      <c r="E4" s="7">
        <v>2</v>
      </c>
      <c r="F4" s="7">
        <v>2</v>
      </c>
      <c r="G4" s="6" t="s">
        <v>38</v>
      </c>
      <c r="H4" s="8" t="s">
        <v>48</v>
      </c>
      <c r="I4" s="8" t="s">
        <v>44</v>
      </c>
    </row>
    <row r="5" spans="1:9" x14ac:dyDescent="0.25">
      <c r="A5" s="6"/>
      <c r="B5" s="6"/>
      <c r="C5" s="6" t="s">
        <v>27</v>
      </c>
      <c r="D5" s="6" t="s">
        <v>23</v>
      </c>
      <c r="E5" s="7">
        <v>3</v>
      </c>
      <c r="F5" s="7">
        <v>3</v>
      </c>
      <c r="G5" s="6" t="s">
        <v>39</v>
      </c>
      <c r="H5" s="8"/>
      <c r="I5" s="8" t="s">
        <v>43</v>
      </c>
    </row>
    <row r="6" spans="1:9" ht="45" x14ac:dyDescent="0.25">
      <c r="A6" s="6"/>
      <c r="B6" s="6"/>
      <c r="C6" s="6" t="s">
        <v>28</v>
      </c>
      <c r="D6" s="6" t="s">
        <v>32</v>
      </c>
      <c r="E6" s="7">
        <v>4</v>
      </c>
      <c r="F6" s="7">
        <v>4</v>
      </c>
      <c r="G6" s="6" t="s">
        <v>40</v>
      </c>
      <c r="H6" s="8"/>
      <c r="I6" s="8" t="s">
        <v>45</v>
      </c>
    </row>
    <row r="7" spans="1:9" ht="40.9" x14ac:dyDescent="0.3">
      <c r="A7" s="6"/>
      <c r="B7" s="6"/>
      <c r="C7" s="6"/>
      <c r="D7" s="6" t="s">
        <v>33</v>
      </c>
      <c r="E7" s="7">
        <v>5</v>
      </c>
      <c r="F7" s="7">
        <v>5</v>
      </c>
      <c r="G7" s="6"/>
      <c r="H7" s="8"/>
      <c r="I7" s="8" t="s">
        <v>46</v>
      </c>
    </row>
    <row r="8" spans="1:9" ht="10.15" x14ac:dyDescent="0.3">
      <c r="A8" s="6"/>
      <c r="B8" s="6"/>
      <c r="C8" s="6"/>
      <c r="D8" s="6" t="s">
        <v>34</v>
      </c>
      <c r="E8" s="6"/>
      <c r="F8" s="6"/>
      <c r="G8" s="6"/>
      <c r="H8" s="6"/>
      <c r="I8" s="6"/>
    </row>
    <row r="9" spans="1:9" ht="10.15" x14ac:dyDescent="0.3">
      <c r="A9" s="6"/>
      <c r="B9" s="6"/>
      <c r="C9" s="6"/>
      <c r="D9" s="6" t="s">
        <v>35</v>
      </c>
      <c r="E9" s="6"/>
      <c r="F9" s="6"/>
      <c r="G9" s="6"/>
      <c r="H9" s="6"/>
      <c r="I9" s="6"/>
    </row>
    <row r="10" spans="1:9" ht="10.15" x14ac:dyDescent="0.3">
      <c r="A10" s="6"/>
      <c r="B10" s="6"/>
      <c r="C10" s="6"/>
      <c r="D10" s="6" t="s">
        <v>36</v>
      </c>
      <c r="E10" s="6"/>
      <c r="F10" s="6"/>
      <c r="G10" s="6"/>
      <c r="H10" s="6"/>
      <c r="I1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K12" sqref="K12"/>
    </sheetView>
  </sheetViews>
  <sheetFormatPr baseColWidth="10" defaultRowHeight="15" x14ac:dyDescent="0.25"/>
  <cols>
    <col min="1" max="1" width="21.5703125" customWidth="1"/>
    <col min="2" max="2" width="20.140625" customWidth="1"/>
    <col min="3" max="3" width="24.28515625" customWidth="1"/>
    <col min="4" max="4" width="15" customWidth="1"/>
    <col min="5" max="5" width="16.28515625" bestFit="1" customWidth="1"/>
    <col min="6" max="6" width="17.85546875" customWidth="1"/>
  </cols>
  <sheetData>
    <row r="1" spans="1:6" x14ac:dyDescent="0.25">
      <c r="A1" s="58" t="s">
        <v>50</v>
      </c>
      <c r="B1" s="58" t="s">
        <v>51</v>
      </c>
      <c r="C1" s="10" t="s">
        <v>52</v>
      </c>
    </row>
    <row r="2" spans="1:6" ht="15.75" thickBot="1" x14ac:dyDescent="0.3">
      <c r="A2" s="59"/>
      <c r="B2" s="59"/>
      <c r="C2" s="12">
        <v>8400000000</v>
      </c>
      <c r="D2" s="17">
        <v>6225500000</v>
      </c>
    </row>
    <row r="3" spans="1:6" thickBot="1" x14ac:dyDescent="0.35">
      <c r="A3" s="13" t="s">
        <v>53</v>
      </c>
      <c r="B3" s="14">
        <v>5.1999999999999998E-3</v>
      </c>
      <c r="C3" s="15">
        <v>43680000</v>
      </c>
      <c r="E3" s="11">
        <f>(C2*0.52%)</f>
        <v>43680000</v>
      </c>
      <c r="F3" s="11">
        <f>(D2*0.52%)</f>
        <v>32372600</v>
      </c>
    </row>
    <row r="4" spans="1:6" thickBot="1" x14ac:dyDescent="0.35">
      <c r="A4" s="13" t="s">
        <v>54</v>
      </c>
      <c r="B4" s="14">
        <v>8.8999999999999999E-3</v>
      </c>
      <c r="C4" s="15">
        <v>74760000</v>
      </c>
      <c r="E4" s="11">
        <f>(C2*0.89%)</f>
        <v>74760000</v>
      </c>
      <c r="F4" s="11">
        <f>(D2*0.89%)</f>
        <v>55406950</v>
      </c>
    </row>
    <row r="5" spans="1:6" thickBot="1" x14ac:dyDescent="0.35">
      <c r="A5" s="13" t="s">
        <v>55</v>
      </c>
      <c r="B5" s="14">
        <v>1.2999999999999999E-2</v>
      </c>
      <c r="C5" s="15">
        <v>109200000</v>
      </c>
      <c r="E5" s="11">
        <f>(C2*1.3%)</f>
        <v>109200000.00000001</v>
      </c>
      <c r="F5" s="11">
        <f>(D2*1.3%)</f>
        <v>80931500</v>
      </c>
    </row>
    <row r="6" spans="1:6" ht="15.75" thickBot="1" x14ac:dyDescent="0.3">
      <c r="A6" s="13" t="s">
        <v>56</v>
      </c>
      <c r="B6" s="14">
        <v>6.4799999999999996E-2</v>
      </c>
      <c r="C6" s="15">
        <v>544320000</v>
      </c>
      <c r="E6" s="11">
        <f>(C2*6.48%)</f>
        <v>544320000.00000012</v>
      </c>
      <c r="F6" s="11">
        <f>(D2*6.48%)</f>
        <v>403412400.00000006</v>
      </c>
    </row>
    <row r="7" spans="1:6" ht="15.75" thickBot="1" x14ac:dyDescent="0.3">
      <c r="A7" s="13" t="s">
        <v>57</v>
      </c>
      <c r="B7" s="14">
        <v>7.7999999999999996E-3</v>
      </c>
      <c r="C7" s="15">
        <v>65520000</v>
      </c>
      <c r="E7" s="11">
        <f>(C2*0.78%)</f>
        <v>65520000.000000007</v>
      </c>
      <c r="F7" s="11">
        <f>(D2*0.78%)</f>
        <v>48558900</v>
      </c>
    </row>
    <row r="8" spans="1:6" ht="30" customHeight="1" thickBot="1" x14ac:dyDescent="0.35">
      <c r="A8" s="60" t="s">
        <v>58</v>
      </c>
      <c r="B8" s="61"/>
      <c r="C8" s="16">
        <v>837480000</v>
      </c>
      <c r="E8" s="11">
        <f>SUM(E3:E7)</f>
        <v>837480000.00000012</v>
      </c>
      <c r="F8" s="11">
        <f>SUM(F3:F7)</f>
        <v>620682350</v>
      </c>
    </row>
    <row r="12" spans="1:6" ht="14.45" x14ac:dyDescent="0.3">
      <c r="D12" s="27">
        <v>22000000</v>
      </c>
      <c r="E12" s="27"/>
    </row>
    <row r="13" spans="1:6" ht="14.45" x14ac:dyDescent="0.3">
      <c r="D13" s="28">
        <v>0.04</v>
      </c>
      <c r="E13" s="27">
        <f>D12*0.04</f>
        <v>880000</v>
      </c>
    </row>
    <row r="14" spans="1:6" ht="14.45" x14ac:dyDescent="0.3">
      <c r="D14" t="s">
        <v>89</v>
      </c>
      <c r="E14" s="27">
        <f>D12/1000</f>
        <v>22000</v>
      </c>
    </row>
    <row r="15" spans="1:6" ht="14.45" x14ac:dyDescent="0.3">
      <c r="D15">
        <v>13.8</v>
      </c>
      <c r="E15" s="27">
        <f>D15*E14</f>
        <v>303600</v>
      </c>
    </row>
    <row r="17" spans="4:6" ht="14.45" x14ac:dyDescent="0.3">
      <c r="E17" s="29">
        <f>E15+E13</f>
        <v>1183600</v>
      </c>
    </row>
    <row r="21" spans="4:6" ht="14.45" x14ac:dyDescent="0.3">
      <c r="D21" s="27">
        <v>21000000</v>
      </c>
      <c r="E21">
        <v>10</v>
      </c>
      <c r="F21" s="29">
        <f>D21*0.0019</f>
        <v>39900</v>
      </c>
    </row>
    <row r="22" spans="4:6" ht="14.45" x14ac:dyDescent="0.3">
      <c r="D22" s="27">
        <v>40000</v>
      </c>
      <c r="E22" s="30">
        <f>((D22*E21)/D21)</f>
        <v>1.9047619047619049E-2</v>
      </c>
    </row>
    <row r="24" spans="4:6" ht="14.45" x14ac:dyDescent="0.3">
      <c r="D24" s="29">
        <f>D21/100</f>
        <v>210000</v>
      </c>
    </row>
    <row r="25" spans="4:6" ht="14.45" x14ac:dyDescent="0.3">
      <c r="D25" s="29">
        <f>D24/10</f>
        <v>21000</v>
      </c>
    </row>
  </sheetData>
  <mergeCells count="3">
    <mergeCell ref="A1:A2"/>
    <mergeCell ref="B1:B2"/>
    <mergeCell ref="A8:B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Gordillo Huertas</dc:creator>
  <cp:lastModifiedBy>Paula Camargo Vargas</cp:lastModifiedBy>
  <cp:lastPrinted>2019-05-09T13:34:33Z</cp:lastPrinted>
  <dcterms:created xsi:type="dcterms:W3CDTF">2017-08-08T13:43:03Z</dcterms:created>
  <dcterms:modified xsi:type="dcterms:W3CDTF">2020-11-22T23:10:07Z</dcterms:modified>
</cp:coreProperties>
</file>