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sloaiza_sena_edu_co/Documents/2026/Contratación/8. Transporte/"/>
    </mc:Choice>
  </mc:AlternateContent>
  <xr:revisionPtr revIDLastSave="3" documentId="13_ncr:1_{3330A12D-655F-4629-9A38-D2E84790403C}" xr6:coauthVersionLast="47" xr6:coauthVersionMax="47" xr10:uidLastSave="{CCF36868-29C2-41F3-8FA7-21D56DEA44B2}"/>
  <bookViews>
    <workbookView xWindow="-120" yWindow="-120" windowWidth="20730" windowHeight="11160" xr2:uid="{B87CE34A-39D3-4327-AC1E-B6C8929F6693}"/>
  </bookViews>
  <sheets>
    <sheet name="SBP INGENIERIA S.A.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6" i="1" l="1"/>
  <c r="D68" i="1"/>
  <c r="D67" i="1"/>
  <c r="H46" i="1"/>
  <c r="E59" i="1" l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45" i="1"/>
  <c r="E40" i="1"/>
  <c r="D40" i="1"/>
  <c r="E27" i="1"/>
  <c r="H27" i="1" s="1"/>
  <c r="E28" i="1"/>
  <c r="H28" i="1" s="1"/>
  <c r="E29" i="1"/>
  <c r="E30" i="1"/>
  <c r="H30" i="1" s="1"/>
  <c r="E31" i="1"/>
  <c r="H31" i="1" s="1"/>
  <c r="E32" i="1"/>
  <c r="H32" i="1" s="1"/>
  <c r="E33" i="1"/>
  <c r="E34" i="1"/>
  <c r="H34" i="1" s="1"/>
  <c r="E35" i="1"/>
  <c r="E36" i="1"/>
  <c r="H36" i="1" s="1"/>
  <c r="E37" i="1"/>
  <c r="E38" i="1"/>
  <c r="H38" i="1" s="1"/>
  <c r="E39" i="1"/>
  <c r="E26" i="1"/>
  <c r="H29" i="1"/>
  <c r="H33" i="1"/>
  <c r="H35" i="1"/>
  <c r="H37" i="1"/>
  <c r="H39" i="1"/>
  <c r="H26" i="1"/>
  <c r="E7" i="1"/>
  <c r="D59" i="1"/>
  <c r="D21" i="1"/>
  <c r="D63" i="1" l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H45" i="1"/>
  <c r="I45" i="1" s="1"/>
  <c r="I46" i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E8" i="1" l="1"/>
  <c r="E9" i="1"/>
  <c r="H9" i="1" s="1"/>
  <c r="I9" i="1" s="1"/>
  <c r="E10" i="1"/>
  <c r="H10" i="1" s="1"/>
  <c r="I10" i="1" s="1"/>
  <c r="E11" i="1"/>
  <c r="H11" i="1" s="1"/>
  <c r="I11" i="1" s="1"/>
  <c r="E12" i="1"/>
  <c r="H12" i="1" s="1"/>
  <c r="I12" i="1" s="1"/>
  <c r="E13" i="1"/>
  <c r="H13" i="1" s="1"/>
  <c r="I13" i="1" s="1"/>
  <c r="E14" i="1"/>
  <c r="H14" i="1" s="1"/>
  <c r="I14" i="1" s="1"/>
  <c r="E15" i="1"/>
  <c r="H15" i="1" s="1"/>
  <c r="I15" i="1" s="1"/>
  <c r="E16" i="1"/>
  <c r="H16" i="1" s="1"/>
  <c r="I16" i="1" s="1"/>
  <c r="E17" i="1"/>
  <c r="H17" i="1" s="1"/>
  <c r="I17" i="1" s="1"/>
  <c r="E18" i="1"/>
  <c r="H18" i="1" s="1"/>
  <c r="I18" i="1" s="1"/>
  <c r="E19" i="1"/>
  <c r="H19" i="1" s="1"/>
  <c r="I19" i="1" s="1"/>
  <c r="E20" i="1"/>
  <c r="H20" i="1" s="1"/>
  <c r="I20" i="1" s="1"/>
  <c r="H7" i="1"/>
  <c r="H8" i="1" l="1"/>
  <c r="I8" i="1" s="1"/>
  <c r="E21" i="1"/>
  <c r="I7" i="1"/>
</calcChain>
</file>

<file path=xl/sharedStrings.xml><?xml version="1.0" encoding="utf-8"?>
<sst xmlns="http://schemas.openxmlformats.org/spreadsheetml/2006/main" count="120" uniqueCount="29">
  <si>
    <t>ITEM</t>
  </si>
  <si>
    <t>FORMATO OFERTA ECONÓMICA</t>
  </si>
  <si>
    <t>FORMATO DE COTIZACIÓN</t>
  </si>
  <si>
    <t>VR UNITARIO</t>
  </si>
  <si>
    <t>SUBTOTAL</t>
  </si>
  <si>
    <t>DIFERENCIA</t>
  </si>
  <si>
    <t>RESULTADO</t>
  </si>
  <si>
    <t>VALOR PROMEDIO ESTUDIO DE MERCADO</t>
  </si>
  <si>
    <t>PORCENTAJE DE DESCUENTO</t>
  </si>
  <si>
    <t>VALOR TOTAL EM</t>
  </si>
  <si>
    <t>DIFERENCIA EM-OFERTA</t>
  </si>
  <si>
    <t>Barranquilla (Atlántico)</t>
  </si>
  <si>
    <t>Sabanalarga (Atlántico)</t>
  </si>
  <si>
    <t>ORIGEN</t>
  </si>
  <si>
    <t>DESTINO</t>
  </si>
  <si>
    <t>Baranoa (Atlántico)</t>
  </si>
  <si>
    <t>Soledad (Atlántico)</t>
  </si>
  <si>
    <t>Juan de Acosta (Atlántico)</t>
  </si>
  <si>
    <t>Galapa (Atlántico)</t>
  </si>
  <si>
    <t>Luruaco (Atlántico)</t>
  </si>
  <si>
    <t>TRANSPORTE ESPECIAL- VEHÍCULO TIPO TURBO- 4.5 TONELADAS MAX</t>
  </si>
  <si>
    <t xml:space="preserve">Sabanalarga (Atlántico) </t>
  </si>
  <si>
    <t>TRANSPORTE ESPECIAL- VEHÍCULO TIPO CAMIÓN SENCILLO- 8.5 TONELADAS MAX</t>
  </si>
  <si>
    <t>VALOR  UNITARIO</t>
  </si>
  <si>
    <t xml:space="preserve">ORIGEN </t>
  </si>
  <si>
    <t>VALOR UNITARIO</t>
  </si>
  <si>
    <t>TOTAL</t>
  </si>
  <si>
    <t>TRANSPORTE ESPECIAL- VEHÍCULO TIPO CAMIÓN DOBLE TROQUE- 17 TONELADAS MAX</t>
  </si>
  <si>
    <t>VALOR TOTAL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</si>
</sst>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  <numFmt numFmtId="166" formatCode="0.000"/>
    <numFmt numFmtId="167" formatCode="&quot;$&quot;\ #,##0.00"/>
    <numFmt numFmtId="168" formatCode="0.0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4" fontId="1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44" fontId="0" fillId="0" borderId="1" xfId="1" applyFont="1" applyBorder="1" applyAlignment="1">
      <alignment horizontal="center" vertical="center"/>
    </xf>
    <xf numFmtId="0" fontId="4" fillId="3" borderId="1" xfId="0" applyFont="1" applyFill="1" applyBorder="1"/>
    <xf numFmtId="0" fontId="5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0" fillId="0" borderId="1" xfId="1" applyNumberFormat="1" applyFont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6" fontId="0" fillId="0" borderId="1" xfId="0" applyNumberFormat="1" applyBorder="1"/>
    <xf numFmtId="6" fontId="0" fillId="5" borderId="1" xfId="0" applyNumberFormat="1" applyFill="1" applyBorder="1"/>
    <xf numFmtId="0" fontId="1" fillId="0" borderId="10" xfId="0" applyFont="1" applyBorder="1" applyAlignment="1">
      <alignment horizontal="center"/>
    </xf>
    <xf numFmtId="6" fontId="0" fillId="0" borderId="0" xfId="0" applyNumberFormat="1"/>
    <xf numFmtId="44" fontId="0" fillId="0" borderId="11" xfId="1" applyFont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Border="1" applyAlignment="1">
      <alignment vertical="center"/>
    </xf>
    <xf numFmtId="165" fontId="0" fillId="0" borderId="0" xfId="1" applyNumberFormat="1" applyFont="1"/>
    <xf numFmtId="165" fontId="1" fillId="2" borderId="1" xfId="1" applyNumberFormat="1" applyFont="1" applyFill="1" applyBorder="1" applyAlignment="1">
      <alignment horizontal="center" vertical="center" wrapText="1"/>
    </xf>
    <xf numFmtId="165" fontId="0" fillId="0" borderId="1" xfId="1" applyNumberFormat="1" applyFont="1" applyBorder="1" applyAlignment="1">
      <alignment horizontal="center" vertical="center"/>
    </xf>
    <xf numFmtId="165" fontId="0" fillId="0" borderId="0" xfId="1" applyNumberFormat="1" applyFont="1" applyBorder="1"/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11" xfId="1" applyNumberFormat="1" applyFont="1" applyBorder="1" applyAlignment="1">
      <alignment horizontal="center" vertical="center"/>
    </xf>
    <xf numFmtId="165" fontId="0" fillId="0" borderId="0" xfId="1" applyNumberFormat="1" applyFont="1" applyFill="1" applyBorder="1"/>
    <xf numFmtId="165" fontId="0" fillId="0" borderId="1" xfId="1" applyNumberFormat="1" applyFont="1" applyBorder="1"/>
    <xf numFmtId="0" fontId="0" fillId="6" borderId="0" xfId="0" applyFill="1" applyAlignment="1">
      <alignment wrapText="1"/>
    </xf>
    <xf numFmtId="6" fontId="0" fillId="6" borderId="0" xfId="0" applyNumberFormat="1" applyFill="1"/>
    <xf numFmtId="166" fontId="4" fillId="0" borderId="1" xfId="2" applyNumberFormat="1" applyFont="1" applyBorder="1" applyAlignment="1">
      <alignment vertical="center"/>
    </xf>
    <xf numFmtId="167" fontId="4" fillId="0" borderId="1" xfId="1" applyNumberFormat="1" applyFont="1" applyBorder="1" applyAlignment="1">
      <alignment vertical="center"/>
    </xf>
    <xf numFmtId="167" fontId="0" fillId="0" borderId="1" xfId="1" applyNumberFormat="1" applyFont="1" applyBorder="1"/>
    <xf numFmtId="0" fontId="0" fillId="0" borderId="1" xfId="0" applyBorder="1"/>
    <xf numFmtId="168" fontId="0" fillId="3" borderId="1" xfId="2" applyNumberFormat="1" applyFont="1" applyFill="1" applyBorder="1"/>
    <xf numFmtId="0" fontId="1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</xdr:rowOff>
    </xdr:from>
    <xdr:to>
      <xdr:col>0</xdr:col>
      <xdr:colOff>715645</xdr:colOff>
      <xdr:row>3</xdr:row>
      <xdr:rowOff>27305</xdr:rowOff>
    </xdr:to>
    <xdr:pic>
      <xdr:nvPicPr>
        <xdr:cNvPr id="2" name="Imagen 1" descr="Logo SENA">
          <a:extLst>
            <a:ext uri="{FF2B5EF4-FFF2-40B4-BE49-F238E27FC236}">
              <a16:creationId xmlns:a16="http://schemas.microsoft.com/office/drawing/2014/main" id="{07DF01A5-1E25-37A1-3438-6466EDE641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909" b="34430"/>
        <a:stretch/>
      </xdr:blipFill>
      <xdr:spPr bwMode="auto">
        <a:xfrm>
          <a:off x="114300" y="9525"/>
          <a:ext cx="601345" cy="5892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1B5CB-F02B-4939-92B4-09660D42CF63}">
  <dimension ref="A1:I68"/>
  <sheetViews>
    <sheetView tabSelected="1" topLeftCell="A54" zoomScaleNormal="100" workbookViewId="0">
      <selection activeCell="D74" sqref="D74"/>
    </sheetView>
  </sheetViews>
  <sheetFormatPr baseColWidth="10" defaultRowHeight="15" x14ac:dyDescent="0.25"/>
  <cols>
    <col min="2" max="3" width="38.7109375" customWidth="1"/>
    <col min="4" max="4" width="21.85546875" customWidth="1"/>
    <col min="5" max="5" width="15.5703125" bestFit="1" customWidth="1"/>
    <col min="7" max="7" width="21.28515625" style="29" customWidth="1"/>
    <col min="8" max="8" width="14.5703125" bestFit="1" customWidth="1"/>
    <col min="9" max="9" width="12.85546875" customWidth="1"/>
  </cols>
  <sheetData>
    <row r="1" spans="1:9" ht="15" customHeight="1" x14ac:dyDescent="0.25">
      <c r="A1" s="48" t="s">
        <v>1</v>
      </c>
      <c r="B1" s="49"/>
      <c r="C1" s="49"/>
      <c r="D1" s="49"/>
    </row>
    <row r="2" spans="1:9" x14ac:dyDescent="0.25">
      <c r="A2" s="50"/>
      <c r="B2" s="51"/>
      <c r="C2" s="51"/>
      <c r="D2" s="51"/>
    </row>
    <row r="3" spans="1:9" x14ac:dyDescent="0.25">
      <c r="A3" s="52"/>
      <c r="B3" s="53"/>
      <c r="C3" s="53"/>
      <c r="D3" s="53"/>
    </row>
    <row r="4" spans="1:9" ht="15" customHeight="1" x14ac:dyDescent="0.25">
      <c r="A4" s="54" t="s">
        <v>2</v>
      </c>
      <c r="B4" s="55"/>
      <c r="C4" s="55"/>
      <c r="D4" s="55"/>
      <c r="E4" s="55"/>
    </row>
    <row r="5" spans="1:9" ht="15" customHeight="1" x14ac:dyDescent="0.25">
      <c r="A5" s="56" t="s">
        <v>20</v>
      </c>
      <c r="B5" s="57"/>
      <c r="C5" s="57"/>
      <c r="D5" s="57"/>
      <c r="E5" s="58"/>
    </row>
    <row r="6" spans="1:9" ht="30" x14ac:dyDescent="0.25">
      <c r="A6" s="1" t="s">
        <v>0</v>
      </c>
      <c r="B6" s="1" t="s">
        <v>13</v>
      </c>
      <c r="C6" s="1" t="s">
        <v>14</v>
      </c>
      <c r="D6" s="1" t="s">
        <v>3</v>
      </c>
      <c r="E6" s="6" t="s">
        <v>4</v>
      </c>
      <c r="G6" s="30" t="s">
        <v>7</v>
      </c>
      <c r="H6" s="1" t="s">
        <v>5</v>
      </c>
      <c r="I6" s="1" t="s">
        <v>6</v>
      </c>
    </row>
    <row r="7" spans="1:9" x14ac:dyDescent="0.25">
      <c r="A7" s="12">
        <v>1</v>
      </c>
      <c r="B7" s="12" t="s">
        <v>11</v>
      </c>
      <c r="C7" s="12" t="s">
        <v>11</v>
      </c>
      <c r="D7" s="13">
        <v>200000</v>
      </c>
      <c r="E7" s="14">
        <f>D7</f>
        <v>200000</v>
      </c>
      <c r="G7" s="31">
        <v>222600</v>
      </c>
      <c r="H7" s="9">
        <f>G7-E7</f>
        <v>22600</v>
      </c>
      <c r="I7" s="15" t="str">
        <f>IF((H7&gt;=0),"CUMPLE","NO CUMPLE")</f>
        <v>CUMPLE</v>
      </c>
    </row>
    <row r="8" spans="1:9" x14ac:dyDescent="0.25">
      <c r="A8" s="3">
        <v>2</v>
      </c>
      <c r="B8" s="11" t="s">
        <v>11</v>
      </c>
      <c r="C8" s="11" t="s">
        <v>16</v>
      </c>
      <c r="D8" s="13">
        <v>300000</v>
      </c>
      <c r="E8" s="14">
        <f t="shared" ref="E8:E20" si="0">D8</f>
        <v>300000</v>
      </c>
      <c r="G8" s="31">
        <v>309166.66666666669</v>
      </c>
      <c r="H8" s="9">
        <f t="shared" ref="H8:H20" si="1">G8-E8</f>
        <v>9166.6666666666861</v>
      </c>
      <c r="I8" s="15" t="str">
        <f t="shared" ref="I8:I20" si="2">IF((H8&gt;=0),"CUMPLE","NO CUMPLE")</f>
        <v>CUMPLE</v>
      </c>
    </row>
    <row r="9" spans="1:9" x14ac:dyDescent="0.25">
      <c r="A9" s="3">
        <v>3</v>
      </c>
      <c r="B9" s="11" t="s">
        <v>11</v>
      </c>
      <c r="C9" s="11" t="s">
        <v>12</v>
      </c>
      <c r="D9" s="13">
        <v>800000</v>
      </c>
      <c r="E9" s="14">
        <f t="shared" si="0"/>
        <v>800000</v>
      </c>
      <c r="G9" s="31">
        <v>803833.33333333337</v>
      </c>
      <c r="H9" s="9">
        <f t="shared" si="1"/>
        <v>3833.3333333333721</v>
      </c>
      <c r="I9" s="15" t="str">
        <f t="shared" si="2"/>
        <v>CUMPLE</v>
      </c>
    </row>
    <row r="10" spans="1:9" x14ac:dyDescent="0.25">
      <c r="A10" s="12">
        <v>4</v>
      </c>
      <c r="B10" s="11" t="s">
        <v>11</v>
      </c>
      <c r="C10" s="11" t="s">
        <v>15</v>
      </c>
      <c r="D10" s="13">
        <v>550000</v>
      </c>
      <c r="E10" s="14">
        <f t="shared" si="0"/>
        <v>550000</v>
      </c>
      <c r="G10" s="31">
        <v>556500</v>
      </c>
      <c r="H10" s="9">
        <f t="shared" si="1"/>
        <v>6500</v>
      </c>
      <c r="I10" s="15" t="str">
        <f t="shared" si="2"/>
        <v>CUMPLE</v>
      </c>
    </row>
    <row r="11" spans="1:9" x14ac:dyDescent="0.25">
      <c r="A11" s="3">
        <v>5</v>
      </c>
      <c r="B11" s="11" t="s">
        <v>11</v>
      </c>
      <c r="C11" s="11" t="s">
        <v>19</v>
      </c>
      <c r="D11" s="13">
        <v>920000</v>
      </c>
      <c r="E11" s="14">
        <f t="shared" si="0"/>
        <v>920000</v>
      </c>
      <c r="G11" s="31">
        <v>927500</v>
      </c>
      <c r="H11" s="9">
        <f t="shared" si="1"/>
        <v>7500</v>
      </c>
      <c r="I11" s="15" t="str">
        <f t="shared" si="2"/>
        <v>CUMPLE</v>
      </c>
    </row>
    <row r="12" spans="1:9" x14ac:dyDescent="0.25">
      <c r="A12" s="3">
        <v>6</v>
      </c>
      <c r="B12" s="11" t="s">
        <v>11</v>
      </c>
      <c r="C12" s="11" t="s">
        <v>17</v>
      </c>
      <c r="D12" s="13">
        <v>980000</v>
      </c>
      <c r="E12" s="14">
        <f t="shared" si="0"/>
        <v>980000</v>
      </c>
      <c r="G12" s="31">
        <v>989333.33333333337</v>
      </c>
      <c r="H12" s="9">
        <f t="shared" si="1"/>
        <v>9333.3333333333721</v>
      </c>
      <c r="I12" s="15" t="str">
        <f t="shared" si="2"/>
        <v>CUMPLE</v>
      </c>
    </row>
    <row r="13" spans="1:9" x14ac:dyDescent="0.25">
      <c r="A13" s="12">
        <v>7</v>
      </c>
      <c r="B13" s="12" t="s">
        <v>11</v>
      </c>
      <c r="C13" s="12" t="s">
        <v>18</v>
      </c>
      <c r="D13" s="13">
        <v>370000</v>
      </c>
      <c r="E13" s="14">
        <f t="shared" si="0"/>
        <v>370000</v>
      </c>
      <c r="G13" s="31">
        <v>371000</v>
      </c>
      <c r="H13" s="9">
        <f t="shared" si="1"/>
        <v>1000</v>
      </c>
      <c r="I13" s="15" t="str">
        <f t="shared" si="2"/>
        <v>CUMPLE</v>
      </c>
    </row>
    <row r="14" spans="1:9" x14ac:dyDescent="0.25">
      <c r="A14" s="3">
        <v>8</v>
      </c>
      <c r="B14" s="11" t="s">
        <v>21</v>
      </c>
      <c r="C14" s="11" t="s">
        <v>11</v>
      </c>
      <c r="D14" s="13">
        <v>800000</v>
      </c>
      <c r="E14" s="14">
        <f t="shared" si="0"/>
        <v>800000</v>
      </c>
      <c r="G14" s="31">
        <v>803833.33333333337</v>
      </c>
      <c r="H14" s="9">
        <f t="shared" si="1"/>
        <v>3833.3333333333721</v>
      </c>
      <c r="I14" s="15" t="str">
        <f t="shared" si="2"/>
        <v>CUMPLE</v>
      </c>
    </row>
    <row r="15" spans="1:9" x14ac:dyDescent="0.25">
      <c r="A15" s="3">
        <v>9</v>
      </c>
      <c r="B15" s="11" t="s">
        <v>21</v>
      </c>
      <c r="C15" s="11" t="s">
        <v>16</v>
      </c>
      <c r="D15" s="13">
        <v>800000</v>
      </c>
      <c r="E15" s="14">
        <f t="shared" si="0"/>
        <v>800000</v>
      </c>
      <c r="G15" s="31">
        <v>803833.33333333337</v>
      </c>
      <c r="H15" s="9">
        <f t="shared" si="1"/>
        <v>3833.3333333333721</v>
      </c>
      <c r="I15" s="15" t="str">
        <f t="shared" si="2"/>
        <v>CUMPLE</v>
      </c>
    </row>
    <row r="16" spans="1:9" x14ac:dyDescent="0.25">
      <c r="A16" s="12">
        <v>10</v>
      </c>
      <c r="B16" s="11" t="s">
        <v>21</v>
      </c>
      <c r="C16" s="11" t="s">
        <v>12</v>
      </c>
      <c r="D16" s="13">
        <v>270000</v>
      </c>
      <c r="E16" s="14">
        <f t="shared" si="0"/>
        <v>270000</v>
      </c>
      <c r="G16" s="31">
        <v>272066.66666666669</v>
      </c>
      <c r="H16" s="9">
        <f t="shared" si="1"/>
        <v>2066.6666666666861</v>
      </c>
      <c r="I16" s="15" t="str">
        <f t="shared" si="2"/>
        <v>CUMPLE</v>
      </c>
    </row>
    <row r="17" spans="1:9" x14ac:dyDescent="0.25">
      <c r="A17" s="3">
        <v>11</v>
      </c>
      <c r="B17" s="11" t="s">
        <v>21</v>
      </c>
      <c r="C17" s="11" t="s">
        <v>15</v>
      </c>
      <c r="D17" s="13">
        <v>469000</v>
      </c>
      <c r="E17" s="14">
        <f t="shared" si="0"/>
        <v>469000</v>
      </c>
      <c r="G17" s="31">
        <v>469933.33333333331</v>
      </c>
      <c r="H17" s="9">
        <f t="shared" si="1"/>
        <v>933.33333333331393</v>
      </c>
      <c r="I17" s="15" t="str">
        <f t="shared" si="2"/>
        <v>CUMPLE</v>
      </c>
    </row>
    <row r="18" spans="1:9" x14ac:dyDescent="0.25">
      <c r="A18" s="3">
        <v>12</v>
      </c>
      <c r="B18" s="11" t="s">
        <v>21</v>
      </c>
      <c r="C18" s="11" t="s">
        <v>19</v>
      </c>
      <c r="D18" s="13">
        <v>432000</v>
      </c>
      <c r="E18" s="14">
        <f t="shared" si="0"/>
        <v>432000</v>
      </c>
      <c r="G18" s="31">
        <v>432833.33333333331</v>
      </c>
      <c r="H18" s="9">
        <f t="shared" si="1"/>
        <v>833.33333333331393</v>
      </c>
      <c r="I18" s="15" t="str">
        <f t="shared" si="2"/>
        <v>CUMPLE</v>
      </c>
    </row>
    <row r="19" spans="1:9" x14ac:dyDescent="0.25">
      <c r="A19" s="12">
        <v>13</v>
      </c>
      <c r="B19" s="11" t="s">
        <v>21</v>
      </c>
      <c r="C19" s="11" t="s">
        <v>17</v>
      </c>
      <c r="D19" s="13">
        <v>680000</v>
      </c>
      <c r="E19" s="14">
        <f t="shared" si="0"/>
        <v>680000</v>
      </c>
      <c r="G19" s="31">
        <v>680166.66666666663</v>
      </c>
      <c r="H19" s="9">
        <f t="shared" si="1"/>
        <v>166.66666666662786</v>
      </c>
      <c r="I19" s="15" t="str">
        <f t="shared" si="2"/>
        <v>CUMPLE</v>
      </c>
    </row>
    <row r="20" spans="1:9" ht="17.25" customHeight="1" x14ac:dyDescent="0.25">
      <c r="A20" s="3">
        <v>14</v>
      </c>
      <c r="B20" s="11" t="s">
        <v>21</v>
      </c>
      <c r="C20" s="11" t="s">
        <v>18</v>
      </c>
      <c r="D20" s="13">
        <v>429000</v>
      </c>
      <c r="E20" s="14">
        <f t="shared" si="0"/>
        <v>429000</v>
      </c>
      <c r="G20" s="35">
        <v>432833.33333333331</v>
      </c>
      <c r="H20" s="23">
        <f t="shared" si="1"/>
        <v>3833.3333333333139</v>
      </c>
      <c r="I20" s="24" t="str">
        <f t="shared" si="2"/>
        <v>CUMPLE</v>
      </c>
    </row>
    <row r="21" spans="1:9" x14ac:dyDescent="0.25">
      <c r="A21" s="4"/>
      <c r="B21" s="5"/>
      <c r="C21" s="2" t="s">
        <v>4</v>
      </c>
      <c r="D21" s="20">
        <f>SUM(D7:D20)</f>
        <v>8000000</v>
      </c>
      <c r="E21" s="20">
        <f>SUM(E7:E20)</f>
        <v>8000000</v>
      </c>
      <c r="G21" s="32"/>
      <c r="H21" s="33"/>
      <c r="I21" s="34"/>
    </row>
    <row r="22" spans="1:9" x14ac:dyDescent="0.25">
      <c r="A22" s="25"/>
      <c r="B22" s="26"/>
      <c r="C22" s="27"/>
      <c r="E22" s="28"/>
      <c r="G22" s="32"/>
      <c r="H22" s="33"/>
      <c r="I22" s="34"/>
    </row>
    <row r="23" spans="1:9" x14ac:dyDescent="0.25">
      <c r="D23" s="25"/>
      <c r="G23" s="32"/>
      <c r="H23" s="33"/>
      <c r="I23" s="34"/>
    </row>
    <row r="24" spans="1:9" ht="18.75" x14ac:dyDescent="0.3">
      <c r="A24" s="46" t="s">
        <v>22</v>
      </c>
      <c r="B24" s="47"/>
      <c r="C24" s="47"/>
      <c r="D24" s="47"/>
      <c r="G24" s="32"/>
      <c r="H24" s="33"/>
      <c r="I24" s="34"/>
    </row>
    <row r="25" spans="1:9" ht="30" x14ac:dyDescent="0.25">
      <c r="A25" s="17" t="s">
        <v>0</v>
      </c>
      <c r="B25" s="17" t="s">
        <v>24</v>
      </c>
      <c r="C25" s="17" t="s">
        <v>14</v>
      </c>
      <c r="D25" s="18" t="s">
        <v>25</v>
      </c>
      <c r="E25" s="6" t="s">
        <v>4</v>
      </c>
      <c r="F25" s="8"/>
      <c r="G25" s="30" t="s">
        <v>7</v>
      </c>
      <c r="H25" s="1" t="s">
        <v>5</v>
      </c>
      <c r="I25" s="1" t="s">
        <v>6</v>
      </c>
    </row>
    <row r="26" spans="1:9" x14ac:dyDescent="0.25">
      <c r="A26" s="12">
        <v>1</v>
      </c>
      <c r="B26" s="12" t="s">
        <v>11</v>
      </c>
      <c r="C26" s="12" t="s">
        <v>11</v>
      </c>
      <c r="D26" s="19">
        <v>680000</v>
      </c>
      <c r="E26" s="19">
        <f>D26</f>
        <v>680000</v>
      </c>
      <c r="G26" s="37">
        <v>680166.66666666663</v>
      </c>
      <c r="H26" s="9">
        <f>G26-E26</f>
        <v>166.66666666662786</v>
      </c>
      <c r="I26" s="15" t="str">
        <f t="shared" ref="I26:I39" si="3">IF((H26&gt;=0),"CUMPLE","NO CUMPLE")</f>
        <v>CUMPLE</v>
      </c>
    </row>
    <row r="27" spans="1:9" x14ac:dyDescent="0.25">
      <c r="A27" s="3">
        <v>2</v>
      </c>
      <c r="B27" s="11" t="s">
        <v>11</v>
      </c>
      <c r="C27" s="11" t="s">
        <v>16</v>
      </c>
      <c r="D27" s="19">
        <v>865000</v>
      </c>
      <c r="E27" s="19">
        <f t="shared" ref="E27:E39" si="4">D27</f>
        <v>865000</v>
      </c>
      <c r="G27" s="37">
        <v>865666.66666666663</v>
      </c>
      <c r="H27" s="9">
        <f t="shared" ref="H27:H39" si="5">G27-E27</f>
        <v>666.66666666662786</v>
      </c>
      <c r="I27" s="15" t="str">
        <f t="shared" si="3"/>
        <v>CUMPLE</v>
      </c>
    </row>
    <row r="28" spans="1:9" x14ac:dyDescent="0.25">
      <c r="A28" s="3">
        <v>3</v>
      </c>
      <c r="B28" s="11" t="s">
        <v>11</v>
      </c>
      <c r="C28" s="11" t="s">
        <v>12</v>
      </c>
      <c r="D28" s="19">
        <v>1050000</v>
      </c>
      <c r="E28" s="19">
        <f t="shared" si="4"/>
        <v>1050000</v>
      </c>
      <c r="G28" s="37">
        <v>1051166.6666666667</v>
      </c>
      <c r="H28" s="9">
        <f t="shared" si="5"/>
        <v>1166.6666666667443</v>
      </c>
      <c r="I28" s="15" t="str">
        <f t="shared" si="3"/>
        <v>CUMPLE</v>
      </c>
    </row>
    <row r="29" spans="1:9" x14ac:dyDescent="0.25">
      <c r="A29" s="12">
        <v>4</v>
      </c>
      <c r="B29" s="11" t="s">
        <v>11</v>
      </c>
      <c r="C29" s="11" t="s">
        <v>15</v>
      </c>
      <c r="D29" s="19">
        <v>964000</v>
      </c>
      <c r="E29" s="19">
        <f t="shared" si="4"/>
        <v>964000</v>
      </c>
      <c r="G29" s="37">
        <v>964600</v>
      </c>
      <c r="H29" s="9">
        <f t="shared" si="5"/>
        <v>600</v>
      </c>
      <c r="I29" s="15" t="str">
        <f t="shared" si="3"/>
        <v>CUMPLE</v>
      </c>
    </row>
    <row r="30" spans="1:9" x14ac:dyDescent="0.25">
      <c r="A30" s="3">
        <v>5</v>
      </c>
      <c r="B30" s="11" t="s">
        <v>11</v>
      </c>
      <c r="C30" s="11" t="s">
        <v>19</v>
      </c>
      <c r="D30" s="19">
        <v>1170000</v>
      </c>
      <c r="E30" s="19">
        <f t="shared" si="4"/>
        <v>1170000</v>
      </c>
      <c r="G30" s="37">
        <v>1174833.3333333333</v>
      </c>
      <c r="H30" s="9">
        <f t="shared" si="5"/>
        <v>4833.3333333332557</v>
      </c>
      <c r="I30" s="15" t="str">
        <f t="shared" si="3"/>
        <v>CUMPLE</v>
      </c>
    </row>
    <row r="31" spans="1:9" ht="18" customHeight="1" x14ac:dyDescent="0.25">
      <c r="A31" s="3">
        <v>6</v>
      </c>
      <c r="B31" s="11" t="s">
        <v>11</v>
      </c>
      <c r="C31" s="11" t="s">
        <v>17</v>
      </c>
      <c r="D31" s="19">
        <v>927000</v>
      </c>
      <c r="E31" s="19">
        <f t="shared" si="4"/>
        <v>927000</v>
      </c>
      <c r="G31" s="37">
        <v>927500</v>
      </c>
      <c r="H31" s="9">
        <f t="shared" si="5"/>
        <v>500</v>
      </c>
      <c r="I31" s="15" t="str">
        <f t="shared" si="3"/>
        <v>CUMPLE</v>
      </c>
    </row>
    <row r="32" spans="1:9" ht="15.75" customHeight="1" x14ac:dyDescent="0.25">
      <c r="A32" s="12">
        <v>7</v>
      </c>
      <c r="B32" s="12" t="s">
        <v>11</v>
      </c>
      <c r="C32" s="12" t="s">
        <v>18</v>
      </c>
      <c r="D32" s="19">
        <v>593000</v>
      </c>
      <c r="E32" s="19">
        <f t="shared" si="4"/>
        <v>593000</v>
      </c>
      <c r="G32" s="37">
        <v>593600</v>
      </c>
      <c r="H32" s="9">
        <f t="shared" si="5"/>
        <v>600</v>
      </c>
      <c r="I32" s="15" t="str">
        <f t="shared" si="3"/>
        <v>CUMPLE</v>
      </c>
    </row>
    <row r="33" spans="1:9" ht="15.75" customHeight="1" x14ac:dyDescent="0.25">
      <c r="A33" s="3">
        <v>8</v>
      </c>
      <c r="B33" s="11" t="s">
        <v>21</v>
      </c>
      <c r="C33" s="11" t="s">
        <v>11</v>
      </c>
      <c r="D33" s="19">
        <v>1051000</v>
      </c>
      <c r="E33" s="19">
        <f t="shared" si="4"/>
        <v>1051000</v>
      </c>
      <c r="G33" s="37">
        <v>1051166.6666666667</v>
      </c>
      <c r="H33" s="9">
        <f t="shared" si="5"/>
        <v>166.66666666674428</v>
      </c>
      <c r="I33" s="15" t="str">
        <f t="shared" si="3"/>
        <v>CUMPLE</v>
      </c>
    </row>
    <row r="34" spans="1:9" ht="15.75" customHeight="1" x14ac:dyDescent="0.25">
      <c r="A34" s="3">
        <v>9</v>
      </c>
      <c r="B34" s="11" t="s">
        <v>21</v>
      </c>
      <c r="C34" s="11" t="s">
        <v>16</v>
      </c>
      <c r="D34" s="19">
        <v>1051000</v>
      </c>
      <c r="E34" s="19">
        <f t="shared" si="4"/>
        <v>1051000</v>
      </c>
      <c r="G34" s="37">
        <v>1051166.6666666667</v>
      </c>
      <c r="H34" s="9">
        <f t="shared" si="5"/>
        <v>166.66666666674428</v>
      </c>
      <c r="I34" s="15" t="str">
        <f t="shared" si="3"/>
        <v>CUMPLE</v>
      </c>
    </row>
    <row r="35" spans="1:9" x14ac:dyDescent="0.25">
      <c r="A35" s="12">
        <v>10</v>
      </c>
      <c r="B35" s="11" t="s">
        <v>21</v>
      </c>
      <c r="C35" s="11" t="s">
        <v>12</v>
      </c>
      <c r="D35" s="19">
        <v>680000</v>
      </c>
      <c r="E35" s="19">
        <f t="shared" si="4"/>
        <v>680000</v>
      </c>
      <c r="G35" s="37">
        <v>680166.66666666663</v>
      </c>
      <c r="H35" s="9">
        <f t="shared" si="5"/>
        <v>166.66666666662786</v>
      </c>
      <c r="I35" s="15" t="str">
        <f t="shared" si="3"/>
        <v>CUMPLE</v>
      </c>
    </row>
    <row r="36" spans="1:9" x14ac:dyDescent="0.25">
      <c r="A36" s="3">
        <v>11</v>
      </c>
      <c r="B36" s="11" t="s">
        <v>21</v>
      </c>
      <c r="C36" s="11" t="s">
        <v>15</v>
      </c>
      <c r="D36" s="19">
        <v>840000</v>
      </c>
      <c r="E36" s="19">
        <f t="shared" si="4"/>
        <v>840000</v>
      </c>
      <c r="G36" s="37">
        <v>840933.33333333337</v>
      </c>
      <c r="H36" s="9">
        <f t="shared" si="5"/>
        <v>933.33333333337214</v>
      </c>
      <c r="I36" s="15" t="str">
        <f t="shared" si="3"/>
        <v>CUMPLE</v>
      </c>
    </row>
    <row r="37" spans="1:9" x14ac:dyDescent="0.25">
      <c r="A37" s="3">
        <v>12</v>
      </c>
      <c r="B37" s="11" t="s">
        <v>21</v>
      </c>
      <c r="C37" s="11" t="s">
        <v>19</v>
      </c>
      <c r="D37" s="19">
        <v>890000</v>
      </c>
      <c r="E37" s="19">
        <f t="shared" si="4"/>
        <v>890000</v>
      </c>
      <c r="G37" s="37">
        <v>890400</v>
      </c>
      <c r="H37" s="9">
        <f t="shared" si="5"/>
        <v>400</v>
      </c>
      <c r="I37" s="15" t="str">
        <f t="shared" si="3"/>
        <v>CUMPLE</v>
      </c>
    </row>
    <row r="38" spans="1:9" x14ac:dyDescent="0.25">
      <c r="A38" s="12">
        <v>13</v>
      </c>
      <c r="B38" s="11" t="s">
        <v>21</v>
      </c>
      <c r="C38" s="11" t="s">
        <v>17</v>
      </c>
      <c r="D38" s="19">
        <v>989000</v>
      </c>
      <c r="E38" s="19">
        <f t="shared" si="4"/>
        <v>989000</v>
      </c>
      <c r="G38" s="37">
        <v>989333.33333333337</v>
      </c>
      <c r="H38" s="9">
        <f t="shared" si="5"/>
        <v>333.33333333337214</v>
      </c>
      <c r="I38" s="15" t="str">
        <f t="shared" si="3"/>
        <v>CUMPLE</v>
      </c>
    </row>
    <row r="39" spans="1:9" x14ac:dyDescent="0.25">
      <c r="A39" s="3">
        <v>14</v>
      </c>
      <c r="B39" s="11" t="s">
        <v>21</v>
      </c>
      <c r="C39" s="11" t="s">
        <v>18</v>
      </c>
      <c r="D39" s="43">
        <v>840000</v>
      </c>
      <c r="E39" s="19">
        <f t="shared" si="4"/>
        <v>840000</v>
      </c>
      <c r="G39" s="37">
        <v>840933.33333333337</v>
      </c>
      <c r="H39" s="9">
        <f t="shared" si="5"/>
        <v>933.33333333337214</v>
      </c>
      <c r="I39" s="15" t="str">
        <f t="shared" si="3"/>
        <v>CUMPLE</v>
      </c>
    </row>
    <row r="40" spans="1:9" x14ac:dyDescent="0.25">
      <c r="A40" s="45" t="s">
        <v>26</v>
      </c>
      <c r="B40" s="45"/>
      <c r="C40" s="45"/>
      <c r="D40" s="20">
        <f>SUM(D25:D39)</f>
        <v>12590000</v>
      </c>
      <c r="E40" s="19">
        <f>SUM(E26:E39)</f>
        <v>12590000</v>
      </c>
    </row>
    <row r="41" spans="1:9" x14ac:dyDescent="0.25">
      <c r="G41" s="36"/>
      <c r="H41" s="33"/>
      <c r="I41" s="34"/>
    </row>
    <row r="42" spans="1:9" x14ac:dyDescent="0.25">
      <c r="G42" s="36"/>
      <c r="H42" s="33"/>
      <c r="I42" s="34"/>
    </row>
    <row r="43" spans="1:9" ht="18.75" x14ac:dyDescent="0.3">
      <c r="A43" s="46" t="s">
        <v>27</v>
      </c>
      <c r="B43" s="47"/>
      <c r="C43" s="47"/>
      <c r="D43" s="47"/>
      <c r="G43" s="36"/>
      <c r="H43" s="33"/>
      <c r="I43" s="34"/>
    </row>
    <row r="44" spans="1:9" ht="30" x14ac:dyDescent="0.25">
      <c r="A44" s="21" t="s">
        <v>0</v>
      </c>
      <c r="B44" s="21" t="s">
        <v>24</v>
      </c>
      <c r="C44" s="21" t="s">
        <v>14</v>
      </c>
      <c r="D44" s="16" t="s">
        <v>23</v>
      </c>
      <c r="E44" s="6" t="s">
        <v>4</v>
      </c>
      <c r="G44" s="30" t="s">
        <v>7</v>
      </c>
      <c r="H44" s="1" t="s">
        <v>5</v>
      </c>
      <c r="I44" s="1" t="s">
        <v>6</v>
      </c>
    </row>
    <row r="45" spans="1:9" x14ac:dyDescent="0.25">
      <c r="A45" s="12">
        <v>1</v>
      </c>
      <c r="B45" s="12" t="s">
        <v>11</v>
      </c>
      <c r="C45" s="12" t="s">
        <v>11</v>
      </c>
      <c r="D45" s="19">
        <v>960000</v>
      </c>
      <c r="E45" s="19">
        <f>D45</f>
        <v>960000</v>
      </c>
      <c r="G45" s="37">
        <v>964600</v>
      </c>
      <c r="H45" s="9">
        <f t="shared" ref="H45:H58" si="6">G45-E45</f>
        <v>4600</v>
      </c>
      <c r="I45" s="15" t="str">
        <f t="shared" ref="I45:I58" si="7">IF((H45&gt;=0),"CUMPLE","NO CUMPLE")</f>
        <v>CUMPLE</v>
      </c>
    </row>
    <row r="46" spans="1:9" x14ac:dyDescent="0.25">
      <c r="A46" s="3">
        <v>2</v>
      </c>
      <c r="B46" s="11" t="s">
        <v>11</v>
      </c>
      <c r="C46" s="11" t="s">
        <v>16</v>
      </c>
      <c r="D46" s="19">
        <v>1290000</v>
      </c>
      <c r="E46" s="19">
        <f t="shared" ref="E46:E58" si="8">D46</f>
        <v>1290000</v>
      </c>
      <c r="G46" s="37">
        <v>1298500</v>
      </c>
      <c r="H46" s="9">
        <f>G46-E46</f>
        <v>8500</v>
      </c>
      <c r="I46" s="15" t="str">
        <f t="shared" si="7"/>
        <v>CUMPLE</v>
      </c>
    </row>
    <row r="47" spans="1:9" x14ac:dyDescent="0.25">
      <c r="A47" s="3">
        <v>3</v>
      </c>
      <c r="B47" s="11" t="s">
        <v>11</v>
      </c>
      <c r="C47" s="11" t="s">
        <v>12</v>
      </c>
      <c r="D47" s="19">
        <v>1730000</v>
      </c>
      <c r="E47" s="19">
        <f t="shared" si="8"/>
        <v>1730000</v>
      </c>
      <c r="G47" s="37">
        <v>1731333.3333333333</v>
      </c>
      <c r="H47" s="9">
        <f t="shared" si="6"/>
        <v>1333.3333333332557</v>
      </c>
      <c r="I47" s="15" t="str">
        <f t="shared" si="7"/>
        <v>CUMPLE</v>
      </c>
    </row>
    <row r="48" spans="1:9" x14ac:dyDescent="0.25">
      <c r="A48" s="12">
        <v>4</v>
      </c>
      <c r="B48" s="11" t="s">
        <v>11</v>
      </c>
      <c r="C48" s="11" t="s">
        <v>15</v>
      </c>
      <c r="D48" s="19">
        <v>1730000</v>
      </c>
      <c r="E48" s="19">
        <f t="shared" si="8"/>
        <v>1730000</v>
      </c>
      <c r="G48" s="37">
        <v>1731333.3333333333</v>
      </c>
      <c r="H48" s="9">
        <f t="shared" si="6"/>
        <v>1333.3333333332557</v>
      </c>
      <c r="I48" s="15" t="str">
        <f t="shared" si="7"/>
        <v>CUMPLE</v>
      </c>
    </row>
    <row r="49" spans="1:9" x14ac:dyDescent="0.25">
      <c r="A49" s="3">
        <v>5</v>
      </c>
      <c r="B49" s="11" t="s">
        <v>11</v>
      </c>
      <c r="C49" s="11" t="s">
        <v>19</v>
      </c>
      <c r="D49" s="19">
        <v>2040000</v>
      </c>
      <c r="E49" s="19">
        <f t="shared" si="8"/>
        <v>2040000</v>
      </c>
      <c r="G49" s="37">
        <v>2040500</v>
      </c>
      <c r="H49" s="9">
        <f t="shared" si="6"/>
        <v>500</v>
      </c>
      <c r="I49" s="15" t="str">
        <f t="shared" si="7"/>
        <v>CUMPLE</v>
      </c>
    </row>
    <row r="50" spans="1:9" x14ac:dyDescent="0.25">
      <c r="A50" s="3">
        <v>6</v>
      </c>
      <c r="B50" s="11" t="s">
        <v>11</v>
      </c>
      <c r="C50" s="11" t="s">
        <v>17</v>
      </c>
      <c r="D50" s="19">
        <v>1793000</v>
      </c>
      <c r="E50" s="19">
        <f t="shared" si="8"/>
        <v>1793000</v>
      </c>
      <c r="G50" s="37">
        <v>1793166.6666666667</v>
      </c>
      <c r="H50" s="9">
        <f t="shared" si="6"/>
        <v>166.66666666674428</v>
      </c>
      <c r="I50" s="15" t="str">
        <f t="shared" si="7"/>
        <v>CUMPLE</v>
      </c>
    </row>
    <row r="51" spans="1:9" x14ac:dyDescent="0.25">
      <c r="A51" s="12">
        <v>7</v>
      </c>
      <c r="B51" s="12" t="s">
        <v>11</v>
      </c>
      <c r="C51" s="12" t="s">
        <v>18</v>
      </c>
      <c r="D51" s="19">
        <v>1236000</v>
      </c>
      <c r="E51" s="19">
        <f t="shared" si="8"/>
        <v>1236000</v>
      </c>
      <c r="G51" s="37">
        <v>1236666.6666666667</v>
      </c>
      <c r="H51" s="9">
        <f t="shared" si="6"/>
        <v>666.66666666674428</v>
      </c>
      <c r="I51" s="15" t="str">
        <f t="shared" si="7"/>
        <v>CUMPLE</v>
      </c>
    </row>
    <row r="52" spans="1:9" x14ac:dyDescent="0.25">
      <c r="A52" s="3">
        <v>8</v>
      </c>
      <c r="B52" s="11" t="s">
        <v>21</v>
      </c>
      <c r="C52" s="11" t="s">
        <v>11</v>
      </c>
      <c r="D52" s="19">
        <v>1730000</v>
      </c>
      <c r="E52" s="19">
        <f t="shared" si="8"/>
        <v>1730000</v>
      </c>
      <c r="G52" s="37">
        <v>1731333.3333333333</v>
      </c>
      <c r="H52" s="9">
        <f t="shared" si="6"/>
        <v>1333.3333333332557</v>
      </c>
      <c r="I52" s="15" t="str">
        <f t="shared" si="7"/>
        <v>CUMPLE</v>
      </c>
    </row>
    <row r="53" spans="1:9" x14ac:dyDescent="0.25">
      <c r="A53" s="3">
        <v>9</v>
      </c>
      <c r="B53" s="11" t="s">
        <v>21</v>
      </c>
      <c r="C53" s="11" t="s">
        <v>16</v>
      </c>
      <c r="D53" s="19">
        <v>1793000</v>
      </c>
      <c r="E53" s="19">
        <f t="shared" si="8"/>
        <v>1793000</v>
      </c>
      <c r="G53" s="37">
        <v>1793166.6666666667</v>
      </c>
      <c r="H53" s="9">
        <f t="shared" si="6"/>
        <v>166.66666666674428</v>
      </c>
      <c r="I53" s="15" t="str">
        <f t="shared" si="7"/>
        <v>CUMPLE</v>
      </c>
    </row>
    <row r="54" spans="1:9" x14ac:dyDescent="0.25">
      <c r="A54" s="12">
        <v>10</v>
      </c>
      <c r="B54" s="11" t="s">
        <v>21</v>
      </c>
      <c r="C54" s="11" t="s">
        <v>12</v>
      </c>
      <c r="D54" s="19">
        <v>1113000</v>
      </c>
      <c r="E54" s="19">
        <f t="shared" si="8"/>
        <v>1113000</v>
      </c>
      <c r="G54" s="37">
        <v>1113000</v>
      </c>
      <c r="H54" s="9">
        <f t="shared" si="6"/>
        <v>0</v>
      </c>
      <c r="I54" s="15" t="str">
        <f t="shared" si="7"/>
        <v>CUMPLE</v>
      </c>
    </row>
    <row r="55" spans="1:9" x14ac:dyDescent="0.25">
      <c r="A55" s="3">
        <v>11</v>
      </c>
      <c r="B55" s="11" t="s">
        <v>21</v>
      </c>
      <c r="C55" s="11" t="s">
        <v>15</v>
      </c>
      <c r="D55" s="19">
        <v>1545000</v>
      </c>
      <c r="E55" s="19">
        <f t="shared" si="8"/>
        <v>1545000</v>
      </c>
      <c r="G55" s="37">
        <v>1545833.3333333333</v>
      </c>
      <c r="H55" s="9">
        <f t="shared" si="6"/>
        <v>833.33333333325572</v>
      </c>
      <c r="I55" s="15" t="str">
        <f t="shared" si="7"/>
        <v>CUMPLE</v>
      </c>
    </row>
    <row r="56" spans="1:9" x14ac:dyDescent="0.25">
      <c r="A56" s="3">
        <v>12</v>
      </c>
      <c r="B56" s="11" t="s">
        <v>21</v>
      </c>
      <c r="C56" s="11" t="s">
        <v>19</v>
      </c>
      <c r="D56" s="19">
        <v>1422000</v>
      </c>
      <c r="E56" s="19">
        <f t="shared" si="8"/>
        <v>1422000</v>
      </c>
      <c r="G56" s="37">
        <v>1422166.6666666667</v>
      </c>
      <c r="H56" s="9">
        <f t="shared" si="6"/>
        <v>166.66666666674428</v>
      </c>
      <c r="I56" s="15" t="str">
        <f t="shared" si="7"/>
        <v>CUMPLE</v>
      </c>
    </row>
    <row r="57" spans="1:9" x14ac:dyDescent="0.25">
      <c r="A57" s="12">
        <v>13</v>
      </c>
      <c r="B57" s="11" t="s">
        <v>21</v>
      </c>
      <c r="C57" s="11" t="s">
        <v>17</v>
      </c>
      <c r="D57" s="19">
        <v>1668000</v>
      </c>
      <c r="E57" s="19">
        <f t="shared" si="8"/>
        <v>1668000</v>
      </c>
      <c r="G57" s="37">
        <v>1669500</v>
      </c>
      <c r="H57" s="9">
        <f t="shared" si="6"/>
        <v>1500</v>
      </c>
      <c r="I57" s="15" t="str">
        <f t="shared" si="7"/>
        <v>CUMPLE</v>
      </c>
    </row>
    <row r="58" spans="1:9" x14ac:dyDescent="0.25">
      <c r="A58" s="3">
        <v>14</v>
      </c>
      <c r="B58" s="11" t="s">
        <v>21</v>
      </c>
      <c r="C58" s="11" t="s">
        <v>18</v>
      </c>
      <c r="D58" s="19">
        <v>1360000</v>
      </c>
      <c r="E58" s="19">
        <f t="shared" si="8"/>
        <v>1360000</v>
      </c>
      <c r="G58" s="37">
        <v>1360333.3333333333</v>
      </c>
      <c r="H58" s="9">
        <f t="shared" si="6"/>
        <v>333.33333333325572</v>
      </c>
      <c r="I58" s="15" t="str">
        <f t="shared" si="7"/>
        <v>CUMPLE</v>
      </c>
    </row>
    <row r="59" spans="1:9" x14ac:dyDescent="0.25">
      <c r="A59" s="45" t="s">
        <v>26</v>
      </c>
      <c r="B59" s="45"/>
      <c r="C59" s="45"/>
      <c r="D59" s="20">
        <f>SUM(D45:D58)</f>
        <v>21410000</v>
      </c>
      <c r="E59" s="20">
        <f>SUM(E45:E58)</f>
        <v>21410000</v>
      </c>
      <c r="H59" s="33"/>
      <c r="I59" s="34"/>
    </row>
    <row r="60" spans="1:9" x14ac:dyDescent="0.25">
      <c r="D60" s="22"/>
    </row>
    <row r="63" spans="1:9" x14ac:dyDescent="0.25">
      <c r="C63" s="38" t="s">
        <v>28</v>
      </c>
      <c r="D63" s="39">
        <f>+D59+D40+D21</f>
        <v>42000000</v>
      </c>
    </row>
    <row r="64" spans="1:9" ht="24.75" customHeight="1" x14ac:dyDescent="0.25"/>
    <row r="65" spans="3:4" x14ac:dyDescent="0.25">
      <c r="C65" s="7" t="s">
        <v>9</v>
      </c>
      <c r="D65" s="42">
        <v>42108500</v>
      </c>
    </row>
    <row r="66" spans="3:4" x14ac:dyDescent="0.25">
      <c r="C66" s="7" t="s">
        <v>10</v>
      </c>
      <c r="D66" s="41">
        <f>D65-D63</f>
        <v>108500</v>
      </c>
    </row>
    <row r="67" spans="3:4" x14ac:dyDescent="0.25">
      <c r="C67" s="7"/>
      <c r="D67" s="40">
        <f>D66/D65</f>
        <v>2.5766769179619317E-3</v>
      </c>
    </row>
    <row r="68" spans="3:4" x14ac:dyDescent="0.25">
      <c r="C68" s="10" t="s">
        <v>8</v>
      </c>
      <c r="D68" s="44">
        <f>D67*100%</f>
        <v>2.5766769179619317E-3</v>
      </c>
    </row>
  </sheetData>
  <mergeCells count="7">
    <mergeCell ref="A40:C40"/>
    <mergeCell ref="A59:C59"/>
    <mergeCell ref="A43:D43"/>
    <mergeCell ref="A1:D3"/>
    <mergeCell ref="A4:E4"/>
    <mergeCell ref="A5:E5"/>
    <mergeCell ref="A24:D24"/>
  </mergeCells>
  <pageMargins left="0.7" right="0.7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SBP INGENIERIA S.A.S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Jose Bohorquez Salgado</dc:creator>
  <cp:lastModifiedBy>Saily Loaiza</cp:lastModifiedBy>
  <cp:lastPrinted>2025-03-26T22:31:06Z</cp:lastPrinted>
  <dcterms:created xsi:type="dcterms:W3CDTF">2021-10-01T20:28:44Z</dcterms:created>
  <dcterms:modified xsi:type="dcterms:W3CDTF">2026-02-11T15:29:43Z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2025-03-11T18:44:00Z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e8002f7b-082e-411c-b33e-48662f0e5351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