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wmayorga_sena_edu_co/Documents/SENA/Software Proteus/"/>
    </mc:Choice>
  </mc:AlternateContent>
  <xr:revisionPtr revIDLastSave="0" documentId="8_{EEE67DF4-2182-4388-9F42-22EE493ED4EB}" xr6:coauthVersionLast="47" xr6:coauthVersionMax="47" xr10:uidLastSave="{00000000-0000-0000-0000-000000000000}"/>
  <bookViews>
    <workbookView xWindow="-120" yWindow="-120" windowWidth="29040" windowHeight="15720" xr2:uid="{C56F4A4E-4ADE-4464-A46F-7C9F82509438}"/>
  </bookViews>
  <sheets>
    <sheet name="Cronograma Proteu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27" i="1" l="1"/>
  <c r="G27" i="1"/>
  <c r="F27" i="1"/>
  <c r="E27" i="1"/>
  <c r="BC26" i="1"/>
  <c r="AG26" i="1"/>
  <c r="AF26" i="1"/>
  <c r="W26" i="1"/>
  <c r="V26" i="1"/>
  <c r="F26" i="1"/>
  <c r="G26" i="1" s="1"/>
  <c r="E26" i="1"/>
  <c r="BG25" i="1"/>
  <c r="BF25" i="1"/>
  <c r="BE25" i="1"/>
  <c r="BD25" i="1"/>
  <c r="AA25" i="1"/>
  <c r="Z25" i="1"/>
  <c r="Y25" i="1"/>
  <c r="X25" i="1"/>
  <c r="F25" i="1"/>
  <c r="E25" i="1"/>
  <c r="F24" i="1"/>
  <c r="G24" i="1" s="1"/>
  <c r="E24" i="1"/>
  <c r="AD23" i="1"/>
  <c r="G23" i="1"/>
  <c r="F23" i="1"/>
  <c r="E23" i="1"/>
  <c r="BC22" i="1"/>
  <c r="BB22" i="1"/>
  <c r="AI22" i="1"/>
  <c r="AG22" i="1"/>
  <c r="Y22" i="1"/>
  <c r="X22" i="1"/>
  <c r="F22" i="1"/>
  <c r="G22" i="1" s="1"/>
  <c r="E22" i="1"/>
  <c r="BG21" i="1"/>
  <c r="AY21" i="1"/>
  <c r="AX21" i="1"/>
  <c r="F21" i="1"/>
  <c r="E21" i="1"/>
  <c r="AI21" i="1" s="1"/>
  <c r="BA20" i="1"/>
  <c r="AZ20" i="1"/>
  <c r="AM20" i="1"/>
  <c r="F20" i="1"/>
  <c r="E20" i="1"/>
  <c r="AT19" i="1"/>
  <c r="AM19" i="1"/>
  <c r="AL19" i="1"/>
  <c r="Z19" i="1"/>
  <c r="Y19" i="1"/>
  <c r="R19" i="1"/>
  <c r="Q19" i="1"/>
  <c r="F19" i="1"/>
  <c r="E19" i="1"/>
  <c r="G19" i="1" s="1"/>
  <c r="BG18" i="1"/>
  <c r="BE18" i="1"/>
  <c r="BD18" i="1"/>
  <c r="BC18" i="1"/>
  <c r="AM18" i="1"/>
  <c r="Y18" i="1"/>
  <c r="X18" i="1"/>
  <c r="W18" i="1"/>
  <c r="Q18" i="1"/>
  <c r="G18" i="1"/>
  <c r="F18" i="1"/>
  <c r="E18" i="1"/>
  <c r="AS17" i="1"/>
  <c r="AQ17" i="1"/>
  <c r="F17" i="1"/>
  <c r="E17" i="1"/>
  <c r="AF17" i="1" s="1"/>
  <c r="BC16" i="1"/>
  <c r="AS16" i="1"/>
  <c r="AQ16" i="1"/>
  <c r="AH16" i="1"/>
  <c r="AF16" i="1"/>
  <c r="AA16" i="1"/>
  <c r="R16" i="1"/>
  <c r="P16" i="1"/>
  <c r="O16" i="1"/>
  <c r="F16" i="1"/>
  <c r="E16" i="1"/>
  <c r="G16" i="1" s="1"/>
  <c r="AM15" i="1"/>
  <c r="F15" i="1"/>
  <c r="E15" i="1"/>
  <c r="AX15" i="1" s="1"/>
  <c r="BD14" i="1"/>
  <c r="AQ14" i="1"/>
  <c r="AH14" i="1"/>
  <c r="AG14" i="1"/>
  <c r="AA14" i="1"/>
  <c r="X14" i="1"/>
  <c r="R14" i="1"/>
  <c r="Q14" i="1"/>
  <c r="P14" i="1"/>
  <c r="O14" i="1"/>
  <c r="F14" i="1"/>
  <c r="E14" i="1"/>
  <c r="G14" i="1" s="1"/>
  <c r="BD13" i="1"/>
  <c r="AY13" i="1"/>
  <c r="AN13" i="1"/>
  <c r="AM13" i="1"/>
  <c r="AA13" i="1"/>
  <c r="Z13" i="1"/>
  <c r="Y13" i="1"/>
  <c r="P13" i="1"/>
  <c r="F13" i="1"/>
  <c r="E13" i="1"/>
  <c r="AY12" i="1"/>
  <c r="AX12" i="1"/>
  <c r="AO12" i="1"/>
  <c r="AM12" i="1"/>
  <c r="AA12" i="1"/>
  <c r="S12" i="1"/>
  <c r="R12" i="1"/>
  <c r="Q12" i="1"/>
  <c r="F12" i="1"/>
  <c r="E12" i="1"/>
  <c r="AP12" i="1" s="1"/>
  <c r="BG11" i="1"/>
  <c r="BE11" i="1"/>
  <c r="BC11" i="1"/>
  <c r="AW11" i="1"/>
  <c r="AU11" i="1"/>
  <c r="AT11" i="1"/>
  <c r="AS11" i="1"/>
  <c r="AI11" i="1"/>
  <c r="AA11" i="1"/>
  <c r="Y11" i="1"/>
  <c r="W11" i="1"/>
  <c r="Q11" i="1"/>
  <c r="O11" i="1"/>
  <c r="F11" i="1"/>
  <c r="G11" i="1" s="1"/>
  <c r="E11" i="1"/>
  <c r="BD10" i="1"/>
  <c r="BC10" i="1"/>
  <c r="BB10" i="1"/>
  <c r="AT10" i="1"/>
  <c r="AG10" i="1"/>
  <c r="AF10" i="1"/>
  <c r="X10" i="1"/>
  <c r="W10" i="1"/>
  <c r="V10" i="1"/>
  <c r="F10" i="1"/>
  <c r="AQ10" i="1" s="1"/>
  <c r="E10" i="1"/>
  <c r="BC9" i="1"/>
  <c r="BA9" i="1"/>
  <c r="AY9" i="1"/>
  <c r="AQ9" i="1"/>
  <c r="AF9" i="1"/>
  <c r="AE9" i="1"/>
  <c r="W9" i="1"/>
  <c r="U9" i="1"/>
  <c r="S9" i="1"/>
  <c r="F9" i="1"/>
  <c r="G9" i="1" s="1"/>
  <c r="E9" i="1"/>
  <c r="AO9" i="1" s="1"/>
  <c r="AY8" i="1"/>
  <c r="AR8" i="1"/>
  <c r="AQ8" i="1"/>
  <c r="AP8" i="1"/>
  <c r="AI8" i="1"/>
  <c r="AH8" i="1"/>
  <c r="AG8" i="1"/>
  <c r="AA8" i="1"/>
  <c r="Z8" i="1"/>
  <c r="Y8" i="1"/>
  <c r="W8" i="1"/>
  <c r="R8" i="1"/>
  <c r="Q8" i="1"/>
  <c r="O8" i="1"/>
  <c r="F8" i="1"/>
  <c r="G8" i="1" s="1"/>
  <c r="E8" i="1"/>
  <c r="S8" i="1" s="1"/>
  <c r="BF7" i="1"/>
  <c r="BE7" i="1"/>
  <c r="AW7" i="1"/>
  <c r="AV7" i="1"/>
  <c r="AP7" i="1"/>
  <c r="AO7" i="1"/>
  <c r="AN7" i="1"/>
  <c r="AH7" i="1"/>
  <c r="Z7" i="1"/>
  <c r="Y7" i="1"/>
  <c r="X7" i="1"/>
  <c r="R7" i="1"/>
  <c r="Q7" i="1"/>
  <c r="P7" i="1"/>
  <c r="F7" i="1"/>
  <c r="E7" i="1"/>
  <c r="AX6" i="1"/>
  <c r="AR6" i="1"/>
  <c r="AA6" i="1"/>
  <c r="Z6" i="1"/>
  <c r="F6" i="1"/>
  <c r="G6" i="1" s="1"/>
  <c r="E6" i="1"/>
  <c r="AH6" i="1" s="1"/>
  <c r="BG5" i="1"/>
  <c r="BG10" i="1" s="1"/>
  <c r="BF5" i="1"/>
  <c r="BF15" i="1" s="1"/>
  <c r="BE5" i="1"/>
  <c r="BD5" i="1"/>
  <c r="BC5" i="1"/>
  <c r="BB5" i="1"/>
  <c r="BA5" i="1"/>
  <c r="BA8" i="1" s="1"/>
  <c r="AZ5" i="1"/>
  <c r="AZ12" i="1" s="1"/>
  <c r="AY5" i="1"/>
  <c r="AY16" i="1" s="1"/>
  <c r="AX5" i="1"/>
  <c r="AX19" i="1" s="1"/>
  <c r="AW5" i="1"/>
  <c r="AW19" i="1" s="1"/>
  <c r="AV5" i="1"/>
  <c r="AU5" i="1"/>
  <c r="AU18" i="1" s="1"/>
  <c r="AT5" i="1"/>
  <c r="AS5" i="1"/>
  <c r="AR5" i="1"/>
  <c r="AQ5" i="1"/>
  <c r="AQ13" i="1" s="1"/>
  <c r="AP5" i="1"/>
  <c r="AP20" i="1" s="1"/>
  <c r="AO5" i="1"/>
  <c r="AN5" i="1"/>
  <c r="AM5" i="1"/>
  <c r="AM11" i="1" s="1"/>
  <c r="AL5" i="1"/>
  <c r="AK5" i="1"/>
  <c r="AJ5" i="1"/>
  <c r="AI5" i="1"/>
  <c r="AI17" i="1" s="1"/>
  <c r="AH5" i="1"/>
  <c r="AH17" i="1" s="1"/>
  <c r="AG5" i="1"/>
  <c r="AF5" i="1"/>
  <c r="AE5" i="1"/>
  <c r="AD5" i="1"/>
  <c r="AD27" i="1" s="1"/>
  <c r="AC5" i="1"/>
  <c r="AC12" i="1" s="1"/>
  <c r="AB5" i="1"/>
  <c r="AB23" i="1" s="1"/>
  <c r="AA5" i="1"/>
  <c r="AA18" i="1" s="1"/>
  <c r="Z5" i="1"/>
  <c r="Z24" i="1" s="1"/>
  <c r="Y5" i="1"/>
  <c r="X5" i="1"/>
  <c r="W5" i="1"/>
  <c r="V5" i="1"/>
  <c r="U5" i="1"/>
  <c r="T5" i="1"/>
  <c r="S5" i="1"/>
  <c r="S16" i="1" s="1"/>
  <c r="R5" i="1"/>
  <c r="R13" i="1" s="1"/>
  <c r="Q5" i="1"/>
  <c r="P5" i="1"/>
  <c r="O5" i="1"/>
  <c r="N5" i="1"/>
  <c r="N16" i="1" s="1"/>
  <c r="M5" i="1"/>
  <c r="M11" i="1" s="1"/>
  <c r="E3" i="1"/>
  <c r="T26" i="1" l="1"/>
  <c r="T22" i="1"/>
  <c r="T25" i="1"/>
  <c r="T21" i="1"/>
  <c r="T17" i="1"/>
  <c r="T10" i="1"/>
  <c r="T24" i="1"/>
  <c r="T18" i="1"/>
  <c r="T16" i="1"/>
  <c r="T14" i="1"/>
  <c r="T13" i="1"/>
  <c r="T9" i="1"/>
  <c r="T27" i="1"/>
  <c r="T23" i="1"/>
  <c r="T19" i="1"/>
  <c r="T15" i="1"/>
  <c r="T12" i="1"/>
  <c r="T11" i="1"/>
  <c r="T8" i="1"/>
  <c r="T20" i="1"/>
  <c r="T7" i="1"/>
  <c r="AW15" i="1"/>
  <c r="AR26" i="1"/>
  <c r="AR22" i="1"/>
  <c r="AR25" i="1"/>
  <c r="AR21" i="1"/>
  <c r="AR17" i="1"/>
  <c r="AR10" i="1"/>
  <c r="AR19" i="1"/>
  <c r="AR15" i="1"/>
  <c r="AR13" i="1"/>
  <c r="AR9" i="1"/>
  <c r="AR20" i="1"/>
  <c r="AR11" i="1"/>
  <c r="AR12" i="1"/>
  <c r="AR18" i="1"/>
  <c r="AR27" i="1"/>
  <c r="AR23" i="1"/>
  <c r="AR7" i="1"/>
  <c r="AB6" i="1"/>
  <c r="AZ6" i="1"/>
  <c r="BG24" i="1"/>
  <c r="AA24" i="1"/>
  <c r="AJ26" i="1"/>
  <c r="AJ22" i="1"/>
  <c r="AJ25" i="1"/>
  <c r="AJ21" i="1"/>
  <c r="AJ17" i="1"/>
  <c r="AJ15" i="1"/>
  <c r="AJ10" i="1"/>
  <c r="AJ24" i="1"/>
  <c r="AJ20" i="1"/>
  <c r="AJ13" i="1"/>
  <c r="AJ9" i="1"/>
  <c r="AJ27" i="1"/>
  <c r="AJ23" i="1"/>
  <c r="AJ12" i="1"/>
  <c r="AJ19" i="1"/>
  <c r="AJ16" i="1"/>
  <c r="AJ14" i="1"/>
  <c r="AJ8" i="1"/>
  <c r="AJ7" i="1"/>
  <c r="BD6" i="1"/>
  <c r="AV6" i="1"/>
  <c r="AN6" i="1"/>
  <c r="AF6" i="1"/>
  <c r="X6" i="1"/>
  <c r="P6" i="1"/>
  <c r="AY6" i="1"/>
  <c r="BE17" i="1"/>
  <c r="U26" i="1"/>
  <c r="U22" i="1"/>
  <c r="U18" i="1"/>
  <c r="U14" i="1"/>
  <c r="U25" i="1"/>
  <c r="U24" i="1"/>
  <c r="U16" i="1"/>
  <c r="U13" i="1"/>
  <c r="U27" i="1"/>
  <c r="U23" i="1"/>
  <c r="U19" i="1"/>
  <c r="U10" i="1"/>
  <c r="U21" i="1"/>
  <c r="U17" i="1"/>
  <c r="U11" i="1"/>
  <c r="U8" i="1"/>
  <c r="U6" i="1"/>
  <c r="U20" i="1"/>
  <c r="U7" i="1"/>
  <c r="U12" i="1"/>
  <c r="AK26" i="1"/>
  <c r="AK22" i="1"/>
  <c r="AK18" i="1"/>
  <c r="AK14" i="1"/>
  <c r="AK25" i="1"/>
  <c r="AK24" i="1"/>
  <c r="AK20" i="1"/>
  <c r="AK13" i="1"/>
  <c r="AK27" i="1"/>
  <c r="AK23" i="1"/>
  <c r="AK19" i="1"/>
  <c r="AK17" i="1"/>
  <c r="AK16" i="1"/>
  <c r="AK9" i="1"/>
  <c r="AK7" i="1"/>
  <c r="AK10" i="1"/>
  <c r="AK6" i="1"/>
  <c r="AK21" i="1"/>
  <c r="AK8" i="1"/>
  <c r="AZ8" i="1"/>
  <c r="U15" i="1"/>
  <c r="G17" i="1"/>
  <c r="BF17" i="1"/>
  <c r="AJ18" i="1"/>
  <c r="S20" i="1"/>
  <c r="AN20" i="1"/>
  <c r="AQ20" i="1"/>
  <c r="V25" i="1"/>
  <c r="V21" i="1"/>
  <c r="V24" i="1"/>
  <c r="V20" i="1"/>
  <c r="V18" i="1"/>
  <c r="V16" i="1"/>
  <c r="V13" i="1"/>
  <c r="V9" i="1"/>
  <c r="V27" i="1"/>
  <c r="V23" i="1"/>
  <c r="V19" i="1"/>
  <c r="V14" i="1"/>
  <c r="V12" i="1"/>
  <c r="V17" i="1"/>
  <c r="V11" i="1"/>
  <c r="V8" i="1"/>
  <c r="V22" i="1"/>
  <c r="V7" i="1"/>
  <c r="V6" i="1"/>
  <c r="AL25" i="1"/>
  <c r="AL21" i="1"/>
  <c r="AL24" i="1"/>
  <c r="AL20" i="1"/>
  <c r="AL13" i="1"/>
  <c r="AL9" i="1"/>
  <c r="AL27" i="1"/>
  <c r="AL23" i="1"/>
  <c r="AL17" i="1"/>
  <c r="AL16" i="1"/>
  <c r="AL12" i="1"/>
  <c r="AL14" i="1"/>
  <c r="AL7" i="1"/>
  <c r="AL11" i="1"/>
  <c r="AL8" i="1"/>
  <c r="AL26" i="1"/>
  <c r="AL22" i="1"/>
  <c r="AL10" i="1"/>
  <c r="AL6" i="1"/>
  <c r="BB25" i="1"/>
  <c r="BB21" i="1"/>
  <c r="BB24" i="1"/>
  <c r="BB20" i="1"/>
  <c r="BB18" i="1"/>
  <c r="BB15" i="1"/>
  <c r="BB13" i="1"/>
  <c r="BB9" i="1"/>
  <c r="BB27" i="1"/>
  <c r="BB23" i="1"/>
  <c r="BB19" i="1"/>
  <c r="BB12" i="1"/>
  <c r="BB16" i="1"/>
  <c r="BB11" i="1"/>
  <c r="BB8" i="1"/>
  <c r="BB17" i="1"/>
  <c r="BB14" i="1"/>
  <c r="BB7" i="1"/>
  <c r="BB6" i="1"/>
  <c r="AI6" i="1"/>
  <c r="BF6" i="1"/>
  <c r="N8" i="1"/>
  <c r="V15" i="1"/>
  <c r="X17" i="1"/>
  <c r="AL18" i="1"/>
  <c r="O6" i="1"/>
  <c r="BC6" i="1"/>
  <c r="AJ6" i="1"/>
  <c r="AG9" i="1"/>
  <c r="AI10" i="1"/>
  <c r="Y17" i="1"/>
  <c r="R20" i="1"/>
  <c r="Y21" i="1"/>
  <c r="S6" i="1"/>
  <c r="AP6" i="1"/>
  <c r="AI7" i="1"/>
  <c r="AA7" i="1"/>
  <c r="BG7" i="1"/>
  <c r="AY7" i="1"/>
  <c r="AQ7" i="1"/>
  <c r="S7" i="1"/>
  <c r="AF7" i="1"/>
  <c r="AX7" i="1"/>
  <c r="M10" i="1"/>
  <c r="AJ11" i="1"/>
  <c r="G13" i="1"/>
  <c r="BE13" i="1"/>
  <c r="AP13" i="1"/>
  <c r="Q13" i="1"/>
  <c r="AV13" i="1"/>
  <c r="BG13" i="1"/>
  <c r="S13" i="1"/>
  <c r="AO13" i="1"/>
  <c r="AR14" i="1"/>
  <c r="AK15" i="1"/>
  <c r="Z17" i="1"/>
  <c r="AE20" i="1"/>
  <c r="Z21" i="1"/>
  <c r="AR24" i="1"/>
  <c r="BD15" i="1"/>
  <c r="AN15" i="1"/>
  <c r="G15" i="1"/>
  <c r="AB26" i="1"/>
  <c r="AB22" i="1"/>
  <c r="AB25" i="1"/>
  <c r="AB21" i="1"/>
  <c r="AB17" i="1"/>
  <c r="AB10" i="1"/>
  <c r="AB13" i="1"/>
  <c r="AB9" i="1"/>
  <c r="AB11" i="1"/>
  <c r="AB24" i="1"/>
  <c r="AB20" i="1"/>
  <c r="AB18" i="1"/>
  <c r="AB15" i="1"/>
  <c r="AB19" i="1"/>
  <c r="AB8" i="1"/>
  <c r="AB7" i="1"/>
  <c r="AZ26" i="1"/>
  <c r="AZ22" i="1"/>
  <c r="AZ25" i="1"/>
  <c r="AZ21" i="1"/>
  <c r="AZ17" i="1"/>
  <c r="AZ10" i="1"/>
  <c r="AZ24" i="1"/>
  <c r="AZ18" i="1"/>
  <c r="AZ15" i="1"/>
  <c r="AZ13" i="1"/>
  <c r="AZ9" i="1"/>
  <c r="AZ27" i="1"/>
  <c r="AZ23" i="1"/>
  <c r="AZ19" i="1"/>
  <c r="AZ16" i="1"/>
  <c r="AZ14" i="1"/>
  <c r="AZ11" i="1"/>
  <c r="AZ7" i="1"/>
  <c r="AB14" i="1"/>
  <c r="M26" i="1"/>
  <c r="M22" i="1"/>
  <c r="M18" i="1"/>
  <c r="M14" i="1"/>
  <c r="M25" i="1"/>
  <c r="M19" i="1"/>
  <c r="M16" i="1"/>
  <c r="M13" i="1"/>
  <c r="M20" i="1"/>
  <c r="M8" i="1"/>
  <c r="M24" i="1"/>
  <c r="M17" i="1"/>
  <c r="M12" i="1"/>
  <c r="M27" i="1"/>
  <c r="M23" i="1"/>
  <c r="M7" i="1"/>
  <c r="M9" i="1"/>
  <c r="M6" i="1"/>
  <c r="M21" i="1"/>
  <c r="M15" i="1"/>
  <c r="AC26" i="1"/>
  <c r="AC22" i="1"/>
  <c r="AC18" i="1"/>
  <c r="AC14" i="1"/>
  <c r="AC25" i="1"/>
  <c r="AC17" i="1"/>
  <c r="AC13" i="1"/>
  <c r="AC21" i="1"/>
  <c r="AC16" i="1"/>
  <c r="AC24" i="1"/>
  <c r="AC20" i="1"/>
  <c r="AC9" i="1"/>
  <c r="AC6" i="1"/>
  <c r="AC19" i="1"/>
  <c r="AC10" i="1"/>
  <c r="AC8" i="1"/>
  <c r="AC7" i="1"/>
  <c r="AC15" i="1"/>
  <c r="AC11" i="1"/>
  <c r="AS26" i="1"/>
  <c r="AS22" i="1"/>
  <c r="AS18" i="1"/>
  <c r="AS14" i="1"/>
  <c r="AS25" i="1"/>
  <c r="AS21" i="1"/>
  <c r="AS19" i="1"/>
  <c r="AS15" i="1"/>
  <c r="AS13" i="1"/>
  <c r="AS20" i="1"/>
  <c r="AS24" i="1"/>
  <c r="AS12" i="1"/>
  <c r="AS8" i="1"/>
  <c r="AS6" i="1"/>
  <c r="AS27" i="1"/>
  <c r="AS23" i="1"/>
  <c r="AS7" i="1"/>
  <c r="AS9" i="1"/>
  <c r="BA26" i="1"/>
  <c r="BA22" i="1"/>
  <c r="BA18" i="1"/>
  <c r="BA14" i="1"/>
  <c r="BA25" i="1"/>
  <c r="BA24" i="1"/>
  <c r="BA15" i="1"/>
  <c r="BA13" i="1"/>
  <c r="BA27" i="1"/>
  <c r="BA23" i="1"/>
  <c r="BA19" i="1"/>
  <c r="BA21" i="1"/>
  <c r="BA10" i="1"/>
  <c r="BA6" i="1"/>
  <c r="BA16" i="1"/>
  <c r="BA11" i="1"/>
  <c r="BA12" i="1"/>
  <c r="BA17" i="1"/>
  <c r="BA7" i="1"/>
  <c r="BC15" i="1"/>
  <c r="AB16" i="1"/>
  <c r="N25" i="1"/>
  <c r="N24" i="1"/>
  <c r="N20" i="1"/>
  <c r="N14" i="1"/>
  <c r="N13" i="1"/>
  <c r="N9" i="1"/>
  <c r="N26" i="1"/>
  <c r="N12" i="1"/>
  <c r="N27" i="1"/>
  <c r="N23" i="1"/>
  <c r="N19" i="1"/>
  <c r="N7" i="1"/>
  <c r="N22" i="1"/>
  <c r="N21" i="1"/>
  <c r="N18" i="1"/>
  <c r="N15" i="1"/>
  <c r="N17" i="1"/>
  <c r="N6" i="1"/>
  <c r="AD25" i="1"/>
  <c r="AD21" i="1"/>
  <c r="AD24" i="1"/>
  <c r="AD20" i="1"/>
  <c r="AD17" i="1"/>
  <c r="AD13" i="1"/>
  <c r="AD9" i="1"/>
  <c r="AD26" i="1"/>
  <c r="AD16" i="1"/>
  <c r="AD22" i="1"/>
  <c r="AD18" i="1"/>
  <c r="AD14" i="1"/>
  <c r="AD12" i="1"/>
  <c r="AD19" i="1"/>
  <c r="AD10" i="1"/>
  <c r="AD8" i="1"/>
  <c r="AD7" i="1"/>
  <c r="AD15" i="1"/>
  <c r="AD11" i="1"/>
  <c r="AD6" i="1"/>
  <c r="AT25" i="1"/>
  <c r="AT21" i="1"/>
  <c r="AT24" i="1"/>
  <c r="AT20" i="1"/>
  <c r="AT13" i="1"/>
  <c r="AT9" i="1"/>
  <c r="AT26" i="1"/>
  <c r="AT22" i="1"/>
  <c r="AT12" i="1"/>
  <c r="AT17" i="1"/>
  <c r="AT27" i="1"/>
  <c r="AT23" i="1"/>
  <c r="AT7" i="1"/>
  <c r="AT15" i="1"/>
  <c r="AT16" i="1"/>
  <c r="AT18" i="1"/>
  <c r="AT8" i="1"/>
  <c r="AT6" i="1"/>
  <c r="G20" i="1"/>
  <c r="AP24" i="1"/>
  <c r="AB27" i="1"/>
  <c r="AE15" i="1"/>
  <c r="R6" i="1"/>
  <c r="BG6" i="1"/>
  <c r="BD9" i="1"/>
  <c r="AH9" i="1"/>
  <c r="BG9" i="1"/>
  <c r="AA9" i="1"/>
  <c r="X9" i="1"/>
  <c r="BF9" i="1"/>
  <c r="AV9" i="1"/>
  <c r="Z9" i="1"/>
  <c r="P9" i="1"/>
  <c r="G10" i="1"/>
  <c r="BE10" i="1"/>
  <c r="Y10" i="1"/>
  <c r="AY10" i="1"/>
  <c r="AN10" i="1"/>
  <c r="S10" i="1"/>
  <c r="AB12" i="1"/>
  <c r="W15" i="1"/>
  <c r="AQ24" i="1"/>
  <c r="AC27" i="1"/>
  <c r="Y9" i="1"/>
  <c r="AG17" i="1"/>
  <c r="AO15" i="1"/>
  <c r="BE15" i="1"/>
  <c r="T6" i="1"/>
  <c r="AQ6" i="1"/>
  <c r="G7" i="1"/>
  <c r="AG7" i="1"/>
  <c r="BD7" i="1"/>
  <c r="AP9" i="1"/>
  <c r="N10" i="1"/>
  <c r="AS10" i="1"/>
  <c r="N11" i="1"/>
  <c r="AK11" i="1"/>
  <c r="AK12" i="1"/>
  <c r="O13" i="1"/>
  <c r="AX13" i="1"/>
  <c r="AT14" i="1"/>
  <c r="AL15" i="1"/>
  <c r="AR16" i="1"/>
  <c r="AP17" i="1"/>
  <c r="AF20" i="1"/>
  <c r="AH21" i="1"/>
  <c r="AC23" i="1"/>
  <c r="BB26" i="1"/>
  <c r="P24" i="1"/>
  <c r="P27" i="1"/>
  <c r="P23" i="1"/>
  <c r="P19" i="1"/>
  <c r="P20" i="1"/>
  <c r="P12" i="1"/>
  <c r="P8" i="1"/>
  <c r="P15" i="1"/>
  <c r="P22" i="1"/>
  <c r="P11" i="1"/>
  <c r="P25" i="1"/>
  <c r="P21" i="1"/>
  <c r="X24" i="1"/>
  <c r="X27" i="1"/>
  <c r="X23" i="1"/>
  <c r="X19" i="1"/>
  <c r="X12" i="1"/>
  <c r="X8" i="1"/>
  <c r="X20" i="1"/>
  <c r="X15" i="1"/>
  <c r="X11" i="1"/>
  <c r="X26" i="1"/>
  <c r="AF24" i="1"/>
  <c r="AF27" i="1"/>
  <c r="AF23" i="1"/>
  <c r="AF19" i="1"/>
  <c r="AF22" i="1"/>
  <c r="AF18" i="1"/>
  <c r="AF14" i="1"/>
  <c r="AF12" i="1"/>
  <c r="AF8" i="1"/>
  <c r="AF21" i="1"/>
  <c r="AF11" i="1"/>
  <c r="AF25" i="1"/>
  <c r="AN24" i="1"/>
  <c r="AN27" i="1"/>
  <c r="AN23" i="1"/>
  <c r="AN19" i="1"/>
  <c r="AN16" i="1"/>
  <c r="AN12" i="1"/>
  <c r="AN8" i="1"/>
  <c r="AN17" i="1"/>
  <c r="AN14" i="1"/>
  <c r="AN18" i="1"/>
  <c r="AN11" i="1"/>
  <c r="AN26" i="1"/>
  <c r="AN22" i="1"/>
  <c r="AV24" i="1"/>
  <c r="AV27" i="1"/>
  <c r="AV23" i="1"/>
  <c r="AV19" i="1"/>
  <c r="AV20" i="1"/>
  <c r="AV12" i="1"/>
  <c r="AV8" i="1"/>
  <c r="AV16" i="1"/>
  <c r="AV14" i="1"/>
  <c r="AV11" i="1"/>
  <c r="AV25" i="1"/>
  <c r="BD24" i="1"/>
  <c r="BD27" i="1"/>
  <c r="BD23" i="1"/>
  <c r="BD19" i="1"/>
  <c r="BD12" i="1"/>
  <c r="BD8" i="1"/>
  <c r="BD21" i="1"/>
  <c r="BD20" i="1"/>
  <c r="BD16" i="1"/>
  <c r="BD11" i="1"/>
  <c r="BD26" i="1"/>
  <c r="BD22" i="1"/>
  <c r="BC8" i="1"/>
  <c r="O9" i="1"/>
  <c r="AI9" i="1"/>
  <c r="AU9" i="1"/>
  <c r="BE9" i="1"/>
  <c r="P10" i="1"/>
  <c r="AA10" i="1"/>
  <c r="AV10" i="1"/>
  <c r="S11" i="1"/>
  <c r="AY11" i="1"/>
  <c r="AG12" i="1"/>
  <c r="AQ12" i="1"/>
  <c r="BE12" i="1"/>
  <c r="AF13" i="1"/>
  <c r="BF13" i="1"/>
  <c r="S14" i="1"/>
  <c r="AI14" i="1"/>
  <c r="AY14" i="1"/>
  <c r="AI16" i="1"/>
  <c r="AV17" i="1"/>
  <c r="BF24" i="1"/>
  <c r="AN25" i="1"/>
  <c r="W25" i="1"/>
  <c r="W21" i="1"/>
  <c r="W17" i="1"/>
  <c r="W24" i="1"/>
  <c r="W27" i="1"/>
  <c r="W23" i="1"/>
  <c r="W19" i="1"/>
  <c r="W14" i="1"/>
  <c r="W20" i="1"/>
  <c r="AM25" i="1"/>
  <c r="AM21" i="1"/>
  <c r="AM17" i="1"/>
  <c r="AM24" i="1"/>
  <c r="AM27" i="1"/>
  <c r="AM23" i="1"/>
  <c r="AM16" i="1"/>
  <c r="AM14" i="1"/>
  <c r="AE12" i="1"/>
  <c r="AE13" i="1"/>
  <c r="G21" i="1"/>
  <c r="Q24" i="1"/>
  <c r="Q20" i="1"/>
  <c r="Q16" i="1"/>
  <c r="Q27" i="1"/>
  <c r="Q23" i="1"/>
  <c r="Q15" i="1"/>
  <c r="Q22" i="1"/>
  <c r="Q25" i="1"/>
  <c r="Q21" i="1"/>
  <c r="Q17" i="1"/>
  <c r="Y24" i="1"/>
  <c r="Y20" i="1"/>
  <c r="Y16" i="1"/>
  <c r="Y27" i="1"/>
  <c r="Y23" i="1"/>
  <c r="Y15" i="1"/>
  <c r="Y26" i="1"/>
  <c r="AG24" i="1"/>
  <c r="AG20" i="1"/>
  <c r="AG16" i="1"/>
  <c r="AG27" i="1"/>
  <c r="AG23" i="1"/>
  <c r="AG21" i="1"/>
  <c r="AG19" i="1"/>
  <c r="AG25" i="1"/>
  <c r="AG15" i="1"/>
  <c r="AO24" i="1"/>
  <c r="AO20" i="1"/>
  <c r="AO16" i="1"/>
  <c r="AO27" i="1"/>
  <c r="AO23" i="1"/>
  <c r="AO17" i="1"/>
  <c r="AO14" i="1"/>
  <c r="AO18" i="1"/>
  <c r="AO26" i="1"/>
  <c r="AO22" i="1"/>
  <c r="AO21" i="1"/>
  <c r="AO19" i="1"/>
  <c r="AW24" i="1"/>
  <c r="AW20" i="1"/>
  <c r="AW16" i="1"/>
  <c r="AW27" i="1"/>
  <c r="AW23" i="1"/>
  <c r="AW14" i="1"/>
  <c r="AW25" i="1"/>
  <c r="AW17" i="1"/>
  <c r="BE24" i="1"/>
  <c r="BE20" i="1"/>
  <c r="BE16" i="1"/>
  <c r="BE27" i="1"/>
  <c r="BE23" i="1"/>
  <c r="BE21" i="1"/>
  <c r="BE26" i="1"/>
  <c r="BE22" i="1"/>
  <c r="BE14" i="1"/>
  <c r="W6" i="1"/>
  <c r="AE6" i="1"/>
  <c r="AM6" i="1"/>
  <c r="AU6" i="1"/>
  <c r="AU8" i="1"/>
  <c r="BE8" i="1"/>
  <c r="Q10" i="1"/>
  <c r="AM10" i="1"/>
  <c r="AW10" i="1"/>
  <c r="AO11" i="1"/>
  <c r="G12" i="1"/>
  <c r="W12" i="1"/>
  <c r="AH12" i="1"/>
  <c r="BF12" i="1"/>
  <c r="AG13" i="1"/>
  <c r="AU13" i="1"/>
  <c r="W16" i="1"/>
  <c r="P17" i="1"/>
  <c r="AN21" i="1"/>
  <c r="AM22" i="1"/>
  <c r="AO25" i="1"/>
  <c r="AM26" i="1"/>
  <c r="O25" i="1"/>
  <c r="O21" i="1"/>
  <c r="O17" i="1"/>
  <c r="O24" i="1"/>
  <c r="O26" i="1"/>
  <c r="O20" i="1"/>
  <c r="O15" i="1"/>
  <c r="O22" i="1"/>
  <c r="AU25" i="1"/>
  <c r="AU21" i="1"/>
  <c r="AU17" i="1"/>
  <c r="AU24" i="1"/>
  <c r="AU26" i="1"/>
  <c r="AU22" i="1"/>
  <c r="AU20" i="1"/>
  <c r="AU12" i="1"/>
  <c r="AU16" i="1"/>
  <c r="O10" i="1"/>
  <c r="R27" i="1"/>
  <c r="R23" i="1"/>
  <c r="R26" i="1"/>
  <c r="R22" i="1"/>
  <c r="R18" i="1"/>
  <c r="R11" i="1"/>
  <c r="R25" i="1"/>
  <c r="R21" i="1"/>
  <c r="R17" i="1"/>
  <c r="R10" i="1"/>
  <c r="R24" i="1"/>
  <c r="Z27" i="1"/>
  <c r="Z23" i="1"/>
  <c r="Z26" i="1"/>
  <c r="Z22" i="1"/>
  <c r="Z18" i="1"/>
  <c r="Z15" i="1"/>
  <c r="Z11" i="1"/>
  <c r="Z20" i="1"/>
  <c r="Z10" i="1"/>
  <c r="AH27" i="1"/>
  <c r="AH23" i="1"/>
  <c r="AH26" i="1"/>
  <c r="AH22" i="1"/>
  <c r="AH18" i="1"/>
  <c r="AH19" i="1"/>
  <c r="AH11" i="1"/>
  <c r="AH25" i="1"/>
  <c r="AH15" i="1"/>
  <c r="AH10" i="1"/>
  <c r="AH24" i="1"/>
  <c r="AH20" i="1"/>
  <c r="AP27" i="1"/>
  <c r="AP23" i="1"/>
  <c r="AP26" i="1"/>
  <c r="AP22" i="1"/>
  <c r="AP18" i="1"/>
  <c r="AP11" i="1"/>
  <c r="AP21" i="1"/>
  <c r="AP19" i="1"/>
  <c r="AP15" i="1"/>
  <c r="AP10" i="1"/>
  <c r="AX27" i="1"/>
  <c r="AX23" i="1"/>
  <c r="AX26" i="1"/>
  <c r="AX22" i="1"/>
  <c r="AX18" i="1"/>
  <c r="AX16" i="1"/>
  <c r="AX14" i="1"/>
  <c r="AX11" i="1"/>
  <c r="AX25" i="1"/>
  <c r="AX17" i="1"/>
  <c r="AX10" i="1"/>
  <c r="AX24" i="1"/>
  <c r="BF27" i="1"/>
  <c r="BF23" i="1"/>
  <c r="BF26" i="1"/>
  <c r="BF22" i="1"/>
  <c r="BF18" i="1"/>
  <c r="BF21" i="1"/>
  <c r="BF11" i="1"/>
  <c r="BF20" i="1"/>
  <c r="BF16" i="1"/>
  <c r="BF14" i="1"/>
  <c r="BF10" i="1"/>
  <c r="AM8" i="1"/>
  <c r="AW8" i="1"/>
  <c r="BF8" i="1"/>
  <c r="Q9" i="1"/>
  <c r="AM9" i="1"/>
  <c r="AW9" i="1"/>
  <c r="AE11" i="1"/>
  <c r="AQ11" i="1"/>
  <c r="Y12" i="1"/>
  <c r="AI12" i="1"/>
  <c r="BG12" i="1"/>
  <c r="W13" i="1"/>
  <c r="AH13" i="1"/>
  <c r="Y14" i="1"/>
  <c r="R15" i="1"/>
  <c r="AU15" i="1"/>
  <c r="X16" i="1"/>
  <c r="O18" i="1"/>
  <c r="AG18" i="1"/>
  <c r="AV18" i="1"/>
  <c r="BE19" i="1"/>
  <c r="AX20" i="1"/>
  <c r="AV21" i="1"/>
  <c r="AV22" i="1"/>
  <c r="AP25" i="1"/>
  <c r="P26" i="1"/>
  <c r="AV26" i="1"/>
  <c r="AE25" i="1"/>
  <c r="AE21" i="1"/>
  <c r="AE17" i="1"/>
  <c r="AE24" i="1"/>
  <c r="AE26" i="1"/>
  <c r="AE16" i="1"/>
  <c r="AE22" i="1"/>
  <c r="AE18" i="1"/>
  <c r="AE14" i="1"/>
  <c r="AE19" i="1"/>
  <c r="BC25" i="1"/>
  <c r="BC21" i="1"/>
  <c r="BC17" i="1"/>
  <c r="BC13" i="1"/>
  <c r="BC24" i="1"/>
  <c r="BC27" i="1"/>
  <c r="BC23" i="1"/>
  <c r="BC19" i="1"/>
  <c r="BC12" i="1"/>
  <c r="BC20" i="1"/>
  <c r="AU10" i="1"/>
  <c r="AU14" i="1"/>
  <c r="AU19" i="1"/>
  <c r="AE23" i="1"/>
  <c r="S27" i="1"/>
  <c r="S23" i="1"/>
  <c r="S19" i="1"/>
  <c r="S15" i="1"/>
  <c r="S26" i="1"/>
  <c r="S25" i="1"/>
  <c r="S22" i="1"/>
  <c r="S21" i="1"/>
  <c r="S17" i="1"/>
  <c r="S24" i="1"/>
  <c r="S18" i="1"/>
  <c r="AA27" i="1"/>
  <c r="AA23" i="1"/>
  <c r="AA19" i="1"/>
  <c r="AA15" i="1"/>
  <c r="AA26" i="1"/>
  <c r="AA20" i="1"/>
  <c r="AA17" i="1"/>
  <c r="AA22" i="1"/>
  <c r="AA21" i="1"/>
  <c r="AI27" i="1"/>
  <c r="AI23" i="1"/>
  <c r="AI19" i="1"/>
  <c r="AI15" i="1"/>
  <c r="AI26" i="1"/>
  <c r="AI25" i="1"/>
  <c r="AI24" i="1"/>
  <c r="AI20" i="1"/>
  <c r="AQ27" i="1"/>
  <c r="AQ23" i="1"/>
  <c r="AQ19" i="1"/>
  <c r="AQ15" i="1"/>
  <c r="AQ26" i="1"/>
  <c r="AQ22" i="1"/>
  <c r="AQ18" i="1"/>
  <c r="AQ21" i="1"/>
  <c r="AY27" i="1"/>
  <c r="AY23" i="1"/>
  <c r="AY19" i="1"/>
  <c r="AY15" i="1"/>
  <c r="AY26" i="1"/>
  <c r="AY22" i="1"/>
  <c r="AY25" i="1"/>
  <c r="AY17" i="1"/>
  <c r="AY24" i="1"/>
  <c r="AY18" i="1"/>
  <c r="BG27" i="1"/>
  <c r="BG23" i="1"/>
  <c r="BG19" i="1"/>
  <c r="BG15" i="1"/>
  <c r="BG26" i="1"/>
  <c r="BG22" i="1"/>
  <c r="BG20" i="1"/>
  <c r="BG16" i="1"/>
  <c r="BG14" i="1"/>
  <c r="BG17" i="1"/>
  <c r="Q6" i="1"/>
  <c r="Y6" i="1"/>
  <c r="AG6" i="1"/>
  <c r="AO6" i="1"/>
  <c r="AW6" i="1"/>
  <c r="BE6" i="1"/>
  <c r="O7" i="1"/>
  <c r="W7" i="1"/>
  <c r="AE7" i="1"/>
  <c r="AM7" i="1"/>
  <c r="AU7" i="1"/>
  <c r="BC7" i="1"/>
  <c r="AE8" i="1"/>
  <c r="AO8" i="1"/>
  <c r="AX8" i="1"/>
  <c r="BG8" i="1"/>
  <c r="R9" i="1"/>
  <c r="AN9" i="1"/>
  <c r="AX9" i="1"/>
  <c r="AE10" i="1"/>
  <c r="AO10" i="1"/>
  <c r="AG11" i="1"/>
  <c r="O12" i="1"/>
  <c r="Z12" i="1"/>
  <c r="AW12" i="1"/>
  <c r="X13" i="1"/>
  <c r="AI13" i="1"/>
  <c r="AW13" i="1"/>
  <c r="Z14" i="1"/>
  <c r="AP14" i="1"/>
  <c r="BC14" i="1"/>
  <c r="AF15" i="1"/>
  <c r="AV15" i="1"/>
  <c r="Z16" i="1"/>
  <c r="AP16" i="1"/>
  <c r="BD17" i="1"/>
  <c r="P18" i="1"/>
  <c r="AI18" i="1"/>
  <c r="AW18" i="1"/>
  <c r="O19" i="1"/>
  <c r="BF19" i="1"/>
  <c r="AY20" i="1"/>
  <c r="X21" i="1"/>
  <c r="AW21" i="1"/>
  <c r="W22" i="1"/>
  <c r="AW22" i="1"/>
  <c r="O23" i="1"/>
  <c r="AU23" i="1"/>
  <c r="G25" i="1"/>
  <c r="AQ25" i="1"/>
  <c r="Q26" i="1"/>
  <c r="AW26" i="1"/>
  <c r="O27" i="1"/>
  <c r="AU27" i="1"/>
</calcChain>
</file>

<file path=xl/sharedStrings.xml><?xml version="1.0" encoding="utf-8"?>
<sst xmlns="http://schemas.openxmlformats.org/spreadsheetml/2006/main" count="169" uniqueCount="108">
  <si>
    <t>CRONOGRAMA (GANTT) – PROTEUS | Ejecución de obligaciones (46 días)</t>
  </si>
  <si>
    <t>Fecha de inicio de ejecución</t>
  </si>
  <si>
    <t>Duración contractual (días)</t>
  </si>
  <si>
    <t>GANTT (46 días | ajustable)</t>
  </si>
  <si>
    <t>Grupo</t>
  </si>
  <si>
    <t>Obl.</t>
  </si>
  <si>
    <t>Actividad / Entregable verificable</t>
  </si>
  <si>
    <t>Responsable</t>
  </si>
  <si>
    <t>Inicio</t>
  </si>
  <si>
    <t>Fin</t>
  </si>
  <si>
    <t>Duración</t>
  </si>
  <si>
    <t>Dependencias</t>
  </si>
  <si>
    <t>Evidencia mínima</t>
  </si>
  <si>
    <t>Estado</t>
  </si>
  <si>
    <t>Observaciones</t>
  </si>
  <si>
    <t>G1 Planeación</t>
  </si>
  <si>
    <t>2</t>
  </si>
  <si>
    <t>Kick-off + alistamiento (Supervisor + Oficina de Sistemas/Mesa de Servicio)</t>
  </si>
  <si>
    <t>Contratista + SENA</t>
  </si>
  <si>
    <t>Inicio de ejecución</t>
  </si>
  <si>
    <t>Acta firmada o visto bueno formal</t>
  </si>
  <si>
    <t>Pendiente</t>
  </si>
  <si>
    <t>Recolección de insumos (usuarios/centros, accesos, restricciones, esquema Cloud)</t>
  </si>
  <si>
    <t>Contratista (coord.) + SENA</t>
  </si>
  <si>
    <t>Kick-off</t>
  </si>
  <si>
    <t>Matriz + lista de pendientes con fechas</t>
  </si>
  <si>
    <t>Diseño de despliegue por fases + dependencias</t>
  </si>
  <si>
    <t>Contratista</t>
  </si>
  <si>
    <t>Insumos</t>
  </si>
  <si>
    <t>Plan por fases + dependencias</t>
  </si>
  <si>
    <t>Cronograma detallado v1.0 y aprobación del Supervisor</t>
  </si>
  <si>
    <t>Contratista + Supervisor</t>
  </si>
  <si>
    <t>Diseño</t>
  </si>
  <si>
    <t>Cronograma aprobado (firma o correo) + radicación</t>
  </si>
  <si>
    <t>G2 Implementación</t>
  </si>
  <si>
    <t>1,12,22</t>
  </si>
  <si>
    <t>Aprovisionamiento tenant/portal Cloud + validación de autorizaciones</t>
  </si>
  <si>
    <t>Cronograma aprobado</t>
  </si>
  <si>
    <t>Registro de tenant/portal + checklist de autorizaciones</t>
  </si>
  <si>
    <t>1,22</t>
  </si>
  <si>
    <t>Piloto de activación (muestra controlada) + pruebas funcionales</t>
  </si>
  <si>
    <t>Tenant listo</t>
  </si>
  <si>
    <t>Acta de pruebas + evidencia de activación piloto</t>
  </si>
  <si>
    <t>Despliegue masivo (activación/asignación/configuración) por lotes</t>
  </si>
  <si>
    <t>Piloto OK</t>
  </si>
  <si>
    <t>Reporte de lotes activados + bitácora</t>
  </si>
  <si>
    <t>6</t>
  </si>
  <si>
    <t>Correcciones y estabilización (errores activación/fallas/limitaciones)</t>
  </si>
  <si>
    <t>Despliegue</t>
  </si>
  <si>
    <t>Bitácora de incidentes y cierre</t>
  </si>
  <si>
    <t>G3 Licenciamiento</t>
  </si>
  <si>
    <t>16</t>
  </si>
  <si>
    <t>Entrega listado 1025 licencias (códigos/seriales/claves/llaves) + procedimiento de activación/verificación</t>
  </si>
  <si>
    <t>Archivo listado + procedimiento técnico</t>
  </si>
  <si>
    <t>17</t>
  </si>
  <si>
    <t>Entrega medios de instalación / credenciales portal descarga/verificación</t>
  </si>
  <si>
    <t>Credenciales + instructivo de descarga/verificación</t>
  </si>
  <si>
    <t>5</t>
  </si>
  <si>
    <t>Verificación: versión/modalidad/condiciones ofertadas (sin sustituciones)</t>
  </si>
  <si>
    <t>Supervisor + SENA</t>
  </si>
  <si>
    <t>Listado licencias</t>
  </si>
  <si>
    <t>Checklist de verificación + soporte del fabricante/canal</t>
  </si>
  <si>
    <t>15</t>
  </si>
  <si>
    <t>Certificación oficial de licenciamiento (cantidades, relación de uso, vigencias, modelo comercial/académico)</t>
  </si>
  <si>
    <t>Certificación oficial (fabricante/canal) entregada</t>
  </si>
  <si>
    <t>G4 Soporte</t>
  </si>
  <si>
    <t>14</t>
  </si>
  <si>
    <t>Protocolo de Soporte y Diseño del Servicio (entrega y puesta en ejecución) – aprobado por Supervisor (≤15 días)</t>
  </si>
  <si>
    <t>Documento protocolo + evidencia de aprobación</t>
  </si>
  <si>
    <t>4,10</t>
  </si>
  <si>
    <t>Arranque operación de soporte (canales, tiempos, atención incidentes/restablecimiento)</t>
  </si>
  <si>
    <t>Protocolo aprobado</t>
  </si>
  <si>
    <t>Mesa de soporte operativa + reportes</t>
  </si>
  <si>
    <t>G5 Continuidad</t>
  </si>
  <si>
    <t>3</t>
  </si>
  <si>
    <t>Monitoreo de disponibilidad/continuidad (acceso/estabilidad) + reportes periódicos</t>
  </si>
  <si>
    <t>Reportes de disponibilidad + evidencias</t>
  </si>
  <si>
    <t>G6 Actualizaciones</t>
  </si>
  <si>
    <t>7,18</t>
  </si>
  <si>
    <t>Entrega/confirmación de política de actualizaciones (parches/mejoras/nuevas versiones) sin costo (3 años)</t>
  </si>
  <si>
    <t>Certificación</t>
  </si>
  <si>
    <t>Carta/soporte del fabricante/canal + procedimiento</t>
  </si>
  <si>
    <t>G6 Soporte 3 años</t>
  </si>
  <si>
    <t>19</t>
  </si>
  <si>
    <t>Soporte técnico y funcional por 3 años sin costo adicional (definición y evidencia contractual)</t>
  </si>
  <si>
    <t>Documento/garantía de soporte 3 años</t>
  </si>
  <si>
    <t>G7 Capacitación</t>
  </si>
  <si>
    <t>8</t>
  </si>
  <si>
    <t>Capacitación mínima 24 horas (uso académico y administrativo) – plan + ejecución</t>
  </si>
  <si>
    <t>Despliegue en curso</t>
  </si>
  <si>
    <t>Agenda + listados asistencia + material</t>
  </si>
  <si>
    <t>21</t>
  </si>
  <si>
    <t>Capacitación Mesa de Servicios y equipo funcional (instalación/funcionamiento) coordinado con Oficina de Sistemas</t>
  </si>
  <si>
    <t>Actas + listados + material</t>
  </si>
  <si>
    <t>G8 Documentación</t>
  </si>
  <si>
    <t>9,20</t>
  </si>
  <si>
    <t>Entrega documentación técnica/manuales/guías/instructivos + acceso a recursos del fabricante (tutoriales, sistemas virtuales)</t>
  </si>
  <si>
    <t>Paquete documental + enlaces/credenciales</t>
  </si>
  <si>
    <t>G9 Seguridad</t>
  </si>
  <si>
    <t>11</t>
  </si>
  <si>
    <t>Validación de lineamientos de seguridad digital y manejo de credenciales (cumplimiento y evidencia)</t>
  </si>
  <si>
    <t>Checklist de seguridad + evidencia de controles</t>
  </si>
  <si>
    <t>Cierre</t>
  </si>
  <si>
    <t>-</t>
  </si>
  <si>
    <t>Consolidación de evidencias y Acta de Recibo a Satisfacción (para pago)</t>
  </si>
  <si>
    <t>Supervisor</t>
  </si>
  <si>
    <t>Evidencias completas</t>
  </si>
  <si>
    <t>Acta de recibo + anexos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</si>
</sst>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"/>
  </numFmts>
  <fonts count="4" x14ac:knownFonts="1">
    <font>
      <sz val="11"/>
      <color theme="1"/>
      <name val="Calibri"/>
      <family val="2"/>
      <scheme val="minor"/>
    </font>
    <font>
      <b/>
      <sz val="14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E1F2"/>
      </patternFill>
    </fill>
    <fill>
      <patternFill patternType="solid">
        <fgColor rgb="FF1F4E79"/>
      </patternFill>
    </fill>
  </fills>
  <borders count="3">
    <border>
      <left/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1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0" fillId="0" borderId="0" xfId="0" applyNumberFormat="1"/>
    <xf numFmtId="0" fontId="3" fillId="3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top" wrapText="1"/>
    </xf>
    <xf numFmtId="14" fontId="0" fillId="0" borderId="1" xfId="0" applyNumberFormat="1" applyBorder="1" applyAlignment="1">
      <alignment horizontal="center" vertical="top"/>
    </xf>
    <xf numFmtId="1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" fillId="0" borderId="0" xfId="0" applyFont="1" applyAlignment="1">
      <alignment horizontal="left" vertical="center"/>
    </xf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0" fillId="0" borderId="2" xfId="0" applyBorder="1"/>
  </cellXfs>
  <cellStyles count="1">
    <cellStyle name="Normal" xfId="0" builtinId="0"/>
  </cellStyles>
  <dxfs count="1">
    <dxf>
      <fill>
        <patternFill patternType="solid">
          <fgColor rgb="FF70AD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EB353-2227-459E-9781-C29466360A37}">
  <dimension ref="A1:CA27"/>
  <sheetViews>
    <sheetView showGridLines="0" tabSelected="1" workbookViewId="0">
      <pane ySplit="5" topLeftCell="A6" activePane="bottomLeft" state="frozen"/>
      <selection pane="bottomLeft" activeCell="A18" sqref="A18"/>
    </sheetView>
  </sheetViews>
  <sheetFormatPr baseColWidth="10" defaultColWidth="9.140625" defaultRowHeight="15" x14ac:dyDescent="0.25"/>
  <cols>
    <col min="1" max="1" width="23.42578125" customWidth="1"/>
    <col min="2" max="2" width="11.7109375" bestFit="1" customWidth="1"/>
    <col min="3" max="3" width="52" customWidth="1"/>
    <col min="4" max="4" width="23.28515625" customWidth="1"/>
    <col min="5" max="6" width="14" style="4" customWidth="1"/>
    <col min="7" max="7" width="10" customWidth="1"/>
    <col min="8" max="8" width="16" customWidth="1"/>
    <col min="9" max="9" width="32" customWidth="1"/>
    <col min="10" max="10" width="12" customWidth="1"/>
    <col min="11" max="11" width="20" customWidth="1"/>
    <col min="13" max="59" width="7" customWidth="1"/>
  </cols>
  <sheetData>
    <row r="1" spans="1:79" ht="24" customHeight="1" x14ac:dyDescent="0.25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</row>
    <row r="3" spans="1:79" x14ac:dyDescent="0.25">
      <c r="A3" s="1" t="s">
        <v>1</v>
      </c>
      <c r="B3" s="2">
        <v>46062</v>
      </c>
      <c r="D3" s="1" t="s">
        <v>2</v>
      </c>
      <c r="E3" s="3">
        <f>F27-B3</f>
        <v>46</v>
      </c>
    </row>
    <row r="4" spans="1:79" x14ac:dyDescent="0.25">
      <c r="M4" s="14" t="s">
        <v>3</v>
      </c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</row>
    <row r="5" spans="1:79" ht="33.950000000000003" customHeight="1" x14ac:dyDescent="0.25">
      <c r="A5" s="5" t="s">
        <v>4</v>
      </c>
      <c r="B5" s="5" t="s">
        <v>5</v>
      </c>
      <c r="C5" s="5" t="s">
        <v>6</v>
      </c>
      <c r="D5" s="5" t="s">
        <v>7</v>
      </c>
      <c r="E5" s="6" t="s">
        <v>8</v>
      </c>
      <c r="F5" s="6" t="s">
        <v>9</v>
      </c>
      <c r="G5" s="5" t="s">
        <v>10</v>
      </c>
      <c r="H5" s="5" t="s">
        <v>11</v>
      </c>
      <c r="I5" s="5" t="s">
        <v>12</v>
      </c>
      <c r="J5" s="5" t="s">
        <v>13</v>
      </c>
      <c r="K5" s="5" t="s">
        <v>14</v>
      </c>
      <c r="M5" s="7">
        <f>$B$3+0</f>
        <v>46062</v>
      </c>
      <c r="N5" s="7">
        <f>$B$3+1</f>
        <v>46063</v>
      </c>
      <c r="O5" s="7">
        <f>$B$3+2</f>
        <v>46064</v>
      </c>
      <c r="P5" s="7">
        <f>$B$3+3</f>
        <v>46065</v>
      </c>
      <c r="Q5" s="7">
        <f>$B$3+4</f>
        <v>46066</v>
      </c>
      <c r="R5" s="7">
        <f>$B$3+5</f>
        <v>46067</v>
      </c>
      <c r="S5" s="7">
        <f>$B$3+6</f>
        <v>46068</v>
      </c>
      <c r="T5" s="7">
        <f>$B$3+7</f>
        <v>46069</v>
      </c>
      <c r="U5" s="7">
        <f>$B$3+8</f>
        <v>46070</v>
      </c>
      <c r="V5" s="7">
        <f>$B$3+9</f>
        <v>46071</v>
      </c>
      <c r="W5" s="7">
        <f>$B$3+10</f>
        <v>46072</v>
      </c>
      <c r="X5" s="7">
        <f>$B$3+11</f>
        <v>46073</v>
      </c>
      <c r="Y5" s="7">
        <f>$B$3+12</f>
        <v>46074</v>
      </c>
      <c r="Z5" s="7">
        <f>$B$3+13</f>
        <v>46075</v>
      </c>
      <c r="AA5" s="7">
        <f>$B$3+14</f>
        <v>46076</v>
      </c>
      <c r="AB5" s="7">
        <f>$B$3+15</f>
        <v>46077</v>
      </c>
      <c r="AC5" s="7">
        <f>$B$3+16</f>
        <v>46078</v>
      </c>
      <c r="AD5" s="7">
        <f>$B$3+17</f>
        <v>46079</v>
      </c>
      <c r="AE5" s="7">
        <f>$B$3+18</f>
        <v>46080</v>
      </c>
      <c r="AF5" s="7">
        <f>$B$3+19</f>
        <v>46081</v>
      </c>
      <c r="AG5" s="7">
        <f>$B$3+20</f>
        <v>46082</v>
      </c>
      <c r="AH5" s="7">
        <f>$B$3+21</f>
        <v>46083</v>
      </c>
      <c r="AI5" s="7">
        <f>$B$3+22</f>
        <v>46084</v>
      </c>
      <c r="AJ5" s="7">
        <f>$B$3+23</f>
        <v>46085</v>
      </c>
      <c r="AK5" s="7">
        <f>$B$3+24</f>
        <v>46086</v>
      </c>
      <c r="AL5" s="7">
        <f>$B$3+25</f>
        <v>46087</v>
      </c>
      <c r="AM5" s="7">
        <f>$B$3+26</f>
        <v>46088</v>
      </c>
      <c r="AN5" s="7">
        <f>$B$3+27</f>
        <v>46089</v>
      </c>
      <c r="AO5" s="7">
        <f>$B$3+28</f>
        <v>46090</v>
      </c>
      <c r="AP5" s="7">
        <f>$B$3+29</f>
        <v>46091</v>
      </c>
      <c r="AQ5" s="7">
        <f>$B$3+30</f>
        <v>46092</v>
      </c>
      <c r="AR5" s="7">
        <f>$B$3+31</f>
        <v>46093</v>
      </c>
      <c r="AS5" s="7">
        <f>$B$3+32</f>
        <v>46094</v>
      </c>
      <c r="AT5" s="7">
        <f>$B$3+33</f>
        <v>46095</v>
      </c>
      <c r="AU5" s="7">
        <f>$B$3+34</f>
        <v>46096</v>
      </c>
      <c r="AV5" s="7">
        <f>$B$3+35</f>
        <v>46097</v>
      </c>
      <c r="AW5" s="7">
        <f>$B$3+36</f>
        <v>46098</v>
      </c>
      <c r="AX5" s="7">
        <f>$B$3+37</f>
        <v>46099</v>
      </c>
      <c r="AY5" s="7">
        <f>$B$3+38</f>
        <v>46100</v>
      </c>
      <c r="AZ5" s="7">
        <f>$B$3+39</f>
        <v>46101</v>
      </c>
      <c r="BA5" s="7">
        <f>$B$3+40</f>
        <v>46102</v>
      </c>
      <c r="BB5" s="7">
        <f>$B$3+41</f>
        <v>46103</v>
      </c>
      <c r="BC5" s="7">
        <f>$B$3+42</f>
        <v>46104</v>
      </c>
      <c r="BD5" s="7">
        <f>$B$3+43</f>
        <v>46105</v>
      </c>
      <c r="BE5" s="7">
        <f>$B$3+44</f>
        <v>46106</v>
      </c>
      <c r="BF5" s="7">
        <f>$B$3+45</f>
        <v>46107</v>
      </c>
      <c r="BG5" s="7">
        <f>$B$3+46</f>
        <v>46108</v>
      </c>
    </row>
    <row r="6" spans="1:79" ht="30" x14ac:dyDescent="0.25">
      <c r="A6" s="8" t="s">
        <v>15</v>
      </c>
      <c r="B6" s="8" t="s">
        <v>16</v>
      </c>
      <c r="C6" s="8" t="s">
        <v>17</v>
      </c>
      <c r="D6" s="8" t="s">
        <v>18</v>
      </c>
      <c r="E6" s="9">
        <f>$B$3+0</f>
        <v>46062</v>
      </c>
      <c r="F6" s="9">
        <f>$B$3+0</f>
        <v>46062</v>
      </c>
      <c r="G6" s="10">
        <f>F6-E6+1</f>
        <v>1</v>
      </c>
      <c r="H6" s="8" t="s">
        <v>19</v>
      </c>
      <c r="I6" s="8" t="s">
        <v>20</v>
      </c>
      <c r="J6" s="8" t="s">
        <v>21</v>
      </c>
      <c r="K6" s="8"/>
      <c r="M6" s="11">
        <f t="shared" ref="M6:M27" si="0">IF(AND(M$5&gt;=E6,M$5&lt;=F6),1,"")</f>
        <v>1</v>
      </c>
      <c r="N6" s="11" t="str">
        <f t="shared" ref="N6:N27" si="1">IF(AND(N$5&gt;=E6,N$5&lt;=F6),1,"")</f>
        <v/>
      </c>
      <c r="O6" s="11" t="str">
        <f t="shared" ref="O6:O27" si="2">IF(AND(O$5&gt;=E6,O$5&lt;=F6),1,"")</f>
        <v/>
      </c>
      <c r="P6" s="11" t="str">
        <f t="shared" ref="P6:P27" si="3">IF(AND(P$5&gt;=E6,P$5&lt;=F6),1,"")</f>
        <v/>
      </c>
      <c r="Q6" s="11" t="str">
        <f t="shared" ref="Q6:Q27" si="4">IF(AND(Q$5&gt;=E6,Q$5&lt;=F6),1,"")</f>
        <v/>
      </c>
      <c r="R6" s="11" t="str">
        <f t="shared" ref="R6:R27" si="5">IF(AND(R$5&gt;=E6,R$5&lt;=F6),1,"")</f>
        <v/>
      </c>
      <c r="S6" s="11" t="str">
        <f t="shared" ref="S6:S27" si="6">IF(AND(S$5&gt;=E6,S$5&lt;=F6),1,"")</f>
        <v/>
      </c>
      <c r="T6" s="11" t="str">
        <f t="shared" ref="T6:T27" si="7">IF(AND(T$5&gt;=E6,T$5&lt;=F6),1,"")</f>
        <v/>
      </c>
      <c r="U6" s="11" t="str">
        <f t="shared" ref="U6:U27" si="8">IF(AND(U$5&gt;=E6,U$5&lt;=F6),1,"")</f>
        <v/>
      </c>
      <c r="V6" s="11" t="str">
        <f t="shared" ref="V6:V27" si="9">IF(AND(V$5&gt;=E6,V$5&lt;=F6),1,"")</f>
        <v/>
      </c>
      <c r="W6" s="11" t="str">
        <f t="shared" ref="W6:W27" si="10">IF(AND(W$5&gt;=E6,W$5&lt;=F6),1,"")</f>
        <v/>
      </c>
      <c r="X6" s="11" t="str">
        <f t="shared" ref="X6:X27" si="11">IF(AND(X$5&gt;=E6,X$5&lt;=F6),1,"")</f>
        <v/>
      </c>
      <c r="Y6" s="11" t="str">
        <f t="shared" ref="Y6:Y27" si="12">IF(AND(Y$5&gt;=E6,Y$5&lt;=F6),1,"")</f>
        <v/>
      </c>
      <c r="Z6" s="11" t="str">
        <f t="shared" ref="Z6:Z27" si="13">IF(AND(Z$5&gt;=E6,Z$5&lt;=F6),1,"")</f>
        <v/>
      </c>
      <c r="AA6" s="11" t="str">
        <f t="shared" ref="AA6:AA27" si="14">IF(AND(AA$5&gt;=E6,AA$5&lt;=F6),1,"")</f>
        <v/>
      </c>
      <c r="AB6" s="11" t="str">
        <f t="shared" ref="AB6:AB27" si="15">IF(AND(AB$5&gt;=E6,AB$5&lt;=F6),1,"")</f>
        <v/>
      </c>
      <c r="AC6" s="11" t="str">
        <f t="shared" ref="AC6:AC27" si="16">IF(AND(AC$5&gt;=E6,AC$5&lt;=F6),1,"")</f>
        <v/>
      </c>
      <c r="AD6" s="11" t="str">
        <f t="shared" ref="AD6:AD27" si="17">IF(AND(AD$5&gt;=E6,AD$5&lt;=F6),1,"")</f>
        <v/>
      </c>
      <c r="AE6" s="11" t="str">
        <f t="shared" ref="AE6:AE27" si="18">IF(AND(AE$5&gt;=E6,AE$5&lt;=F6),1,"")</f>
        <v/>
      </c>
      <c r="AF6" s="11" t="str">
        <f t="shared" ref="AF6:AF27" si="19">IF(AND(AF$5&gt;=E6,AF$5&lt;=F6),1,"")</f>
        <v/>
      </c>
      <c r="AG6" s="11" t="str">
        <f t="shared" ref="AG6:AG27" si="20">IF(AND(AG$5&gt;=E6,AG$5&lt;=F6),1,"")</f>
        <v/>
      </c>
      <c r="AH6" s="11" t="str">
        <f t="shared" ref="AH6:AH27" si="21">IF(AND(AH$5&gt;=E6,AH$5&lt;=F6),1,"")</f>
        <v/>
      </c>
      <c r="AI6" s="11" t="str">
        <f t="shared" ref="AI6:AI27" si="22">IF(AND(AI$5&gt;=E6,AI$5&lt;=F6),1,"")</f>
        <v/>
      </c>
      <c r="AJ6" s="11" t="str">
        <f t="shared" ref="AJ6:AJ27" si="23">IF(AND(AJ$5&gt;=E6,AJ$5&lt;=F6),1,"")</f>
        <v/>
      </c>
      <c r="AK6" s="11" t="str">
        <f t="shared" ref="AK6:AK27" si="24">IF(AND(AK$5&gt;=E6,AK$5&lt;=F6),1,"")</f>
        <v/>
      </c>
      <c r="AL6" s="11" t="str">
        <f t="shared" ref="AL6:AL27" si="25">IF(AND(AL$5&gt;=E6,AL$5&lt;=F6),1,"")</f>
        <v/>
      </c>
      <c r="AM6" s="11" t="str">
        <f t="shared" ref="AM6:AM27" si="26">IF(AND(AM$5&gt;=E6,AM$5&lt;=F6),1,"")</f>
        <v/>
      </c>
      <c r="AN6" s="11" t="str">
        <f t="shared" ref="AN6:AN27" si="27">IF(AND(AN$5&gt;=E6,AN$5&lt;=F6),1,"")</f>
        <v/>
      </c>
      <c r="AO6" s="11" t="str">
        <f t="shared" ref="AO6:AO27" si="28">IF(AND(AO$5&gt;=E6,AO$5&lt;=F6),1,"")</f>
        <v/>
      </c>
      <c r="AP6" s="11" t="str">
        <f t="shared" ref="AP6:AP27" si="29">IF(AND(AP$5&gt;=E6,AP$5&lt;=F6),1,"")</f>
        <v/>
      </c>
      <c r="AQ6" s="11" t="str">
        <f t="shared" ref="AQ6:AQ27" si="30">IF(AND(AQ$5&gt;=E6,AQ$5&lt;=F6),1,"")</f>
        <v/>
      </c>
      <c r="AR6" s="11" t="str">
        <f t="shared" ref="AR6:AR27" si="31">IF(AND(AR$5&gt;=E6,AR$5&lt;=F6),1,"")</f>
        <v/>
      </c>
      <c r="AS6" s="11" t="str">
        <f t="shared" ref="AS6:AS27" si="32">IF(AND(AS$5&gt;=E6,AS$5&lt;=F6),1,"")</f>
        <v/>
      </c>
      <c r="AT6" s="11" t="str">
        <f t="shared" ref="AT6:AT27" si="33">IF(AND(AT$5&gt;=E6,AT$5&lt;=F6),1,"")</f>
        <v/>
      </c>
      <c r="AU6" s="11" t="str">
        <f t="shared" ref="AU6:AU27" si="34">IF(AND(AU$5&gt;=E6,AU$5&lt;=F6),1,"")</f>
        <v/>
      </c>
      <c r="AV6" s="11" t="str">
        <f t="shared" ref="AV6:AV27" si="35">IF(AND(AV$5&gt;=E6,AV$5&lt;=F6),1,"")</f>
        <v/>
      </c>
      <c r="AW6" s="11" t="str">
        <f t="shared" ref="AW6:AW27" si="36">IF(AND(AW$5&gt;=E6,AW$5&lt;=F6),1,"")</f>
        <v/>
      </c>
      <c r="AX6" s="11" t="str">
        <f t="shared" ref="AX6:AX27" si="37">IF(AND(AX$5&gt;=E6,AX$5&lt;=F6),1,"")</f>
        <v/>
      </c>
      <c r="AY6" s="11" t="str">
        <f t="shared" ref="AY6:AY27" si="38">IF(AND(AY$5&gt;=E6,AY$5&lt;=F6),1,"")</f>
        <v/>
      </c>
      <c r="AZ6" s="11" t="str">
        <f t="shared" ref="AZ6:AZ27" si="39">IF(AND(AZ$5&gt;=E6,AZ$5&lt;=F6),1,"")</f>
        <v/>
      </c>
      <c r="BA6" s="11" t="str">
        <f t="shared" ref="BA6:BA27" si="40">IF(AND(BA$5&gt;=E6,BA$5&lt;=F6),1,"")</f>
        <v/>
      </c>
      <c r="BB6" s="11" t="str">
        <f t="shared" ref="BB6:BB27" si="41">IF(AND(BB$5&gt;=E6,BB$5&lt;=F6),1,"")</f>
        <v/>
      </c>
      <c r="BC6" s="11" t="str">
        <f t="shared" ref="BC6:BC27" si="42">IF(AND(BC$5&gt;=E6,BC$5&lt;=F6),1,"")</f>
        <v/>
      </c>
      <c r="BD6" s="11" t="str">
        <f t="shared" ref="BD6:BD27" si="43">IF(AND(BD$5&gt;=E6,BD$5&lt;=F6),1,"")</f>
        <v/>
      </c>
      <c r="BE6" s="11" t="str">
        <f t="shared" ref="BE6:BE27" si="44">IF(AND(BE$5&gt;=E6,BE$5&lt;=F6),1,"")</f>
        <v/>
      </c>
      <c r="BF6" s="11" t="str">
        <f t="shared" ref="BF6:BF27" si="45">IF(AND(BF$5&gt;=E6,BF$5&lt;=F6),1,"")</f>
        <v/>
      </c>
      <c r="BG6" s="11" t="str">
        <f t="shared" ref="BG6:BG27" si="46">IF(AND(BG$5&gt;=E6,BG$5&lt;=F6),1,"")</f>
        <v/>
      </c>
    </row>
    <row r="7" spans="1:79" ht="30" x14ac:dyDescent="0.25">
      <c r="A7" s="8" t="s">
        <v>15</v>
      </c>
      <c r="B7" s="8" t="s">
        <v>16</v>
      </c>
      <c r="C7" s="8" t="s">
        <v>22</v>
      </c>
      <c r="D7" s="8" t="s">
        <v>23</v>
      </c>
      <c r="E7" s="9">
        <f>$B$3+0</f>
        <v>46062</v>
      </c>
      <c r="F7" s="9">
        <f>$B$3+11</f>
        <v>46073</v>
      </c>
      <c r="G7" s="10">
        <f>F7-E7+1</f>
        <v>12</v>
      </c>
      <c r="H7" s="8" t="s">
        <v>24</v>
      </c>
      <c r="I7" s="8" t="s">
        <v>25</v>
      </c>
      <c r="J7" s="8" t="s">
        <v>21</v>
      </c>
      <c r="K7" s="8"/>
      <c r="M7" s="11">
        <f t="shared" si="0"/>
        <v>1</v>
      </c>
      <c r="N7" s="11">
        <f t="shared" si="1"/>
        <v>1</v>
      </c>
      <c r="O7" s="11">
        <f t="shared" si="2"/>
        <v>1</v>
      </c>
      <c r="P7" s="11">
        <f t="shared" si="3"/>
        <v>1</v>
      </c>
      <c r="Q7" s="11">
        <f t="shared" si="4"/>
        <v>1</v>
      </c>
      <c r="R7" s="11">
        <f t="shared" si="5"/>
        <v>1</v>
      </c>
      <c r="S7" s="11">
        <f t="shared" si="6"/>
        <v>1</v>
      </c>
      <c r="T7" s="11">
        <f t="shared" si="7"/>
        <v>1</v>
      </c>
      <c r="U7" s="11">
        <f t="shared" si="8"/>
        <v>1</v>
      </c>
      <c r="V7" s="11">
        <f t="shared" si="9"/>
        <v>1</v>
      </c>
      <c r="W7" s="11">
        <f t="shared" si="10"/>
        <v>1</v>
      </c>
      <c r="X7" s="11">
        <f t="shared" si="11"/>
        <v>1</v>
      </c>
      <c r="Y7" s="11" t="str">
        <f t="shared" si="12"/>
        <v/>
      </c>
      <c r="Z7" s="11" t="str">
        <f t="shared" si="13"/>
        <v/>
      </c>
      <c r="AA7" s="11" t="str">
        <f t="shared" si="14"/>
        <v/>
      </c>
      <c r="AB7" s="11" t="str">
        <f t="shared" si="15"/>
        <v/>
      </c>
      <c r="AC7" s="11" t="str">
        <f t="shared" si="16"/>
        <v/>
      </c>
      <c r="AD7" s="11" t="str">
        <f t="shared" si="17"/>
        <v/>
      </c>
      <c r="AE7" s="11" t="str">
        <f t="shared" si="18"/>
        <v/>
      </c>
      <c r="AF7" s="11" t="str">
        <f t="shared" si="19"/>
        <v/>
      </c>
      <c r="AG7" s="11" t="str">
        <f t="shared" si="20"/>
        <v/>
      </c>
      <c r="AH7" s="11" t="str">
        <f t="shared" si="21"/>
        <v/>
      </c>
      <c r="AI7" s="11" t="str">
        <f t="shared" si="22"/>
        <v/>
      </c>
      <c r="AJ7" s="11" t="str">
        <f t="shared" si="23"/>
        <v/>
      </c>
      <c r="AK7" s="11" t="str">
        <f t="shared" si="24"/>
        <v/>
      </c>
      <c r="AL7" s="11" t="str">
        <f t="shared" si="25"/>
        <v/>
      </c>
      <c r="AM7" s="11" t="str">
        <f t="shared" si="26"/>
        <v/>
      </c>
      <c r="AN7" s="11" t="str">
        <f t="shared" si="27"/>
        <v/>
      </c>
      <c r="AO7" s="11" t="str">
        <f t="shared" si="28"/>
        <v/>
      </c>
      <c r="AP7" s="11" t="str">
        <f t="shared" si="29"/>
        <v/>
      </c>
      <c r="AQ7" s="11" t="str">
        <f t="shared" si="30"/>
        <v/>
      </c>
      <c r="AR7" s="11" t="str">
        <f t="shared" si="31"/>
        <v/>
      </c>
      <c r="AS7" s="11" t="str">
        <f t="shared" si="32"/>
        <v/>
      </c>
      <c r="AT7" s="11" t="str">
        <f t="shared" si="33"/>
        <v/>
      </c>
      <c r="AU7" s="11" t="str">
        <f t="shared" si="34"/>
        <v/>
      </c>
      <c r="AV7" s="11" t="str">
        <f t="shared" si="35"/>
        <v/>
      </c>
      <c r="AW7" s="11" t="str">
        <f t="shared" si="36"/>
        <v/>
      </c>
      <c r="AX7" s="11" t="str">
        <f t="shared" si="37"/>
        <v/>
      </c>
      <c r="AY7" s="11" t="str">
        <f t="shared" si="38"/>
        <v/>
      </c>
      <c r="AZ7" s="11" t="str">
        <f t="shared" si="39"/>
        <v/>
      </c>
      <c r="BA7" s="11" t="str">
        <f t="shared" si="40"/>
        <v/>
      </c>
      <c r="BB7" s="11" t="str">
        <f t="shared" si="41"/>
        <v/>
      </c>
      <c r="BC7" s="11" t="str">
        <f t="shared" si="42"/>
        <v/>
      </c>
      <c r="BD7" s="11" t="str">
        <f t="shared" si="43"/>
        <v/>
      </c>
      <c r="BE7" s="11" t="str">
        <f t="shared" si="44"/>
        <v/>
      </c>
      <c r="BF7" s="11" t="str">
        <f t="shared" si="45"/>
        <v/>
      </c>
      <c r="BG7" s="11" t="str">
        <f t="shared" si="46"/>
        <v/>
      </c>
    </row>
    <row r="8" spans="1:79" x14ac:dyDescent="0.25">
      <c r="A8" s="8" t="s">
        <v>15</v>
      </c>
      <c r="B8" s="8" t="s">
        <v>16</v>
      </c>
      <c r="C8" s="8" t="s">
        <v>26</v>
      </c>
      <c r="D8" s="8" t="s">
        <v>27</v>
      </c>
      <c r="E8" s="9">
        <f>$B$3+0</f>
        <v>46062</v>
      </c>
      <c r="F8" s="9">
        <f>$B$3+11</f>
        <v>46073</v>
      </c>
      <c r="G8" s="10">
        <f t="shared" ref="G8:G27" si="47">F8-E8+1</f>
        <v>12</v>
      </c>
      <c r="H8" s="8" t="s">
        <v>28</v>
      </c>
      <c r="I8" s="8" t="s">
        <v>29</v>
      </c>
      <c r="J8" s="8" t="s">
        <v>21</v>
      </c>
      <c r="K8" s="8"/>
      <c r="M8" s="11">
        <f t="shared" si="0"/>
        <v>1</v>
      </c>
      <c r="N8" s="11">
        <f t="shared" si="1"/>
        <v>1</v>
      </c>
      <c r="O8" s="11">
        <f t="shared" si="2"/>
        <v>1</v>
      </c>
      <c r="P8" s="11">
        <f t="shared" si="3"/>
        <v>1</v>
      </c>
      <c r="Q8" s="11">
        <f t="shared" si="4"/>
        <v>1</v>
      </c>
      <c r="R8" s="11">
        <f t="shared" si="5"/>
        <v>1</v>
      </c>
      <c r="S8" s="11">
        <f t="shared" si="6"/>
        <v>1</v>
      </c>
      <c r="T8" s="11">
        <f t="shared" si="7"/>
        <v>1</v>
      </c>
      <c r="U8" s="11">
        <f t="shared" si="8"/>
        <v>1</v>
      </c>
      <c r="V8" s="11">
        <f t="shared" si="9"/>
        <v>1</v>
      </c>
      <c r="W8" s="11">
        <f t="shared" si="10"/>
        <v>1</v>
      </c>
      <c r="X8" s="11">
        <f t="shared" si="11"/>
        <v>1</v>
      </c>
      <c r="Y8" s="11" t="str">
        <f t="shared" si="12"/>
        <v/>
      </c>
      <c r="Z8" s="11" t="str">
        <f t="shared" si="13"/>
        <v/>
      </c>
      <c r="AA8" s="11" t="str">
        <f t="shared" si="14"/>
        <v/>
      </c>
      <c r="AB8" s="11" t="str">
        <f t="shared" si="15"/>
        <v/>
      </c>
      <c r="AC8" s="11" t="str">
        <f t="shared" si="16"/>
        <v/>
      </c>
      <c r="AD8" s="11" t="str">
        <f t="shared" si="17"/>
        <v/>
      </c>
      <c r="AE8" s="11" t="str">
        <f t="shared" si="18"/>
        <v/>
      </c>
      <c r="AF8" s="11" t="str">
        <f t="shared" si="19"/>
        <v/>
      </c>
      <c r="AG8" s="11" t="str">
        <f t="shared" si="20"/>
        <v/>
      </c>
      <c r="AH8" s="11" t="str">
        <f t="shared" si="21"/>
        <v/>
      </c>
      <c r="AI8" s="11" t="str">
        <f t="shared" si="22"/>
        <v/>
      </c>
      <c r="AJ8" s="11" t="str">
        <f t="shared" si="23"/>
        <v/>
      </c>
      <c r="AK8" s="11" t="str">
        <f t="shared" si="24"/>
        <v/>
      </c>
      <c r="AL8" s="11" t="str">
        <f t="shared" si="25"/>
        <v/>
      </c>
      <c r="AM8" s="11" t="str">
        <f t="shared" si="26"/>
        <v/>
      </c>
      <c r="AN8" s="11" t="str">
        <f t="shared" si="27"/>
        <v/>
      </c>
      <c r="AO8" s="11" t="str">
        <f t="shared" si="28"/>
        <v/>
      </c>
      <c r="AP8" s="11" t="str">
        <f t="shared" si="29"/>
        <v/>
      </c>
      <c r="AQ8" s="11" t="str">
        <f t="shared" si="30"/>
        <v/>
      </c>
      <c r="AR8" s="11" t="str">
        <f t="shared" si="31"/>
        <v/>
      </c>
      <c r="AS8" s="11" t="str">
        <f t="shared" si="32"/>
        <v/>
      </c>
      <c r="AT8" s="11" t="str">
        <f t="shared" si="33"/>
        <v/>
      </c>
      <c r="AU8" s="11" t="str">
        <f t="shared" si="34"/>
        <v/>
      </c>
      <c r="AV8" s="11" t="str">
        <f t="shared" si="35"/>
        <v/>
      </c>
      <c r="AW8" s="11" t="str">
        <f t="shared" si="36"/>
        <v/>
      </c>
      <c r="AX8" s="11" t="str">
        <f t="shared" si="37"/>
        <v/>
      </c>
      <c r="AY8" s="11" t="str">
        <f t="shared" si="38"/>
        <v/>
      </c>
      <c r="AZ8" s="11" t="str">
        <f t="shared" si="39"/>
        <v/>
      </c>
      <c r="BA8" s="11" t="str">
        <f t="shared" si="40"/>
        <v/>
      </c>
      <c r="BB8" s="11" t="str">
        <f t="shared" si="41"/>
        <v/>
      </c>
      <c r="BC8" s="11" t="str">
        <f t="shared" si="42"/>
        <v/>
      </c>
      <c r="BD8" s="11" t="str">
        <f t="shared" si="43"/>
        <v/>
      </c>
      <c r="BE8" s="11" t="str">
        <f t="shared" si="44"/>
        <v/>
      </c>
      <c r="BF8" s="11" t="str">
        <f t="shared" si="45"/>
        <v/>
      </c>
      <c r="BG8" s="11" t="str">
        <f t="shared" si="46"/>
        <v/>
      </c>
    </row>
    <row r="9" spans="1:79" ht="30" x14ac:dyDescent="0.25">
      <c r="A9" s="8" t="s">
        <v>15</v>
      </c>
      <c r="B9" s="8" t="s">
        <v>16</v>
      </c>
      <c r="C9" s="8" t="s">
        <v>30</v>
      </c>
      <c r="D9" s="8" t="s">
        <v>31</v>
      </c>
      <c r="E9" s="9">
        <f>$B$3+2</f>
        <v>46064</v>
      </c>
      <c r="F9" s="9">
        <f>$B$3+3</f>
        <v>46065</v>
      </c>
      <c r="G9" s="10">
        <f t="shared" si="47"/>
        <v>2</v>
      </c>
      <c r="H9" s="8" t="s">
        <v>32</v>
      </c>
      <c r="I9" s="8" t="s">
        <v>33</v>
      </c>
      <c r="J9" s="8" t="s">
        <v>21</v>
      </c>
      <c r="K9" s="8"/>
      <c r="M9" s="11" t="str">
        <f t="shared" si="0"/>
        <v/>
      </c>
      <c r="N9" s="11" t="str">
        <f t="shared" si="1"/>
        <v/>
      </c>
      <c r="O9" s="11">
        <f t="shared" si="2"/>
        <v>1</v>
      </c>
      <c r="P9" s="11">
        <f t="shared" si="3"/>
        <v>1</v>
      </c>
      <c r="Q9" s="11" t="str">
        <f t="shared" si="4"/>
        <v/>
      </c>
      <c r="R9" s="11" t="str">
        <f t="shared" si="5"/>
        <v/>
      </c>
      <c r="S9" s="11" t="str">
        <f t="shared" si="6"/>
        <v/>
      </c>
      <c r="T9" s="11" t="str">
        <f t="shared" si="7"/>
        <v/>
      </c>
      <c r="U9" s="11" t="str">
        <f t="shared" si="8"/>
        <v/>
      </c>
      <c r="V9" s="11" t="str">
        <f t="shared" si="9"/>
        <v/>
      </c>
      <c r="W9" s="11" t="str">
        <f t="shared" si="10"/>
        <v/>
      </c>
      <c r="X9" s="11" t="str">
        <f t="shared" si="11"/>
        <v/>
      </c>
      <c r="Y9" s="11" t="str">
        <f t="shared" si="12"/>
        <v/>
      </c>
      <c r="Z9" s="11" t="str">
        <f t="shared" si="13"/>
        <v/>
      </c>
      <c r="AA9" s="11" t="str">
        <f t="shared" si="14"/>
        <v/>
      </c>
      <c r="AB9" s="11" t="str">
        <f t="shared" si="15"/>
        <v/>
      </c>
      <c r="AC9" s="11" t="str">
        <f t="shared" si="16"/>
        <v/>
      </c>
      <c r="AD9" s="11" t="str">
        <f t="shared" si="17"/>
        <v/>
      </c>
      <c r="AE9" s="11" t="str">
        <f t="shared" si="18"/>
        <v/>
      </c>
      <c r="AF9" s="11" t="str">
        <f t="shared" si="19"/>
        <v/>
      </c>
      <c r="AG9" s="11" t="str">
        <f t="shared" si="20"/>
        <v/>
      </c>
      <c r="AH9" s="11" t="str">
        <f t="shared" si="21"/>
        <v/>
      </c>
      <c r="AI9" s="11" t="str">
        <f t="shared" si="22"/>
        <v/>
      </c>
      <c r="AJ9" s="11" t="str">
        <f t="shared" si="23"/>
        <v/>
      </c>
      <c r="AK9" s="11" t="str">
        <f t="shared" si="24"/>
        <v/>
      </c>
      <c r="AL9" s="11" t="str">
        <f t="shared" si="25"/>
        <v/>
      </c>
      <c r="AM9" s="11" t="str">
        <f t="shared" si="26"/>
        <v/>
      </c>
      <c r="AN9" s="11" t="str">
        <f t="shared" si="27"/>
        <v/>
      </c>
      <c r="AO9" s="11" t="str">
        <f t="shared" si="28"/>
        <v/>
      </c>
      <c r="AP9" s="11" t="str">
        <f t="shared" si="29"/>
        <v/>
      </c>
      <c r="AQ9" s="11" t="str">
        <f t="shared" si="30"/>
        <v/>
      </c>
      <c r="AR9" s="11" t="str">
        <f t="shared" si="31"/>
        <v/>
      </c>
      <c r="AS9" s="11" t="str">
        <f t="shared" si="32"/>
        <v/>
      </c>
      <c r="AT9" s="11" t="str">
        <f t="shared" si="33"/>
        <v/>
      </c>
      <c r="AU9" s="11" t="str">
        <f t="shared" si="34"/>
        <v/>
      </c>
      <c r="AV9" s="11" t="str">
        <f t="shared" si="35"/>
        <v/>
      </c>
      <c r="AW9" s="11" t="str">
        <f t="shared" si="36"/>
        <v/>
      </c>
      <c r="AX9" s="11" t="str">
        <f t="shared" si="37"/>
        <v/>
      </c>
      <c r="AY9" s="11" t="str">
        <f t="shared" si="38"/>
        <v/>
      </c>
      <c r="AZ9" s="11" t="str">
        <f t="shared" si="39"/>
        <v/>
      </c>
      <c r="BA9" s="11" t="str">
        <f t="shared" si="40"/>
        <v/>
      </c>
      <c r="BB9" s="11" t="str">
        <f t="shared" si="41"/>
        <v/>
      </c>
      <c r="BC9" s="11" t="str">
        <f t="shared" si="42"/>
        <v/>
      </c>
      <c r="BD9" s="11" t="str">
        <f t="shared" si="43"/>
        <v/>
      </c>
      <c r="BE9" s="11" t="str">
        <f t="shared" si="44"/>
        <v/>
      </c>
      <c r="BF9" s="11" t="str">
        <f t="shared" si="45"/>
        <v/>
      </c>
      <c r="BG9" s="11" t="str">
        <f t="shared" si="46"/>
        <v/>
      </c>
    </row>
    <row r="10" spans="1:79" ht="30" x14ac:dyDescent="0.25">
      <c r="A10" s="8" t="s">
        <v>34</v>
      </c>
      <c r="B10" s="8" t="s">
        <v>35</v>
      </c>
      <c r="C10" s="8" t="s">
        <v>36</v>
      </c>
      <c r="D10" s="8" t="s">
        <v>27</v>
      </c>
      <c r="E10" s="9">
        <f>$B$3+3</f>
        <v>46065</v>
      </c>
      <c r="F10" s="9">
        <f>$B$3+4</f>
        <v>46066</v>
      </c>
      <c r="G10" s="10">
        <f t="shared" si="47"/>
        <v>2</v>
      </c>
      <c r="H10" s="8" t="s">
        <v>37</v>
      </c>
      <c r="I10" s="8" t="s">
        <v>38</v>
      </c>
      <c r="J10" s="8" t="s">
        <v>21</v>
      </c>
      <c r="K10" s="8"/>
      <c r="M10" s="11" t="str">
        <f t="shared" si="0"/>
        <v/>
      </c>
      <c r="N10" s="11" t="str">
        <f t="shared" si="1"/>
        <v/>
      </c>
      <c r="O10" s="11" t="str">
        <f t="shared" si="2"/>
        <v/>
      </c>
      <c r="P10" s="11">
        <f t="shared" si="3"/>
        <v>1</v>
      </c>
      <c r="Q10" s="11">
        <f t="shared" si="4"/>
        <v>1</v>
      </c>
      <c r="R10" s="11" t="str">
        <f t="shared" si="5"/>
        <v/>
      </c>
      <c r="S10" s="11" t="str">
        <f t="shared" si="6"/>
        <v/>
      </c>
      <c r="T10" s="11" t="str">
        <f t="shared" si="7"/>
        <v/>
      </c>
      <c r="U10" s="11" t="str">
        <f t="shared" si="8"/>
        <v/>
      </c>
      <c r="V10" s="11" t="str">
        <f t="shared" si="9"/>
        <v/>
      </c>
      <c r="W10" s="11" t="str">
        <f t="shared" si="10"/>
        <v/>
      </c>
      <c r="X10" s="11" t="str">
        <f t="shared" si="11"/>
        <v/>
      </c>
      <c r="Y10" s="11" t="str">
        <f t="shared" si="12"/>
        <v/>
      </c>
      <c r="Z10" s="11" t="str">
        <f t="shared" si="13"/>
        <v/>
      </c>
      <c r="AA10" s="11" t="str">
        <f t="shared" si="14"/>
        <v/>
      </c>
      <c r="AB10" s="11" t="str">
        <f t="shared" si="15"/>
        <v/>
      </c>
      <c r="AC10" s="11" t="str">
        <f t="shared" si="16"/>
        <v/>
      </c>
      <c r="AD10" s="11" t="str">
        <f t="shared" si="17"/>
        <v/>
      </c>
      <c r="AE10" s="11" t="str">
        <f t="shared" si="18"/>
        <v/>
      </c>
      <c r="AF10" s="11" t="str">
        <f t="shared" si="19"/>
        <v/>
      </c>
      <c r="AG10" s="11" t="str">
        <f t="shared" si="20"/>
        <v/>
      </c>
      <c r="AH10" s="11" t="str">
        <f t="shared" si="21"/>
        <v/>
      </c>
      <c r="AI10" s="11" t="str">
        <f t="shared" si="22"/>
        <v/>
      </c>
      <c r="AJ10" s="11" t="str">
        <f t="shared" si="23"/>
        <v/>
      </c>
      <c r="AK10" s="11" t="str">
        <f t="shared" si="24"/>
        <v/>
      </c>
      <c r="AL10" s="11" t="str">
        <f t="shared" si="25"/>
        <v/>
      </c>
      <c r="AM10" s="11" t="str">
        <f t="shared" si="26"/>
        <v/>
      </c>
      <c r="AN10" s="11" t="str">
        <f t="shared" si="27"/>
        <v/>
      </c>
      <c r="AO10" s="11" t="str">
        <f t="shared" si="28"/>
        <v/>
      </c>
      <c r="AP10" s="11" t="str">
        <f t="shared" si="29"/>
        <v/>
      </c>
      <c r="AQ10" s="11" t="str">
        <f t="shared" si="30"/>
        <v/>
      </c>
      <c r="AR10" s="11" t="str">
        <f t="shared" si="31"/>
        <v/>
      </c>
      <c r="AS10" s="11" t="str">
        <f t="shared" si="32"/>
        <v/>
      </c>
      <c r="AT10" s="11" t="str">
        <f t="shared" si="33"/>
        <v/>
      </c>
      <c r="AU10" s="11" t="str">
        <f t="shared" si="34"/>
        <v/>
      </c>
      <c r="AV10" s="11" t="str">
        <f t="shared" si="35"/>
        <v/>
      </c>
      <c r="AW10" s="11" t="str">
        <f t="shared" si="36"/>
        <v/>
      </c>
      <c r="AX10" s="11" t="str">
        <f t="shared" si="37"/>
        <v/>
      </c>
      <c r="AY10" s="11" t="str">
        <f t="shared" si="38"/>
        <v/>
      </c>
      <c r="AZ10" s="11" t="str">
        <f t="shared" si="39"/>
        <v/>
      </c>
      <c r="BA10" s="11" t="str">
        <f t="shared" si="40"/>
        <v/>
      </c>
      <c r="BB10" s="11" t="str">
        <f t="shared" si="41"/>
        <v/>
      </c>
      <c r="BC10" s="11" t="str">
        <f t="shared" si="42"/>
        <v/>
      </c>
      <c r="BD10" s="11" t="str">
        <f t="shared" si="43"/>
        <v/>
      </c>
      <c r="BE10" s="11" t="str">
        <f t="shared" si="44"/>
        <v/>
      </c>
      <c r="BF10" s="11" t="str">
        <f t="shared" si="45"/>
        <v/>
      </c>
      <c r="BG10" s="11" t="str">
        <f t="shared" si="46"/>
        <v/>
      </c>
    </row>
    <row r="11" spans="1:79" ht="30" x14ac:dyDescent="0.25">
      <c r="A11" s="8" t="s">
        <v>34</v>
      </c>
      <c r="B11" s="8" t="s">
        <v>39</v>
      </c>
      <c r="C11" s="8" t="s">
        <v>40</v>
      </c>
      <c r="D11" s="8" t="s">
        <v>18</v>
      </c>
      <c r="E11" s="9">
        <f>$B$3+7</f>
        <v>46069</v>
      </c>
      <c r="F11" s="9">
        <f>$B$3+11</f>
        <v>46073</v>
      </c>
      <c r="G11" s="10">
        <f t="shared" si="47"/>
        <v>5</v>
      </c>
      <c r="H11" s="8" t="s">
        <v>41</v>
      </c>
      <c r="I11" s="8" t="s">
        <v>42</v>
      </c>
      <c r="J11" s="8" t="s">
        <v>21</v>
      </c>
      <c r="K11" s="8"/>
      <c r="M11" s="11" t="str">
        <f t="shared" si="0"/>
        <v/>
      </c>
      <c r="N11" s="11" t="str">
        <f t="shared" si="1"/>
        <v/>
      </c>
      <c r="O11" s="11" t="str">
        <f t="shared" si="2"/>
        <v/>
      </c>
      <c r="P11" s="11" t="str">
        <f t="shared" si="3"/>
        <v/>
      </c>
      <c r="Q11" s="11" t="str">
        <f t="shared" si="4"/>
        <v/>
      </c>
      <c r="R11" s="11" t="str">
        <f t="shared" si="5"/>
        <v/>
      </c>
      <c r="S11" s="11" t="str">
        <f t="shared" si="6"/>
        <v/>
      </c>
      <c r="T11" s="11">
        <f t="shared" si="7"/>
        <v>1</v>
      </c>
      <c r="U11" s="11">
        <f t="shared" si="8"/>
        <v>1</v>
      </c>
      <c r="V11" s="11">
        <f t="shared" si="9"/>
        <v>1</v>
      </c>
      <c r="W11" s="11">
        <f t="shared" si="10"/>
        <v>1</v>
      </c>
      <c r="X11" s="11">
        <f t="shared" si="11"/>
        <v>1</v>
      </c>
      <c r="Y11" s="11" t="str">
        <f t="shared" si="12"/>
        <v/>
      </c>
      <c r="Z11" s="11" t="str">
        <f t="shared" si="13"/>
        <v/>
      </c>
      <c r="AA11" s="11" t="str">
        <f t="shared" si="14"/>
        <v/>
      </c>
      <c r="AB11" s="11" t="str">
        <f t="shared" si="15"/>
        <v/>
      </c>
      <c r="AC11" s="11" t="str">
        <f t="shared" si="16"/>
        <v/>
      </c>
      <c r="AD11" s="11" t="str">
        <f t="shared" si="17"/>
        <v/>
      </c>
      <c r="AE11" s="11" t="str">
        <f t="shared" si="18"/>
        <v/>
      </c>
      <c r="AF11" s="11" t="str">
        <f t="shared" si="19"/>
        <v/>
      </c>
      <c r="AG11" s="11" t="str">
        <f t="shared" si="20"/>
        <v/>
      </c>
      <c r="AH11" s="11" t="str">
        <f t="shared" si="21"/>
        <v/>
      </c>
      <c r="AI11" s="11" t="str">
        <f t="shared" si="22"/>
        <v/>
      </c>
      <c r="AJ11" s="11" t="str">
        <f t="shared" si="23"/>
        <v/>
      </c>
      <c r="AK11" s="11" t="str">
        <f t="shared" si="24"/>
        <v/>
      </c>
      <c r="AL11" s="11" t="str">
        <f t="shared" si="25"/>
        <v/>
      </c>
      <c r="AM11" s="11" t="str">
        <f t="shared" si="26"/>
        <v/>
      </c>
      <c r="AN11" s="11" t="str">
        <f t="shared" si="27"/>
        <v/>
      </c>
      <c r="AO11" s="11" t="str">
        <f t="shared" si="28"/>
        <v/>
      </c>
      <c r="AP11" s="11" t="str">
        <f t="shared" si="29"/>
        <v/>
      </c>
      <c r="AQ11" s="11" t="str">
        <f t="shared" si="30"/>
        <v/>
      </c>
      <c r="AR11" s="11" t="str">
        <f t="shared" si="31"/>
        <v/>
      </c>
      <c r="AS11" s="11" t="str">
        <f t="shared" si="32"/>
        <v/>
      </c>
      <c r="AT11" s="11" t="str">
        <f t="shared" si="33"/>
        <v/>
      </c>
      <c r="AU11" s="11" t="str">
        <f t="shared" si="34"/>
        <v/>
      </c>
      <c r="AV11" s="11" t="str">
        <f t="shared" si="35"/>
        <v/>
      </c>
      <c r="AW11" s="11" t="str">
        <f t="shared" si="36"/>
        <v/>
      </c>
      <c r="AX11" s="11" t="str">
        <f t="shared" si="37"/>
        <v/>
      </c>
      <c r="AY11" s="11" t="str">
        <f t="shared" si="38"/>
        <v/>
      </c>
      <c r="AZ11" s="11" t="str">
        <f t="shared" si="39"/>
        <v/>
      </c>
      <c r="BA11" s="11" t="str">
        <f t="shared" si="40"/>
        <v/>
      </c>
      <c r="BB11" s="11" t="str">
        <f t="shared" si="41"/>
        <v/>
      </c>
      <c r="BC11" s="11" t="str">
        <f t="shared" si="42"/>
        <v/>
      </c>
      <c r="BD11" s="11" t="str">
        <f t="shared" si="43"/>
        <v/>
      </c>
      <c r="BE11" s="11" t="str">
        <f t="shared" si="44"/>
        <v/>
      </c>
      <c r="BF11" s="11" t="str">
        <f t="shared" si="45"/>
        <v/>
      </c>
      <c r="BG11" s="11" t="str">
        <f t="shared" si="46"/>
        <v/>
      </c>
    </row>
    <row r="12" spans="1:79" ht="30" x14ac:dyDescent="0.25">
      <c r="A12" s="8" t="s">
        <v>34</v>
      </c>
      <c r="B12" s="8" t="s">
        <v>39</v>
      </c>
      <c r="C12" s="8" t="s">
        <v>43</v>
      </c>
      <c r="D12" s="8" t="s">
        <v>27</v>
      </c>
      <c r="E12" s="9">
        <f>$B$3+14</f>
        <v>46076</v>
      </c>
      <c r="F12" s="9">
        <f>$B$3+18</f>
        <v>46080</v>
      </c>
      <c r="G12" s="10">
        <f t="shared" si="47"/>
        <v>5</v>
      </c>
      <c r="H12" s="8" t="s">
        <v>44</v>
      </c>
      <c r="I12" s="8" t="s">
        <v>45</v>
      </c>
      <c r="J12" s="8" t="s">
        <v>21</v>
      </c>
      <c r="K12" s="8"/>
      <c r="M12" s="11" t="str">
        <f t="shared" si="0"/>
        <v/>
      </c>
      <c r="N12" s="11" t="str">
        <f t="shared" si="1"/>
        <v/>
      </c>
      <c r="O12" s="11" t="str">
        <f t="shared" si="2"/>
        <v/>
      </c>
      <c r="P12" s="11" t="str">
        <f t="shared" si="3"/>
        <v/>
      </c>
      <c r="Q12" s="11" t="str">
        <f t="shared" si="4"/>
        <v/>
      </c>
      <c r="R12" s="11" t="str">
        <f t="shared" si="5"/>
        <v/>
      </c>
      <c r="S12" s="11" t="str">
        <f t="shared" si="6"/>
        <v/>
      </c>
      <c r="T12" s="11" t="str">
        <f t="shared" si="7"/>
        <v/>
      </c>
      <c r="U12" s="11" t="str">
        <f t="shared" si="8"/>
        <v/>
      </c>
      <c r="V12" s="11" t="str">
        <f t="shared" si="9"/>
        <v/>
      </c>
      <c r="W12" s="11" t="str">
        <f t="shared" si="10"/>
        <v/>
      </c>
      <c r="X12" s="11" t="str">
        <f t="shared" si="11"/>
        <v/>
      </c>
      <c r="Y12" s="11" t="str">
        <f t="shared" si="12"/>
        <v/>
      </c>
      <c r="Z12" s="11" t="str">
        <f t="shared" si="13"/>
        <v/>
      </c>
      <c r="AA12" s="11">
        <f t="shared" si="14"/>
        <v>1</v>
      </c>
      <c r="AB12" s="11">
        <f t="shared" si="15"/>
        <v>1</v>
      </c>
      <c r="AC12" s="11">
        <f t="shared" si="16"/>
        <v>1</v>
      </c>
      <c r="AD12" s="11">
        <f t="shared" si="17"/>
        <v>1</v>
      </c>
      <c r="AE12" s="11">
        <f t="shared" si="18"/>
        <v>1</v>
      </c>
      <c r="AF12" s="11" t="str">
        <f t="shared" si="19"/>
        <v/>
      </c>
      <c r="AG12" s="11" t="str">
        <f t="shared" si="20"/>
        <v/>
      </c>
      <c r="AH12" s="11" t="str">
        <f t="shared" si="21"/>
        <v/>
      </c>
      <c r="AI12" s="11" t="str">
        <f t="shared" si="22"/>
        <v/>
      </c>
      <c r="AJ12" s="11" t="str">
        <f t="shared" si="23"/>
        <v/>
      </c>
      <c r="AK12" s="11" t="str">
        <f t="shared" si="24"/>
        <v/>
      </c>
      <c r="AL12" s="11" t="str">
        <f t="shared" si="25"/>
        <v/>
      </c>
      <c r="AM12" s="11" t="str">
        <f t="shared" si="26"/>
        <v/>
      </c>
      <c r="AN12" s="11" t="str">
        <f t="shared" si="27"/>
        <v/>
      </c>
      <c r="AO12" s="11" t="str">
        <f t="shared" si="28"/>
        <v/>
      </c>
      <c r="AP12" s="11" t="str">
        <f t="shared" si="29"/>
        <v/>
      </c>
      <c r="AQ12" s="11" t="str">
        <f t="shared" si="30"/>
        <v/>
      </c>
      <c r="AR12" s="11" t="str">
        <f t="shared" si="31"/>
        <v/>
      </c>
      <c r="AS12" s="11" t="str">
        <f t="shared" si="32"/>
        <v/>
      </c>
      <c r="AT12" s="11" t="str">
        <f t="shared" si="33"/>
        <v/>
      </c>
      <c r="AU12" s="11" t="str">
        <f t="shared" si="34"/>
        <v/>
      </c>
      <c r="AV12" s="11" t="str">
        <f t="shared" si="35"/>
        <v/>
      </c>
      <c r="AW12" s="11" t="str">
        <f t="shared" si="36"/>
        <v/>
      </c>
      <c r="AX12" s="11" t="str">
        <f t="shared" si="37"/>
        <v/>
      </c>
      <c r="AY12" s="11" t="str">
        <f t="shared" si="38"/>
        <v/>
      </c>
      <c r="AZ12" s="11" t="str">
        <f t="shared" si="39"/>
        <v/>
      </c>
      <c r="BA12" s="11" t="str">
        <f t="shared" si="40"/>
        <v/>
      </c>
      <c r="BB12" s="11" t="str">
        <f t="shared" si="41"/>
        <v/>
      </c>
      <c r="BC12" s="11" t="str">
        <f t="shared" si="42"/>
        <v/>
      </c>
      <c r="BD12" s="11" t="str">
        <f t="shared" si="43"/>
        <v/>
      </c>
      <c r="BE12" s="11" t="str">
        <f t="shared" si="44"/>
        <v/>
      </c>
      <c r="BF12" s="11" t="str">
        <f t="shared" si="45"/>
        <v/>
      </c>
      <c r="BG12" s="11" t="str">
        <f t="shared" si="46"/>
        <v/>
      </c>
    </row>
    <row r="13" spans="1:79" ht="30" x14ac:dyDescent="0.25">
      <c r="A13" s="8" t="s">
        <v>34</v>
      </c>
      <c r="B13" s="8" t="s">
        <v>46</v>
      </c>
      <c r="C13" s="8" t="s">
        <v>47</v>
      </c>
      <c r="D13" s="8" t="s">
        <v>27</v>
      </c>
      <c r="E13" s="9">
        <f>$B$3+21</f>
        <v>46083</v>
      </c>
      <c r="F13" s="9">
        <f>$B$3+25</f>
        <v>46087</v>
      </c>
      <c r="G13" s="10">
        <f t="shared" si="47"/>
        <v>5</v>
      </c>
      <c r="H13" s="8" t="s">
        <v>48</v>
      </c>
      <c r="I13" s="8" t="s">
        <v>49</v>
      </c>
      <c r="J13" s="8" t="s">
        <v>21</v>
      </c>
      <c r="K13" s="8"/>
      <c r="M13" s="11" t="str">
        <f t="shared" si="0"/>
        <v/>
      </c>
      <c r="N13" s="11" t="str">
        <f t="shared" si="1"/>
        <v/>
      </c>
      <c r="O13" s="11" t="str">
        <f t="shared" si="2"/>
        <v/>
      </c>
      <c r="P13" s="11" t="str">
        <f t="shared" si="3"/>
        <v/>
      </c>
      <c r="Q13" s="11" t="str">
        <f t="shared" si="4"/>
        <v/>
      </c>
      <c r="R13" s="11" t="str">
        <f t="shared" si="5"/>
        <v/>
      </c>
      <c r="S13" s="11" t="str">
        <f t="shared" si="6"/>
        <v/>
      </c>
      <c r="T13" s="11" t="str">
        <f t="shared" si="7"/>
        <v/>
      </c>
      <c r="U13" s="11" t="str">
        <f t="shared" si="8"/>
        <v/>
      </c>
      <c r="V13" s="11" t="str">
        <f t="shared" si="9"/>
        <v/>
      </c>
      <c r="W13" s="11" t="str">
        <f t="shared" si="10"/>
        <v/>
      </c>
      <c r="X13" s="11" t="str">
        <f t="shared" si="11"/>
        <v/>
      </c>
      <c r="Y13" s="11" t="str">
        <f t="shared" si="12"/>
        <v/>
      </c>
      <c r="Z13" s="11" t="str">
        <f t="shared" si="13"/>
        <v/>
      </c>
      <c r="AA13" s="11" t="str">
        <f t="shared" si="14"/>
        <v/>
      </c>
      <c r="AB13" s="11" t="str">
        <f t="shared" si="15"/>
        <v/>
      </c>
      <c r="AC13" s="11" t="str">
        <f t="shared" si="16"/>
        <v/>
      </c>
      <c r="AD13" s="11" t="str">
        <f t="shared" si="17"/>
        <v/>
      </c>
      <c r="AE13" s="11" t="str">
        <f t="shared" si="18"/>
        <v/>
      </c>
      <c r="AF13" s="11" t="str">
        <f t="shared" si="19"/>
        <v/>
      </c>
      <c r="AG13" s="11" t="str">
        <f t="shared" si="20"/>
        <v/>
      </c>
      <c r="AH13" s="11">
        <f t="shared" si="21"/>
        <v>1</v>
      </c>
      <c r="AI13" s="11">
        <f t="shared" si="22"/>
        <v>1</v>
      </c>
      <c r="AJ13" s="11">
        <f t="shared" si="23"/>
        <v>1</v>
      </c>
      <c r="AK13" s="11">
        <f t="shared" si="24"/>
        <v>1</v>
      </c>
      <c r="AL13" s="11">
        <f t="shared" si="25"/>
        <v>1</v>
      </c>
      <c r="AM13" s="11" t="str">
        <f t="shared" si="26"/>
        <v/>
      </c>
      <c r="AN13" s="11" t="str">
        <f t="shared" si="27"/>
        <v/>
      </c>
      <c r="AO13" s="11" t="str">
        <f t="shared" si="28"/>
        <v/>
      </c>
      <c r="AP13" s="11" t="str">
        <f t="shared" si="29"/>
        <v/>
      </c>
      <c r="AQ13" s="11" t="str">
        <f t="shared" si="30"/>
        <v/>
      </c>
      <c r="AR13" s="11" t="str">
        <f t="shared" si="31"/>
        <v/>
      </c>
      <c r="AS13" s="11" t="str">
        <f t="shared" si="32"/>
        <v/>
      </c>
      <c r="AT13" s="11" t="str">
        <f t="shared" si="33"/>
        <v/>
      </c>
      <c r="AU13" s="11" t="str">
        <f t="shared" si="34"/>
        <v/>
      </c>
      <c r="AV13" s="11" t="str">
        <f t="shared" si="35"/>
        <v/>
      </c>
      <c r="AW13" s="11" t="str">
        <f t="shared" si="36"/>
        <v/>
      </c>
      <c r="AX13" s="11" t="str">
        <f t="shared" si="37"/>
        <v/>
      </c>
      <c r="AY13" s="11" t="str">
        <f t="shared" si="38"/>
        <v/>
      </c>
      <c r="AZ13" s="11" t="str">
        <f t="shared" si="39"/>
        <v/>
      </c>
      <c r="BA13" s="11" t="str">
        <f t="shared" si="40"/>
        <v/>
      </c>
      <c r="BB13" s="11" t="str">
        <f t="shared" si="41"/>
        <v/>
      </c>
      <c r="BC13" s="11" t="str">
        <f t="shared" si="42"/>
        <v/>
      </c>
      <c r="BD13" s="11" t="str">
        <f t="shared" si="43"/>
        <v/>
      </c>
      <c r="BE13" s="11" t="str">
        <f t="shared" si="44"/>
        <v/>
      </c>
      <c r="BF13" s="11" t="str">
        <f t="shared" si="45"/>
        <v/>
      </c>
      <c r="BG13" s="11" t="str">
        <f t="shared" si="46"/>
        <v/>
      </c>
    </row>
    <row r="14" spans="1:79" ht="45" x14ac:dyDescent="0.25">
      <c r="A14" s="8" t="s">
        <v>50</v>
      </c>
      <c r="B14" s="8" t="s">
        <v>51</v>
      </c>
      <c r="C14" s="8" t="s">
        <v>52</v>
      </c>
      <c r="D14" s="8" t="s">
        <v>27</v>
      </c>
      <c r="E14" s="9">
        <f>$B$3+7</f>
        <v>46069</v>
      </c>
      <c r="F14" s="9">
        <f>$B$3+11</f>
        <v>46073</v>
      </c>
      <c r="G14" s="10">
        <f t="shared" si="47"/>
        <v>5</v>
      </c>
      <c r="H14" s="8" t="s">
        <v>41</v>
      </c>
      <c r="I14" s="8" t="s">
        <v>53</v>
      </c>
      <c r="J14" s="8" t="s">
        <v>21</v>
      </c>
      <c r="K14" s="8"/>
      <c r="M14" s="11" t="str">
        <f t="shared" si="0"/>
        <v/>
      </c>
      <c r="N14" s="11" t="str">
        <f t="shared" si="1"/>
        <v/>
      </c>
      <c r="O14" s="11" t="str">
        <f t="shared" si="2"/>
        <v/>
      </c>
      <c r="P14" s="11" t="str">
        <f t="shared" si="3"/>
        <v/>
      </c>
      <c r="Q14" s="11" t="str">
        <f t="shared" si="4"/>
        <v/>
      </c>
      <c r="R14" s="11" t="str">
        <f t="shared" si="5"/>
        <v/>
      </c>
      <c r="S14" s="11" t="str">
        <f t="shared" si="6"/>
        <v/>
      </c>
      <c r="T14" s="11">
        <f t="shared" si="7"/>
        <v>1</v>
      </c>
      <c r="U14" s="11">
        <f t="shared" si="8"/>
        <v>1</v>
      </c>
      <c r="V14" s="11">
        <f t="shared" si="9"/>
        <v>1</v>
      </c>
      <c r="W14" s="11">
        <f t="shared" si="10"/>
        <v>1</v>
      </c>
      <c r="X14" s="11">
        <f t="shared" si="11"/>
        <v>1</v>
      </c>
      <c r="Y14" s="11" t="str">
        <f t="shared" si="12"/>
        <v/>
      </c>
      <c r="Z14" s="11" t="str">
        <f t="shared" si="13"/>
        <v/>
      </c>
      <c r="AA14" s="11" t="str">
        <f t="shared" si="14"/>
        <v/>
      </c>
      <c r="AB14" s="11" t="str">
        <f t="shared" si="15"/>
        <v/>
      </c>
      <c r="AC14" s="11" t="str">
        <f t="shared" si="16"/>
        <v/>
      </c>
      <c r="AD14" s="11" t="str">
        <f t="shared" si="17"/>
        <v/>
      </c>
      <c r="AE14" s="11" t="str">
        <f t="shared" si="18"/>
        <v/>
      </c>
      <c r="AF14" s="11" t="str">
        <f t="shared" si="19"/>
        <v/>
      </c>
      <c r="AG14" s="11" t="str">
        <f t="shared" si="20"/>
        <v/>
      </c>
      <c r="AH14" s="11" t="str">
        <f t="shared" si="21"/>
        <v/>
      </c>
      <c r="AI14" s="11" t="str">
        <f t="shared" si="22"/>
        <v/>
      </c>
      <c r="AJ14" s="11" t="str">
        <f t="shared" si="23"/>
        <v/>
      </c>
      <c r="AK14" s="11" t="str">
        <f t="shared" si="24"/>
        <v/>
      </c>
      <c r="AL14" s="11" t="str">
        <f t="shared" si="25"/>
        <v/>
      </c>
      <c r="AM14" s="11" t="str">
        <f t="shared" si="26"/>
        <v/>
      </c>
      <c r="AN14" s="11" t="str">
        <f t="shared" si="27"/>
        <v/>
      </c>
      <c r="AO14" s="11" t="str">
        <f t="shared" si="28"/>
        <v/>
      </c>
      <c r="AP14" s="11" t="str">
        <f t="shared" si="29"/>
        <v/>
      </c>
      <c r="AQ14" s="11" t="str">
        <f t="shared" si="30"/>
        <v/>
      </c>
      <c r="AR14" s="11" t="str">
        <f t="shared" si="31"/>
        <v/>
      </c>
      <c r="AS14" s="11" t="str">
        <f t="shared" si="32"/>
        <v/>
      </c>
      <c r="AT14" s="11" t="str">
        <f t="shared" si="33"/>
        <v/>
      </c>
      <c r="AU14" s="11" t="str">
        <f t="shared" si="34"/>
        <v/>
      </c>
      <c r="AV14" s="11" t="str">
        <f t="shared" si="35"/>
        <v/>
      </c>
      <c r="AW14" s="11" t="str">
        <f t="shared" si="36"/>
        <v/>
      </c>
      <c r="AX14" s="11" t="str">
        <f t="shared" si="37"/>
        <v/>
      </c>
      <c r="AY14" s="11" t="str">
        <f t="shared" si="38"/>
        <v/>
      </c>
      <c r="AZ14" s="11" t="str">
        <f t="shared" si="39"/>
        <v/>
      </c>
      <c r="BA14" s="11" t="str">
        <f t="shared" si="40"/>
        <v/>
      </c>
      <c r="BB14" s="11" t="str">
        <f t="shared" si="41"/>
        <v/>
      </c>
      <c r="BC14" s="11" t="str">
        <f t="shared" si="42"/>
        <v/>
      </c>
      <c r="BD14" s="11" t="str">
        <f t="shared" si="43"/>
        <v/>
      </c>
      <c r="BE14" s="11" t="str">
        <f t="shared" si="44"/>
        <v/>
      </c>
      <c r="BF14" s="11" t="str">
        <f t="shared" si="45"/>
        <v/>
      </c>
      <c r="BG14" s="11" t="str">
        <f t="shared" si="46"/>
        <v/>
      </c>
    </row>
    <row r="15" spans="1:79" ht="30" x14ac:dyDescent="0.25">
      <c r="A15" s="8" t="s">
        <v>50</v>
      </c>
      <c r="B15" s="8" t="s">
        <v>54</v>
      </c>
      <c r="C15" s="8" t="s">
        <v>55</v>
      </c>
      <c r="D15" s="8" t="s">
        <v>27</v>
      </c>
      <c r="E15" s="9">
        <f>$B$3+2</f>
        <v>46064</v>
      </c>
      <c r="F15" s="9">
        <f>$B$3+7</f>
        <v>46069</v>
      </c>
      <c r="G15" s="10">
        <f t="shared" si="47"/>
        <v>6</v>
      </c>
      <c r="H15" s="8" t="s">
        <v>41</v>
      </c>
      <c r="I15" s="8" t="s">
        <v>56</v>
      </c>
      <c r="J15" s="8" t="s">
        <v>21</v>
      </c>
      <c r="K15" s="8"/>
      <c r="M15" s="11" t="str">
        <f t="shared" si="0"/>
        <v/>
      </c>
      <c r="N15" s="11" t="str">
        <f t="shared" si="1"/>
        <v/>
      </c>
      <c r="O15" s="11">
        <f t="shared" si="2"/>
        <v>1</v>
      </c>
      <c r="P15" s="11">
        <f t="shared" si="3"/>
        <v>1</v>
      </c>
      <c r="Q15" s="11">
        <f t="shared" si="4"/>
        <v>1</v>
      </c>
      <c r="R15" s="11">
        <f t="shared" si="5"/>
        <v>1</v>
      </c>
      <c r="S15" s="11">
        <f t="shared" si="6"/>
        <v>1</v>
      </c>
      <c r="T15" s="11">
        <f t="shared" si="7"/>
        <v>1</v>
      </c>
      <c r="U15" s="11" t="str">
        <f t="shared" si="8"/>
        <v/>
      </c>
      <c r="V15" s="11" t="str">
        <f t="shared" si="9"/>
        <v/>
      </c>
      <c r="W15" s="11" t="str">
        <f t="shared" si="10"/>
        <v/>
      </c>
      <c r="X15" s="11" t="str">
        <f t="shared" si="11"/>
        <v/>
      </c>
      <c r="Y15" s="11" t="str">
        <f t="shared" si="12"/>
        <v/>
      </c>
      <c r="Z15" s="11" t="str">
        <f t="shared" si="13"/>
        <v/>
      </c>
      <c r="AA15" s="11" t="str">
        <f t="shared" si="14"/>
        <v/>
      </c>
      <c r="AB15" s="11" t="str">
        <f t="shared" si="15"/>
        <v/>
      </c>
      <c r="AC15" s="11" t="str">
        <f t="shared" si="16"/>
        <v/>
      </c>
      <c r="AD15" s="11" t="str">
        <f t="shared" si="17"/>
        <v/>
      </c>
      <c r="AE15" s="11" t="str">
        <f t="shared" si="18"/>
        <v/>
      </c>
      <c r="AF15" s="11" t="str">
        <f t="shared" si="19"/>
        <v/>
      </c>
      <c r="AG15" s="11" t="str">
        <f t="shared" si="20"/>
        <v/>
      </c>
      <c r="AH15" s="11" t="str">
        <f t="shared" si="21"/>
        <v/>
      </c>
      <c r="AI15" s="11" t="str">
        <f t="shared" si="22"/>
        <v/>
      </c>
      <c r="AJ15" s="11" t="str">
        <f t="shared" si="23"/>
        <v/>
      </c>
      <c r="AK15" s="11" t="str">
        <f t="shared" si="24"/>
        <v/>
      </c>
      <c r="AL15" s="11" t="str">
        <f t="shared" si="25"/>
        <v/>
      </c>
      <c r="AM15" s="11" t="str">
        <f t="shared" si="26"/>
        <v/>
      </c>
      <c r="AN15" s="11" t="str">
        <f t="shared" si="27"/>
        <v/>
      </c>
      <c r="AO15" s="11" t="str">
        <f t="shared" si="28"/>
        <v/>
      </c>
      <c r="AP15" s="11" t="str">
        <f t="shared" si="29"/>
        <v/>
      </c>
      <c r="AQ15" s="11" t="str">
        <f t="shared" si="30"/>
        <v/>
      </c>
      <c r="AR15" s="11" t="str">
        <f t="shared" si="31"/>
        <v/>
      </c>
      <c r="AS15" s="11" t="str">
        <f t="shared" si="32"/>
        <v/>
      </c>
      <c r="AT15" s="11" t="str">
        <f t="shared" si="33"/>
        <v/>
      </c>
      <c r="AU15" s="11" t="str">
        <f t="shared" si="34"/>
        <v/>
      </c>
      <c r="AV15" s="11" t="str">
        <f t="shared" si="35"/>
        <v/>
      </c>
      <c r="AW15" s="11" t="str">
        <f t="shared" si="36"/>
        <v/>
      </c>
      <c r="AX15" s="11" t="str">
        <f t="shared" si="37"/>
        <v/>
      </c>
      <c r="AY15" s="11" t="str">
        <f t="shared" si="38"/>
        <v/>
      </c>
      <c r="AZ15" s="11" t="str">
        <f t="shared" si="39"/>
        <v/>
      </c>
      <c r="BA15" s="11" t="str">
        <f t="shared" si="40"/>
        <v/>
      </c>
      <c r="BB15" s="11" t="str">
        <f t="shared" si="41"/>
        <v/>
      </c>
      <c r="BC15" s="11" t="str">
        <f t="shared" si="42"/>
        <v/>
      </c>
      <c r="BD15" s="11" t="str">
        <f t="shared" si="43"/>
        <v/>
      </c>
      <c r="BE15" s="11" t="str">
        <f t="shared" si="44"/>
        <v/>
      </c>
      <c r="BF15" s="11" t="str">
        <f t="shared" si="45"/>
        <v/>
      </c>
      <c r="BG15" s="11" t="str">
        <f t="shared" si="46"/>
        <v/>
      </c>
    </row>
    <row r="16" spans="1:79" ht="30" x14ac:dyDescent="0.25">
      <c r="A16" s="8" t="s">
        <v>50</v>
      </c>
      <c r="B16" s="8" t="s">
        <v>57</v>
      </c>
      <c r="C16" s="8" t="s">
        <v>58</v>
      </c>
      <c r="D16" s="8" t="s">
        <v>59</v>
      </c>
      <c r="E16" s="9">
        <f>$B$3+2</f>
        <v>46064</v>
      </c>
      <c r="F16" s="9">
        <f>$B$3+7</f>
        <v>46069</v>
      </c>
      <c r="G16" s="10">
        <f t="shared" si="47"/>
        <v>6</v>
      </c>
      <c r="H16" s="8" t="s">
        <v>60</v>
      </c>
      <c r="I16" s="8" t="s">
        <v>61</v>
      </c>
      <c r="J16" s="8" t="s">
        <v>21</v>
      </c>
      <c r="K16" s="8"/>
      <c r="M16" s="11" t="str">
        <f t="shared" si="0"/>
        <v/>
      </c>
      <c r="N16" s="11" t="str">
        <f t="shared" si="1"/>
        <v/>
      </c>
      <c r="O16" s="11">
        <f t="shared" si="2"/>
        <v>1</v>
      </c>
      <c r="P16" s="11">
        <f t="shared" si="3"/>
        <v>1</v>
      </c>
      <c r="Q16" s="11">
        <f t="shared" si="4"/>
        <v>1</v>
      </c>
      <c r="R16" s="11">
        <f t="shared" si="5"/>
        <v>1</v>
      </c>
      <c r="S16" s="11">
        <f t="shared" si="6"/>
        <v>1</v>
      </c>
      <c r="T16" s="11">
        <f t="shared" si="7"/>
        <v>1</v>
      </c>
      <c r="U16" s="11" t="str">
        <f t="shared" si="8"/>
        <v/>
      </c>
      <c r="V16" s="11" t="str">
        <f t="shared" si="9"/>
        <v/>
      </c>
      <c r="W16" s="11" t="str">
        <f t="shared" si="10"/>
        <v/>
      </c>
      <c r="X16" s="11" t="str">
        <f t="shared" si="11"/>
        <v/>
      </c>
      <c r="Y16" s="11" t="str">
        <f t="shared" si="12"/>
        <v/>
      </c>
      <c r="Z16" s="11" t="str">
        <f t="shared" si="13"/>
        <v/>
      </c>
      <c r="AA16" s="11" t="str">
        <f t="shared" si="14"/>
        <v/>
      </c>
      <c r="AB16" s="11" t="str">
        <f t="shared" si="15"/>
        <v/>
      </c>
      <c r="AC16" s="11" t="str">
        <f t="shared" si="16"/>
        <v/>
      </c>
      <c r="AD16" s="11" t="str">
        <f t="shared" si="17"/>
        <v/>
      </c>
      <c r="AE16" s="11" t="str">
        <f t="shared" si="18"/>
        <v/>
      </c>
      <c r="AF16" s="11" t="str">
        <f t="shared" si="19"/>
        <v/>
      </c>
      <c r="AG16" s="11" t="str">
        <f t="shared" si="20"/>
        <v/>
      </c>
      <c r="AH16" s="11" t="str">
        <f t="shared" si="21"/>
        <v/>
      </c>
      <c r="AI16" s="11" t="str">
        <f t="shared" si="22"/>
        <v/>
      </c>
      <c r="AJ16" s="11" t="str">
        <f t="shared" si="23"/>
        <v/>
      </c>
      <c r="AK16" s="11" t="str">
        <f t="shared" si="24"/>
        <v/>
      </c>
      <c r="AL16" s="11" t="str">
        <f t="shared" si="25"/>
        <v/>
      </c>
      <c r="AM16" s="11" t="str">
        <f t="shared" si="26"/>
        <v/>
      </c>
      <c r="AN16" s="11" t="str">
        <f t="shared" si="27"/>
        <v/>
      </c>
      <c r="AO16" s="11" t="str">
        <f t="shared" si="28"/>
        <v/>
      </c>
      <c r="AP16" s="11" t="str">
        <f t="shared" si="29"/>
        <v/>
      </c>
      <c r="AQ16" s="11" t="str">
        <f t="shared" si="30"/>
        <v/>
      </c>
      <c r="AR16" s="11" t="str">
        <f t="shared" si="31"/>
        <v/>
      </c>
      <c r="AS16" s="11" t="str">
        <f t="shared" si="32"/>
        <v/>
      </c>
      <c r="AT16" s="11" t="str">
        <f t="shared" si="33"/>
        <v/>
      </c>
      <c r="AU16" s="11" t="str">
        <f t="shared" si="34"/>
        <v/>
      </c>
      <c r="AV16" s="11" t="str">
        <f t="shared" si="35"/>
        <v/>
      </c>
      <c r="AW16" s="11" t="str">
        <f t="shared" si="36"/>
        <v/>
      </c>
      <c r="AX16" s="11" t="str">
        <f t="shared" si="37"/>
        <v/>
      </c>
      <c r="AY16" s="11" t="str">
        <f t="shared" si="38"/>
        <v/>
      </c>
      <c r="AZ16" s="11" t="str">
        <f t="shared" si="39"/>
        <v/>
      </c>
      <c r="BA16" s="11" t="str">
        <f t="shared" si="40"/>
        <v/>
      </c>
      <c r="BB16" s="11" t="str">
        <f t="shared" si="41"/>
        <v/>
      </c>
      <c r="BC16" s="11" t="str">
        <f t="shared" si="42"/>
        <v/>
      </c>
      <c r="BD16" s="11" t="str">
        <f t="shared" si="43"/>
        <v/>
      </c>
      <c r="BE16" s="11" t="str">
        <f t="shared" si="44"/>
        <v/>
      </c>
      <c r="BF16" s="11" t="str">
        <f t="shared" si="45"/>
        <v/>
      </c>
      <c r="BG16" s="11" t="str">
        <f t="shared" si="46"/>
        <v/>
      </c>
    </row>
    <row r="17" spans="1:59" ht="45" x14ac:dyDescent="0.25">
      <c r="A17" s="8" t="s">
        <v>50</v>
      </c>
      <c r="B17" s="8" t="s">
        <v>62</v>
      </c>
      <c r="C17" s="8" t="s">
        <v>63</v>
      </c>
      <c r="D17" s="8" t="s">
        <v>27</v>
      </c>
      <c r="E17" s="9">
        <f>$B$3+7</f>
        <v>46069</v>
      </c>
      <c r="F17" s="9">
        <f>$B$3+11</f>
        <v>46073</v>
      </c>
      <c r="G17" s="10">
        <f t="shared" si="47"/>
        <v>5</v>
      </c>
      <c r="H17" s="8" t="s">
        <v>60</v>
      </c>
      <c r="I17" s="8" t="s">
        <v>64</v>
      </c>
      <c r="J17" s="8" t="s">
        <v>21</v>
      </c>
      <c r="K17" s="8"/>
      <c r="M17" s="11" t="str">
        <f t="shared" si="0"/>
        <v/>
      </c>
      <c r="N17" s="11" t="str">
        <f t="shared" si="1"/>
        <v/>
      </c>
      <c r="O17" s="11" t="str">
        <f t="shared" si="2"/>
        <v/>
      </c>
      <c r="P17" s="11" t="str">
        <f t="shared" si="3"/>
        <v/>
      </c>
      <c r="Q17" s="11" t="str">
        <f t="shared" si="4"/>
        <v/>
      </c>
      <c r="R17" s="11" t="str">
        <f t="shared" si="5"/>
        <v/>
      </c>
      <c r="S17" s="11" t="str">
        <f t="shared" si="6"/>
        <v/>
      </c>
      <c r="T17" s="11">
        <f t="shared" si="7"/>
        <v>1</v>
      </c>
      <c r="U17" s="11">
        <f t="shared" si="8"/>
        <v>1</v>
      </c>
      <c r="V17" s="11">
        <f t="shared" si="9"/>
        <v>1</v>
      </c>
      <c r="W17" s="11">
        <f t="shared" si="10"/>
        <v>1</v>
      </c>
      <c r="X17" s="11">
        <f t="shared" si="11"/>
        <v>1</v>
      </c>
      <c r="Y17" s="11" t="str">
        <f t="shared" si="12"/>
        <v/>
      </c>
      <c r="Z17" s="11" t="str">
        <f t="shared" si="13"/>
        <v/>
      </c>
      <c r="AA17" s="11" t="str">
        <f t="shared" si="14"/>
        <v/>
      </c>
      <c r="AB17" s="11" t="str">
        <f t="shared" si="15"/>
        <v/>
      </c>
      <c r="AC17" s="11" t="str">
        <f t="shared" si="16"/>
        <v/>
      </c>
      <c r="AD17" s="11" t="str">
        <f t="shared" si="17"/>
        <v/>
      </c>
      <c r="AE17" s="11" t="str">
        <f t="shared" si="18"/>
        <v/>
      </c>
      <c r="AF17" s="11" t="str">
        <f t="shared" si="19"/>
        <v/>
      </c>
      <c r="AG17" s="11" t="str">
        <f t="shared" si="20"/>
        <v/>
      </c>
      <c r="AH17" s="11" t="str">
        <f t="shared" si="21"/>
        <v/>
      </c>
      <c r="AI17" s="11" t="str">
        <f t="shared" si="22"/>
        <v/>
      </c>
      <c r="AJ17" s="11" t="str">
        <f t="shared" si="23"/>
        <v/>
      </c>
      <c r="AK17" s="11" t="str">
        <f t="shared" si="24"/>
        <v/>
      </c>
      <c r="AL17" s="11" t="str">
        <f t="shared" si="25"/>
        <v/>
      </c>
      <c r="AM17" s="11" t="str">
        <f t="shared" si="26"/>
        <v/>
      </c>
      <c r="AN17" s="11" t="str">
        <f t="shared" si="27"/>
        <v/>
      </c>
      <c r="AO17" s="11" t="str">
        <f t="shared" si="28"/>
        <v/>
      </c>
      <c r="AP17" s="11" t="str">
        <f t="shared" si="29"/>
        <v/>
      </c>
      <c r="AQ17" s="11" t="str">
        <f t="shared" si="30"/>
        <v/>
      </c>
      <c r="AR17" s="11" t="str">
        <f t="shared" si="31"/>
        <v/>
      </c>
      <c r="AS17" s="11" t="str">
        <f t="shared" si="32"/>
        <v/>
      </c>
      <c r="AT17" s="11" t="str">
        <f t="shared" si="33"/>
        <v/>
      </c>
      <c r="AU17" s="11" t="str">
        <f t="shared" si="34"/>
        <v/>
      </c>
      <c r="AV17" s="11" t="str">
        <f t="shared" si="35"/>
        <v/>
      </c>
      <c r="AW17" s="11" t="str">
        <f t="shared" si="36"/>
        <v/>
      </c>
      <c r="AX17" s="11" t="str">
        <f t="shared" si="37"/>
        <v/>
      </c>
      <c r="AY17" s="11" t="str">
        <f t="shared" si="38"/>
        <v/>
      </c>
      <c r="AZ17" s="11" t="str">
        <f t="shared" si="39"/>
        <v/>
      </c>
      <c r="BA17" s="11" t="str">
        <f t="shared" si="40"/>
        <v/>
      </c>
      <c r="BB17" s="11" t="str">
        <f t="shared" si="41"/>
        <v/>
      </c>
      <c r="BC17" s="11" t="str">
        <f t="shared" si="42"/>
        <v/>
      </c>
      <c r="BD17" s="11" t="str">
        <f t="shared" si="43"/>
        <v/>
      </c>
      <c r="BE17" s="11" t="str">
        <f t="shared" si="44"/>
        <v/>
      </c>
      <c r="BF17" s="11" t="str">
        <f t="shared" si="45"/>
        <v/>
      </c>
      <c r="BG17" s="11" t="str">
        <f t="shared" si="46"/>
        <v/>
      </c>
    </row>
    <row r="18" spans="1:59" ht="45" x14ac:dyDescent="0.25">
      <c r="A18" s="8" t="s">
        <v>65</v>
      </c>
      <c r="B18" s="8" t="s">
        <v>66</v>
      </c>
      <c r="C18" s="8" t="s">
        <v>67</v>
      </c>
      <c r="D18" s="8" t="s">
        <v>31</v>
      </c>
      <c r="E18" s="9">
        <f>$B$3+0</f>
        <v>46062</v>
      </c>
      <c r="F18" s="9">
        <f>$B$3+14</f>
        <v>46076</v>
      </c>
      <c r="G18" s="10">
        <f t="shared" si="47"/>
        <v>15</v>
      </c>
      <c r="H18" s="8" t="s">
        <v>8</v>
      </c>
      <c r="I18" s="8" t="s">
        <v>68</v>
      </c>
      <c r="J18" s="8" t="s">
        <v>21</v>
      </c>
      <c r="K18" s="8"/>
      <c r="M18" s="11">
        <f t="shared" si="0"/>
        <v>1</v>
      </c>
      <c r="N18" s="11">
        <f t="shared" si="1"/>
        <v>1</v>
      </c>
      <c r="O18" s="11">
        <f t="shared" si="2"/>
        <v>1</v>
      </c>
      <c r="P18" s="11">
        <f t="shared" si="3"/>
        <v>1</v>
      </c>
      <c r="Q18" s="11">
        <f t="shared" si="4"/>
        <v>1</v>
      </c>
      <c r="R18" s="11">
        <f t="shared" si="5"/>
        <v>1</v>
      </c>
      <c r="S18" s="11">
        <f t="shared" si="6"/>
        <v>1</v>
      </c>
      <c r="T18" s="11">
        <f t="shared" si="7"/>
        <v>1</v>
      </c>
      <c r="U18" s="11">
        <f t="shared" si="8"/>
        <v>1</v>
      </c>
      <c r="V18" s="11">
        <f t="shared" si="9"/>
        <v>1</v>
      </c>
      <c r="W18" s="11">
        <f t="shared" si="10"/>
        <v>1</v>
      </c>
      <c r="X18" s="11">
        <f t="shared" si="11"/>
        <v>1</v>
      </c>
      <c r="Y18" s="11">
        <f t="shared" si="12"/>
        <v>1</v>
      </c>
      <c r="Z18" s="11">
        <f t="shared" si="13"/>
        <v>1</v>
      </c>
      <c r="AA18" s="11">
        <f t="shared" si="14"/>
        <v>1</v>
      </c>
      <c r="AB18" s="11" t="str">
        <f t="shared" si="15"/>
        <v/>
      </c>
      <c r="AC18" s="11" t="str">
        <f t="shared" si="16"/>
        <v/>
      </c>
      <c r="AD18" s="11" t="str">
        <f t="shared" si="17"/>
        <v/>
      </c>
      <c r="AE18" s="11" t="str">
        <f t="shared" si="18"/>
        <v/>
      </c>
      <c r="AF18" s="11" t="str">
        <f t="shared" si="19"/>
        <v/>
      </c>
      <c r="AG18" s="11" t="str">
        <f t="shared" si="20"/>
        <v/>
      </c>
      <c r="AH18" s="11" t="str">
        <f t="shared" si="21"/>
        <v/>
      </c>
      <c r="AI18" s="11" t="str">
        <f t="shared" si="22"/>
        <v/>
      </c>
      <c r="AJ18" s="11" t="str">
        <f t="shared" si="23"/>
        <v/>
      </c>
      <c r="AK18" s="11" t="str">
        <f t="shared" si="24"/>
        <v/>
      </c>
      <c r="AL18" s="11" t="str">
        <f t="shared" si="25"/>
        <v/>
      </c>
      <c r="AM18" s="11" t="str">
        <f t="shared" si="26"/>
        <v/>
      </c>
      <c r="AN18" s="11" t="str">
        <f t="shared" si="27"/>
        <v/>
      </c>
      <c r="AO18" s="11" t="str">
        <f t="shared" si="28"/>
        <v/>
      </c>
      <c r="AP18" s="11" t="str">
        <f t="shared" si="29"/>
        <v/>
      </c>
      <c r="AQ18" s="11" t="str">
        <f t="shared" si="30"/>
        <v/>
      </c>
      <c r="AR18" s="11" t="str">
        <f t="shared" si="31"/>
        <v/>
      </c>
      <c r="AS18" s="11" t="str">
        <f t="shared" si="32"/>
        <v/>
      </c>
      <c r="AT18" s="11" t="str">
        <f t="shared" si="33"/>
        <v/>
      </c>
      <c r="AU18" s="11" t="str">
        <f t="shared" si="34"/>
        <v/>
      </c>
      <c r="AV18" s="11" t="str">
        <f t="shared" si="35"/>
        <v/>
      </c>
      <c r="AW18" s="11" t="str">
        <f t="shared" si="36"/>
        <v/>
      </c>
      <c r="AX18" s="11" t="str">
        <f t="shared" si="37"/>
        <v/>
      </c>
      <c r="AY18" s="11" t="str">
        <f t="shared" si="38"/>
        <v/>
      </c>
      <c r="AZ18" s="11" t="str">
        <f t="shared" si="39"/>
        <v/>
      </c>
      <c r="BA18" s="11" t="str">
        <f t="shared" si="40"/>
        <v/>
      </c>
      <c r="BB18" s="11" t="str">
        <f t="shared" si="41"/>
        <v/>
      </c>
      <c r="BC18" s="11" t="str">
        <f t="shared" si="42"/>
        <v/>
      </c>
      <c r="BD18" s="11" t="str">
        <f t="shared" si="43"/>
        <v/>
      </c>
      <c r="BE18" s="11" t="str">
        <f t="shared" si="44"/>
        <v/>
      </c>
      <c r="BF18" s="11" t="str">
        <f t="shared" si="45"/>
        <v/>
      </c>
      <c r="BG18" s="11" t="str">
        <f t="shared" si="46"/>
        <v/>
      </c>
    </row>
    <row r="19" spans="1:59" ht="30" x14ac:dyDescent="0.25">
      <c r="A19" s="8" t="s">
        <v>65</v>
      </c>
      <c r="B19" s="8" t="s">
        <v>69</v>
      </c>
      <c r="C19" s="8" t="s">
        <v>70</v>
      </c>
      <c r="D19" s="8" t="s">
        <v>27</v>
      </c>
      <c r="E19" s="9">
        <f>$B$3+15</f>
        <v>46077</v>
      </c>
      <c r="F19" s="9">
        <f>$B$3+39</f>
        <v>46101</v>
      </c>
      <c r="G19" s="10">
        <f t="shared" si="47"/>
        <v>25</v>
      </c>
      <c r="H19" s="8" t="s">
        <v>71</v>
      </c>
      <c r="I19" s="8" t="s">
        <v>72</v>
      </c>
      <c r="J19" s="8" t="s">
        <v>21</v>
      </c>
      <c r="K19" s="8"/>
      <c r="M19" s="11" t="str">
        <f t="shared" si="0"/>
        <v/>
      </c>
      <c r="N19" s="11" t="str">
        <f t="shared" si="1"/>
        <v/>
      </c>
      <c r="O19" s="11" t="str">
        <f t="shared" si="2"/>
        <v/>
      </c>
      <c r="P19" s="11" t="str">
        <f t="shared" si="3"/>
        <v/>
      </c>
      <c r="Q19" s="11" t="str">
        <f t="shared" si="4"/>
        <v/>
      </c>
      <c r="R19" s="11" t="str">
        <f t="shared" si="5"/>
        <v/>
      </c>
      <c r="S19" s="11" t="str">
        <f t="shared" si="6"/>
        <v/>
      </c>
      <c r="T19" s="11" t="str">
        <f t="shared" si="7"/>
        <v/>
      </c>
      <c r="U19" s="11" t="str">
        <f t="shared" si="8"/>
        <v/>
      </c>
      <c r="V19" s="11" t="str">
        <f t="shared" si="9"/>
        <v/>
      </c>
      <c r="W19" s="11" t="str">
        <f t="shared" si="10"/>
        <v/>
      </c>
      <c r="X19" s="11" t="str">
        <f t="shared" si="11"/>
        <v/>
      </c>
      <c r="Y19" s="11" t="str">
        <f t="shared" si="12"/>
        <v/>
      </c>
      <c r="Z19" s="11" t="str">
        <f t="shared" si="13"/>
        <v/>
      </c>
      <c r="AA19" s="11" t="str">
        <f t="shared" si="14"/>
        <v/>
      </c>
      <c r="AB19" s="11">
        <f t="shared" si="15"/>
        <v>1</v>
      </c>
      <c r="AC19" s="11">
        <f t="shared" si="16"/>
        <v>1</v>
      </c>
      <c r="AD19" s="11">
        <f t="shared" si="17"/>
        <v>1</v>
      </c>
      <c r="AE19" s="11">
        <f t="shared" si="18"/>
        <v>1</v>
      </c>
      <c r="AF19" s="11">
        <f t="shared" si="19"/>
        <v>1</v>
      </c>
      <c r="AG19" s="11">
        <f t="shared" si="20"/>
        <v>1</v>
      </c>
      <c r="AH19" s="11">
        <f t="shared" si="21"/>
        <v>1</v>
      </c>
      <c r="AI19" s="11">
        <f t="shared" si="22"/>
        <v>1</v>
      </c>
      <c r="AJ19" s="11">
        <f t="shared" si="23"/>
        <v>1</v>
      </c>
      <c r="AK19" s="11">
        <f t="shared" si="24"/>
        <v>1</v>
      </c>
      <c r="AL19" s="11">
        <f t="shared" si="25"/>
        <v>1</v>
      </c>
      <c r="AM19" s="11">
        <f t="shared" si="26"/>
        <v>1</v>
      </c>
      <c r="AN19" s="11">
        <f t="shared" si="27"/>
        <v>1</v>
      </c>
      <c r="AO19" s="11">
        <f t="shared" si="28"/>
        <v>1</v>
      </c>
      <c r="AP19" s="11">
        <f t="shared" si="29"/>
        <v>1</v>
      </c>
      <c r="AQ19" s="11">
        <f t="shared" si="30"/>
        <v>1</v>
      </c>
      <c r="AR19" s="11">
        <f t="shared" si="31"/>
        <v>1</v>
      </c>
      <c r="AS19" s="11">
        <f t="shared" si="32"/>
        <v>1</v>
      </c>
      <c r="AT19" s="11">
        <f t="shared" si="33"/>
        <v>1</v>
      </c>
      <c r="AU19" s="11">
        <f t="shared" si="34"/>
        <v>1</v>
      </c>
      <c r="AV19" s="11">
        <f t="shared" si="35"/>
        <v>1</v>
      </c>
      <c r="AW19" s="11">
        <f t="shared" si="36"/>
        <v>1</v>
      </c>
      <c r="AX19" s="11">
        <f t="shared" si="37"/>
        <v>1</v>
      </c>
      <c r="AY19" s="11">
        <f t="shared" si="38"/>
        <v>1</v>
      </c>
      <c r="AZ19" s="11">
        <f t="shared" si="39"/>
        <v>1</v>
      </c>
      <c r="BA19" s="11" t="str">
        <f t="shared" si="40"/>
        <v/>
      </c>
      <c r="BB19" s="11" t="str">
        <f t="shared" si="41"/>
        <v/>
      </c>
      <c r="BC19" s="11" t="str">
        <f t="shared" si="42"/>
        <v/>
      </c>
      <c r="BD19" s="11" t="str">
        <f t="shared" si="43"/>
        <v/>
      </c>
      <c r="BE19" s="11" t="str">
        <f t="shared" si="44"/>
        <v/>
      </c>
      <c r="BF19" s="11" t="str">
        <f t="shared" si="45"/>
        <v/>
      </c>
      <c r="BG19" s="11" t="str">
        <f t="shared" si="46"/>
        <v/>
      </c>
    </row>
    <row r="20" spans="1:59" ht="30" x14ac:dyDescent="0.25">
      <c r="A20" s="8" t="s">
        <v>73</v>
      </c>
      <c r="B20" s="8" t="s">
        <v>74</v>
      </c>
      <c r="C20" s="8" t="s">
        <v>75</v>
      </c>
      <c r="D20" s="8" t="s">
        <v>27</v>
      </c>
      <c r="E20" s="9">
        <f>$B$3+15</f>
        <v>46077</v>
      </c>
      <c r="F20" s="9">
        <f>$B$3+39</f>
        <v>46101</v>
      </c>
      <c r="G20" s="10">
        <f t="shared" si="47"/>
        <v>25</v>
      </c>
      <c r="H20" s="8" t="s">
        <v>48</v>
      </c>
      <c r="I20" s="8" t="s">
        <v>76</v>
      </c>
      <c r="J20" s="8" t="s">
        <v>21</v>
      </c>
      <c r="K20" s="8"/>
      <c r="M20" s="11" t="str">
        <f t="shared" si="0"/>
        <v/>
      </c>
      <c r="N20" s="11" t="str">
        <f t="shared" si="1"/>
        <v/>
      </c>
      <c r="O20" s="11" t="str">
        <f t="shared" si="2"/>
        <v/>
      </c>
      <c r="P20" s="11" t="str">
        <f t="shared" si="3"/>
        <v/>
      </c>
      <c r="Q20" s="11" t="str">
        <f t="shared" si="4"/>
        <v/>
      </c>
      <c r="R20" s="11" t="str">
        <f t="shared" si="5"/>
        <v/>
      </c>
      <c r="S20" s="11" t="str">
        <f t="shared" si="6"/>
        <v/>
      </c>
      <c r="T20" s="11" t="str">
        <f t="shared" si="7"/>
        <v/>
      </c>
      <c r="U20" s="11" t="str">
        <f t="shared" si="8"/>
        <v/>
      </c>
      <c r="V20" s="11" t="str">
        <f t="shared" si="9"/>
        <v/>
      </c>
      <c r="W20" s="11" t="str">
        <f t="shared" si="10"/>
        <v/>
      </c>
      <c r="X20" s="11" t="str">
        <f t="shared" si="11"/>
        <v/>
      </c>
      <c r="Y20" s="11" t="str">
        <f t="shared" si="12"/>
        <v/>
      </c>
      <c r="Z20" s="11" t="str">
        <f t="shared" si="13"/>
        <v/>
      </c>
      <c r="AA20" s="11" t="str">
        <f t="shared" si="14"/>
        <v/>
      </c>
      <c r="AB20" s="11">
        <f t="shared" si="15"/>
        <v>1</v>
      </c>
      <c r="AC20" s="11">
        <f t="shared" si="16"/>
        <v>1</v>
      </c>
      <c r="AD20" s="11">
        <f t="shared" si="17"/>
        <v>1</v>
      </c>
      <c r="AE20" s="11">
        <f t="shared" si="18"/>
        <v>1</v>
      </c>
      <c r="AF20" s="11">
        <f t="shared" si="19"/>
        <v>1</v>
      </c>
      <c r="AG20" s="11">
        <f t="shared" si="20"/>
        <v>1</v>
      </c>
      <c r="AH20" s="11">
        <f t="shared" si="21"/>
        <v>1</v>
      </c>
      <c r="AI20" s="11">
        <f t="shared" si="22"/>
        <v>1</v>
      </c>
      <c r="AJ20" s="11">
        <f t="shared" si="23"/>
        <v>1</v>
      </c>
      <c r="AK20" s="11">
        <f t="shared" si="24"/>
        <v>1</v>
      </c>
      <c r="AL20" s="11">
        <f t="shared" si="25"/>
        <v>1</v>
      </c>
      <c r="AM20" s="11">
        <f t="shared" si="26"/>
        <v>1</v>
      </c>
      <c r="AN20" s="11">
        <f t="shared" si="27"/>
        <v>1</v>
      </c>
      <c r="AO20" s="11">
        <f t="shared" si="28"/>
        <v>1</v>
      </c>
      <c r="AP20" s="11">
        <f t="shared" si="29"/>
        <v>1</v>
      </c>
      <c r="AQ20" s="11">
        <f t="shared" si="30"/>
        <v>1</v>
      </c>
      <c r="AR20" s="11">
        <f t="shared" si="31"/>
        <v>1</v>
      </c>
      <c r="AS20" s="11">
        <f t="shared" si="32"/>
        <v>1</v>
      </c>
      <c r="AT20" s="11">
        <f t="shared" si="33"/>
        <v>1</v>
      </c>
      <c r="AU20" s="11">
        <f t="shared" si="34"/>
        <v>1</v>
      </c>
      <c r="AV20" s="11">
        <f t="shared" si="35"/>
        <v>1</v>
      </c>
      <c r="AW20" s="11">
        <f t="shared" si="36"/>
        <v>1</v>
      </c>
      <c r="AX20" s="11">
        <f t="shared" si="37"/>
        <v>1</v>
      </c>
      <c r="AY20" s="11">
        <f t="shared" si="38"/>
        <v>1</v>
      </c>
      <c r="AZ20" s="11">
        <f t="shared" si="39"/>
        <v>1</v>
      </c>
      <c r="BA20" s="11" t="str">
        <f t="shared" si="40"/>
        <v/>
      </c>
      <c r="BB20" s="11" t="str">
        <f t="shared" si="41"/>
        <v/>
      </c>
      <c r="BC20" s="11" t="str">
        <f t="shared" si="42"/>
        <v/>
      </c>
      <c r="BD20" s="11" t="str">
        <f t="shared" si="43"/>
        <v/>
      </c>
      <c r="BE20" s="11" t="str">
        <f t="shared" si="44"/>
        <v/>
      </c>
      <c r="BF20" s="11" t="str">
        <f t="shared" si="45"/>
        <v/>
      </c>
      <c r="BG20" s="11" t="str">
        <f t="shared" si="46"/>
        <v/>
      </c>
    </row>
    <row r="21" spans="1:59" ht="30" x14ac:dyDescent="0.25">
      <c r="A21" s="8" t="s">
        <v>77</v>
      </c>
      <c r="B21" s="8" t="s">
        <v>78</v>
      </c>
      <c r="C21" s="8" t="s">
        <v>79</v>
      </c>
      <c r="D21" s="8" t="s">
        <v>27</v>
      </c>
      <c r="E21" s="9">
        <f>$B$3+25</f>
        <v>46087</v>
      </c>
      <c r="F21" s="9">
        <f>$B$3+45</f>
        <v>46107</v>
      </c>
      <c r="G21" s="10">
        <f t="shared" si="47"/>
        <v>21</v>
      </c>
      <c r="H21" s="8" t="s">
        <v>80</v>
      </c>
      <c r="I21" s="8" t="s">
        <v>81</v>
      </c>
      <c r="J21" s="8" t="s">
        <v>21</v>
      </c>
      <c r="K21" s="8"/>
      <c r="M21" s="11" t="str">
        <f t="shared" si="0"/>
        <v/>
      </c>
      <c r="N21" s="11" t="str">
        <f t="shared" si="1"/>
        <v/>
      </c>
      <c r="O21" s="11" t="str">
        <f t="shared" si="2"/>
        <v/>
      </c>
      <c r="P21" s="11" t="str">
        <f t="shared" si="3"/>
        <v/>
      </c>
      <c r="Q21" s="11" t="str">
        <f t="shared" si="4"/>
        <v/>
      </c>
      <c r="R21" s="11" t="str">
        <f t="shared" si="5"/>
        <v/>
      </c>
      <c r="S21" s="11" t="str">
        <f t="shared" si="6"/>
        <v/>
      </c>
      <c r="T21" s="11" t="str">
        <f t="shared" si="7"/>
        <v/>
      </c>
      <c r="U21" s="11" t="str">
        <f t="shared" si="8"/>
        <v/>
      </c>
      <c r="V21" s="11" t="str">
        <f t="shared" si="9"/>
        <v/>
      </c>
      <c r="W21" s="11" t="str">
        <f t="shared" si="10"/>
        <v/>
      </c>
      <c r="X21" s="11" t="str">
        <f t="shared" si="11"/>
        <v/>
      </c>
      <c r="Y21" s="11" t="str">
        <f t="shared" si="12"/>
        <v/>
      </c>
      <c r="Z21" s="11" t="str">
        <f t="shared" si="13"/>
        <v/>
      </c>
      <c r="AA21" s="11" t="str">
        <f t="shared" si="14"/>
        <v/>
      </c>
      <c r="AB21" s="11" t="str">
        <f t="shared" si="15"/>
        <v/>
      </c>
      <c r="AC21" s="11" t="str">
        <f t="shared" si="16"/>
        <v/>
      </c>
      <c r="AD21" s="11" t="str">
        <f t="shared" si="17"/>
        <v/>
      </c>
      <c r="AE21" s="11" t="str">
        <f t="shared" si="18"/>
        <v/>
      </c>
      <c r="AF21" s="11" t="str">
        <f t="shared" si="19"/>
        <v/>
      </c>
      <c r="AG21" s="11" t="str">
        <f t="shared" si="20"/>
        <v/>
      </c>
      <c r="AH21" s="11" t="str">
        <f t="shared" si="21"/>
        <v/>
      </c>
      <c r="AI21" s="11" t="str">
        <f t="shared" si="22"/>
        <v/>
      </c>
      <c r="AJ21" s="11" t="str">
        <f t="shared" si="23"/>
        <v/>
      </c>
      <c r="AK21" s="11" t="str">
        <f t="shared" si="24"/>
        <v/>
      </c>
      <c r="AL21" s="11">
        <f t="shared" si="25"/>
        <v>1</v>
      </c>
      <c r="AM21" s="11">
        <f t="shared" si="26"/>
        <v>1</v>
      </c>
      <c r="AN21" s="11">
        <f t="shared" si="27"/>
        <v>1</v>
      </c>
      <c r="AO21" s="11">
        <f t="shared" si="28"/>
        <v>1</v>
      </c>
      <c r="AP21" s="11">
        <f t="shared" si="29"/>
        <v>1</v>
      </c>
      <c r="AQ21" s="11">
        <f t="shared" si="30"/>
        <v>1</v>
      </c>
      <c r="AR21" s="11">
        <f t="shared" si="31"/>
        <v>1</v>
      </c>
      <c r="AS21" s="11">
        <f t="shared" si="32"/>
        <v>1</v>
      </c>
      <c r="AT21" s="11">
        <f t="shared" si="33"/>
        <v>1</v>
      </c>
      <c r="AU21" s="11">
        <f t="shared" si="34"/>
        <v>1</v>
      </c>
      <c r="AV21" s="11">
        <f t="shared" si="35"/>
        <v>1</v>
      </c>
      <c r="AW21" s="11">
        <f t="shared" si="36"/>
        <v>1</v>
      </c>
      <c r="AX21" s="11">
        <f t="shared" si="37"/>
        <v>1</v>
      </c>
      <c r="AY21" s="11">
        <f t="shared" si="38"/>
        <v>1</v>
      </c>
      <c r="AZ21" s="11">
        <f t="shared" si="39"/>
        <v>1</v>
      </c>
      <c r="BA21" s="11">
        <f t="shared" si="40"/>
        <v>1</v>
      </c>
      <c r="BB21" s="11">
        <f t="shared" si="41"/>
        <v>1</v>
      </c>
      <c r="BC21" s="11">
        <f t="shared" si="42"/>
        <v>1</v>
      </c>
      <c r="BD21" s="11">
        <f t="shared" si="43"/>
        <v>1</v>
      </c>
      <c r="BE21" s="11">
        <f t="shared" si="44"/>
        <v>1</v>
      </c>
      <c r="BF21" s="11">
        <f t="shared" si="45"/>
        <v>1</v>
      </c>
      <c r="BG21" s="11" t="str">
        <f t="shared" si="46"/>
        <v/>
      </c>
    </row>
    <row r="22" spans="1:59" ht="30" x14ac:dyDescent="0.25">
      <c r="A22" s="8" t="s">
        <v>82</v>
      </c>
      <c r="B22" s="8" t="s">
        <v>83</v>
      </c>
      <c r="C22" s="8" t="s">
        <v>84</v>
      </c>
      <c r="D22" s="8" t="s">
        <v>27</v>
      </c>
      <c r="E22" s="9">
        <f>$B$3+25</f>
        <v>46087</v>
      </c>
      <c r="F22" s="9">
        <f>$B$3+45</f>
        <v>46107</v>
      </c>
      <c r="G22" s="10">
        <f t="shared" si="47"/>
        <v>21</v>
      </c>
      <c r="H22" s="8" t="s">
        <v>80</v>
      </c>
      <c r="I22" s="8" t="s">
        <v>85</v>
      </c>
      <c r="J22" s="8" t="s">
        <v>21</v>
      </c>
      <c r="K22" s="8"/>
      <c r="M22" s="11" t="str">
        <f t="shared" si="0"/>
        <v/>
      </c>
      <c r="N22" s="11" t="str">
        <f t="shared" si="1"/>
        <v/>
      </c>
      <c r="O22" s="11" t="str">
        <f t="shared" si="2"/>
        <v/>
      </c>
      <c r="P22" s="11" t="str">
        <f t="shared" si="3"/>
        <v/>
      </c>
      <c r="Q22" s="11" t="str">
        <f t="shared" si="4"/>
        <v/>
      </c>
      <c r="R22" s="11" t="str">
        <f t="shared" si="5"/>
        <v/>
      </c>
      <c r="S22" s="11" t="str">
        <f t="shared" si="6"/>
        <v/>
      </c>
      <c r="T22" s="11" t="str">
        <f t="shared" si="7"/>
        <v/>
      </c>
      <c r="U22" s="11" t="str">
        <f t="shared" si="8"/>
        <v/>
      </c>
      <c r="V22" s="11" t="str">
        <f t="shared" si="9"/>
        <v/>
      </c>
      <c r="W22" s="11" t="str">
        <f t="shared" si="10"/>
        <v/>
      </c>
      <c r="X22" s="11" t="str">
        <f t="shared" si="11"/>
        <v/>
      </c>
      <c r="Y22" s="11" t="str">
        <f t="shared" si="12"/>
        <v/>
      </c>
      <c r="Z22" s="11" t="str">
        <f t="shared" si="13"/>
        <v/>
      </c>
      <c r="AA22" s="11" t="str">
        <f t="shared" si="14"/>
        <v/>
      </c>
      <c r="AB22" s="11" t="str">
        <f t="shared" si="15"/>
        <v/>
      </c>
      <c r="AC22" s="11" t="str">
        <f t="shared" si="16"/>
        <v/>
      </c>
      <c r="AD22" s="11" t="str">
        <f t="shared" si="17"/>
        <v/>
      </c>
      <c r="AE22" s="11" t="str">
        <f t="shared" si="18"/>
        <v/>
      </c>
      <c r="AF22" s="11" t="str">
        <f t="shared" si="19"/>
        <v/>
      </c>
      <c r="AG22" s="11" t="str">
        <f t="shared" si="20"/>
        <v/>
      </c>
      <c r="AH22" s="11" t="str">
        <f t="shared" si="21"/>
        <v/>
      </c>
      <c r="AI22" s="11" t="str">
        <f t="shared" si="22"/>
        <v/>
      </c>
      <c r="AJ22" s="11" t="str">
        <f t="shared" si="23"/>
        <v/>
      </c>
      <c r="AK22" s="11" t="str">
        <f t="shared" si="24"/>
        <v/>
      </c>
      <c r="AL22" s="11">
        <f t="shared" si="25"/>
        <v>1</v>
      </c>
      <c r="AM22" s="11">
        <f t="shared" si="26"/>
        <v>1</v>
      </c>
      <c r="AN22" s="11">
        <f t="shared" si="27"/>
        <v>1</v>
      </c>
      <c r="AO22" s="11">
        <f t="shared" si="28"/>
        <v>1</v>
      </c>
      <c r="AP22" s="11">
        <f t="shared" si="29"/>
        <v>1</v>
      </c>
      <c r="AQ22" s="11">
        <f t="shared" si="30"/>
        <v>1</v>
      </c>
      <c r="AR22" s="11">
        <f t="shared" si="31"/>
        <v>1</v>
      </c>
      <c r="AS22" s="11">
        <f t="shared" si="32"/>
        <v>1</v>
      </c>
      <c r="AT22" s="11">
        <f t="shared" si="33"/>
        <v>1</v>
      </c>
      <c r="AU22" s="11">
        <f t="shared" si="34"/>
        <v>1</v>
      </c>
      <c r="AV22" s="11">
        <f t="shared" si="35"/>
        <v>1</v>
      </c>
      <c r="AW22" s="11">
        <f t="shared" si="36"/>
        <v>1</v>
      </c>
      <c r="AX22" s="11">
        <f t="shared" si="37"/>
        <v>1</v>
      </c>
      <c r="AY22" s="11">
        <f t="shared" si="38"/>
        <v>1</v>
      </c>
      <c r="AZ22" s="11">
        <f t="shared" si="39"/>
        <v>1</v>
      </c>
      <c r="BA22" s="11">
        <f t="shared" si="40"/>
        <v>1</v>
      </c>
      <c r="BB22" s="11">
        <f t="shared" si="41"/>
        <v>1</v>
      </c>
      <c r="BC22" s="11">
        <f t="shared" si="42"/>
        <v>1</v>
      </c>
      <c r="BD22" s="11">
        <f t="shared" si="43"/>
        <v>1</v>
      </c>
      <c r="BE22" s="11">
        <f t="shared" si="44"/>
        <v>1</v>
      </c>
      <c r="BF22" s="11">
        <f t="shared" si="45"/>
        <v>1</v>
      </c>
      <c r="BG22" s="11" t="str">
        <f t="shared" si="46"/>
        <v/>
      </c>
    </row>
    <row r="23" spans="1:59" ht="30" x14ac:dyDescent="0.25">
      <c r="A23" s="8" t="s">
        <v>86</v>
      </c>
      <c r="B23" s="8" t="s">
        <v>87</v>
      </c>
      <c r="C23" s="8" t="s">
        <v>88</v>
      </c>
      <c r="D23" s="8" t="s">
        <v>27</v>
      </c>
      <c r="E23" s="9">
        <f>$B$3+28</f>
        <v>46090</v>
      </c>
      <c r="F23" s="9">
        <f>$B$3+32</f>
        <v>46094</v>
      </c>
      <c r="G23" s="10">
        <f t="shared" si="47"/>
        <v>5</v>
      </c>
      <c r="H23" s="8" t="s">
        <v>89</v>
      </c>
      <c r="I23" s="8" t="s">
        <v>90</v>
      </c>
      <c r="J23" s="8" t="s">
        <v>21</v>
      </c>
      <c r="K23" s="8"/>
      <c r="M23" s="11" t="str">
        <f t="shared" si="0"/>
        <v/>
      </c>
      <c r="N23" s="11" t="str">
        <f t="shared" si="1"/>
        <v/>
      </c>
      <c r="O23" s="11" t="str">
        <f t="shared" si="2"/>
        <v/>
      </c>
      <c r="P23" s="11" t="str">
        <f t="shared" si="3"/>
        <v/>
      </c>
      <c r="Q23" s="11" t="str">
        <f t="shared" si="4"/>
        <v/>
      </c>
      <c r="R23" s="11" t="str">
        <f t="shared" si="5"/>
        <v/>
      </c>
      <c r="S23" s="11" t="str">
        <f t="shared" si="6"/>
        <v/>
      </c>
      <c r="T23" s="11" t="str">
        <f t="shared" si="7"/>
        <v/>
      </c>
      <c r="U23" s="11" t="str">
        <f t="shared" si="8"/>
        <v/>
      </c>
      <c r="V23" s="11" t="str">
        <f t="shared" si="9"/>
        <v/>
      </c>
      <c r="W23" s="11" t="str">
        <f t="shared" si="10"/>
        <v/>
      </c>
      <c r="X23" s="11" t="str">
        <f t="shared" si="11"/>
        <v/>
      </c>
      <c r="Y23" s="11" t="str">
        <f t="shared" si="12"/>
        <v/>
      </c>
      <c r="Z23" s="11" t="str">
        <f t="shared" si="13"/>
        <v/>
      </c>
      <c r="AA23" s="11" t="str">
        <f t="shared" si="14"/>
        <v/>
      </c>
      <c r="AB23" s="11" t="str">
        <f t="shared" si="15"/>
        <v/>
      </c>
      <c r="AC23" s="11" t="str">
        <f t="shared" si="16"/>
        <v/>
      </c>
      <c r="AD23" s="11" t="str">
        <f t="shared" si="17"/>
        <v/>
      </c>
      <c r="AE23" s="11" t="str">
        <f t="shared" si="18"/>
        <v/>
      </c>
      <c r="AF23" s="11" t="str">
        <f t="shared" si="19"/>
        <v/>
      </c>
      <c r="AG23" s="11" t="str">
        <f t="shared" si="20"/>
        <v/>
      </c>
      <c r="AH23" s="11" t="str">
        <f t="shared" si="21"/>
        <v/>
      </c>
      <c r="AI23" s="11" t="str">
        <f t="shared" si="22"/>
        <v/>
      </c>
      <c r="AJ23" s="11" t="str">
        <f t="shared" si="23"/>
        <v/>
      </c>
      <c r="AK23" s="11" t="str">
        <f t="shared" si="24"/>
        <v/>
      </c>
      <c r="AL23" s="11" t="str">
        <f t="shared" si="25"/>
        <v/>
      </c>
      <c r="AM23" s="11" t="str">
        <f t="shared" si="26"/>
        <v/>
      </c>
      <c r="AN23" s="11" t="str">
        <f t="shared" si="27"/>
        <v/>
      </c>
      <c r="AO23" s="11">
        <f t="shared" si="28"/>
        <v>1</v>
      </c>
      <c r="AP23" s="11">
        <f t="shared" si="29"/>
        <v>1</v>
      </c>
      <c r="AQ23" s="11">
        <f t="shared" si="30"/>
        <v>1</v>
      </c>
      <c r="AR23" s="11">
        <f t="shared" si="31"/>
        <v>1</v>
      </c>
      <c r="AS23" s="11">
        <f t="shared" si="32"/>
        <v>1</v>
      </c>
      <c r="AT23" s="11" t="str">
        <f t="shared" si="33"/>
        <v/>
      </c>
      <c r="AU23" s="11" t="str">
        <f t="shared" si="34"/>
        <v/>
      </c>
      <c r="AV23" s="11" t="str">
        <f t="shared" si="35"/>
        <v/>
      </c>
      <c r="AW23" s="11" t="str">
        <f t="shared" si="36"/>
        <v/>
      </c>
      <c r="AX23" s="11" t="str">
        <f t="shared" si="37"/>
        <v/>
      </c>
      <c r="AY23" s="11" t="str">
        <f t="shared" si="38"/>
        <v/>
      </c>
      <c r="AZ23" s="11" t="str">
        <f t="shared" si="39"/>
        <v/>
      </c>
      <c r="BA23" s="11" t="str">
        <f t="shared" si="40"/>
        <v/>
      </c>
      <c r="BB23" s="11" t="str">
        <f t="shared" si="41"/>
        <v/>
      </c>
      <c r="BC23" s="11" t="str">
        <f t="shared" si="42"/>
        <v/>
      </c>
      <c r="BD23" s="11" t="str">
        <f t="shared" si="43"/>
        <v/>
      </c>
      <c r="BE23" s="11" t="str">
        <f t="shared" si="44"/>
        <v/>
      </c>
      <c r="BF23" s="11" t="str">
        <f t="shared" si="45"/>
        <v/>
      </c>
      <c r="BG23" s="11" t="str">
        <f t="shared" si="46"/>
        <v/>
      </c>
    </row>
    <row r="24" spans="1:59" ht="45" x14ac:dyDescent="0.25">
      <c r="A24" s="8" t="s">
        <v>86</v>
      </c>
      <c r="B24" s="8" t="s">
        <v>91</v>
      </c>
      <c r="C24" s="8" t="s">
        <v>92</v>
      </c>
      <c r="D24" s="8" t="s">
        <v>18</v>
      </c>
      <c r="E24" s="9">
        <f>$B$3+8</f>
        <v>46070</v>
      </c>
      <c r="F24" s="9">
        <f>$B$3+10</f>
        <v>46072</v>
      </c>
      <c r="G24" s="10">
        <f t="shared" si="47"/>
        <v>3</v>
      </c>
      <c r="H24" s="8" t="s">
        <v>71</v>
      </c>
      <c r="I24" s="8" t="s">
        <v>93</v>
      </c>
      <c r="J24" s="8" t="s">
        <v>21</v>
      </c>
      <c r="K24" s="8"/>
      <c r="M24" s="11" t="str">
        <f t="shared" si="0"/>
        <v/>
      </c>
      <c r="N24" s="11" t="str">
        <f t="shared" si="1"/>
        <v/>
      </c>
      <c r="O24" s="11" t="str">
        <f t="shared" si="2"/>
        <v/>
      </c>
      <c r="P24" s="11" t="str">
        <f t="shared" si="3"/>
        <v/>
      </c>
      <c r="Q24" s="11" t="str">
        <f t="shared" si="4"/>
        <v/>
      </c>
      <c r="R24" s="11" t="str">
        <f t="shared" si="5"/>
        <v/>
      </c>
      <c r="S24" s="11" t="str">
        <f t="shared" si="6"/>
        <v/>
      </c>
      <c r="T24" s="11" t="str">
        <f t="shared" si="7"/>
        <v/>
      </c>
      <c r="U24" s="11">
        <f t="shared" si="8"/>
        <v>1</v>
      </c>
      <c r="V24" s="11">
        <f t="shared" si="9"/>
        <v>1</v>
      </c>
      <c r="W24" s="11">
        <f t="shared" si="10"/>
        <v>1</v>
      </c>
      <c r="X24" s="11" t="str">
        <f t="shared" si="11"/>
        <v/>
      </c>
      <c r="Y24" s="11" t="str">
        <f t="shared" si="12"/>
        <v/>
      </c>
      <c r="Z24" s="11" t="str">
        <f t="shared" si="13"/>
        <v/>
      </c>
      <c r="AA24" s="11" t="str">
        <f t="shared" si="14"/>
        <v/>
      </c>
      <c r="AB24" s="11" t="str">
        <f t="shared" si="15"/>
        <v/>
      </c>
      <c r="AC24" s="11" t="str">
        <f t="shared" si="16"/>
        <v/>
      </c>
      <c r="AD24" s="11" t="str">
        <f t="shared" si="17"/>
        <v/>
      </c>
      <c r="AE24" s="11" t="str">
        <f t="shared" si="18"/>
        <v/>
      </c>
      <c r="AF24" s="11" t="str">
        <f t="shared" si="19"/>
        <v/>
      </c>
      <c r="AG24" s="11" t="str">
        <f t="shared" si="20"/>
        <v/>
      </c>
      <c r="AH24" s="11" t="str">
        <f t="shared" si="21"/>
        <v/>
      </c>
      <c r="AI24" s="11" t="str">
        <f t="shared" si="22"/>
        <v/>
      </c>
      <c r="AJ24" s="11" t="str">
        <f t="shared" si="23"/>
        <v/>
      </c>
      <c r="AK24" s="11" t="str">
        <f t="shared" si="24"/>
        <v/>
      </c>
      <c r="AL24" s="11" t="str">
        <f t="shared" si="25"/>
        <v/>
      </c>
      <c r="AM24" s="11" t="str">
        <f t="shared" si="26"/>
        <v/>
      </c>
      <c r="AN24" s="11" t="str">
        <f t="shared" si="27"/>
        <v/>
      </c>
      <c r="AO24" s="11" t="str">
        <f t="shared" si="28"/>
        <v/>
      </c>
      <c r="AP24" s="11" t="str">
        <f t="shared" si="29"/>
        <v/>
      </c>
      <c r="AQ24" s="11" t="str">
        <f t="shared" si="30"/>
        <v/>
      </c>
      <c r="AR24" s="11" t="str">
        <f t="shared" si="31"/>
        <v/>
      </c>
      <c r="AS24" s="11" t="str">
        <f t="shared" si="32"/>
        <v/>
      </c>
      <c r="AT24" s="11" t="str">
        <f t="shared" si="33"/>
        <v/>
      </c>
      <c r="AU24" s="11" t="str">
        <f t="shared" si="34"/>
        <v/>
      </c>
      <c r="AV24" s="11" t="str">
        <f t="shared" si="35"/>
        <v/>
      </c>
      <c r="AW24" s="11" t="str">
        <f t="shared" si="36"/>
        <v/>
      </c>
      <c r="AX24" s="11" t="str">
        <f t="shared" si="37"/>
        <v/>
      </c>
      <c r="AY24" s="11" t="str">
        <f t="shared" si="38"/>
        <v/>
      </c>
      <c r="AZ24" s="11" t="str">
        <f t="shared" si="39"/>
        <v/>
      </c>
      <c r="BA24" s="11" t="str">
        <f t="shared" si="40"/>
        <v/>
      </c>
      <c r="BB24" s="11" t="str">
        <f t="shared" si="41"/>
        <v/>
      </c>
      <c r="BC24" s="11" t="str">
        <f t="shared" si="42"/>
        <v/>
      </c>
      <c r="BD24" s="11" t="str">
        <f t="shared" si="43"/>
        <v/>
      </c>
      <c r="BE24" s="11" t="str">
        <f t="shared" si="44"/>
        <v/>
      </c>
      <c r="BF24" s="11" t="str">
        <f t="shared" si="45"/>
        <v/>
      </c>
      <c r="BG24" s="11" t="str">
        <f t="shared" si="46"/>
        <v/>
      </c>
    </row>
    <row r="25" spans="1:59" ht="45" x14ac:dyDescent="0.25">
      <c r="A25" s="8" t="s">
        <v>94</v>
      </c>
      <c r="B25" s="8" t="s">
        <v>95</v>
      </c>
      <c r="C25" s="8" t="s">
        <v>96</v>
      </c>
      <c r="D25" s="8" t="s">
        <v>27</v>
      </c>
      <c r="E25" s="9">
        <f>$B$3+10</f>
        <v>46072</v>
      </c>
      <c r="F25" s="9">
        <f>$B$3+35</f>
        <v>46097</v>
      </c>
      <c r="G25" s="10">
        <f t="shared" si="47"/>
        <v>26</v>
      </c>
      <c r="H25" s="8" t="s">
        <v>48</v>
      </c>
      <c r="I25" s="8" t="s">
        <v>97</v>
      </c>
      <c r="J25" s="8" t="s">
        <v>21</v>
      </c>
      <c r="K25" s="8"/>
      <c r="M25" s="11" t="str">
        <f t="shared" si="0"/>
        <v/>
      </c>
      <c r="N25" s="11" t="str">
        <f t="shared" si="1"/>
        <v/>
      </c>
      <c r="O25" s="11" t="str">
        <f t="shared" si="2"/>
        <v/>
      </c>
      <c r="P25" s="11" t="str">
        <f t="shared" si="3"/>
        <v/>
      </c>
      <c r="Q25" s="11" t="str">
        <f t="shared" si="4"/>
        <v/>
      </c>
      <c r="R25" s="11" t="str">
        <f t="shared" si="5"/>
        <v/>
      </c>
      <c r="S25" s="11" t="str">
        <f t="shared" si="6"/>
        <v/>
      </c>
      <c r="T25" s="11" t="str">
        <f t="shared" si="7"/>
        <v/>
      </c>
      <c r="U25" s="11" t="str">
        <f t="shared" si="8"/>
        <v/>
      </c>
      <c r="V25" s="11" t="str">
        <f t="shared" si="9"/>
        <v/>
      </c>
      <c r="W25" s="11">
        <f t="shared" si="10"/>
        <v>1</v>
      </c>
      <c r="X25" s="11">
        <f t="shared" si="11"/>
        <v>1</v>
      </c>
      <c r="Y25" s="11">
        <f t="shared" si="12"/>
        <v>1</v>
      </c>
      <c r="Z25" s="11">
        <f t="shared" si="13"/>
        <v>1</v>
      </c>
      <c r="AA25" s="11">
        <f t="shared" si="14"/>
        <v>1</v>
      </c>
      <c r="AB25" s="11">
        <f t="shared" si="15"/>
        <v>1</v>
      </c>
      <c r="AC25" s="11">
        <f t="shared" si="16"/>
        <v>1</v>
      </c>
      <c r="AD25" s="11">
        <f t="shared" si="17"/>
        <v>1</v>
      </c>
      <c r="AE25" s="11">
        <f t="shared" si="18"/>
        <v>1</v>
      </c>
      <c r="AF25" s="11">
        <f t="shared" si="19"/>
        <v>1</v>
      </c>
      <c r="AG25" s="11">
        <f t="shared" si="20"/>
        <v>1</v>
      </c>
      <c r="AH25" s="11">
        <f t="shared" si="21"/>
        <v>1</v>
      </c>
      <c r="AI25" s="11">
        <f t="shared" si="22"/>
        <v>1</v>
      </c>
      <c r="AJ25" s="11">
        <f t="shared" si="23"/>
        <v>1</v>
      </c>
      <c r="AK25" s="11">
        <f t="shared" si="24"/>
        <v>1</v>
      </c>
      <c r="AL25" s="11">
        <f t="shared" si="25"/>
        <v>1</v>
      </c>
      <c r="AM25" s="11">
        <f t="shared" si="26"/>
        <v>1</v>
      </c>
      <c r="AN25" s="11">
        <f t="shared" si="27"/>
        <v>1</v>
      </c>
      <c r="AO25" s="11">
        <f t="shared" si="28"/>
        <v>1</v>
      </c>
      <c r="AP25" s="11">
        <f t="shared" si="29"/>
        <v>1</v>
      </c>
      <c r="AQ25" s="11">
        <f t="shared" si="30"/>
        <v>1</v>
      </c>
      <c r="AR25" s="11">
        <f t="shared" si="31"/>
        <v>1</v>
      </c>
      <c r="AS25" s="11">
        <f t="shared" si="32"/>
        <v>1</v>
      </c>
      <c r="AT25" s="11">
        <f t="shared" si="33"/>
        <v>1</v>
      </c>
      <c r="AU25" s="11">
        <f t="shared" si="34"/>
        <v>1</v>
      </c>
      <c r="AV25" s="11">
        <f t="shared" si="35"/>
        <v>1</v>
      </c>
      <c r="AW25" s="11" t="str">
        <f t="shared" si="36"/>
        <v/>
      </c>
      <c r="AX25" s="11" t="str">
        <f t="shared" si="37"/>
        <v/>
      </c>
      <c r="AY25" s="11" t="str">
        <f t="shared" si="38"/>
        <v/>
      </c>
      <c r="AZ25" s="11" t="str">
        <f t="shared" si="39"/>
        <v/>
      </c>
      <c r="BA25" s="11" t="str">
        <f t="shared" si="40"/>
        <v/>
      </c>
      <c r="BB25" s="11" t="str">
        <f t="shared" si="41"/>
        <v/>
      </c>
      <c r="BC25" s="11" t="str">
        <f t="shared" si="42"/>
        <v/>
      </c>
      <c r="BD25" s="11" t="str">
        <f t="shared" si="43"/>
        <v/>
      </c>
      <c r="BE25" s="11" t="str">
        <f t="shared" si="44"/>
        <v/>
      </c>
      <c r="BF25" s="11" t="str">
        <f t="shared" si="45"/>
        <v/>
      </c>
      <c r="BG25" s="11" t="str">
        <f t="shared" si="46"/>
        <v/>
      </c>
    </row>
    <row r="26" spans="1:59" ht="30" x14ac:dyDescent="0.25">
      <c r="A26" s="8" t="s">
        <v>98</v>
      </c>
      <c r="B26" s="8" t="s">
        <v>99</v>
      </c>
      <c r="C26" s="8" t="s">
        <v>100</v>
      </c>
      <c r="D26" s="8" t="s">
        <v>18</v>
      </c>
      <c r="E26" s="9">
        <f>$B$3+3</f>
        <v>46065</v>
      </c>
      <c r="F26" s="9">
        <f>$B$3+18</f>
        <v>46080</v>
      </c>
      <c r="G26" s="10">
        <f t="shared" si="47"/>
        <v>16</v>
      </c>
      <c r="H26" s="8" t="s">
        <v>41</v>
      </c>
      <c r="I26" s="8" t="s">
        <v>101</v>
      </c>
      <c r="J26" s="8" t="s">
        <v>21</v>
      </c>
      <c r="K26" s="8"/>
      <c r="M26" s="11" t="str">
        <f t="shared" si="0"/>
        <v/>
      </c>
      <c r="N26" s="11" t="str">
        <f t="shared" si="1"/>
        <v/>
      </c>
      <c r="O26" s="11" t="str">
        <f t="shared" si="2"/>
        <v/>
      </c>
      <c r="P26" s="11">
        <f t="shared" si="3"/>
        <v>1</v>
      </c>
      <c r="Q26" s="11">
        <f t="shared" si="4"/>
        <v>1</v>
      </c>
      <c r="R26" s="11">
        <f t="shared" si="5"/>
        <v>1</v>
      </c>
      <c r="S26" s="11">
        <f t="shared" si="6"/>
        <v>1</v>
      </c>
      <c r="T26" s="11">
        <f t="shared" si="7"/>
        <v>1</v>
      </c>
      <c r="U26" s="11">
        <f t="shared" si="8"/>
        <v>1</v>
      </c>
      <c r="V26" s="11">
        <f t="shared" si="9"/>
        <v>1</v>
      </c>
      <c r="W26" s="11">
        <f t="shared" si="10"/>
        <v>1</v>
      </c>
      <c r="X26" s="11">
        <f t="shared" si="11"/>
        <v>1</v>
      </c>
      <c r="Y26" s="11">
        <f t="shared" si="12"/>
        <v>1</v>
      </c>
      <c r="Z26" s="11">
        <f t="shared" si="13"/>
        <v>1</v>
      </c>
      <c r="AA26" s="11">
        <f t="shared" si="14"/>
        <v>1</v>
      </c>
      <c r="AB26" s="11">
        <f t="shared" si="15"/>
        <v>1</v>
      </c>
      <c r="AC26" s="11">
        <f t="shared" si="16"/>
        <v>1</v>
      </c>
      <c r="AD26" s="11">
        <f t="shared" si="17"/>
        <v>1</v>
      </c>
      <c r="AE26" s="11">
        <f t="shared" si="18"/>
        <v>1</v>
      </c>
      <c r="AF26" s="11" t="str">
        <f t="shared" si="19"/>
        <v/>
      </c>
      <c r="AG26" s="11" t="str">
        <f t="shared" si="20"/>
        <v/>
      </c>
      <c r="AH26" s="11" t="str">
        <f t="shared" si="21"/>
        <v/>
      </c>
      <c r="AI26" s="11" t="str">
        <f t="shared" si="22"/>
        <v/>
      </c>
      <c r="AJ26" s="11" t="str">
        <f t="shared" si="23"/>
        <v/>
      </c>
      <c r="AK26" s="11" t="str">
        <f t="shared" si="24"/>
        <v/>
      </c>
      <c r="AL26" s="11" t="str">
        <f t="shared" si="25"/>
        <v/>
      </c>
      <c r="AM26" s="11" t="str">
        <f t="shared" si="26"/>
        <v/>
      </c>
      <c r="AN26" s="11" t="str">
        <f t="shared" si="27"/>
        <v/>
      </c>
      <c r="AO26" s="11" t="str">
        <f t="shared" si="28"/>
        <v/>
      </c>
      <c r="AP26" s="11" t="str">
        <f t="shared" si="29"/>
        <v/>
      </c>
      <c r="AQ26" s="11" t="str">
        <f t="shared" si="30"/>
        <v/>
      </c>
      <c r="AR26" s="11" t="str">
        <f t="shared" si="31"/>
        <v/>
      </c>
      <c r="AS26" s="11" t="str">
        <f t="shared" si="32"/>
        <v/>
      </c>
      <c r="AT26" s="11" t="str">
        <f t="shared" si="33"/>
        <v/>
      </c>
      <c r="AU26" s="11" t="str">
        <f t="shared" si="34"/>
        <v/>
      </c>
      <c r="AV26" s="11" t="str">
        <f t="shared" si="35"/>
        <v/>
      </c>
      <c r="AW26" s="11" t="str">
        <f t="shared" si="36"/>
        <v/>
      </c>
      <c r="AX26" s="11" t="str">
        <f t="shared" si="37"/>
        <v/>
      </c>
      <c r="AY26" s="11" t="str">
        <f t="shared" si="38"/>
        <v/>
      </c>
      <c r="AZ26" s="11" t="str">
        <f t="shared" si="39"/>
        <v/>
      </c>
      <c r="BA26" s="11" t="str">
        <f t="shared" si="40"/>
        <v/>
      </c>
      <c r="BB26" s="11" t="str">
        <f t="shared" si="41"/>
        <v/>
      </c>
      <c r="BC26" s="11" t="str">
        <f t="shared" si="42"/>
        <v/>
      </c>
      <c r="BD26" s="11" t="str">
        <f t="shared" si="43"/>
        <v/>
      </c>
      <c r="BE26" s="11" t="str">
        <f t="shared" si="44"/>
        <v/>
      </c>
      <c r="BF26" s="11" t="str">
        <f t="shared" si="45"/>
        <v/>
      </c>
      <c r="BG26" s="11" t="str">
        <f t="shared" si="46"/>
        <v/>
      </c>
    </row>
    <row r="27" spans="1:59" ht="30" x14ac:dyDescent="0.25">
      <c r="A27" s="8" t="s">
        <v>102</v>
      </c>
      <c r="B27" s="8" t="s">
        <v>103</v>
      </c>
      <c r="C27" s="8" t="s">
        <v>104</v>
      </c>
      <c r="D27" s="8" t="s">
        <v>105</v>
      </c>
      <c r="E27" s="9">
        <f>$B$3+42</f>
        <v>46104</v>
      </c>
      <c r="F27" s="9">
        <f>$B$3+46</f>
        <v>46108</v>
      </c>
      <c r="G27" s="10">
        <f t="shared" si="47"/>
        <v>5</v>
      </c>
      <c r="H27" s="8" t="s">
        <v>106</v>
      </c>
      <c r="I27" s="8" t="s">
        <v>107</v>
      </c>
      <c r="J27" s="8" t="s">
        <v>21</v>
      </c>
      <c r="K27" s="8"/>
      <c r="M27" s="11" t="str">
        <f t="shared" si="0"/>
        <v/>
      </c>
      <c r="N27" s="11" t="str">
        <f t="shared" si="1"/>
        <v/>
      </c>
      <c r="O27" s="11" t="str">
        <f t="shared" si="2"/>
        <v/>
      </c>
      <c r="P27" s="11" t="str">
        <f t="shared" si="3"/>
        <v/>
      </c>
      <c r="Q27" s="11" t="str">
        <f t="shared" si="4"/>
        <v/>
      </c>
      <c r="R27" s="11" t="str">
        <f t="shared" si="5"/>
        <v/>
      </c>
      <c r="S27" s="11" t="str">
        <f t="shared" si="6"/>
        <v/>
      </c>
      <c r="T27" s="11" t="str">
        <f t="shared" si="7"/>
        <v/>
      </c>
      <c r="U27" s="11" t="str">
        <f t="shared" si="8"/>
        <v/>
      </c>
      <c r="V27" s="11" t="str">
        <f t="shared" si="9"/>
        <v/>
      </c>
      <c r="W27" s="11" t="str">
        <f t="shared" si="10"/>
        <v/>
      </c>
      <c r="X27" s="11" t="str">
        <f t="shared" si="11"/>
        <v/>
      </c>
      <c r="Y27" s="11" t="str">
        <f t="shared" si="12"/>
        <v/>
      </c>
      <c r="Z27" s="11" t="str">
        <f t="shared" si="13"/>
        <v/>
      </c>
      <c r="AA27" s="11" t="str">
        <f t="shared" si="14"/>
        <v/>
      </c>
      <c r="AB27" s="11" t="str">
        <f t="shared" si="15"/>
        <v/>
      </c>
      <c r="AC27" s="11" t="str">
        <f t="shared" si="16"/>
        <v/>
      </c>
      <c r="AD27" s="11" t="str">
        <f t="shared" si="17"/>
        <v/>
      </c>
      <c r="AE27" s="11" t="str">
        <f t="shared" si="18"/>
        <v/>
      </c>
      <c r="AF27" s="11" t="str">
        <f t="shared" si="19"/>
        <v/>
      </c>
      <c r="AG27" s="11" t="str">
        <f t="shared" si="20"/>
        <v/>
      </c>
      <c r="AH27" s="11" t="str">
        <f t="shared" si="21"/>
        <v/>
      </c>
      <c r="AI27" s="11" t="str">
        <f t="shared" si="22"/>
        <v/>
      </c>
      <c r="AJ27" s="11" t="str">
        <f t="shared" si="23"/>
        <v/>
      </c>
      <c r="AK27" s="11" t="str">
        <f t="shared" si="24"/>
        <v/>
      </c>
      <c r="AL27" s="11" t="str">
        <f t="shared" si="25"/>
        <v/>
      </c>
      <c r="AM27" s="11" t="str">
        <f t="shared" si="26"/>
        <v/>
      </c>
      <c r="AN27" s="11" t="str">
        <f t="shared" si="27"/>
        <v/>
      </c>
      <c r="AO27" s="11" t="str">
        <f t="shared" si="28"/>
        <v/>
      </c>
      <c r="AP27" s="11" t="str">
        <f t="shared" si="29"/>
        <v/>
      </c>
      <c r="AQ27" s="11" t="str">
        <f t="shared" si="30"/>
        <v/>
      </c>
      <c r="AR27" s="11" t="str">
        <f t="shared" si="31"/>
        <v/>
      </c>
      <c r="AS27" s="11" t="str">
        <f t="shared" si="32"/>
        <v/>
      </c>
      <c r="AT27" s="11" t="str">
        <f t="shared" si="33"/>
        <v/>
      </c>
      <c r="AU27" s="11" t="str">
        <f t="shared" si="34"/>
        <v/>
      </c>
      <c r="AV27" s="11" t="str">
        <f t="shared" si="35"/>
        <v/>
      </c>
      <c r="AW27" s="11" t="str">
        <f t="shared" si="36"/>
        <v/>
      </c>
      <c r="AX27" s="11" t="str">
        <f t="shared" si="37"/>
        <v/>
      </c>
      <c r="AY27" s="11" t="str">
        <f t="shared" si="38"/>
        <v/>
      </c>
      <c r="AZ27" s="11" t="str">
        <f t="shared" si="39"/>
        <v/>
      </c>
      <c r="BA27" s="11" t="str">
        <f t="shared" si="40"/>
        <v/>
      </c>
      <c r="BB27" s="11" t="str">
        <f t="shared" si="41"/>
        <v/>
      </c>
      <c r="BC27" s="11">
        <f t="shared" si="42"/>
        <v>1</v>
      </c>
      <c r="BD27" s="11">
        <f t="shared" si="43"/>
        <v>1</v>
      </c>
      <c r="BE27" s="11">
        <f t="shared" si="44"/>
        <v>1</v>
      </c>
      <c r="BF27" s="11">
        <f t="shared" si="45"/>
        <v>1</v>
      </c>
      <c r="BG27" s="11">
        <f t="shared" si="46"/>
        <v>1</v>
      </c>
    </row>
  </sheetData>
  <mergeCells count="2">
    <mergeCell ref="A1:CA1"/>
    <mergeCell ref="M4:BG4"/>
  </mergeCells>
  <conditionalFormatting sqref="M6:BG27">
    <cfRule type="cellIs" dxfId="0" priority="1" operator="equal">
      <formula>1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 Proteus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Sanchez H</dc:creator>
  <cp:lastModifiedBy>Wilford Jamir Mayorga Vanegas</cp:lastModifiedBy>
  <dcterms:created xsi:type="dcterms:W3CDTF">2026-02-11T18:37:42Z</dcterms:created>
  <dcterms:modified xsi:type="dcterms:W3CDTF">2026-02-11T20:20:13Z</dcterms:modified>
</cp:coreProperties>
</file>