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G:\PROCURADURIA 250 CHOCONTAPORTATIL MAYO 15 2023\ARRIENDO 2021- 2025\CONTRATO 071 2023\CONTRATO 071 DE 2023\PAGOS 2025\"/>
    </mc:Choice>
  </mc:AlternateContent>
  <bookViews>
    <workbookView xWindow="0" yWindow="0" windowWidth="12240" windowHeight="11475"/>
  </bookViews>
  <sheets>
    <sheet name="Formato REG-" sheetId="1" r:id="rId1"/>
    <sheet name="INSTRUCTIVO DILIGENCIAMIENTO" sheetId="3" r:id="rId2"/>
  </sheets>
  <externalReferences>
    <externalReference r:id="rId3"/>
  </externalReferences>
  <definedNames>
    <definedName name="_xlnm.Print_Area" localSheetId="0">'Formato REG-'!$E$1:$M$185</definedName>
    <definedName name="_xlnm.Print_Area" localSheetId="1">'INSTRUCTIVO DILIGENCIAMIENTO'!$A$1:$J$33</definedName>
    <definedName name="Base">'Formato REG-'!$A$80:$A$81</definedName>
    <definedName name="Registros" localSheetId="0">'Formato REG-'!#REF!</definedName>
    <definedName name="Registros">[1]PROPUESTA!$R$2:$R$3</definedName>
    <definedName name="RP" localSheetId="0">'Formato REG-'!#REF!</definedName>
    <definedName name="_xlnm.Print_Titles" localSheetId="0">'Formato REG-'!$1:$3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37" i="1" l="1"/>
  <c r="M36" i="1"/>
  <c r="M35" i="1"/>
  <c r="M34" i="1"/>
  <c r="M33" i="1"/>
  <c r="M32" i="1"/>
  <c r="M31" i="1"/>
  <c r="M30" i="1"/>
  <c r="M29" i="1"/>
  <c r="M28" i="1"/>
  <c r="M27" i="1"/>
  <c r="M26" i="1" l="1"/>
  <c r="C26" i="1"/>
  <c r="C27" i="1"/>
  <c r="C28" i="1"/>
  <c r="C29" i="1"/>
  <c r="C30" i="1"/>
  <c r="C31" i="1"/>
  <c r="C32" i="1"/>
  <c r="C33" i="1"/>
  <c r="E138" i="1" l="1"/>
  <c r="E139" i="1" s="1"/>
  <c r="E140" i="1" s="1"/>
  <c r="E141" i="1" s="1"/>
  <c r="E142" i="1" s="1"/>
  <c r="E143" i="1" s="1"/>
  <c r="E144" i="1" s="1"/>
  <c r="E145" i="1" s="1"/>
  <c r="E146" i="1" s="1"/>
  <c r="E147" i="1" s="1"/>
  <c r="E148" i="1" s="1"/>
  <c r="J181" i="1" l="1"/>
  <c r="J175" i="1"/>
  <c r="J168" i="1"/>
  <c r="J180" i="1"/>
  <c r="J174" i="1"/>
  <c r="J167" i="1"/>
  <c r="E168" i="1" l="1"/>
  <c r="E169" i="1"/>
  <c r="C21" i="1" l="1"/>
  <c r="C35" i="1" l="1"/>
  <c r="C37" i="1" l="1"/>
  <c r="C36" i="1"/>
  <c r="C34" i="1"/>
  <c r="L38" i="1"/>
  <c r="I38" i="1" l="1"/>
  <c r="J38" i="1"/>
  <c r="K38" i="1"/>
  <c r="C7" i="1"/>
  <c r="C6" i="1"/>
  <c r="M158" i="1"/>
  <c r="E156" i="1" l="1"/>
  <c r="E157" i="1"/>
  <c r="I149" i="1" l="1"/>
  <c r="H149" i="1"/>
  <c r="G149" i="1"/>
  <c r="F149" i="1"/>
  <c r="J149" i="1" s="1"/>
  <c r="M78" i="1" l="1"/>
  <c r="H78" i="1"/>
  <c r="H107" i="1" l="1"/>
  <c r="I80" i="1" l="1"/>
  <c r="G80" i="1"/>
  <c r="M81" i="1" s="1"/>
  <c r="I81" i="1"/>
  <c r="I82" i="1"/>
  <c r="M109" i="1" a="1"/>
  <c r="M109" i="1" s="1"/>
  <c r="H109" i="1"/>
  <c r="I87" i="1" l="1"/>
  <c r="G107" i="1"/>
  <c r="G82" i="1"/>
  <c r="J87" i="1" l="1"/>
  <c r="K87" i="1" s="1"/>
  <c r="I88" i="1"/>
  <c r="J88" i="1" s="1"/>
  <c r="I89" i="1" l="1"/>
  <c r="K88" i="1"/>
  <c r="I90" i="1" l="1"/>
  <c r="J89" i="1"/>
  <c r="K89" i="1" s="1"/>
  <c r="I91" i="1" l="1"/>
  <c r="J91" i="1" s="1"/>
  <c r="J90" i="1"/>
  <c r="K90" i="1" s="1"/>
  <c r="K91" i="1" l="1"/>
  <c r="I92" i="1"/>
  <c r="J92" i="1" s="1"/>
  <c r="K92" i="1" l="1"/>
  <c r="I93" i="1"/>
  <c r="J93" i="1" s="1"/>
  <c r="K93" i="1" l="1"/>
  <c r="I94" i="1"/>
  <c r="J94" i="1" s="1"/>
  <c r="M38" i="1"/>
  <c r="K94" i="1" l="1"/>
  <c r="I95" i="1"/>
  <c r="J95" i="1" l="1"/>
  <c r="K95" i="1" s="1"/>
  <c r="I96" i="1"/>
  <c r="J96" i="1" l="1"/>
  <c r="K96" i="1" s="1"/>
  <c r="I97" i="1"/>
  <c r="J97" i="1" l="1"/>
  <c r="K97" i="1" s="1"/>
  <c r="I98" i="1"/>
  <c r="J98" i="1" l="1"/>
  <c r="K98" i="1" s="1"/>
  <c r="I99" i="1"/>
  <c r="J99" i="1" l="1"/>
  <c r="K99" i="1" s="1"/>
  <c r="I100" i="1"/>
  <c r="J100" i="1" l="1"/>
  <c r="K100" i="1" s="1"/>
  <c r="I101" i="1"/>
  <c r="J101" i="1" l="1"/>
  <c r="K101" i="1" s="1"/>
  <c r="I102" i="1"/>
  <c r="J102" i="1" l="1"/>
  <c r="K102" i="1" s="1"/>
  <c r="I103" i="1"/>
  <c r="J103" i="1" l="1"/>
  <c r="K103" i="1" s="1"/>
  <c r="I104" i="1"/>
  <c r="J104" i="1" l="1"/>
  <c r="K104" i="1" s="1"/>
  <c r="I105" i="1"/>
  <c r="J105" i="1" l="1"/>
  <c r="K105" i="1" s="1"/>
  <c r="I106" i="1"/>
  <c r="J106" i="1" l="1"/>
  <c r="J107" i="1" s="1"/>
  <c r="I107" i="1"/>
  <c r="G109" i="1" s="1"/>
  <c r="K106" i="1" l="1"/>
</calcChain>
</file>

<file path=xl/comments1.xml><?xml version="1.0" encoding="utf-8"?>
<comments xmlns="http://schemas.openxmlformats.org/spreadsheetml/2006/main">
  <authors>
    <author>Diego Enrique Jimenez Becerra</author>
    <author>Gestores Calidad</author>
    <author>LA FAMI JIMENEZ MUNOZ</author>
    <author>Oscar Evangelista Cubillos Camelo</author>
  </authors>
  <commentList>
    <comment ref="E8" authorId="0" shapeId="0">
      <text>
        <r>
          <rPr>
            <sz val="9"/>
            <color indexed="81"/>
            <rFont val="Tahoma"/>
            <family val="2"/>
          </rPr>
          <t>El número de informe en este campo debe coincidir con el número de certificación en la sección 7</t>
        </r>
      </text>
    </comment>
    <comment ref="G21" authorId="0" shapeId="0">
      <text>
        <r>
          <rPr>
            <sz val="9"/>
            <color indexed="81"/>
            <rFont val="Tahoma"/>
            <family val="2"/>
          </rPr>
          <t>Diligencie acá si el plazo del contrato está dado en meses. 
Si el plazo está dado en años, diligencie en término de meses.</t>
        </r>
      </text>
    </comment>
    <comment ref="E25" authorId="1" shapeId="0">
      <text>
        <r>
          <rPr>
            <b/>
            <sz val="9"/>
            <color indexed="81"/>
            <rFont val="Tahoma"/>
            <family val="2"/>
          </rPr>
          <t xml:space="preserve">¿Cómo usar esta sección?
</t>
        </r>
        <r>
          <rPr>
            <b/>
            <u/>
            <sz val="9"/>
            <color indexed="81"/>
            <rFont val="Tahoma"/>
            <family val="2"/>
          </rPr>
          <t>Contrato Inicial:</t>
        </r>
        <r>
          <rPr>
            <b/>
            <sz val="9"/>
            <color indexed="81"/>
            <rFont val="Tahoma"/>
            <family val="2"/>
          </rPr>
          <t xml:space="preserve"> </t>
        </r>
        <r>
          <rPr>
            <sz val="9"/>
            <color indexed="81"/>
            <rFont val="Tahoma"/>
            <family val="2"/>
          </rPr>
          <t xml:space="preserve">Solo se diligencia para el contrato inicial. Si el contrato inicial  compromete vigencias futuras se diligencia un renglón por cada vigencia presupuestal.
</t>
        </r>
        <r>
          <rPr>
            <b/>
            <sz val="9"/>
            <color indexed="81"/>
            <rFont val="Tahoma"/>
            <family val="2"/>
          </rPr>
          <t xml:space="preserve">
</t>
        </r>
        <r>
          <rPr>
            <b/>
            <u/>
            <sz val="9"/>
            <color indexed="81"/>
            <rFont val="Tahoma"/>
            <family val="2"/>
          </rPr>
          <t xml:space="preserve">Adición </t>
        </r>
        <r>
          <rPr>
            <b/>
            <i/>
            <u/>
            <sz val="9"/>
            <color indexed="81"/>
            <rFont val="Tahoma"/>
            <family val="2"/>
          </rPr>
          <t>n</t>
        </r>
        <r>
          <rPr>
            <b/>
            <u/>
            <sz val="9"/>
            <color indexed="81"/>
            <rFont val="Tahoma"/>
            <family val="2"/>
          </rPr>
          <t>:</t>
        </r>
        <r>
          <rPr>
            <b/>
            <sz val="9"/>
            <color indexed="81"/>
            <rFont val="Tahoma"/>
            <family val="2"/>
          </rPr>
          <t xml:space="preserve"> </t>
        </r>
        <r>
          <rPr>
            <sz val="9"/>
            <color indexed="81"/>
            <rFont val="Tahoma"/>
            <family val="2"/>
          </rPr>
          <t xml:space="preserve">Se diligencia en renglón separado por cada adición suscrita por las partes. 
</t>
        </r>
        <r>
          <rPr>
            <b/>
            <sz val="9"/>
            <color indexed="81"/>
            <rFont val="Tahoma"/>
            <family val="2"/>
          </rPr>
          <t xml:space="preserve">
</t>
        </r>
        <r>
          <rPr>
            <b/>
            <u/>
            <sz val="9"/>
            <color indexed="81"/>
            <rFont val="Tahoma"/>
            <family val="2"/>
          </rPr>
          <t xml:space="preserve">Liberación: </t>
        </r>
        <r>
          <rPr>
            <sz val="9"/>
            <color indexed="81"/>
            <rFont val="Tahoma"/>
            <family val="2"/>
          </rPr>
          <t>Se diligencia en un renglón separado, indicando el RP y vigencia presupuestal afectada cuando de</t>
        </r>
        <r>
          <rPr>
            <b/>
            <sz val="9"/>
            <color indexed="81"/>
            <rFont val="Tahoma"/>
            <family val="2"/>
          </rPr>
          <t xml:space="preserve"> </t>
        </r>
        <r>
          <rPr>
            <sz val="9"/>
            <color indexed="81"/>
            <rFont val="Tahoma"/>
            <family val="2"/>
          </rPr>
          <t>manera unilateral la PGN reduce o libera un saldo del Registro Pptal (RP) por ser sobrante al cierre de una vigencia presupuestal.</t>
        </r>
        <r>
          <rPr>
            <b/>
            <sz val="9"/>
            <color indexed="81"/>
            <rFont val="Tahoma"/>
            <family val="2"/>
          </rPr>
          <t xml:space="preserve">
</t>
        </r>
        <r>
          <rPr>
            <b/>
            <u/>
            <sz val="9"/>
            <color indexed="81"/>
            <rFont val="Tahoma"/>
            <family val="2"/>
          </rPr>
          <t xml:space="preserve">Sustituciones: </t>
        </r>
        <r>
          <rPr>
            <sz val="9"/>
            <color indexed="81"/>
            <rFont val="Tahoma"/>
            <family val="2"/>
          </rPr>
          <t>Se debe registrar el renglón por el valor que se libera en la vigencia actual y el(los) renglón(es) de las vigencias futuras que entran a sustituir el valor liberado de la vigencia actual.  En este caso, se usarán en renglones independientes los dos conceptos así:</t>
        </r>
        <r>
          <rPr>
            <b/>
            <sz val="9"/>
            <color indexed="81"/>
            <rFont val="Tahoma"/>
            <family val="2"/>
          </rPr>
          <t xml:space="preserve">
a) Sustitución (-V.Actual)</t>
        </r>
        <r>
          <rPr>
            <sz val="9"/>
            <color indexed="81"/>
            <rFont val="Tahoma"/>
            <family val="2"/>
          </rPr>
          <t xml:space="preserve">: Se diligencia por el valor que se libera en la vigencia actual por efecto de la sustitución presupuestal.
</t>
        </r>
        <r>
          <rPr>
            <b/>
            <sz val="9"/>
            <color indexed="81"/>
            <rFont val="Tahoma"/>
            <family val="2"/>
          </rPr>
          <t>b)</t>
        </r>
        <r>
          <rPr>
            <sz val="9"/>
            <color indexed="81"/>
            <rFont val="Tahoma"/>
            <family val="2"/>
          </rPr>
          <t xml:space="preserve"> </t>
        </r>
        <r>
          <rPr>
            <b/>
            <sz val="9"/>
            <color indexed="81"/>
            <rFont val="Tahoma"/>
            <family val="2"/>
          </rPr>
          <t>Sustitución (-Vig.Fut)</t>
        </r>
        <r>
          <rPr>
            <sz val="9"/>
            <color indexed="81"/>
            <rFont val="Tahoma"/>
            <family val="2"/>
          </rPr>
          <t>: Se diligencia por el valor que se sustituye en cada una de las vigencias futuras.</t>
        </r>
        <r>
          <rPr>
            <b/>
            <sz val="9"/>
            <color indexed="81"/>
            <rFont val="Tahoma"/>
            <family val="2"/>
          </rPr>
          <t xml:space="preserve">
</t>
        </r>
        <r>
          <rPr>
            <b/>
            <u/>
            <sz val="9"/>
            <color indexed="81"/>
            <rFont val="Tahoma"/>
            <family val="2"/>
          </rPr>
          <t xml:space="preserve">Modificación / Reducción: </t>
        </r>
        <r>
          <rPr>
            <sz val="9"/>
            <color indexed="81"/>
            <rFont val="Tahoma"/>
            <family val="2"/>
          </rPr>
          <t xml:space="preserve">Solo se diligencia por las reducciones que constan en documento de modificación suscrita por Ordenador del Gasto y Contratista.
</t>
        </r>
      </text>
    </comment>
    <comment ref="E52" authorId="1" shapeId="0">
      <text>
        <r>
          <rPr>
            <b/>
            <sz val="9"/>
            <color indexed="81"/>
            <rFont val="Tahoma"/>
            <family val="2"/>
          </rPr>
          <t>Se pueden insertar filas según se considere pertinente</t>
        </r>
      </text>
    </comment>
    <comment ref="E53" authorId="1" shapeId="0">
      <text>
        <r>
          <rPr>
            <sz val="9"/>
            <color indexed="81"/>
            <rFont val="Tahoma"/>
            <family val="2"/>
          </rPr>
          <t>EN CASO DE OTROSÍ HACER LA DESCRIPCIÓN PUNTUAL</t>
        </r>
      </text>
    </comment>
    <comment ref="E65" authorId="1" shapeId="0">
      <text>
        <r>
          <rPr>
            <sz val="9"/>
            <color indexed="81"/>
            <rFont val="Tahoma"/>
            <family val="2"/>
          </rPr>
          <t>CPC: Clasificación Central de Productos (CPC)</t>
        </r>
      </text>
    </comment>
    <comment ref="E68" authorId="0" shapeId="0">
      <text>
        <r>
          <rPr>
            <sz val="9"/>
            <color indexed="81"/>
            <rFont val="Tahoma"/>
            <family val="2"/>
          </rPr>
          <t>Recuerde utilizar los rubros presupuestales que se aparecen en el Registro Presupuestal del Compromiso - RP</t>
        </r>
      </text>
    </comment>
    <comment ref="I68" authorId="0" shapeId="0">
      <text>
        <r>
          <rPr>
            <sz val="9"/>
            <color indexed="81"/>
            <rFont val="Tahoma"/>
            <family val="2"/>
          </rPr>
          <t>Recuerde utilizar los usos presupuestales que se registraron en la solicitud de CDP.
Si no tiene la información, por favor solicítela.</t>
        </r>
      </text>
    </comment>
    <comment ref="M78" authorId="2" shapeId="0">
      <text>
        <r>
          <rPr>
            <sz val="9"/>
            <color indexed="81"/>
            <rFont val="Tahoma"/>
            <family val="2"/>
          </rPr>
          <t>El total de usos presupuestales debe ser igual al total de afectación rubro presupuestal.
Si esta celda aparece en color rojo es por que estos totales no coinciden</t>
        </r>
      </text>
    </comment>
    <comment ref="I85" authorId="3" shapeId="0">
      <text>
        <r>
          <rPr>
            <sz val="9"/>
            <color indexed="81"/>
            <rFont val="Tahoma"/>
            <family val="2"/>
          </rPr>
          <t xml:space="preserve">
Para amortizar el saldo del anticipo, en la columna de "CONCEPTO" ingrese la palabra "FINAL" en la fila correspondiente.</t>
        </r>
      </text>
    </comment>
    <comment ref="J159" authorId="0" shapeId="0">
      <text>
        <r>
          <rPr>
            <b/>
            <sz val="9"/>
            <color indexed="81"/>
            <rFont val="Tahoma"/>
            <family val="2"/>
          </rPr>
          <t xml:space="preserve">Diligencie en formato dd-mm-aaaa
</t>
        </r>
        <r>
          <rPr>
            <sz val="9"/>
            <color indexed="81"/>
            <rFont val="Tahoma"/>
            <family val="2"/>
          </rPr>
          <t>La fecha de informe no puede ser anterior al cierre del periodo de ejecución que se certifica.</t>
        </r>
      </text>
    </comment>
    <comment ref="E173" authorId="0" shapeId="0">
      <text>
        <r>
          <rPr>
            <sz val="9"/>
            <color indexed="81"/>
            <rFont val="Tahoma"/>
            <family val="2"/>
          </rPr>
          <t xml:space="preserve">Seleccione el tipo de documento anexo, de la lista desplegable. 
Dispone de 8 espacios para 8 tipos de documentos diferentes.
Al final hay un campo libre si el documento no se encuentra en la lista desplegable
</t>
        </r>
        <r>
          <rPr>
            <b/>
            <u/>
            <sz val="9"/>
            <color indexed="81"/>
            <rFont val="Tahoma"/>
            <family val="2"/>
          </rPr>
          <t>Asegúrese de adjuntar todos los documentos que aquí relaciona.</t>
        </r>
      </text>
    </comment>
  </commentList>
</comments>
</file>

<file path=xl/sharedStrings.xml><?xml version="1.0" encoding="utf-8"?>
<sst xmlns="http://schemas.openxmlformats.org/spreadsheetml/2006/main" count="291" uniqueCount="249">
  <si>
    <t>Documentos a reemplazar</t>
  </si>
  <si>
    <t>REG-CN-EV-001</t>
  </si>
  <si>
    <t>INFORME DE EJECUCIÓN CONTRATISTA</t>
  </si>
  <si>
    <r>
      <rPr>
        <b/>
        <sz val="10"/>
        <rFont val="Arial"/>
        <family val="2"/>
      </rPr>
      <t>1</t>
    </r>
    <r>
      <rPr>
        <b/>
        <sz val="12"/>
        <rFont val="Arial"/>
        <family val="2"/>
      </rPr>
      <t>. DEPENDENCIA</t>
    </r>
  </si>
  <si>
    <t>PERIODO A COBRAR</t>
  </si>
  <si>
    <t>REG-GF-EJ-003</t>
  </si>
  <si>
    <t>FORMATO RELACIÓN DE PRODUCTOS O SERVICIOS ADQUIRIDOS SEGUN CPC</t>
  </si>
  <si>
    <t>Desde:</t>
  </si>
  <si>
    <t>XXXXXXXXXX</t>
  </si>
  <si>
    <t>INFORME SUPERVISIÓN</t>
  </si>
  <si>
    <t>Hasta</t>
  </si>
  <si>
    <t>1.2. INFORME No.</t>
  </si>
  <si>
    <t>1.3. PARCIAL</t>
  </si>
  <si>
    <t>1.4. FINAL</t>
  </si>
  <si>
    <t>C.C.</t>
  </si>
  <si>
    <t>1.5. OBJETO DEL CONTRATO</t>
  </si>
  <si>
    <t>NIT</t>
  </si>
  <si>
    <t>Cédula Extranjería</t>
  </si>
  <si>
    <t>Pasaporte</t>
  </si>
  <si>
    <t>Otro</t>
  </si>
  <si>
    <t>1.6. CONTRATISTA:</t>
  </si>
  <si>
    <t>IDENTIFICACIÓN:</t>
  </si>
  <si>
    <t>1.7. SUPERVISOR:</t>
  </si>
  <si>
    <t>FECHA DE INICIO DEL CONTRATO</t>
  </si>
  <si>
    <t>FECHA DE TERMINACIÓN DEL CONTRATO</t>
  </si>
  <si>
    <r>
      <rPr>
        <b/>
        <sz val="10"/>
        <rFont val="Arial"/>
        <family val="2"/>
      </rPr>
      <t>2.</t>
    </r>
    <r>
      <rPr>
        <b/>
        <sz val="12"/>
        <rFont val="Arial"/>
        <family val="2"/>
      </rPr>
      <t xml:space="preserve"> DOCUMENTOS PRESUPUESTALES</t>
    </r>
  </si>
  <si>
    <t>Contrato Inicial</t>
  </si>
  <si>
    <r>
      <rPr>
        <b/>
        <sz val="8"/>
        <rFont val="Arial"/>
        <family val="2"/>
      </rPr>
      <t>2.2</t>
    </r>
    <r>
      <rPr>
        <b/>
        <sz val="9"/>
        <rFont val="Arial"/>
        <family val="2"/>
      </rPr>
      <t xml:space="preserve"> RP No.</t>
    </r>
  </si>
  <si>
    <t>FECHA</t>
  </si>
  <si>
    <t>VIGENCIA</t>
  </si>
  <si>
    <t>VALOR</t>
  </si>
  <si>
    <t>ADICIÓN (ES)</t>
  </si>
  <si>
    <t>REDUCCIÓN (ES)</t>
  </si>
  <si>
    <t>VALOR DEFINITIVO</t>
  </si>
  <si>
    <t>Adición 1</t>
  </si>
  <si>
    <t>Adición 2</t>
  </si>
  <si>
    <t>Adición 3</t>
  </si>
  <si>
    <t>Adición 4</t>
  </si>
  <si>
    <t>TOTAL</t>
  </si>
  <si>
    <t>3. GARANTÍAS</t>
  </si>
  <si>
    <t>COMPAÑÍA DE SEGUROS O SU EQUIVALENTE:</t>
  </si>
  <si>
    <t>ANTICIPO</t>
  </si>
  <si>
    <t>No.  De  PÓLIZA  O  SU  EQUIVALENTE</t>
  </si>
  <si>
    <t>AMPARO ASEGURADO</t>
  </si>
  <si>
    <t>% ASEGURADO / SMMLV</t>
  </si>
  <si>
    <t>VALOR ASEGURADO</t>
  </si>
  <si>
    <t>3.1 MODIFICACIONES REALIZADAS A LAS PÓLIZAS</t>
  </si>
  <si>
    <t>Desde</t>
  </si>
  <si>
    <t>Vr. ASEGURADO</t>
  </si>
  <si>
    <t>4. MODIFICACIONES AL CONTRATO</t>
  </si>
  <si>
    <t>4.1. TIPO MODIFICACIÓN Y DESCRIPCIÓN</t>
  </si>
  <si>
    <t>NÚMERO</t>
  </si>
  <si>
    <t>FECHA SUSCRIPCIÓN</t>
  </si>
  <si>
    <t>PLAZO</t>
  </si>
  <si>
    <t>FECHA INICIO</t>
  </si>
  <si>
    <t>FECHA FIN</t>
  </si>
  <si>
    <t>Adiciones de valor</t>
  </si>
  <si>
    <t>Terminación anticipada</t>
  </si>
  <si>
    <t>5. TERMINACIÓN Y LIQUIDACIÓN ANTICIPADA</t>
  </si>
  <si>
    <t>Fecha</t>
  </si>
  <si>
    <t>Valor Pagado</t>
  </si>
  <si>
    <t>6. RELACIÓN DE PRODUCTOS O SERVICIOS ADQUIRIDOS  SEGÚN CPC</t>
  </si>
  <si>
    <t>6.1. INFORMACIÓN REGISTRO PRESUPUESTAL</t>
  </si>
  <si>
    <t>6.2. DESAGREGACIÓN A NIVEL DE PRODUCTO O SERVICIO
(USO PRESUPUESTAL)</t>
  </si>
  <si>
    <t>(1) Código rubro Presupuestal</t>
  </si>
  <si>
    <t>(1) Descripción Rubro Presupuestal 
(Nivel Ordinal)</t>
  </si>
  <si>
    <t>(3) Valor</t>
  </si>
  <si>
    <t>(2) Código del producto o servicio (Al máximo nivel de desagregación según el CPC adaptado a CCP)</t>
  </si>
  <si>
    <t>(2) Descripción (nombre) del producto o servicio</t>
  </si>
  <si>
    <t>7. INFORMACIÓN FINANCIERA</t>
  </si>
  <si>
    <t>Contrato</t>
  </si>
  <si>
    <t>VALOR:</t>
  </si>
  <si>
    <t>Adición (es):</t>
  </si>
  <si>
    <t>ANTICIPO:</t>
  </si>
  <si>
    <t>Base:</t>
  </si>
  <si>
    <t>Valor:</t>
  </si>
  <si>
    <t>Oferta</t>
  </si>
  <si>
    <t>Reducción (es):</t>
  </si>
  <si>
    <t>Porcentaje:</t>
  </si>
  <si>
    <t>Vr Definitivo Contrato :</t>
  </si>
  <si>
    <t>Liberación (es):</t>
  </si>
  <si>
    <t>INFORME DE EJECUCIÓN:</t>
  </si>
  <si>
    <r>
      <rPr>
        <b/>
        <sz val="8"/>
        <rFont val="Arial"/>
        <family val="2"/>
      </rPr>
      <t>7.1.</t>
    </r>
    <r>
      <rPr>
        <b/>
        <sz val="9"/>
        <rFont val="Arial"/>
        <family val="2"/>
      </rPr>
      <t xml:space="preserve"> NÚMERO DE
</t>
    </r>
    <r>
      <rPr>
        <b/>
        <sz val="8"/>
        <rFont val="Arial"/>
        <family val="2"/>
      </rPr>
      <t>CERTIFICACIÓN</t>
    </r>
  </si>
  <si>
    <r>
      <rPr>
        <b/>
        <sz val="8"/>
        <rFont val="Arial"/>
        <family val="2"/>
      </rPr>
      <t xml:space="preserve">7.3. </t>
    </r>
    <r>
      <rPr>
        <b/>
        <sz val="9"/>
        <rFont val="Arial"/>
        <family val="2"/>
      </rPr>
      <t>AMORTIZACIÓN
DEL ANTICIPO</t>
    </r>
  </si>
  <si>
    <t>7.4. VALOR NETO DE AMORTIZACIÓN</t>
  </si>
  <si>
    <r>
      <rPr>
        <b/>
        <sz val="8"/>
        <rFont val="Arial"/>
        <family val="2"/>
      </rPr>
      <t>7.5.</t>
    </r>
    <r>
      <rPr>
        <b/>
        <sz val="9"/>
        <rFont val="Arial"/>
        <family val="2"/>
      </rPr>
      <t xml:space="preserve"> SALDO
POR EJECUTAR</t>
    </r>
  </si>
  <si>
    <t>CONCEPTO</t>
  </si>
  <si>
    <t>NETO DE AMORTIZACIÓN</t>
  </si>
  <si>
    <t>SALDO POR EJECUTAR</t>
  </si>
  <si>
    <t>ACUMULADO:</t>
  </si>
  <si>
    <t>Anticipo por amortizar</t>
  </si>
  <si>
    <t>Valor de la presente certificación</t>
  </si>
  <si>
    <t>8. INFORME DE EJECUCIÓN CONTRACTUAL</t>
  </si>
  <si>
    <t>8.1. OBLIGACIÓN CONTRACTUAL  y/o ACTIVIDAD</t>
  </si>
  <si>
    <t xml:space="preserve">8.2. DESCRIPCIÓN </t>
  </si>
  <si>
    <t>8.3. SOPORTES /  OBSERVACIONES</t>
  </si>
  <si>
    <t>9. DEPURACIÓN DE LA BASE PARA EL CÁLCULO DE RETENCIÓN EN LA FUENTE</t>
  </si>
  <si>
    <t>Los aportes obligatorios y voluntarios establecidos por las normas vigentes que presento mensualmente son:</t>
  </si>
  <si>
    <t>Aportes en Seguridad Social (Aplica sólo a Personas Naturales)</t>
  </si>
  <si>
    <t>CERTIFICACIÓN</t>
  </si>
  <si>
    <t>IBC</t>
  </si>
  <si>
    <t>PENSION Y FSP</t>
  </si>
  <si>
    <t>SALUD</t>
  </si>
  <si>
    <t>ARL</t>
  </si>
  <si>
    <t>Mes Cotizado</t>
  </si>
  <si>
    <t>No. Planilla</t>
  </si>
  <si>
    <t>Fecha de Pago</t>
  </si>
  <si>
    <t>Mensualmente, presento la copia del pago de la planilla por el pago obligatorio al Sistema de Seguridad Social, en cumplimiento del decreto 1273 de 2018; y mis aportes son derivados del ingreso facturado o cobrado mediante la presentación del documento equivalente y en ejecución del contrato referido en la 1a sección de la presente acta.</t>
  </si>
  <si>
    <t>Aporte Aplicable</t>
  </si>
  <si>
    <t>ACUMULADO</t>
  </si>
  <si>
    <t>ESTADO GENERAL DE LAS ACTIVIDADES O PRODUCTOS ENTREGADOS</t>
  </si>
  <si>
    <t xml:space="preserve">En mi calidad de Supervisor o Interventor certifico que las actividades anteriormente descritas por el contratista se ejecutaron conforme a lo establecido en las obligaciones del contrato y que realizó los aportes al Sistema General de Seguridad Social conforme a la normatividad vigente. Por lo anterior autorizo el pago correspondiente. </t>
  </si>
  <si>
    <t>Supervisor o Interventor</t>
  </si>
  <si>
    <t xml:space="preserve">Anexos: </t>
  </si>
  <si>
    <t>Acta de Recibo Parcial</t>
  </si>
  <si>
    <t>INSTRUCTIVO DE DILIGENCIAMIENTO PARA EL  INFORME DE GESTIÓN CONTRATISTAS</t>
  </si>
  <si>
    <t>1.2. INFORME No. : Diligenciar el número del informe correspondiente que se está presentando</t>
  </si>
  <si>
    <t>1.3. PARCIAL: Señalar (X) si corresponde al informe parcial</t>
  </si>
  <si>
    <t>1.5. OBJETO DEL CONTRATO: Transcripción completa del objeto de contrato sobre el cual se está llevando a cabo la prestación del servicio</t>
  </si>
  <si>
    <t>1.6. CONTRATISTA: Escriba nombre y apellido o razón social del contratista. En el tipo de documento debe escoger una de las 5 alternativas que le ofrece la pestaña desplegable (CC, NIT, Cédula Extranjería, Pasaporte, otro)</t>
  </si>
  <si>
    <t>1.8. PLAZO DE  EJECUCIÓN  DEL CONTRATO: Indique en este espacio el número de días o de meses para ejecutar el contrato, PARA CASO DE AÑOS DEJAR VALOR EN MESES</t>
  </si>
  <si>
    <t>1.9. VALOR INICIAL DEL CONTRATO: Indique en este espacio el valor inicial del contrato en números</t>
  </si>
  <si>
    <t xml:space="preserve">2. DOCUMENTOS PRESUPUESTALES: Sólo aplica al Acta definitiva.  RP: Es la afectación definitiva de la partida presupuestal destinada al cumplimiento de las obligaciones derivadas del contrato y se realiza como un requisito para el perfeccionamiento y legalización del contrato
</t>
  </si>
  <si>
    <t>2.1. CNT / ADICIÓN: Diligenciar No. del contrato o número de la adición</t>
  </si>
  <si>
    <t>2.2. Número respectivo del RP</t>
  </si>
  <si>
    <t>3. Mecanismos de cobertura del riesgo, expedidas en los términos de la normatividad vigente, otorgada por los oferentes o por el contratista a favor de la Entidad contratante</t>
  </si>
  <si>
    <t>3.1. Se realizan cuando el contrato se prorroga y/o adiciona o suspende</t>
  </si>
  <si>
    <t>4. Se registra el tipo de modificación cuando haya lugar  (Adiciones de valor, Prórrogas, Suspensiones (establecer fecha de reinicio), Terminación anticipada, Otrosíes). En caso de que no tenga erogación presupuestal en la columna valor se deberá colocar "$0"
Se pueden insertar filas según se considere pertinente</t>
  </si>
  <si>
    <t>4.1. Seleccionar Adiciones de valor, Prórrogas, Suspensiones, Terminación anticipada, Otrosí (en caso de otrosí hacer la descripción puntual)</t>
  </si>
  <si>
    <t>5. Sólo Aplica si es acta definitiva</t>
  </si>
  <si>
    <t>6. CPC: Clasificación Central de Productos (CPC) Constituye una completa clasificación de productos que comprende bienes y servicios. El objetivo de la CPC es servir como estándar internacional en la recolección y tabulación de diversos tipos de estadísticas que requieren información detallada sobre, bienes, servicios y activos.</t>
  </si>
  <si>
    <t>6.1. Código rubro Presupuestal: Información que el supervisor consulta en el Registro Presupuestal
Descripción rubro presupuestal: Información que  diligencia el supervisor según el rubro presupuestal y que es coherente con  las Resoluciones de desagregación del Gasto en la PGN
Valor: Se toma de las facturas y de la relación de productos o servicios que aporta el proveedor del bien o servicio</t>
  </si>
  <si>
    <t>6.2. Código del producto o servicio (Al máximo nivel de desagregación según el CPC adaptado a CCP): Se debe ubicar el ordinal incorporado en el registro presupuestal, en el catálogo de gastos de funcionamiento y deuda (este catálogo asocia CPC y CCP) publicado en  www.minhacienda.gov.co/SIIf Nación. 
Descripción (nombre) del producto o servicio: Una vez se ubica el catálogo a nivel de ordinal, en la desagregación de bienes y/o servicios de este rubro, ubicar el código y nombre del producto o servicio que adquiere la PGN. Si el producto o servicio  no se logra ubicar, se debe consultar el CPC en la página del DANE y solicitar a SIIF Nación su creación. 
Valor: se toma de la factura o documento en el que se relacionen los productos o servicios por parte del proveedor; es importante que la descripción de factura o similares se detalle el nombre del producto o servicio para facilitar la clasificación del uso presupuestal.  Tenga en cuenta que si el bien o servicio tiene IVA; el IVA es mayor del bien o del servicio</t>
  </si>
  <si>
    <t xml:space="preserve">7.1. Corresponde al numero de la Certificación </t>
  </si>
  <si>
    <t xml:space="preserve">7.4. Corresponde al valor a pagar según la certificación y/o el neto después de la amortización  </t>
  </si>
  <si>
    <t>7.5. Corresponde al saldo por ejecutar del contrato</t>
  </si>
  <si>
    <t>8. Informe de Gestión Contractual</t>
  </si>
  <si>
    <t>8.1. Nombre general de la Obligación Contractual y/o Actividad</t>
  </si>
  <si>
    <t>8.2. Descripción detallada de la obligación contractual</t>
  </si>
  <si>
    <t>9. DEPURACIÓN DE LA BASE PARA EL CÁLCULO DE RETENCIÓN EN LA FUENTE: Aportes en Seguridad Social (Aplica sólo a Personas Naturales)</t>
  </si>
  <si>
    <t>Firma Contratista: Al ser persona jurídica, una vez se solicite el registro presupuestal se debe diligenciar el formato "beneficiario cuenta" el cual siempre será diligenciado por el representante legal de la empresa quien es el facultado para firmar el Informe de Gestión Contratistas</t>
  </si>
  <si>
    <r>
      <t>FORMATO:</t>
    </r>
    <r>
      <rPr>
        <sz val="11"/>
        <rFont val="Arial"/>
        <family val="2"/>
      </rPr>
      <t xml:space="preserve"> INFORME DE GESTIÓN CONTRATISTAS
</t>
    </r>
    <r>
      <rPr>
        <b/>
        <sz val="11"/>
        <rFont val="Arial"/>
        <family val="2"/>
      </rPr>
      <t xml:space="preserve">
PROCESO:</t>
    </r>
    <r>
      <rPr>
        <sz val="11"/>
        <rFont val="Arial"/>
        <family val="2"/>
      </rPr>
      <t xml:space="preserve"> FINANCIERA</t>
    </r>
  </si>
  <si>
    <t>Código: FI-F-07</t>
  </si>
  <si>
    <t>Versión: 2</t>
  </si>
  <si>
    <t>Fecha: 31/07/2022</t>
  </si>
  <si>
    <t>Verifique que ésta es la versión correcta antes de utilizar el documento</t>
  </si>
  <si>
    <t>Para constancia de lo anterior, el presente informe se firma el día:</t>
  </si>
  <si>
    <t>Acta de Inicio</t>
  </si>
  <si>
    <t>Acta de Recibo Final</t>
  </si>
  <si>
    <t>Acta de finalización</t>
  </si>
  <si>
    <t>Acta de Suspensión</t>
  </si>
  <si>
    <t>Acta de Reanudación</t>
  </si>
  <si>
    <t>Entrada de Almacén</t>
  </si>
  <si>
    <t>Planilla de Aportes SS pagada</t>
  </si>
  <si>
    <t>Certificación Aportes SS y Parafiscales firmada</t>
  </si>
  <si>
    <t>CONTRATO / ORDEN DE COMPRA No.</t>
  </si>
  <si>
    <t>Fecha Expedición:</t>
  </si>
  <si>
    <t>Fecha Aprobación:</t>
  </si>
  <si>
    <t>Otras actas o documentos según forma de pago</t>
  </si>
  <si>
    <t>Fecha en números</t>
  </si>
  <si>
    <t>Tipo Mes</t>
  </si>
  <si>
    <t>Modificación/Reducc</t>
  </si>
  <si>
    <t>Liberación</t>
  </si>
  <si>
    <r>
      <rPr>
        <b/>
        <sz val="8"/>
        <rFont val="Arial"/>
        <family val="2"/>
      </rPr>
      <t xml:space="preserve">2.1. </t>
    </r>
    <r>
      <rPr>
        <b/>
        <sz val="9"/>
        <rFont val="Arial"/>
        <family val="2"/>
      </rPr>
      <t>CONTRATO  /  ADICIÓN / REDUCCION</t>
    </r>
  </si>
  <si>
    <r>
      <rPr>
        <b/>
        <sz val="8"/>
        <rFont val="Arial"/>
        <family val="2"/>
      </rPr>
      <t xml:space="preserve">1.8. </t>
    </r>
    <r>
      <rPr>
        <b/>
        <sz val="9"/>
        <rFont val="Arial"/>
        <family val="2"/>
      </rPr>
      <t>PLAZO DE  EJECUCIÓN  DEL CONTRATO (</t>
    </r>
    <r>
      <rPr>
        <sz val="9"/>
        <rFont val="Arial"/>
        <family val="2"/>
      </rPr>
      <t>Marcar X según</t>
    </r>
    <r>
      <rPr>
        <b/>
        <sz val="9"/>
        <rFont val="Arial"/>
        <family val="2"/>
      </rPr>
      <t>) :</t>
    </r>
  </si>
  <si>
    <t>En días (   )</t>
  </si>
  <si>
    <t>TOTAL AFECTACION PRESUPUESTAL ESTA CUENTA:</t>
  </si>
  <si>
    <t>TOTAL AFECTACION USOS DESAGREGADOS ESTA CUENTA:</t>
  </si>
  <si>
    <t>El número de informe (campo 1.2) no concuerda con el número de certificación sección 7</t>
  </si>
  <si>
    <t>PREFIJO Y NÚMERO</t>
  </si>
  <si>
    <r>
      <rPr>
        <b/>
        <sz val="8"/>
        <rFont val="Arial"/>
        <family val="2"/>
      </rPr>
      <t xml:space="preserve">7.2. </t>
    </r>
    <r>
      <rPr>
        <b/>
        <sz val="9"/>
        <rFont val="Arial"/>
        <family val="2"/>
      </rPr>
      <t>FACTURA O DOCUMENTO DE COBRO / NC / ND</t>
    </r>
  </si>
  <si>
    <r>
      <rPr>
        <b/>
        <sz val="8"/>
        <rFont val="Arial"/>
        <family val="2"/>
      </rPr>
      <t xml:space="preserve">1.9. </t>
    </r>
    <r>
      <rPr>
        <b/>
        <sz val="9"/>
        <rFont val="Arial"/>
        <family val="2"/>
      </rPr>
      <t>VALOR INICIAL DEL CONTRATO</t>
    </r>
  </si>
  <si>
    <r>
      <t>Saldo a favor Contratista (</t>
    </r>
    <r>
      <rPr>
        <sz val="10"/>
        <rFont val="Arial"/>
        <family val="2"/>
      </rPr>
      <t>valor</t>
    </r>
    <r>
      <rPr>
        <b/>
        <sz val="10"/>
        <rFont val="Arial"/>
        <family val="2"/>
      </rPr>
      <t>)</t>
    </r>
  </si>
  <si>
    <r>
      <t xml:space="preserve">Saldo a liberar  </t>
    </r>
    <r>
      <rPr>
        <sz val="10"/>
        <rFont val="Arial"/>
        <family val="2"/>
      </rPr>
      <t>(valor</t>
    </r>
    <r>
      <rPr>
        <b/>
        <sz val="10"/>
        <rFont val="Arial"/>
        <family val="2"/>
      </rPr>
      <t>)</t>
    </r>
  </si>
  <si>
    <r>
      <rPr>
        <b/>
        <sz val="10"/>
        <rFont val="Arial"/>
        <family val="2"/>
      </rPr>
      <t>NOTA</t>
    </r>
    <r>
      <rPr>
        <sz val="10"/>
        <rFont val="Arial"/>
        <family val="2"/>
      </rPr>
      <t>: El recibo por parte de la supervisión de los servicios prestados  y/o interventoría  de los trabajos ejecutados no exime al  contratista de sus responsabilidades y obligaciones contractuales.</t>
    </r>
  </si>
  <si>
    <r>
      <rPr>
        <b/>
        <sz val="10"/>
        <rFont val="Arial"/>
        <family val="2"/>
      </rPr>
      <t xml:space="preserve">Firma contratista </t>
    </r>
    <r>
      <rPr>
        <sz val="10"/>
        <rFont val="Arial"/>
        <family val="2"/>
      </rPr>
      <t>(solo si es persona natural)</t>
    </r>
  </si>
  <si>
    <t>1. DEPENDENCIA: Escriba el nombre de la oficina donde se desempeña el supervisor, según la estructura vigente de la PGN</t>
  </si>
  <si>
    <t>1.4. FINAL: Señalar (X) si corresponde al informe final del contrato</t>
  </si>
  <si>
    <t>1.7. SUPERVISOR: Escriba nombres y apellidos del supervisor</t>
  </si>
  <si>
    <t>este campo valida con el campo:</t>
  </si>
  <si>
    <t>7.1</t>
  </si>
  <si>
    <t>1.4</t>
  </si>
  <si>
    <t>1.3</t>
  </si>
  <si>
    <t>7.2</t>
  </si>
  <si>
    <t>7. Diligenciamiento de la Información Financiera del contrato incluye las adiciones, reducciones, liberaciones y anticipos. Es un campo formulado a partir del diligenciamiento de la sección 2.</t>
  </si>
  <si>
    <t>1.2</t>
  </si>
  <si>
    <r>
      <t xml:space="preserve">7.2. Información referente a los datos de la Factura Electrónica de Venta o Documento Equivalente tales como fecha, </t>
    </r>
    <r>
      <rPr>
        <b/>
        <sz val="12"/>
        <color theme="1"/>
        <rFont val="Calibri"/>
        <family val="2"/>
        <scheme val="minor"/>
      </rPr>
      <t>Prefijo y número,</t>
    </r>
    <r>
      <rPr>
        <sz val="12"/>
        <color theme="1"/>
        <rFont val="Calibri"/>
        <family val="2"/>
        <scheme val="minor"/>
      </rPr>
      <t xml:space="preserve"> valor total de la factura o documento.
En esta sección se deben registrar en renglón independiente las Notas Crédito y Nótas Débito remitidas por el contratista y aceptadas por el supervisor/interventor.</t>
    </r>
  </si>
  <si>
    <r>
      <t xml:space="preserve">7.3. Valor correspondiente a la amortización según el porcentaje de anticipo pactado en el contrato. 
Para </t>
    </r>
    <r>
      <rPr>
        <b/>
        <sz val="12"/>
        <color theme="1"/>
        <rFont val="Calibri"/>
        <family val="2"/>
        <scheme val="minor"/>
      </rPr>
      <t>amortizar en la última certificación el saldo del anticipo</t>
    </r>
    <r>
      <rPr>
        <sz val="12"/>
        <color theme="1"/>
        <rFont val="Calibri"/>
        <family val="2"/>
        <scheme val="minor"/>
      </rPr>
      <t>, en la columna de "CONCEPTO" ingrese la palabra "FINAL" en la fila correspondiente.</t>
    </r>
  </si>
  <si>
    <t>La sumatoria de usos presupuestales no concuerda con el "valor de la presente certificación"</t>
  </si>
  <si>
    <t>Tipo de Documento:</t>
  </si>
  <si>
    <t>Adición y Prórroga</t>
  </si>
  <si>
    <t>Prórroga</t>
  </si>
  <si>
    <t>Modificación / Otrosí</t>
  </si>
  <si>
    <t>Otros documentos</t>
  </si>
  <si>
    <t>Liquidación detallada de servicios u obras recibidas (por ítem y/o ciudades)</t>
  </si>
  <si>
    <t>Nota(s) Crédito</t>
  </si>
  <si>
    <t>Nota(s) Débito</t>
  </si>
  <si>
    <t>Factura(s) o Documento(s) de Cobro</t>
  </si>
  <si>
    <t>Modificaciones al contrato / Adiciones / Prórrogas / Otrosí / Otros</t>
  </si>
  <si>
    <t>- LIBERACIÓN (ES)
+SUSTITUCION(ES)</t>
  </si>
  <si>
    <t>Sustitución (+ Vig Fut)</t>
  </si>
  <si>
    <t>Sustitución (- V.Actual)</t>
  </si>
  <si>
    <t>El valor definitivo del contrato en la sección 2 y sección 7 no coinciden, por favor revise las sustituciones en sección 2</t>
  </si>
  <si>
    <t xml:space="preserve">PROCURADURIA 261  JUDICIAL I DEL MINISTERIO PÚBLICO PARA ASUNTOS PENALES DE UBATÉ </t>
  </si>
  <si>
    <t>X</t>
  </si>
  <si>
    <t xml:space="preserve"> </t>
  </si>
  <si>
    <t>NO APLICA</t>
  </si>
  <si>
    <t>SERVICIOS INMOBILIARIOS</t>
  </si>
  <si>
    <t>A-02-02-02-007-002-02-5</t>
  </si>
  <si>
    <t>Servicios de arrendamiento de bienes inmuebles a comisión o por contrato</t>
  </si>
  <si>
    <t xml:space="preserve">3. Presentar mensualmente los documentos para el pago del canon de manera oportuna junto con los que acrediten el pago de los aportes al Sistema de Seguridad Social Integral y parafiscales o certificar la causal de exclusión de aportes. </t>
  </si>
  <si>
    <t>4. Librar a la ARRENDATARIA de toda turbación o embarazo en el goce del INMUEBLE arrendado.</t>
  </si>
  <si>
    <t>5. Entregar el inmueble con los servicios públicos, impuestos y demás cargos o pagos al día.</t>
  </si>
  <si>
    <t>7. Rembolsar a la ARRENDATARIA el costo de las reparaciones indispensables no locativas que ésta haya efectuado en el inmueble, siempre que la ARRENDATARIA no las haya hecho necesarias por su culpa y que haya dado noticia a la ARRENDADORA lo más pronto, para que las hiciese por su cuenta. El valor de las reparaciones se rembolsará conforme a la facturación que para este efecto le presente la ARRENDATARIA.</t>
  </si>
  <si>
    <t>9. Mantener la reserva y confidencialidad sobre la información que conozca con ocasión de la ejecución del contrato.</t>
  </si>
  <si>
    <t>Cumplido.</t>
  </si>
  <si>
    <t>No aplica.</t>
  </si>
  <si>
    <t>A-02-02-02-007-002</t>
  </si>
  <si>
    <t>En meses (X)</t>
  </si>
  <si>
    <t>071-2023</t>
  </si>
  <si>
    <t>ARRENDAMIENTO DE UN INMUEBLE CON DESTINO AL FUNCIONAMIENTO DE LA PROCURADURÍA 250 JUDICIAL I PENAL DEL MUNICIPIO DE CHOCONTÁ – CUNDINAMARCA</t>
  </si>
  <si>
    <t>MUÑOZ HERMANOS F&amp;N Y COMPAÑÍA S.A.S</t>
  </si>
  <si>
    <t>900.322.133-8</t>
  </si>
  <si>
    <t>23.913.085</t>
  </si>
  <si>
    <t>VIENE</t>
  </si>
  <si>
    <t>DEL 1/6/2023 AL 31/1/2025</t>
  </si>
  <si>
    <t>FN1222</t>
  </si>
  <si>
    <t>ARRIENDO FEBRERO 2025</t>
  </si>
  <si>
    <t>FN1247</t>
  </si>
  <si>
    <t>ARRIENDO MARZO 2025</t>
  </si>
  <si>
    <t>FN1268</t>
  </si>
  <si>
    <t>ARRIENDO ABRIL 2025</t>
  </si>
  <si>
    <t>FN1286</t>
  </si>
  <si>
    <t>ARRIENDO MAYO 2025</t>
  </si>
  <si>
    <t>FN1308</t>
  </si>
  <si>
    <t>ARRIENDO JUNIO 2025</t>
  </si>
  <si>
    <t>1. Entregar a la ARRENDATARIA el inmueble en buen estado de servicio, seguridad y sanidad y poner a su disposición los servicios, bienes o usos conexos y los adicionales convenidos, previa elaboración de un acta de inventario firmada por LA ARRENDADORA y la supervisión del contrato.</t>
  </si>
  <si>
    <t>2. Mantener en el inmueble los bienes y servicios conexos y adicionales en buen estado de servicio para el fin convenido en el contrato y garantizar durante todo el término del contrato el uso y goce exclusivo y pacífico del inmueble por parte de la ARRENDATARIA.</t>
  </si>
  <si>
    <t>6. Realizar las reparaciones o mejoras necesarias en tiempo oportuno, de conformidad con lo establecido en el Artículo 1985 del Código Civil, según el cual: “La obligación de mantener la cosa arrendada en buen estado consiste en hacer, durante el arriendo, todas las reparaciones necesarias, a excepción de las locativas, las cuales corresponden generalmente al arrendatario. Pero será obligado el arrendador aún a las reparaciones locativas, si los deterioros que las han hecho necesarias provinieron de fuerza mayor o caso fortuito, o de la mala calidad de la cosa arrendada. Las estipulaciones de los contratantes podrán modificar estas obligaciones,” y en consecuencia, efectuar las reparaciones locativas si los deterioros que las han hecho necesarias provienen de fuerza mayor o caso fortuito o de mala calidad del inmueble arrendado.</t>
  </si>
  <si>
    <t>8. Informar a la ARRENDATARIA sobre la configuración de inhabilidad sobreviniente a la suscripción del contrato.</t>
  </si>
  <si>
    <t xml:space="preserve">10. Efectuar el pago o causar que se efectué el pago de impuestos, tasas o contribuciones o cualquier otro cargo que puede recaer sobre el inmueble durante el plazo de ejecución del contrato de arrendamiento. </t>
  </si>
  <si>
    <t>Se suscribió Acta de inicio el 1º de junio de 2023 con efectos fiscales a partir del 1º de junio de  2023.</t>
  </si>
  <si>
    <t>Factura No. FN1308 de 5 de junio  de  2025.
- Certificado de paz y salvo por concepto de Aportes Parafiscales y Seguridad Social firmado por el Representante Legal.</t>
  </si>
  <si>
    <t>Cumplido</t>
  </si>
  <si>
    <t>No ha ocurrido.</t>
  </si>
  <si>
    <t>No aplica</t>
  </si>
  <si>
    <t xml:space="preserve">Acta de inicio </t>
  </si>
  <si>
    <t xml:space="preserve">Factura </t>
  </si>
  <si>
    <t>MARIA LILIANA MUÑOZ OLAYA PROCURADORA 262 JUDICIAL I PENAL VILLETA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</si>
</sst>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41" formatCode="_-* #,##0_-;\-* #,##0_-;_-* &quot;-&quot;_-;_-@_-"/>
    <numFmt numFmtId="43" formatCode="_-* #,##0.00_-;\-* #,##0.00_-;_-* &quot;-&quot;??_-;_-@_-"/>
    <numFmt numFmtId="164" formatCode="_-&quot;$&quot;* #,##0_-;\-&quot;$&quot;* #,##0_-;_-&quot;$&quot;* &quot;-&quot;_-;_-@_-"/>
    <numFmt numFmtId="165" formatCode="_-&quot;$&quot;* #,##0.00_-;\-&quot;$&quot;* #,##0.00_-;_-&quot;$&quot;* &quot;-&quot;??_-;_-@_-"/>
    <numFmt numFmtId="166" formatCode="&quot;$&quot;\ #,##0.00;&quot;$&quot;\ \-#,##0.00"/>
    <numFmt numFmtId="167" formatCode="[$-F800]dddd\,\ mmmm\ dd\,\ yyyy"/>
    <numFmt numFmtId="168" formatCode="_-&quot;$&quot;* #,##0.00_-;\-&quot;$&quot;* #,##0.00_-;_-&quot;$&quot;* &quot;-&quot;_-;_-@_-"/>
    <numFmt numFmtId="169" formatCode="[$$-240A]\ #,##0.00"/>
    <numFmt numFmtId="170" formatCode="&quot;En meses &quot;0"/>
    <numFmt numFmtId="171" formatCode="_-* #,##0_-;\-* #,##0_-;_-* &quot;-&quot;??_-;_-@_-"/>
    <numFmt numFmtId="172" formatCode="_-* #,##0.00_-;\-* #,##0.00_-;_-* &quot;-&quot;_-;_-@_-"/>
  </numFmts>
  <fonts count="40">
    <font>
      <sz val="10"/>
      <name val="Arial"/>
      <family val="2"/>
    </font>
    <font>
      <sz val="11"/>
      <color theme="1"/>
      <name val="Calibri"/>
      <family val="2"/>
      <scheme val="minor"/>
    </font>
    <font>
      <sz val="11"/>
      <color theme="1"/>
      <name val="Calibri"/>
      <family val="2"/>
      <scheme val="minor"/>
    </font>
    <font>
      <sz val="10"/>
      <name val="Arial"/>
      <family val="2"/>
    </font>
    <font>
      <sz val="6"/>
      <name val="Arial"/>
      <family val="2"/>
    </font>
    <font>
      <sz val="7"/>
      <name val="Arial"/>
      <family val="2"/>
    </font>
    <font>
      <b/>
      <sz val="10"/>
      <name val="Arial"/>
      <family val="2"/>
    </font>
    <font>
      <b/>
      <sz val="9"/>
      <name val="Arial"/>
      <family val="2"/>
    </font>
    <font>
      <sz val="12"/>
      <name val="Arial"/>
      <family val="2"/>
    </font>
    <font>
      <b/>
      <sz val="10"/>
      <color rgb="FFFF0000"/>
      <name val="Arial"/>
      <family val="2"/>
    </font>
    <font>
      <sz val="11"/>
      <name val="Arial"/>
      <family val="2"/>
    </font>
    <font>
      <sz val="8"/>
      <name val="Arial"/>
      <family val="2"/>
    </font>
    <font>
      <b/>
      <sz val="11"/>
      <name val="Arial"/>
      <family val="2"/>
    </font>
    <font>
      <b/>
      <sz val="12"/>
      <name val="Arial"/>
      <family val="2"/>
    </font>
    <font>
      <b/>
      <sz val="8"/>
      <name val="Arial"/>
      <family val="2"/>
    </font>
    <font>
      <sz val="9"/>
      <name val="Arial"/>
      <family val="2"/>
    </font>
    <font>
      <sz val="9"/>
      <name val="Futura Bk BT"/>
      <family val="2"/>
    </font>
    <font>
      <b/>
      <sz val="6"/>
      <name val="Futura Bk BT"/>
      <family val="2"/>
    </font>
    <font>
      <sz val="9"/>
      <color indexed="81"/>
      <name val="Tahoma"/>
      <family val="2"/>
    </font>
    <font>
      <b/>
      <sz val="9"/>
      <color indexed="81"/>
      <name val="Tahoma"/>
      <family val="2"/>
    </font>
    <font>
      <sz val="10"/>
      <color rgb="FFFF0000"/>
      <name val="Arial"/>
      <family val="2"/>
    </font>
    <font>
      <b/>
      <u/>
      <sz val="10"/>
      <name val="Arial"/>
      <family val="2"/>
    </font>
    <font>
      <sz val="11"/>
      <color theme="1"/>
      <name val="Arial"/>
      <family val="2"/>
    </font>
    <font>
      <b/>
      <sz val="7"/>
      <name val="Arial"/>
      <family val="2"/>
    </font>
    <font>
      <b/>
      <sz val="12"/>
      <color theme="1"/>
      <name val="Calibri"/>
      <family val="2"/>
      <scheme val="minor"/>
    </font>
    <font>
      <sz val="12"/>
      <color theme="1"/>
      <name val="Calibri"/>
      <family val="2"/>
      <scheme val="minor"/>
    </font>
    <font>
      <sz val="12"/>
      <name val="Calibri"/>
      <family val="2"/>
      <scheme val="minor"/>
    </font>
    <font>
      <b/>
      <sz val="12"/>
      <name val="Calibri"/>
      <family val="2"/>
      <scheme val="minor"/>
    </font>
    <font>
      <sz val="11"/>
      <name val="Calibri"/>
      <family val="2"/>
      <scheme val="minor"/>
    </font>
    <font>
      <b/>
      <sz val="16"/>
      <name val="Arial"/>
      <family val="2"/>
    </font>
    <font>
      <sz val="20"/>
      <name val="Arial"/>
      <family val="2"/>
    </font>
    <font>
      <b/>
      <sz val="12"/>
      <name val="Futura Bk BT"/>
    </font>
    <font>
      <u/>
      <sz val="14"/>
      <name val="Arial"/>
      <family val="2"/>
    </font>
    <font>
      <u/>
      <sz val="12"/>
      <name val="Arial"/>
      <family val="2"/>
    </font>
    <font>
      <sz val="10"/>
      <color theme="0"/>
      <name val="Arial"/>
      <family val="2"/>
    </font>
    <font>
      <sz val="12"/>
      <color rgb="FFFF0000"/>
      <name val="Arial"/>
      <family val="2"/>
    </font>
    <font>
      <b/>
      <sz val="14"/>
      <name val="Calibri"/>
      <family val="2"/>
      <scheme val="minor"/>
    </font>
    <font>
      <b/>
      <sz val="14"/>
      <color theme="1"/>
      <name val="Calibri"/>
      <family val="2"/>
      <scheme val="minor"/>
    </font>
    <font>
      <b/>
      <u/>
      <sz val="9"/>
      <color indexed="81"/>
      <name val="Tahoma"/>
      <family val="2"/>
    </font>
    <font>
      <b/>
      <i/>
      <u/>
      <sz val="9"/>
      <color indexed="81"/>
      <name val="Tahoma"/>
      <family val="2"/>
    </font>
  </fonts>
  <fills count="10">
    <fill>
      <patternFill patternType="none"/>
    </fill>
    <fill>
      <patternFill patternType="gray125"/>
    </fill>
    <fill>
      <patternFill patternType="solid">
        <fgColor theme="0" tint="-4.9989318521683403E-2"/>
        <bgColor indexed="64"/>
      </patternFill>
    </fill>
    <fill>
      <patternFill patternType="solid">
        <fgColor indexed="9"/>
        <bgColor indexed="64"/>
      </patternFill>
    </fill>
    <fill>
      <patternFill patternType="solid">
        <fgColor theme="0"/>
        <bgColor indexed="64"/>
      </patternFill>
    </fill>
    <fill>
      <gradientFill degree="180">
        <stop position="0">
          <color theme="0"/>
        </stop>
        <stop position="1">
          <color theme="0" tint="-0.25098422193060094"/>
        </stop>
      </gradientFill>
    </fill>
    <fill>
      <gradientFill degree="180">
        <stop position="0">
          <color theme="0"/>
        </stop>
        <stop position="1">
          <color theme="0" tint="-0.34900967436750391"/>
        </stop>
      </gradientFill>
    </fill>
    <fill>
      <patternFill patternType="solid">
        <fgColor theme="0" tint="-0.14999847407452621"/>
        <bgColor indexed="64"/>
      </patternFill>
    </fill>
    <fill>
      <patternFill patternType="solid">
        <fgColor theme="0"/>
        <bgColor auto="1"/>
      </patternFill>
    </fill>
    <fill>
      <patternFill patternType="solid">
        <fgColor theme="7" tint="0.79998168889431442"/>
        <bgColor indexed="64"/>
      </patternFill>
    </fill>
  </fills>
  <borders count="98">
    <border>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medium">
        <color indexed="64"/>
      </bottom>
      <diagonal/>
    </border>
    <border>
      <left/>
      <right style="medium">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double">
        <color indexed="64"/>
      </bottom>
      <diagonal/>
    </border>
    <border>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top/>
      <bottom/>
      <diagonal/>
    </border>
    <border>
      <left/>
      <right style="thin">
        <color indexed="64"/>
      </right>
      <top style="thin">
        <color indexed="64"/>
      </top>
      <bottom/>
      <diagonal/>
    </border>
    <border>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medium">
        <color indexed="64"/>
      </right>
      <top/>
      <bottom/>
      <diagonal/>
    </border>
    <border>
      <left/>
      <right style="thin">
        <color indexed="64"/>
      </right>
      <top style="medium">
        <color indexed="64"/>
      </top>
      <bottom style="medium">
        <color indexed="64"/>
      </bottom>
      <diagonal/>
    </border>
    <border>
      <left style="medium">
        <color indexed="64"/>
      </left>
      <right style="medium">
        <color indexed="64"/>
      </right>
      <top/>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double">
        <color indexed="64"/>
      </bottom>
      <diagonal/>
    </border>
    <border>
      <left style="medium">
        <color indexed="64"/>
      </left>
      <right style="thin">
        <color indexed="64"/>
      </right>
      <top/>
      <bottom style="double">
        <color indexed="64"/>
      </bottom>
      <diagonal/>
    </border>
    <border>
      <left style="thin">
        <color indexed="64"/>
      </left>
      <right style="medium">
        <color indexed="64"/>
      </right>
      <top style="thin">
        <color indexed="64"/>
      </top>
      <bottom/>
      <diagonal/>
    </border>
    <border>
      <left style="thin">
        <color indexed="64"/>
      </left>
      <right/>
      <top style="medium">
        <color indexed="64"/>
      </top>
      <bottom/>
      <diagonal/>
    </border>
    <border>
      <left/>
      <right/>
      <top/>
      <bottom style="double">
        <color indexed="64"/>
      </bottom>
      <diagonal/>
    </border>
    <border>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rgb="FF1F1F1F"/>
      </left>
      <right style="medium">
        <color rgb="FF1F1F1F"/>
      </right>
      <top style="medium">
        <color indexed="64"/>
      </top>
      <bottom style="thin">
        <color indexed="64"/>
      </bottom>
      <diagonal/>
    </border>
    <border>
      <left style="thin">
        <color rgb="FF1F1F1F"/>
      </left>
      <right style="medium">
        <color rgb="FF1F1F1F"/>
      </right>
      <top/>
      <bottom style="thin">
        <color indexed="64"/>
      </bottom>
      <diagonal/>
    </border>
    <border>
      <left style="thin">
        <color rgb="FF1F1F1F"/>
      </left>
      <right style="medium">
        <color rgb="FF1F1F1F"/>
      </right>
      <top/>
      <bottom style="medium">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thin">
        <color indexed="64"/>
      </right>
      <top style="medium">
        <color indexed="64"/>
      </top>
      <bottom style="hair">
        <color indexed="64"/>
      </bottom>
      <diagonal/>
    </border>
    <border>
      <left style="medium">
        <color indexed="64"/>
      </left>
      <right style="thin">
        <color indexed="64"/>
      </right>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medium">
        <color indexed="64"/>
      </right>
      <top style="hair">
        <color indexed="64"/>
      </top>
      <bottom style="hair">
        <color indexed="64"/>
      </bottom>
      <diagonal/>
    </border>
  </borders>
  <cellStyleXfs count="7">
    <xf numFmtId="0" fontId="0" fillId="0" borderId="0"/>
    <xf numFmtId="164" fontId="3" fillId="0" borderId="0" applyFont="0" applyFill="0" applyBorder="0" applyAlignment="0" applyProtection="0"/>
    <xf numFmtId="9" fontId="3" fillId="0" borderId="0" applyFont="0" applyFill="0" applyBorder="0" applyAlignment="0" applyProtection="0"/>
    <xf numFmtId="165" fontId="3" fillId="0" borderId="0" applyFont="0" applyFill="0" applyBorder="0" applyAlignment="0" applyProtection="0"/>
    <xf numFmtId="43" fontId="3" fillId="0" borderId="0" applyFont="0" applyFill="0" applyBorder="0" applyAlignment="0" applyProtection="0"/>
    <xf numFmtId="0" fontId="2" fillId="0" borderId="0"/>
    <xf numFmtId="41" fontId="3" fillId="0" borderId="0" applyFont="0" applyFill="0" applyBorder="0" applyAlignment="0" applyProtection="0"/>
  </cellStyleXfs>
  <cellXfs count="481">
    <xf numFmtId="0" fontId="0" fillId="0" borderId="0" xfId="0"/>
    <xf numFmtId="165" fontId="8" fillId="0" borderId="38" xfId="3" applyFont="1" applyFill="1" applyBorder="1" applyAlignment="1" applyProtection="1">
      <alignment vertical="center" shrinkToFit="1"/>
      <protection hidden="1"/>
    </xf>
    <xf numFmtId="165" fontId="0" fillId="0" borderId="10" xfId="3" applyFont="1" applyFill="1" applyBorder="1" applyAlignment="1" applyProtection="1">
      <alignment vertical="center" shrinkToFit="1"/>
      <protection hidden="1"/>
    </xf>
    <xf numFmtId="10" fontId="6" fillId="0" borderId="44" xfId="2" applyNumberFormat="1" applyFont="1" applyFill="1" applyBorder="1" applyAlignment="1" applyProtection="1">
      <alignment horizontal="center" vertical="center" shrinkToFit="1"/>
    </xf>
    <xf numFmtId="165" fontId="6" fillId="0" borderId="44" xfId="3" applyFont="1" applyFill="1" applyBorder="1" applyAlignment="1" applyProtection="1">
      <alignment vertical="center" shrinkToFit="1"/>
    </xf>
    <xf numFmtId="165" fontId="0" fillId="0" borderId="13" xfId="3" applyFont="1" applyFill="1" applyBorder="1" applyAlignment="1" applyProtection="1">
      <alignment vertical="center" shrinkToFit="1"/>
      <protection hidden="1"/>
    </xf>
    <xf numFmtId="165" fontId="10" fillId="0" borderId="44" xfId="3" applyFont="1" applyFill="1" applyBorder="1" applyAlignment="1" applyProtection="1">
      <alignment vertical="center" shrinkToFit="1"/>
    </xf>
    <xf numFmtId="0" fontId="2" fillId="0" borderId="0" xfId="5"/>
    <xf numFmtId="0" fontId="28" fillId="0" borderId="0" xfId="5" applyFont="1"/>
    <xf numFmtId="0" fontId="2" fillId="0" borderId="0" xfId="5" applyAlignment="1">
      <alignment vertical="center" wrapText="1"/>
    </xf>
    <xf numFmtId="0" fontId="2" fillId="0" borderId="0" xfId="5" applyAlignment="1">
      <alignment vertical="center"/>
    </xf>
    <xf numFmtId="0" fontId="25" fillId="0" borderId="50" xfId="5" applyFont="1" applyBorder="1" applyAlignment="1">
      <alignment horizontal="left"/>
    </xf>
    <xf numFmtId="0" fontId="25" fillId="0" borderId="0" xfId="5" applyFont="1" applyAlignment="1">
      <alignment horizontal="left"/>
    </xf>
    <xf numFmtId="0" fontId="25" fillId="0" borderId="41" xfId="5" applyFont="1" applyBorder="1" applyAlignment="1">
      <alignment horizontal="left"/>
    </xf>
    <xf numFmtId="165" fontId="8" fillId="9" borderId="36" xfId="3" applyFont="1" applyFill="1" applyBorder="1" applyAlignment="1" applyProtection="1">
      <alignment vertical="center" shrinkToFit="1"/>
      <protection locked="0"/>
    </xf>
    <xf numFmtId="165" fontId="0" fillId="9" borderId="10" xfId="3" applyFont="1" applyFill="1" applyBorder="1" applyAlignment="1" applyProtection="1">
      <alignment vertical="center" shrinkToFit="1"/>
      <protection locked="0"/>
    </xf>
    <xf numFmtId="165" fontId="0" fillId="9" borderId="13" xfId="3" applyFont="1" applyFill="1" applyBorder="1" applyAlignment="1" applyProtection="1">
      <alignment vertical="center" shrinkToFit="1"/>
      <protection locked="0"/>
    </xf>
    <xf numFmtId="0" fontId="9" fillId="0" borderId="10" xfId="0" applyFont="1" applyBorder="1" applyAlignment="1">
      <alignment vertical="center"/>
    </xf>
    <xf numFmtId="0" fontId="6" fillId="0" borderId="10" xfId="0" applyFont="1" applyBorder="1" applyAlignment="1">
      <alignment horizontal="right" vertical="center"/>
    </xf>
    <xf numFmtId="0" fontId="0" fillId="0" borderId="10" xfId="0" applyBorder="1" applyAlignment="1">
      <alignment vertical="center"/>
    </xf>
    <xf numFmtId="0" fontId="20" fillId="0" borderId="0" xfId="0" applyFont="1" applyAlignment="1">
      <alignment vertical="center"/>
    </xf>
    <xf numFmtId="0" fontId="0" fillId="0" borderId="0" xfId="0" applyAlignment="1">
      <alignment vertical="center"/>
    </xf>
    <xf numFmtId="0" fontId="16" fillId="0" borderId="10" xfId="0" applyFont="1" applyBorder="1" applyAlignment="1">
      <alignment horizontal="center" vertical="center"/>
    </xf>
    <xf numFmtId="0" fontId="16" fillId="0" borderId="50" xfId="0" applyFont="1" applyBorder="1" applyAlignment="1">
      <alignment horizontal="center" vertical="center"/>
    </xf>
    <xf numFmtId="0" fontId="13" fillId="0" borderId="49" xfId="0" applyFont="1" applyBorder="1" applyAlignment="1">
      <alignment horizontal="center" vertical="center" wrapText="1"/>
    </xf>
    <xf numFmtId="0" fontId="7" fillId="0" borderId="48" xfId="0" applyFont="1" applyBorder="1" applyAlignment="1">
      <alignment horizontal="right" vertical="center"/>
    </xf>
    <xf numFmtId="14" fontId="0" fillId="0" borderId="0" xfId="0" applyNumberFormat="1"/>
    <xf numFmtId="0" fontId="7" fillId="0" borderId="11" xfId="0" applyFont="1" applyBorder="1" applyAlignment="1">
      <alignment horizontal="center" vertical="center" wrapText="1"/>
    </xf>
    <xf numFmtId="0" fontId="7" fillId="0" borderId="9"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9" xfId="0" applyFont="1" applyBorder="1" applyAlignment="1">
      <alignment horizontal="center" vertical="center" wrapText="1"/>
    </xf>
    <xf numFmtId="0" fontId="11" fillId="0" borderId="0" xfId="0" applyFont="1" applyAlignment="1">
      <alignment vertical="center"/>
    </xf>
    <xf numFmtId="0" fontId="22" fillId="0" borderId="0" xfId="0" applyFont="1" applyAlignment="1">
      <alignment wrapText="1"/>
    </xf>
    <xf numFmtId="0" fontId="0" fillId="0" borderId="0" xfId="0" applyAlignment="1">
      <alignment wrapText="1"/>
    </xf>
    <xf numFmtId="0" fontId="22" fillId="0" borderId="0" xfId="0" applyFont="1"/>
    <xf numFmtId="0" fontId="6" fillId="4" borderId="62"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22" fillId="0" borderId="0" xfId="0" applyFont="1" applyAlignment="1">
      <alignment vertical="center"/>
    </xf>
    <xf numFmtId="0" fontId="3" fillId="0" borderId="0" xfId="0" applyFont="1" applyAlignment="1">
      <alignment vertical="center"/>
    </xf>
    <xf numFmtId="165" fontId="8" fillId="0" borderId="24" xfId="3" applyFont="1" applyFill="1" applyBorder="1" applyAlignment="1" applyProtection="1">
      <alignment vertical="center" shrinkToFit="1"/>
    </xf>
    <xf numFmtId="4" fontId="15" fillId="0" borderId="55" xfId="0" applyNumberFormat="1" applyFont="1" applyBorder="1" applyAlignment="1">
      <alignment horizontal="center" vertical="center"/>
    </xf>
    <xf numFmtId="165" fontId="8" fillId="0" borderId="23" xfId="3" applyFont="1" applyFill="1" applyBorder="1" applyAlignment="1" applyProtection="1">
      <alignment vertical="center" shrinkToFit="1"/>
    </xf>
    <xf numFmtId="4" fontId="15" fillId="0" borderId="10" xfId="0" applyNumberFormat="1" applyFont="1" applyBorder="1" applyAlignment="1">
      <alignment horizontal="center" vertical="center"/>
    </xf>
    <xf numFmtId="165" fontId="8" fillId="0" borderId="9" xfId="3" applyFont="1" applyFill="1" applyBorder="1" applyAlignment="1" applyProtection="1">
      <alignment vertical="center" shrinkToFit="1"/>
    </xf>
    <xf numFmtId="165" fontId="8" fillId="0" borderId="13" xfId="3" applyFont="1" applyFill="1" applyBorder="1" applyAlignment="1" applyProtection="1">
      <alignment vertical="center" shrinkToFit="1"/>
    </xf>
    <xf numFmtId="4" fontId="15" fillId="0" borderId="13" xfId="0" applyNumberFormat="1" applyFont="1" applyBorder="1" applyAlignment="1">
      <alignment horizontal="center" vertical="center"/>
    </xf>
    <xf numFmtId="165" fontId="8" fillId="0" borderId="12" xfId="3" applyFont="1" applyFill="1" applyBorder="1" applyAlignment="1" applyProtection="1">
      <alignment vertical="center" shrinkToFit="1"/>
    </xf>
    <xf numFmtId="0" fontId="6" fillId="0" borderId="0" xfId="0" applyFont="1" applyAlignment="1">
      <alignment horizontal="left" vertical="center"/>
    </xf>
    <xf numFmtId="0" fontId="6" fillId="0" borderId="8" xfId="0" applyFont="1" applyBorder="1" applyAlignment="1">
      <alignment vertical="center"/>
    </xf>
    <xf numFmtId="0" fontId="6" fillId="0" borderId="7" xfId="0" applyFont="1" applyBorder="1" applyAlignment="1">
      <alignment vertical="center"/>
    </xf>
    <xf numFmtId="0" fontId="6" fillId="0" borderId="6" xfId="0" applyFont="1" applyBorder="1" applyAlignment="1">
      <alignment vertical="center"/>
    </xf>
    <xf numFmtId="0" fontId="3" fillId="0" borderId="0" xfId="0" applyFont="1"/>
    <xf numFmtId="0" fontId="21" fillId="0" borderId="22" xfId="0" applyFont="1" applyBorder="1" applyAlignment="1">
      <alignment vertical="center"/>
    </xf>
    <xf numFmtId="0" fontId="21" fillId="0" borderId="21" xfId="0" applyFont="1" applyBorder="1" applyAlignment="1">
      <alignment vertical="center"/>
    </xf>
    <xf numFmtId="0" fontId="21" fillId="0" borderId="20" xfId="0" applyFont="1" applyBorder="1" applyAlignment="1">
      <alignment vertical="center"/>
    </xf>
    <xf numFmtId="0" fontId="6" fillId="0" borderId="24" xfId="0" applyFont="1" applyBorder="1" applyAlignment="1">
      <alignment horizontal="center" vertical="center"/>
    </xf>
    <xf numFmtId="0" fontId="6" fillId="0" borderId="7" xfId="0" applyFont="1" applyBorder="1" applyAlignment="1">
      <alignment horizontal="center" vertical="center"/>
    </xf>
    <xf numFmtId="0" fontId="6" fillId="0" borderId="45" xfId="0" applyFont="1" applyBorder="1" applyAlignment="1">
      <alignment horizontal="center" vertical="center"/>
    </xf>
    <xf numFmtId="0" fontId="6" fillId="0" borderId="49" xfId="0" applyFont="1" applyBorder="1" applyAlignment="1">
      <alignment vertical="center"/>
    </xf>
    <xf numFmtId="0" fontId="6" fillId="0" borderId="8" xfId="0" applyFont="1" applyBorder="1"/>
    <xf numFmtId="0" fontId="4" fillId="0" borderId="6" xfId="0" applyFont="1" applyBorder="1" applyAlignment="1">
      <alignment horizontal="center" vertical="top" wrapText="1"/>
    </xf>
    <xf numFmtId="0" fontId="0" fillId="0" borderId="5" xfId="0" applyBorder="1"/>
    <xf numFmtId="0" fontId="4" fillId="0" borderId="4" xfId="0" applyFont="1" applyBorder="1" applyAlignment="1">
      <alignment horizontal="center" vertical="top" wrapText="1"/>
    </xf>
    <xf numFmtId="0" fontId="6" fillId="0" borderId="5" xfId="0" applyFont="1" applyBorder="1"/>
    <xf numFmtId="0" fontId="6" fillId="0" borderId="0" xfId="0" applyFont="1" applyAlignment="1">
      <alignment vertical="center" wrapText="1"/>
    </xf>
    <xf numFmtId="0" fontId="4" fillId="0" borderId="0" xfId="0" applyFont="1" applyAlignment="1">
      <alignment horizontal="center" vertical="top" wrapText="1"/>
    </xf>
    <xf numFmtId="0" fontId="6" fillId="0" borderId="5" xfId="0" applyFont="1" applyBorder="1" applyAlignment="1">
      <alignment vertical="center"/>
    </xf>
    <xf numFmtId="0" fontId="4" fillId="0" borderId="2" xfId="0" applyFont="1" applyBorder="1" applyAlignment="1">
      <alignment horizontal="center" vertical="top" wrapText="1"/>
    </xf>
    <xf numFmtId="0" fontId="5" fillId="0" borderId="0" xfId="0" applyFont="1"/>
    <xf numFmtId="164" fontId="0" fillId="9" borderId="17" xfId="1" applyFont="1" applyFill="1" applyBorder="1" applyAlignment="1" applyProtection="1">
      <alignment vertical="center"/>
      <protection locked="0"/>
    </xf>
    <xf numFmtId="164" fontId="0" fillId="9" borderId="10" xfId="1" applyFont="1" applyFill="1" applyBorder="1" applyAlignment="1" applyProtection="1">
      <alignment vertical="center"/>
      <protection locked="0"/>
    </xf>
    <xf numFmtId="164" fontId="0" fillId="9" borderId="45" xfId="1" applyFont="1" applyFill="1" applyBorder="1" applyAlignment="1" applyProtection="1">
      <alignment vertical="center"/>
      <protection locked="0"/>
    </xf>
    <xf numFmtId="0" fontId="15" fillId="9" borderId="11" xfId="1" applyNumberFormat="1" applyFont="1" applyFill="1" applyBorder="1" applyAlignment="1" applyProtection="1">
      <alignment vertical="center" wrapText="1"/>
      <protection locked="0"/>
    </xf>
    <xf numFmtId="0" fontId="15" fillId="9" borderId="10" xfId="1" applyNumberFormat="1" applyFont="1" applyFill="1" applyBorder="1" applyAlignment="1" applyProtection="1">
      <alignment vertical="center" wrapText="1"/>
      <protection locked="0"/>
    </xf>
    <xf numFmtId="0" fontId="15" fillId="9" borderId="37" xfId="1" applyNumberFormat="1" applyFont="1" applyFill="1" applyBorder="1" applyAlignment="1" applyProtection="1">
      <alignment vertical="center" wrapText="1"/>
      <protection locked="0"/>
    </xf>
    <xf numFmtId="0" fontId="15" fillId="9" borderId="36" xfId="1" applyNumberFormat="1" applyFont="1" applyFill="1" applyBorder="1" applyAlignment="1" applyProtection="1">
      <alignment vertical="center" wrapText="1"/>
      <protection locked="0"/>
    </xf>
    <xf numFmtId="0" fontId="11" fillId="9" borderId="10" xfId="0" applyFont="1" applyFill="1" applyBorder="1" applyAlignment="1" applyProtection="1">
      <alignment horizontal="center" vertical="center" wrapText="1"/>
      <protection locked="0"/>
    </xf>
    <xf numFmtId="0" fontId="11" fillId="9" borderId="13" xfId="0" applyFont="1" applyFill="1" applyBorder="1" applyAlignment="1" applyProtection="1">
      <alignment horizontal="center" vertical="center" wrapText="1"/>
      <protection locked="0"/>
    </xf>
    <xf numFmtId="0" fontId="6" fillId="9" borderId="47" xfId="0" applyFont="1" applyFill="1" applyBorder="1" applyAlignment="1" applyProtection="1">
      <alignment horizontal="center" vertical="center" wrapText="1"/>
      <protection locked="0"/>
    </xf>
    <xf numFmtId="0" fontId="30" fillId="9" borderId="48" xfId="0" applyFont="1" applyFill="1" applyBorder="1" applyAlignment="1" applyProtection="1">
      <alignment horizontal="center" vertical="center" wrapText="1"/>
      <protection locked="0"/>
    </xf>
    <xf numFmtId="0" fontId="31" fillId="9" borderId="71" xfId="0" applyFont="1" applyFill="1" applyBorder="1" applyAlignment="1" applyProtection="1">
      <alignment horizontal="center" vertical="center"/>
      <protection locked="0"/>
    </xf>
    <xf numFmtId="0" fontId="31" fillId="9" borderId="72" xfId="0" applyFont="1" applyFill="1" applyBorder="1" applyAlignment="1" applyProtection="1">
      <alignment horizontal="center" vertical="center"/>
      <protection locked="0"/>
    </xf>
    <xf numFmtId="0" fontId="31" fillId="9" borderId="73" xfId="0" applyFont="1" applyFill="1" applyBorder="1" applyAlignment="1" applyProtection="1">
      <alignment horizontal="center" vertical="center"/>
      <protection locked="0"/>
    </xf>
    <xf numFmtId="1" fontId="0" fillId="0" borderId="0" xfId="0" applyNumberFormat="1"/>
    <xf numFmtId="0" fontId="0" fillId="0" borderId="0" xfId="0" applyAlignment="1">
      <alignment vertical="center" wrapText="1"/>
    </xf>
    <xf numFmtId="14" fontId="0" fillId="9" borderId="10" xfId="0" applyNumberFormat="1" applyFill="1" applyBorder="1" applyAlignment="1" applyProtection="1">
      <alignment horizontal="center" vertical="center" wrapText="1"/>
      <protection locked="0"/>
    </xf>
    <xf numFmtId="0" fontId="0" fillId="9" borderId="13" xfId="0" applyFill="1" applyBorder="1" applyAlignment="1" applyProtection="1">
      <alignment horizontal="center" vertical="center" wrapText="1"/>
      <protection locked="0"/>
    </xf>
    <xf numFmtId="14" fontId="0" fillId="9" borderId="13" xfId="0" applyNumberFormat="1" applyFill="1" applyBorder="1" applyAlignment="1" applyProtection="1">
      <alignment horizontal="center" vertical="center" wrapText="1"/>
      <protection locked="0"/>
    </xf>
    <xf numFmtId="168" fontId="15" fillId="9" borderId="10" xfId="1" applyNumberFormat="1" applyFont="1" applyFill="1" applyBorder="1" applyAlignment="1" applyProtection="1">
      <alignment horizontal="center" vertical="center" wrapText="1"/>
      <protection locked="0"/>
    </xf>
    <xf numFmtId="168" fontId="15" fillId="9" borderId="13" xfId="1" applyNumberFormat="1" applyFont="1" applyFill="1" applyBorder="1" applyAlignment="1" applyProtection="1">
      <alignment horizontal="center" vertical="center" wrapText="1"/>
      <protection locked="0"/>
    </xf>
    <xf numFmtId="170" fontId="15" fillId="0" borderId="22" xfId="0" applyNumberFormat="1" applyFont="1" applyBorder="1" applyAlignment="1" applyProtection="1">
      <alignment horizontal="center" vertical="center" wrapText="1"/>
      <protection locked="0"/>
    </xf>
    <xf numFmtId="0" fontId="15" fillId="0" borderId="20" xfId="0" applyFont="1" applyBorder="1" applyAlignment="1" applyProtection="1">
      <alignment horizontal="center" vertical="center" wrapText="1"/>
      <protection locked="0"/>
    </xf>
    <xf numFmtId="0" fontId="6" fillId="0" borderId="11" xfId="0" applyFont="1" applyBorder="1" applyAlignment="1">
      <alignment horizontal="center" vertical="center" wrapText="1"/>
    </xf>
    <xf numFmtId="0" fontId="6" fillId="0" borderId="10" xfId="0" applyFont="1" applyBorder="1" applyAlignment="1">
      <alignment horizontal="center" vertical="center" wrapText="1"/>
    </xf>
    <xf numFmtId="0" fontId="7" fillId="0" borderId="10" xfId="0" applyFont="1" applyBorder="1" applyAlignment="1">
      <alignment horizontal="center" vertical="center" wrapText="1"/>
    </xf>
    <xf numFmtId="0" fontId="7" fillId="2" borderId="10" xfId="0" applyFont="1" applyFill="1" applyBorder="1" applyAlignment="1">
      <alignment horizontal="center" vertical="center" wrapText="1"/>
    </xf>
    <xf numFmtId="0" fontId="0" fillId="9" borderId="10" xfId="0" applyFill="1" applyBorder="1" applyAlignment="1" applyProtection="1">
      <alignment horizontal="center" vertical="center" wrapText="1"/>
      <protection locked="0"/>
    </xf>
    <xf numFmtId="0" fontId="6" fillId="0" borderId="33" xfId="0" applyFont="1" applyBorder="1" applyAlignment="1">
      <alignment horizontal="center" vertical="center" wrapText="1"/>
    </xf>
    <xf numFmtId="49" fontId="0" fillId="9" borderId="10" xfId="0" applyNumberFormat="1" applyFill="1" applyBorder="1" applyAlignment="1" applyProtection="1">
      <alignment horizontal="center" vertical="center" shrinkToFit="1"/>
      <protection locked="0"/>
    </xf>
    <xf numFmtId="164" fontId="0" fillId="9" borderId="60" xfId="1" applyFont="1" applyFill="1" applyBorder="1" applyAlignment="1" applyProtection="1">
      <alignment vertical="center" wrapText="1"/>
      <protection locked="0"/>
    </xf>
    <xf numFmtId="169" fontId="15" fillId="0" borderId="9" xfId="0" applyNumberFormat="1" applyFont="1" applyBorder="1" applyAlignment="1">
      <alignment vertical="center" wrapText="1"/>
    </xf>
    <xf numFmtId="169" fontId="15" fillId="0" borderId="12" xfId="0" applyNumberFormat="1" applyFont="1" applyBorder="1" applyAlignment="1">
      <alignment vertical="center" wrapText="1"/>
    </xf>
    <xf numFmtId="169" fontId="6" fillId="0" borderId="43" xfId="0" applyNumberFormat="1" applyFont="1" applyBorder="1" applyAlignment="1">
      <alignment vertical="center" wrapText="1"/>
    </xf>
    <xf numFmtId="0" fontId="0" fillId="9" borderId="24" xfId="0" applyFill="1" applyBorder="1" applyAlignment="1" applyProtection="1">
      <alignment vertical="center" wrapText="1"/>
      <protection locked="0"/>
    </xf>
    <xf numFmtId="0" fontId="0" fillId="9" borderId="24" xfId="0" applyFill="1" applyBorder="1" applyAlignment="1" applyProtection="1">
      <alignment horizontal="center" vertical="center" wrapText="1"/>
      <protection locked="0"/>
    </xf>
    <xf numFmtId="0" fontId="0" fillId="9" borderId="10" xfId="0" applyFill="1" applyBorder="1" applyAlignment="1" applyProtection="1">
      <alignment vertical="center" wrapText="1"/>
      <protection locked="0"/>
    </xf>
    <xf numFmtId="0" fontId="0" fillId="9" borderId="13" xfId="0" applyFill="1" applyBorder="1" applyAlignment="1" applyProtection="1">
      <alignment vertical="center" wrapText="1"/>
      <protection locked="0"/>
    </xf>
    <xf numFmtId="16" fontId="0" fillId="9" borderId="14" xfId="0" applyNumberFormat="1" applyFill="1" applyBorder="1" applyAlignment="1" applyProtection="1">
      <alignment horizontal="center" vertical="center" wrapText="1"/>
      <protection locked="0"/>
    </xf>
    <xf numFmtId="165" fontId="0" fillId="4" borderId="38" xfId="3" applyFont="1" applyFill="1" applyBorder="1" applyAlignment="1" applyProtection="1">
      <alignment vertical="center" wrapText="1"/>
    </xf>
    <xf numFmtId="0" fontId="0" fillId="0" borderId="24" xfId="0" applyBorder="1" applyAlignment="1">
      <alignment horizontal="center" vertical="center"/>
    </xf>
    <xf numFmtId="0" fontId="0" fillId="0" borderId="23" xfId="0" applyBorder="1" applyAlignment="1">
      <alignment horizontal="center" vertical="center"/>
    </xf>
    <xf numFmtId="0" fontId="0" fillId="3" borderId="10" xfId="0" applyFill="1" applyBorder="1" applyAlignment="1">
      <alignment horizontal="center" vertical="center"/>
    </xf>
    <xf numFmtId="0" fontId="0" fillId="0" borderId="13" xfId="0" applyBorder="1" applyAlignment="1">
      <alignment horizontal="center" vertical="center"/>
    </xf>
    <xf numFmtId="10" fontId="0" fillId="9" borderId="13" xfId="2" applyNumberFormat="1" applyFont="1" applyFill="1" applyBorder="1" applyAlignment="1" applyProtection="1">
      <alignment horizontal="center" vertical="center" shrinkToFit="1"/>
      <protection locked="0"/>
    </xf>
    <xf numFmtId="165" fontId="0" fillId="0" borderId="12" xfId="3" applyFont="1" applyFill="1" applyBorder="1" applyAlignment="1" applyProtection="1">
      <alignment vertical="center" shrinkToFit="1"/>
    </xf>
    <xf numFmtId="10" fontId="0" fillId="0" borderId="0" xfId="2" applyNumberFormat="1" applyFont="1" applyFill="1" applyBorder="1" applyAlignment="1" applyProtection="1">
      <alignment horizontal="center" vertical="center" shrinkToFit="1"/>
    </xf>
    <xf numFmtId="165" fontId="0" fillId="0" borderId="4" xfId="3" applyFont="1" applyFill="1" applyBorder="1" applyAlignment="1" applyProtection="1">
      <alignment vertical="center" shrinkToFit="1"/>
    </xf>
    <xf numFmtId="0" fontId="0" fillId="0" borderId="5" xfId="0" applyBorder="1" applyAlignment="1">
      <alignment horizontal="left" vertical="center"/>
    </xf>
    <xf numFmtId="0" fontId="0" fillId="0" borderId="0" xfId="0" applyAlignment="1">
      <alignment horizontal="left" vertical="center"/>
    </xf>
    <xf numFmtId="0" fontId="0" fillId="0" borderId="4" xfId="0" applyBorder="1" applyAlignment="1">
      <alignment vertical="center"/>
    </xf>
    <xf numFmtId="3" fontId="0" fillId="9" borderId="11" xfId="0" applyNumberFormat="1" applyFill="1" applyBorder="1" applyAlignment="1" applyProtection="1">
      <alignment horizontal="center" vertical="center" shrinkToFit="1"/>
      <protection locked="0"/>
    </xf>
    <xf numFmtId="15" fontId="0" fillId="9" borderId="10" xfId="0" applyNumberFormat="1" applyFill="1" applyBorder="1" applyAlignment="1" applyProtection="1">
      <alignment horizontal="center" vertical="center" shrinkToFit="1"/>
      <protection locked="0"/>
    </xf>
    <xf numFmtId="3" fontId="0" fillId="9" borderId="14" xfId="0" applyNumberFormat="1" applyFill="1" applyBorder="1" applyAlignment="1" applyProtection="1">
      <alignment horizontal="center" vertical="center" shrinkToFit="1"/>
      <protection locked="0"/>
    </xf>
    <xf numFmtId="15" fontId="0" fillId="9" borderId="13" xfId="0" applyNumberFormat="1" applyFill="1" applyBorder="1" applyAlignment="1" applyProtection="1">
      <alignment horizontal="center" vertical="center" shrinkToFit="1"/>
      <protection locked="0"/>
    </xf>
    <xf numFmtId="49" fontId="0" fillId="9" borderId="13" xfId="0" applyNumberFormat="1" applyFill="1" applyBorder="1" applyAlignment="1" applyProtection="1">
      <alignment horizontal="center" vertical="center" shrinkToFit="1"/>
      <protection locked="0"/>
    </xf>
    <xf numFmtId="0" fontId="0" fillId="9" borderId="17" xfId="0" applyFill="1" applyBorder="1" applyAlignment="1" applyProtection="1">
      <alignment vertical="center"/>
      <protection locked="0"/>
    </xf>
    <xf numFmtId="0" fontId="0" fillId="0" borderId="11" xfId="0" applyBorder="1" applyAlignment="1">
      <alignment horizontal="center" vertical="center"/>
    </xf>
    <xf numFmtId="0" fontId="0" fillId="9" borderId="10" xfId="0" applyFill="1" applyBorder="1" applyAlignment="1" applyProtection="1">
      <alignment vertical="center"/>
      <protection locked="0"/>
    </xf>
    <xf numFmtId="0" fontId="0" fillId="0" borderId="14" xfId="0" applyBorder="1" applyAlignment="1">
      <alignment horizontal="center" vertical="center"/>
    </xf>
    <xf numFmtId="0" fontId="0" fillId="9" borderId="13" xfId="0" applyFill="1" applyBorder="1" applyAlignment="1" applyProtection="1">
      <alignment vertical="center"/>
      <protection locked="0"/>
    </xf>
    <xf numFmtId="0" fontId="0" fillId="0" borderId="7" xfId="0" applyBorder="1"/>
    <xf numFmtId="0" fontId="8" fillId="0" borderId="4" xfId="0" applyFont="1" applyBorder="1" applyAlignment="1">
      <alignment horizontal="right" vertical="top"/>
    </xf>
    <xf numFmtId="0" fontId="13" fillId="0" borderId="4" xfId="0" applyFont="1" applyBorder="1" applyAlignment="1">
      <alignment horizontal="right" vertical="center"/>
    </xf>
    <xf numFmtId="0" fontId="8" fillId="0" borderId="4" xfId="0" applyFont="1" applyBorder="1" applyAlignment="1">
      <alignment horizontal="right" vertical="center"/>
    </xf>
    <xf numFmtId="0" fontId="0" fillId="0" borderId="5" xfId="0" applyBorder="1" applyAlignment="1">
      <alignment vertical="center"/>
    </xf>
    <xf numFmtId="0" fontId="0" fillId="0" borderId="3" xfId="0" applyBorder="1" applyAlignment="1">
      <alignment vertical="center"/>
    </xf>
    <xf numFmtId="0" fontId="0" fillId="0" borderId="2" xfId="0" applyBorder="1" applyAlignment="1">
      <alignment vertical="center"/>
    </xf>
    <xf numFmtId="0" fontId="0" fillId="0" borderId="1" xfId="0" applyBorder="1" applyAlignment="1">
      <alignment vertical="center"/>
    </xf>
    <xf numFmtId="0" fontId="0" fillId="0" borderId="3" xfId="0" applyBorder="1" applyAlignment="1">
      <alignment wrapText="1"/>
    </xf>
    <xf numFmtId="0" fontId="0" fillId="0" borderId="2" xfId="0" applyBorder="1" applyAlignment="1">
      <alignment wrapText="1"/>
    </xf>
    <xf numFmtId="0" fontId="0" fillId="0" borderId="0" xfId="0" applyAlignment="1">
      <alignment horizontal="center" vertical="center" wrapText="1"/>
    </xf>
    <xf numFmtId="0" fontId="34" fillId="0" borderId="4" xfId="0" applyFont="1" applyBorder="1" applyAlignment="1">
      <alignment vertical="center"/>
    </xf>
    <xf numFmtId="0" fontId="35" fillId="0" borderId="4" xfId="0" applyFont="1" applyBorder="1" applyAlignment="1">
      <alignment horizontal="right" vertical="top"/>
    </xf>
    <xf numFmtId="164" fontId="15" fillId="9" borderId="10" xfId="1" applyFont="1" applyFill="1" applyBorder="1" applyAlignment="1" applyProtection="1">
      <alignment horizontal="center" vertical="center" wrapText="1"/>
    </xf>
    <xf numFmtId="0" fontId="31" fillId="9" borderId="85" xfId="0" applyFont="1" applyFill="1" applyBorder="1" applyAlignment="1" applyProtection="1">
      <alignment horizontal="center" vertical="center"/>
      <protection locked="0"/>
    </xf>
    <xf numFmtId="0" fontId="31" fillId="9" borderId="86" xfId="0" applyFont="1" applyFill="1" applyBorder="1" applyAlignment="1" applyProtection="1">
      <alignment horizontal="center" vertical="center"/>
      <protection locked="0"/>
    </xf>
    <xf numFmtId="0" fontId="31" fillId="9" borderId="87" xfId="0" applyFont="1" applyFill="1" applyBorder="1" applyAlignment="1" applyProtection="1">
      <alignment horizontal="center" vertical="center"/>
      <protection locked="0"/>
    </xf>
    <xf numFmtId="166" fontId="0" fillId="9" borderId="24" xfId="3" applyNumberFormat="1" applyFont="1" applyFill="1" applyBorder="1" applyAlignment="1" applyProtection="1">
      <alignment horizontal="center" vertical="center" shrinkToFit="1"/>
    </xf>
    <xf numFmtId="0" fontId="36" fillId="0" borderId="10" xfId="5" applyFont="1" applyBorder="1" applyAlignment="1">
      <alignment horizontal="center"/>
    </xf>
    <xf numFmtId="0" fontId="37" fillId="0" borderId="10" xfId="5" applyFont="1" applyBorder="1" applyAlignment="1">
      <alignment horizontal="center"/>
    </xf>
    <xf numFmtId="0" fontId="37" fillId="0" borderId="0" xfId="5" applyFont="1" applyAlignment="1">
      <alignment horizontal="center"/>
    </xf>
    <xf numFmtId="49" fontId="15" fillId="9" borderId="22" xfId="0" applyNumberFormat="1" applyFont="1" applyFill="1" applyBorder="1" applyAlignment="1" applyProtection="1">
      <alignment vertical="center" wrapText="1"/>
      <protection locked="0"/>
    </xf>
    <xf numFmtId="49" fontId="15" fillId="9" borderId="75" xfId="0" applyNumberFormat="1" applyFont="1" applyFill="1" applyBorder="1" applyAlignment="1" applyProtection="1">
      <alignment vertical="center" wrapText="1"/>
      <protection locked="0"/>
    </xf>
    <xf numFmtId="49" fontId="15" fillId="9" borderId="53" xfId="0" applyNumberFormat="1" applyFont="1" applyFill="1" applyBorder="1" applyAlignment="1" applyProtection="1">
      <alignment vertical="center" wrapText="1"/>
      <protection locked="0"/>
    </xf>
    <xf numFmtId="171" fontId="6" fillId="0" borderId="42" xfId="4" applyNumberFormat="1" applyFont="1" applyBorder="1" applyAlignment="1" applyProtection="1">
      <alignment vertical="center"/>
    </xf>
    <xf numFmtId="171" fontId="6" fillId="0" borderId="58" xfId="4" applyNumberFormat="1" applyFont="1" applyBorder="1" applyAlignment="1" applyProtection="1">
      <alignment vertical="center"/>
    </xf>
    <xf numFmtId="43" fontId="0" fillId="9" borderId="40" xfId="4" applyFont="1" applyFill="1" applyBorder="1" applyAlignment="1" applyProtection="1">
      <alignment vertical="center" wrapText="1"/>
      <protection locked="0"/>
    </xf>
    <xf numFmtId="43" fontId="0" fillId="9" borderId="58" xfId="4" applyFont="1" applyFill="1" applyBorder="1" applyAlignment="1" applyProtection="1">
      <alignment vertical="center" wrapText="1"/>
      <protection locked="0"/>
    </xf>
    <xf numFmtId="49" fontId="15" fillId="9" borderId="10" xfId="1" applyNumberFormat="1" applyFont="1" applyFill="1" applyBorder="1" applyAlignment="1" applyProtection="1">
      <alignment horizontal="center" vertical="center" wrapText="1"/>
      <protection locked="0"/>
    </xf>
    <xf numFmtId="49" fontId="15" fillId="9" borderId="36" xfId="1" applyNumberFormat="1" applyFont="1" applyFill="1" applyBorder="1" applyAlignment="1" applyProtection="1">
      <alignment horizontal="center" vertical="center" wrapText="1"/>
      <protection locked="0"/>
    </xf>
    <xf numFmtId="0" fontId="6" fillId="0" borderId="0" xfId="0" applyFont="1" applyAlignment="1" applyProtection="1">
      <alignment vertical="center"/>
      <protection locked="0"/>
    </xf>
    <xf numFmtId="168" fontId="15" fillId="0" borderId="44" xfId="0" applyNumberFormat="1" applyFont="1" applyBorder="1" applyAlignment="1">
      <alignment vertical="center"/>
    </xf>
    <xf numFmtId="0" fontId="6" fillId="0" borderId="0" xfId="0" applyFont="1" applyAlignment="1">
      <alignment horizontal="left" vertical="center" wrapText="1"/>
    </xf>
    <xf numFmtId="0" fontId="6" fillId="0" borderId="0" xfId="0" applyFont="1" applyAlignment="1">
      <alignment vertical="center"/>
    </xf>
    <xf numFmtId="0" fontId="0" fillId="0" borderId="0" xfId="0" applyAlignment="1" applyProtection="1">
      <alignment vertical="center"/>
      <protection locked="0"/>
    </xf>
    <xf numFmtId="0" fontId="6" fillId="0" borderId="4" xfId="0" applyFont="1" applyBorder="1" applyAlignment="1" applyProtection="1">
      <alignment vertical="center"/>
      <protection locked="0"/>
    </xf>
    <xf numFmtId="0" fontId="0" fillId="0" borderId="0" xfId="0" applyAlignment="1" applyProtection="1">
      <alignment horizontal="center" vertical="center" wrapText="1"/>
      <protection locked="0"/>
    </xf>
    <xf numFmtId="0" fontId="4" fillId="0" borderId="0" xfId="0" applyFont="1" applyAlignment="1" applyProtection="1">
      <alignment horizontal="center" vertical="top" wrapText="1"/>
      <protection locked="0"/>
    </xf>
    <xf numFmtId="0" fontId="6" fillId="0" borderId="4" xfId="0" applyFont="1" applyBorder="1" applyAlignment="1">
      <alignment horizontal="left" vertical="center" wrapText="1"/>
    </xf>
    <xf numFmtId="0" fontId="4" fillId="0" borderId="0" xfId="0" applyFont="1" applyAlignment="1" applyProtection="1">
      <alignment vertical="top" wrapText="1"/>
      <protection locked="0"/>
    </xf>
    <xf numFmtId="0" fontId="0" fillId="0" borderId="18" xfId="0" applyBorder="1" applyAlignment="1" applyProtection="1">
      <alignment horizontal="center" vertical="center"/>
      <protection locked="0"/>
    </xf>
    <xf numFmtId="0" fontId="0" fillId="0" borderId="11" xfId="0" applyBorder="1" applyAlignment="1" applyProtection="1">
      <alignment horizontal="center" vertical="center"/>
      <protection locked="0"/>
    </xf>
    <xf numFmtId="49" fontId="0" fillId="9" borderId="17" xfId="0" applyNumberFormat="1" applyFill="1" applyBorder="1" applyAlignment="1" applyProtection="1">
      <alignment vertical="center"/>
      <protection locked="0"/>
    </xf>
    <xf numFmtId="49" fontId="0" fillId="9" borderId="10" xfId="0" applyNumberFormat="1" applyFill="1" applyBorder="1" applyAlignment="1" applyProtection="1">
      <alignment vertical="center"/>
      <protection locked="0"/>
    </xf>
    <xf numFmtId="49" fontId="0" fillId="9" borderId="13" xfId="0" applyNumberFormat="1" applyFill="1" applyBorder="1" applyAlignment="1" applyProtection="1">
      <alignment vertical="center"/>
      <protection locked="0"/>
    </xf>
    <xf numFmtId="14" fontId="0" fillId="9" borderId="21" xfId="0" applyNumberFormat="1" applyFill="1" applyBorder="1" applyAlignment="1" applyProtection="1">
      <alignment vertical="center"/>
      <protection locked="0"/>
    </xf>
    <xf numFmtId="14" fontId="0" fillId="9" borderId="27" xfId="0" applyNumberFormat="1" applyFill="1" applyBorder="1" applyAlignment="1" applyProtection="1">
      <alignment vertical="center"/>
      <protection locked="0"/>
    </xf>
    <xf numFmtId="14" fontId="0" fillId="9" borderId="68" xfId="0" applyNumberFormat="1" applyFill="1" applyBorder="1" applyAlignment="1" applyProtection="1">
      <alignment vertical="center"/>
      <protection locked="0"/>
    </xf>
    <xf numFmtId="0" fontId="7" fillId="0" borderId="5" xfId="0" applyFont="1" applyBorder="1" applyAlignment="1">
      <alignment wrapText="1"/>
    </xf>
    <xf numFmtId="0" fontId="6" fillId="0" borderId="0" xfId="0" applyFont="1" applyAlignment="1">
      <alignment wrapText="1"/>
    </xf>
    <xf numFmtId="0" fontId="11" fillId="9" borderId="0" xfId="0" applyFont="1" applyFill="1" applyAlignment="1" applyProtection="1">
      <alignment horizontal="left" vertical="center"/>
      <protection locked="0"/>
    </xf>
    <xf numFmtId="0" fontId="14" fillId="0" borderId="10" xfId="0" quotePrefix="1" applyFont="1" applyBorder="1" applyAlignment="1">
      <alignment horizontal="center" vertical="center" wrapText="1"/>
    </xf>
    <xf numFmtId="0" fontId="0" fillId="0" borderId="0" xfId="0" quotePrefix="1"/>
    <xf numFmtId="0" fontId="0" fillId="9" borderId="11" xfId="0" applyFill="1" applyBorder="1" applyAlignment="1">
      <alignment vertical="center"/>
    </xf>
    <xf numFmtId="0" fontId="0" fillId="9" borderId="11" xfId="0" applyFill="1" applyBorder="1" applyAlignment="1" applyProtection="1">
      <alignment vertical="center"/>
      <protection locked="0"/>
    </xf>
    <xf numFmtId="0" fontId="0" fillId="9" borderId="14" xfId="0" applyFill="1" applyBorder="1" applyAlignment="1" applyProtection="1">
      <alignment vertical="center"/>
      <protection locked="0"/>
    </xf>
    <xf numFmtId="172" fontId="15" fillId="9" borderId="10" xfId="6" applyNumberFormat="1" applyFont="1" applyFill="1" applyBorder="1" applyAlignment="1" applyProtection="1">
      <alignment horizontal="left" vertical="center" wrapText="1"/>
      <protection locked="0"/>
    </xf>
    <xf numFmtId="172" fontId="15" fillId="9" borderId="36" xfId="6" applyNumberFormat="1" applyFont="1" applyFill="1" applyBorder="1" applyAlignment="1" applyProtection="1">
      <alignment horizontal="left" vertical="top" wrapText="1"/>
      <protection locked="0"/>
    </xf>
    <xf numFmtId="172" fontId="15" fillId="9" borderId="9" xfId="6" applyNumberFormat="1" applyFont="1" applyFill="1" applyBorder="1" applyAlignment="1" applyProtection="1">
      <alignment vertical="center" wrapText="1"/>
      <protection locked="0"/>
    </xf>
    <xf numFmtId="172" fontId="15" fillId="9" borderId="65" xfId="6" applyNumberFormat="1" applyFont="1" applyFill="1" applyBorder="1" applyAlignment="1" applyProtection="1">
      <alignment vertical="center" wrapText="1"/>
      <protection locked="0"/>
    </xf>
    <xf numFmtId="0" fontId="6" fillId="0" borderId="7" xfId="0" applyFont="1" applyBorder="1" applyAlignment="1">
      <alignment horizontal="left" vertical="center" wrapText="1"/>
    </xf>
    <xf numFmtId="0" fontId="6" fillId="0" borderId="6" xfId="0" applyFont="1" applyBorder="1" applyAlignment="1">
      <alignment horizontal="left" vertical="center" wrapText="1"/>
    </xf>
    <xf numFmtId="0" fontId="0" fillId="9" borderId="11" xfId="0" applyFill="1" applyBorder="1" applyAlignment="1" applyProtection="1">
      <alignment horizontal="left" vertical="center" wrapText="1"/>
      <protection locked="0"/>
    </xf>
    <xf numFmtId="0" fontId="0" fillId="9" borderId="10" xfId="0" applyFill="1" applyBorder="1" applyAlignment="1" applyProtection="1">
      <alignment horizontal="left" vertical="center" wrapText="1"/>
      <protection locked="0"/>
    </xf>
    <xf numFmtId="0" fontId="6" fillId="0" borderId="49" xfId="0" applyFont="1" applyBorder="1" applyAlignment="1">
      <alignment horizontal="center" vertical="center" wrapText="1"/>
    </xf>
    <xf numFmtId="0" fontId="6" fillId="0" borderId="93" xfId="0" applyFont="1" applyBorder="1" applyAlignment="1">
      <alignment horizontal="center" vertical="center" wrapText="1"/>
    </xf>
    <xf numFmtId="0" fontId="6" fillId="0" borderId="62" xfId="0" applyFont="1" applyBorder="1" applyAlignment="1">
      <alignment horizontal="center" vertical="center" wrapText="1"/>
    </xf>
    <xf numFmtId="0" fontId="15" fillId="9" borderId="90" xfId="0" applyFont="1" applyFill="1" applyBorder="1" applyAlignment="1" applyProtection="1">
      <alignment horizontal="left" vertical="center" wrapText="1"/>
      <protection locked="0"/>
    </xf>
    <xf numFmtId="0" fontId="15" fillId="9" borderId="91" xfId="0" applyFont="1" applyFill="1" applyBorder="1" applyAlignment="1" applyProtection="1">
      <alignment horizontal="left" vertical="center" wrapText="1"/>
      <protection locked="0"/>
    </xf>
    <xf numFmtId="0" fontId="15" fillId="9" borderId="92" xfId="0" applyFont="1" applyFill="1" applyBorder="1" applyAlignment="1" applyProtection="1">
      <alignment horizontal="left" vertical="center" wrapText="1"/>
      <protection locked="0"/>
    </xf>
    <xf numFmtId="0" fontId="6" fillId="0" borderId="66" xfId="0" applyFont="1" applyBorder="1" applyAlignment="1">
      <alignment horizontal="center" vertical="center" wrapText="1"/>
    </xf>
    <xf numFmtId="0" fontId="6" fillId="0" borderId="54" xfId="0" applyFont="1" applyBorder="1" applyAlignment="1">
      <alignment horizontal="center" vertical="center" wrapText="1"/>
    </xf>
    <xf numFmtId="0" fontId="6" fillId="0" borderId="50" xfId="0" applyFont="1" applyBorder="1" applyAlignment="1">
      <alignment horizontal="center" vertical="center" wrapText="1"/>
    </xf>
    <xf numFmtId="0" fontId="6" fillId="0" borderId="41" xfId="0" applyFont="1" applyBorder="1" applyAlignment="1">
      <alignment horizontal="center" vertical="center" wrapText="1"/>
    </xf>
    <xf numFmtId="0" fontId="6" fillId="0" borderId="61" xfId="0" applyFont="1" applyBorder="1" applyAlignment="1">
      <alignment horizontal="center" vertical="center" wrapText="1"/>
    </xf>
    <xf numFmtId="0" fontId="6" fillId="0" borderId="46" xfId="0" applyFont="1" applyBorder="1" applyAlignment="1">
      <alignment horizontal="center" vertical="center" wrapText="1"/>
    </xf>
    <xf numFmtId="49" fontId="0" fillId="9" borderId="89" xfId="0" applyNumberFormat="1" applyFill="1" applyBorder="1" applyAlignment="1" applyProtection="1">
      <alignment horizontal="center" vertical="center" wrapText="1"/>
      <protection locked="0"/>
    </xf>
    <xf numFmtId="49" fontId="0" fillId="9" borderId="88" xfId="0" applyNumberFormat="1" applyFill="1" applyBorder="1" applyAlignment="1" applyProtection="1">
      <alignment horizontal="center" vertical="center" wrapText="1"/>
      <protection locked="0"/>
    </xf>
    <xf numFmtId="0" fontId="15" fillId="9" borderId="94" xfId="0" applyFont="1" applyFill="1" applyBorder="1" applyAlignment="1" applyProtection="1">
      <alignment horizontal="left" vertical="center" wrapText="1"/>
      <protection locked="0"/>
    </xf>
    <xf numFmtId="0" fontId="15" fillId="9" borderId="95" xfId="0" applyFont="1" applyFill="1" applyBorder="1" applyAlignment="1" applyProtection="1">
      <alignment horizontal="left" vertical="center" wrapText="1"/>
      <protection locked="0"/>
    </xf>
    <xf numFmtId="0" fontId="15" fillId="9" borderId="96" xfId="0" applyFont="1" applyFill="1" applyBorder="1" applyAlignment="1" applyProtection="1">
      <alignment horizontal="left" vertical="center" wrapText="1"/>
      <protection locked="0"/>
    </xf>
    <xf numFmtId="49" fontId="0" fillId="9" borderId="94" xfId="0" applyNumberFormat="1" applyFill="1" applyBorder="1" applyAlignment="1" applyProtection="1">
      <alignment horizontal="center" vertical="center" wrapText="1"/>
      <protection locked="0"/>
    </xf>
    <xf numFmtId="49" fontId="0" fillId="9" borderId="97" xfId="0" applyNumberFormat="1" applyFill="1" applyBorder="1" applyAlignment="1" applyProtection="1">
      <alignment horizontal="center" vertical="center" wrapText="1"/>
      <protection locked="0"/>
    </xf>
    <xf numFmtId="49" fontId="11" fillId="9" borderId="77" xfId="0" applyNumberFormat="1" applyFont="1" applyFill="1" applyBorder="1" applyAlignment="1" applyProtection="1">
      <alignment horizontal="center" vertical="center" wrapText="1"/>
      <protection locked="0"/>
    </xf>
    <xf numFmtId="49" fontId="11" fillId="9" borderId="10" xfId="0" applyNumberFormat="1" applyFont="1" applyFill="1" applyBorder="1" applyAlignment="1" applyProtection="1">
      <alignment horizontal="center" vertical="center" wrapText="1"/>
      <protection locked="0"/>
    </xf>
    <xf numFmtId="0" fontId="15" fillId="9" borderId="10" xfId="0" applyFont="1" applyFill="1" applyBorder="1" applyAlignment="1" applyProtection="1">
      <alignment horizontal="center" vertical="center" wrapText="1"/>
      <protection locked="0"/>
    </xf>
    <xf numFmtId="0" fontId="15" fillId="9" borderId="15" xfId="0" applyFont="1" applyFill="1" applyBorder="1" applyAlignment="1" applyProtection="1">
      <alignment horizontal="center" vertical="center" wrapText="1"/>
      <protection locked="0"/>
    </xf>
    <xf numFmtId="0" fontId="0" fillId="9" borderId="9" xfId="0" applyFill="1" applyBorder="1" applyAlignment="1" applyProtection="1">
      <alignment horizontal="left" vertical="center" wrapText="1"/>
      <protection locked="0"/>
    </xf>
    <xf numFmtId="0" fontId="11" fillId="0" borderId="69" xfId="0" applyFont="1" applyBorder="1" applyAlignment="1">
      <alignment horizontal="center" vertical="center" wrapText="1"/>
    </xf>
    <xf numFmtId="0" fontId="11" fillId="0" borderId="60" xfId="0" applyFont="1" applyBorder="1" applyAlignment="1">
      <alignment horizontal="center" vertical="center" wrapText="1"/>
    </xf>
    <xf numFmtId="0" fontId="11" fillId="0" borderId="70" xfId="0" applyFont="1" applyBorder="1" applyAlignment="1">
      <alignment horizontal="center" vertical="center" wrapText="1"/>
    </xf>
    <xf numFmtId="4" fontId="0" fillId="9" borderId="13" xfId="0" applyNumberFormat="1" applyFill="1" applyBorder="1" applyAlignment="1" applyProtection="1">
      <alignment horizontal="center" vertical="center" wrapText="1" shrinkToFit="1"/>
      <protection locked="0"/>
    </xf>
    <xf numFmtId="4" fontId="0" fillId="9" borderId="12" xfId="0" applyNumberFormat="1" applyFill="1" applyBorder="1" applyAlignment="1" applyProtection="1">
      <alignment horizontal="center" vertical="center" wrapText="1" shrinkToFit="1"/>
      <protection locked="0"/>
    </xf>
    <xf numFmtId="0" fontId="6" fillId="5" borderId="5" xfId="0" applyFont="1" applyFill="1" applyBorder="1" applyAlignment="1">
      <alignment horizontal="center" vertical="center" wrapText="1"/>
    </xf>
    <xf numFmtId="0" fontId="6" fillId="5" borderId="0" xfId="0" applyFont="1" applyFill="1" applyAlignment="1">
      <alignment horizontal="center" vertical="center" wrapText="1"/>
    </xf>
    <xf numFmtId="0" fontId="6" fillId="5" borderId="4" xfId="0" applyFont="1" applyFill="1" applyBorder="1" applyAlignment="1">
      <alignment horizontal="center" vertical="center" wrapText="1"/>
    </xf>
    <xf numFmtId="0" fontId="6" fillId="0" borderId="0" xfId="0" applyFont="1" applyAlignment="1">
      <alignment horizontal="left" vertical="center" wrapText="1"/>
    </xf>
    <xf numFmtId="0" fontId="6" fillId="0" borderId="4" xfId="0" applyFont="1" applyBorder="1" applyAlignment="1">
      <alignment horizontal="left" vertical="center" wrapText="1"/>
    </xf>
    <xf numFmtId="0" fontId="29" fillId="0" borderId="8" xfId="0" applyFont="1" applyBorder="1" applyAlignment="1">
      <alignment horizontal="center" vertical="center"/>
    </xf>
    <xf numFmtId="0" fontId="29" fillId="0" borderId="7" xfId="0" applyFont="1" applyBorder="1" applyAlignment="1">
      <alignment horizontal="center" vertical="center"/>
    </xf>
    <xf numFmtId="0" fontId="29" fillId="0" borderId="6" xfId="0" applyFont="1" applyBorder="1" applyAlignment="1">
      <alignment horizontal="center" vertical="center"/>
    </xf>
    <xf numFmtId="0" fontId="0" fillId="4" borderId="11" xfId="0" applyFill="1" applyBorder="1" applyAlignment="1" applyProtection="1">
      <alignment horizontal="left" vertical="center" wrapText="1"/>
      <protection locked="0"/>
    </xf>
    <xf numFmtId="0" fontId="0" fillId="4" borderId="10" xfId="0" applyFill="1" applyBorder="1" applyAlignment="1" applyProtection="1">
      <alignment horizontal="left" vertical="center" wrapText="1"/>
      <protection locked="0"/>
    </xf>
    <xf numFmtId="0" fontId="0" fillId="4" borderId="9" xfId="0" applyFill="1" applyBorder="1" applyAlignment="1" applyProtection="1">
      <alignment horizontal="left" vertical="center" wrapText="1"/>
      <protection locked="0"/>
    </xf>
    <xf numFmtId="0" fontId="6" fillId="0" borderId="0" xfId="0" applyFont="1" applyAlignment="1" applyProtection="1">
      <alignment horizontal="left" vertical="center" wrapText="1"/>
      <protection locked="0"/>
    </xf>
    <xf numFmtId="0" fontId="6" fillId="0" borderId="4" xfId="0" applyFont="1" applyBorder="1" applyAlignment="1" applyProtection="1">
      <alignment horizontal="left" vertical="center" wrapText="1"/>
      <protection locked="0"/>
    </xf>
    <xf numFmtId="0" fontId="6" fillId="0" borderId="7" xfId="0" applyFont="1" applyBorder="1" applyAlignment="1">
      <alignment horizontal="center" vertical="center" wrapText="1"/>
    </xf>
    <xf numFmtId="0" fontId="6" fillId="0" borderId="67" xfId="0" applyFont="1" applyBorder="1" applyAlignment="1">
      <alignment horizontal="center" vertical="center" wrapText="1"/>
    </xf>
    <xf numFmtId="0" fontId="11" fillId="9" borderId="0" xfId="0" applyFont="1" applyFill="1" applyAlignment="1" applyProtection="1">
      <alignment horizontal="left" vertical="center"/>
      <protection locked="0"/>
    </xf>
    <xf numFmtId="0" fontId="0" fillId="0" borderId="11" xfId="0" applyBorder="1" applyAlignment="1">
      <alignment horizontal="center" vertical="center" wrapText="1"/>
    </xf>
    <xf numFmtId="0" fontId="0" fillId="0" borderId="10" xfId="0" applyBorder="1" applyAlignment="1">
      <alignment horizontal="center" vertical="center" wrapText="1"/>
    </xf>
    <xf numFmtId="0" fontId="0" fillId="0" borderId="9" xfId="0" applyBorder="1" applyAlignment="1">
      <alignment horizontal="center" vertical="center" wrapText="1"/>
    </xf>
    <xf numFmtId="0" fontId="6" fillId="0" borderId="35" xfId="0" applyFont="1" applyBorder="1" applyAlignment="1">
      <alignment horizontal="center" vertical="center" wrapText="1"/>
    </xf>
    <xf numFmtId="0" fontId="6" fillId="0" borderId="59" xfId="0" applyFont="1" applyBorder="1" applyAlignment="1">
      <alignment horizontal="center" vertical="center" wrapText="1"/>
    </xf>
    <xf numFmtId="165" fontId="7" fillId="0" borderId="50" xfId="3" applyFont="1" applyFill="1" applyBorder="1" applyAlignment="1" applyProtection="1">
      <alignment horizontal="center" vertical="center"/>
      <protection hidden="1"/>
    </xf>
    <xf numFmtId="165" fontId="7" fillId="0" borderId="0" xfId="3" applyFont="1" applyFill="1" applyBorder="1" applyAlignment="1" applyProtection="1">
      <alignment horizontal="center" vertical="center"/>
      <protection hidden="1"/>
    </xf>
    <xf numFmtId="165" fontId="7" fillId="0" borderId="4" xfId="3" applyFont="1" applyFill="1" applyBorder="1" applyAlignment="1" applyProtection="1">
      <alignment horizontal="center" vertical="center"/>
      <protection hidden="1"/>
    </xf>
    <xf numFmtId="0" fontId="0" fillId="0" borderId="5" xfId="0" applyBorder="1" applyAlignment="1">
      <alignment horizontal="center"/>
    </xf>
    <xf numFmtId="0" fontId="0" fillId="0" borderId="0" xfId="0" applyAlignment="1">
      <alignment horizontal="center"/>
    </xf>
    <xf numFmtId="0" fontId="0" fillId="0" borderId="4" xfId="0" applyBorder="1" applyAlignment="1">
      <alignment horizontal="center"/>
    </xf>
    <xf numFmtId="0" fontId="12" fillId="0" borderId="35" xfId="0" applyFont="1" applyBorder="1" applyAlignment="1">
      <alignment horizontal="center" vertical="center"/>
    </xf>
    <xf numFmtId="0" fontId="12" fillId="0" borderId="59" xfId="0" applyFont="1" applyBorder="1" applyAlignment="1">
      <alignment horizontal="center" vertical="center"/>
    </xf>
    <xf numFmtId="165" fontId="7" fillId="0" borderId="3" xfId="3" applyFont="1" applyFill="1" applyBorder="1" applyAlignment="1" applyProtection="1">
      <alignment horizontal="center" vertical="center"/>
    </xf>
    <xf numFmtId="165" fontId="7" fillId="0" borderId="46" xfId="3" applyFont="1" applyFill="1" applyBorder="1" applyAlignment="1" applyProtection="1">
      <alignment horizontal="center" vertical="center"/>
    </xf>
    <xf numFmtId="0" fontId="12" fillId="0" borderId="5" xfId="0" applyFont="1" applyBorder="1" applyAlignment="1">
      <alignment horizontal="center" vertical="center" wrapText="1"/>
    </xf>
    <xf numFmtId="0" fontId="12" fillId="0" borderId="0" xfId="0" applyFont="1" applyAlignment="1">
      <alignment horizontal="center" vertical="center" wrapText="1"/>
    </xf>
    <xf numFmtId="0" fontId="12" fillId="0" borderId="21" xfId="0" applyFont="1" applyBorder="1" applyAlignment="1">
      <alignment horizontal="center" vertical="center" wrapText="1"/>
    </xf>
    <xf numFmtId="0" fontId="12" fillId="0" borderId="4" xfId="0" applyFont="1" applyBorder="1" applyAlignment="1">
      <alignment horizontal="center" vertical="center" wrapText="1"/>
    </xf>
    <xf numFmtId="0" fontId="0" fillId="2" borderId="8" xfId="0" applyFill="1" applyBorder="1" applyAlignment="1">
      <alignment horizontal="justify" vertical="center" wrapText="1"/>
    </xf>
    <xf numFmtId="0" fontId="0" fillId="2" borderId="7" xfId="0" applyFill="1" applyBorder="1" applyAlignment="1">
      <alignment horizontal="justify" vertical="center" wrapText="1"/>
    </xf>
    <xf numFmtId="0" fontId="0" fillId="2" borderId="6" xfId="0" applyFill="1" applyBorder="1" applyAlignment="1">
      <alignment horizontal="justify" vertical="center" wrapText="1"/>
    </xf>
    <xf numFmtId="0" fontId="0" fillId="2" borderId="3" xfId="0" applyFill="1" applyBorder="1" applyAlignment="1">
      <alignment horizontal="justify" vertical="center" wrapText="1"/>
    </xf>
    <xf numFmtId="0" fontId="0" fillId="2" borderId="2" xfId="0" applyFill="1" applyBorder="1" applyAlignment="1">
      <alignment horizontal="justify" vertical="center" wrapText="1"/>
    </xf>
    <xf numFmtId="0" fontId="0" fillId="2" borderId="1" xfId="0" applyFill="1" applyBorder="1" applyAlignment="1">
      <alignment horizontal="justify" vertical="center" wrapText="1"/>
    </xf>
    <xf numFmtId="0" fontId="6" fillId="0" borderId="11"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9" xfId="0" applyFont="1" applyBorder="1" applyAlignment="1">
      <alignment horizontal="center" vertical="center" wrapText="1"/>
    </xf>
    <xf numFmtId="0" fontId="0" fillId="0" borderId="0" xfId="0" applyAlignment="1">
      <alignment horizontal="center" vertical="center" wrapText="1"/>
    </xf>
    <xf numFmtId="0" fontId="4" fillId="0" borderId="0" xfId="0" applyFont="1" applyAlignment="1">
      <alignment horizontal="left" vertical="center" wrapText="1"/>
    </xf>
    <xf numFmtId="0" fontId="4" fillId="0" borderId="0" xfId="0" applyFont="1" applyAlignment="1">
      <alignment horizontal="right" vertical="center" wrapText="1"/>
    </xf>
    <xf numFmtId="0" fontId="7" fillId="0" borderId="49" xfId="0" applyFont="1" applyBorder="1" applyAlignment="1">
      <alignment horizontal="center" vertical="center" wrapText="1"/>
    </xf>
    <xf numFmtId="0" fontId="7" fillId="0" borderId="64" xfId="0" applyFont="1" applyBorder="1" applyAlignment="1">
      <alignment horizontal="center" vertical="center"/>
    </xf>
    <xf numFmtId="0" fontId="6" fillId="0" borderId="48" xfId="0" applyFont="1" applyBorder="1" applyAlignment="1">
      <alignment horizontal="center" vertical="center"/>
    </xf>
    <xf numFmtId="0" fontId="6" fillId="0" borderId="63" xfId="0" applyFont="1" applyBorder="1" applyAlignment="1">
      <alignment horizontal="center" vertical="center"/>
    </xf>
    <xf numFmtId="0" fontId="6" fillId="0" borderId="48" xfId="0" applyFont="1" applyBorder="1" applyAlignment="1">
      <alignment horizontal="center" vertical="center" wrapText="1"/>
    </xf>
    <xf numFmtId="0" fontId="6" fillId="0" borderId="63" xfId="0" applyFont="1" applyBorder="1" applyAlignment="1">
      <alignment horizontal="center" vertical="center" wrapText="1"/>
    </xf>
    <xf numFmtId="0" fontId="6" fillId="0" borderId="5" xfId="0" applyFont="1" applyBorder="1" applyAlignment="1" applyProtection="1">
      <alignment horizontal="left" vertical="center" wrapText="1"/>
      <protection locked="0"/>
    </xf>
    <xf numFmtId="0" fontId="10" fillId="2" borderId="5" xfId="0" applyFont="1" applyFill="1" applyBorder="1" applyAlignment="1">
      <alignment horizontal="justify" vertical="center" wrapText="1"/>
    </xf>
    <xf numFmtId="0" fontId="10" fillId="2" borderId="0" xfId="0" applyFont="1" applyFill="1" applyAlignment="1">
      <alignment horizontal="justify" vertical="center" wrapText="1"/>
    </xf>
    <xf numFmtId="0" fontId="10" fillId="2" borderId="4" xfId="0" applyFont="1" applyFill="1" applyBorder="1" applyAlignment="1">
      <alignment horizontal="justify" vertical="center" wrapText="1"/>
    </xf>
    <xf numFmtId="0" fontId="6" fillId="0" borderId="8" xfId="0" applyFont="1" applyBorder="1" applyAlignment="1">
      <alignment horizontal="left" vertical="center" wrapText="1"/>
    </xf>
    <xf numFmtId="0" fontId="6" fillId="0" borderId="5" xfId="0" applyFont="1" applyBorder="1" applyAlignment="1">
      <alignment horizontal="left" vertical="center" wrapText="1"/>
    </xf>
    <xf numFmtId="0" fontId="7" fillId="0" borderId="8" xfId="0" applyFont="1" applyBorder="1" applyAlignment="1">
      <alignment horizontal="left" vertical="center" wrapText="1"/>
    </xf>
    <xf numFmtId="0" fontId="7" fillId="0" borderId="7" xfId="0" applyFont="1" applyBorder="1" applyAlignment="1">
      <alignment horizontal="left" vertical="center" wrapText="1"/>
    </xf>
    <xf numFmtId="0" fontId="32" fillId="9" borderId="5" xfId="0" applyFont="1" applyFill="1" applyBorder="1" applyAlignment="1">
      <alignment horizontal="right" vertical="center" wrapText="1"/>
    </xf>
    <xf numFmtId="0" fontId="32" fillId="9" borderId="0" xfId="0" applyFont="1" applyFill="1" applyAlignment="1">
      <alignment horizontal="right" vertical="center" wrapText="1"/>
    </xf>
    <xf numFmtId="0" fontId="9" fillId="7" borderId="35" xfId="0" applyFont="1" applyFill="1" applyBorder="1" applyAlignment="1">
      <alignment horizontal="center" vertical="center" wrapText="1"/>
    </xf>
    <xf numFmtId="0" fontId="9" fillId="7" borderId="32" xfId="0" applyFont="1" applyFill="1" applyBorder="1" applyAlignment="1">
      <alignment horizontal="center" vertical="center" wrapText="1"/>
    </xf>
    <xf numFmtId="0" fontId="9" fillId="7" borderId="31" xfId="0" applyFont="1" applyFill="1" applyBorder="1" applyAlignment="1">
      <alignment horizontal="center" vertical="center" wrapText="1"/>
    </xf>
    <xf numFmtId="167" fontId="33" fillId="9" borderId="0" xfId="0" applyNumberFormat="1" applyFont="1" applyFill="1" applyAlignment="1" applyProtection="1">
      <alignment horizontal="left" vertical="center" wrapText="1"/>
      <protection locked="0"/>
    </xf>
    <xf numFmtId="167" fontId="33" fillId="9" borderId="4" xfId="0" applyNumberFormat="1" applyFont="1" applyFill="1" applyBorder="1" applyAlignment="1" applyProtection="1">
      <alignment horizontal="left" vertical="center" wrapText="1"/>
      <protection locked="0"/>
    </xf>
    <xf numFmtId="0" fontId="0" fillId="0" borderId="0" xfId="0" applyAlignment="1">
      <alignment horizontal="center" vertical="center"/>
    </xf>
    <xf numFmtId="4" fontId="0" fillId="9" borderId="10" xfId="0" applyNumberFormat="1" applyFill="1" applyBorder="1" applyAlignment="1" applyProtection="1">
      <alignment horizontal="center" vertical="center" wrapText="1" shrinkToFit="1"/>
      <protection locked="0"/>
    </xf>
    <xf numFmtId="4" fontId="0" fillId="9" borderId="9" xfId="0" applyNumberFormat="1" applyFill="1" applyBorder="1" applyAlignment="1" applyProtection="1">
      <alignment horizontal="center" vertical="center" wrapText="1" shrinkToFit="1"/>
      <protection locked="0"/>
    </xf>
    <xf numFmtId="0" fontId="7" fillId="2" borderId="10"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15" fillId="9" borderId="36" xfId="0" applyFont="1" applyFill="1" applyBorder="1" applyAlignment="1" applyProtection="1">
      <alignment horizontal="center" vertical="center" wrapText="1"/>
      <protection locked="0"/>
    </xf>
    <xf numFmtId="0" fontId="15" fillId="9" borderId="57" xfId="0" applyFont="1" applyFill="1" applyBorder="1" applyAlignment="1" applyProtection="1">
      <alignment horizontal="center" vertical="center" wrapText="1"/>
      <protection locked="0"/>
    </xf>
    <xf numFmtId="49" fontId="11" fillId="9" borderId="78" xfId="0" applyNumberFormat="1" applyFont="1" applyFill="1" applyBorder="1" applyAlignment="1" applyProtection="1">
      <alignment horizontal="center" vertical="center" wrapText="1"/>
      <protection locked="0"/>
    </xf>
    <xf numFmtId="49" fontId="11" fillId="9" borderId="13" xfId="0" applyNumberFormat="1" applyFont="1" applyFill="1" applyBorder="1" applyAlignment="1" applyProtection="1">
      <alignment horizontal="center" vertical="center" wrapText="1"/>
      <protection locked="0"/>
    </xf>
    <xf numFmtId="0" fontId="7" fillId="0" borderId="35" xfId="0" applyFont="1" applyBorder="1" applyAlignment="1">
      <alignment horizontal="right" vertical="center" wrapText="1"/>
    </xf>
    <xf numFmtId="0" fontId="7" fillId="0" borderId="32" xfId="0" applyFont="1" applyBorder="1" applyAlignment="1">
      <alignment horizontal="right" vertical="center" wrapText="1"/>
    </xf>
    <xf numFmtId="0" fontId="6" fillId="0" borderId="55" xfId="0" applyFont="1" applyBorder="1" applyAlignment="1">
      <alignment horizontal="center" vertical="center"/>
    </xf>
    <xf numFmtId="0" fontId="6" fillId="0" borderId="19" xfId="0" applyFont="1" applyBorder="1" applyAlignment="1">
      <alignment horizontal="center" vertical="center"/>
    </xf>
    <xf numFmtId="0" fontId="6" fillId="8" borderId="59" xfId="0" applyFont="1" applyFill="1" applyBorder="1" applyAlignment="1">
      <alignment horizontal="center" vertical="center" wrapText="1"/>
    </xf>
    <xf numFmtId="0" fontId="6" fillId="8" borderId="33" xfId="0" applyFont="1" applyFill="1" applyBorder="1" applyAlignment="1">
      <alignment horizontal="center" vertical="center" wrapText="1"/>
    </xf>
    <xf numFmtId="0" fontId="6" fillId="8" borderId="38" xfId="0" applyFont="1" applyFill="1" applyBorder="1" applyAlignment="1">
      <alignment horizontal="center" vertical="center" wrapText="1"/>
    </xf>
    <xf numFmtId="0" fontId="15" fillId="9" borderId="25" xfId="0" applyFont="1" applyFill="1" applyBorder="1" applyAlignment="1" applyProtection="1">
      <alignment horizontal="left" vertical="center" wrapText="1"/>
      <protection locked="0"/>
    </xf>
    <xf numFmtId="0" fontId="15" fillId="9" borderId="24" xfId="0" applyFont="1" applyFill="1" applyBorder="1" applyAlignment="1" applyProtection="1">
      <alignment horizontal="left" vertical="center" wrapText="1"/>
      <protection locked="0"/>
    </xf>
    <xf numFmtId="0" fontId="6" fillId="8" borderId="35" xfId="0" applyFont="1" applyFill="1" applyBorder="1" applyAlignment="1">
      <alignment horizontal="center" vertical="center" wrapText="1"/>
    </xf>
    <xf numFmtId="0" fontId="6" fillId="8" borderId="32" xfId="0" applyFont="1" applyFill="1" applyBorder="1" applyAlignment="1">
      <alignment horizontal="center" vertical="center" wrapText="1"/>
    </xf>
    <xf numFmtId="0" fontId="6" fillId="8" borderId="31" xfId="0" applyFont="1" applyFill="1" applyBorder="1" applyAlignment="1">
      <alignment horizontal="center" vertical="center" wrapText="1"/>
    </xf>
    <xf numFmtId="0" fontId="13" fillId="5" borderId="25" xfId="0" applyFont="1" applyFill="1" applyBorder="1" applyAlignment="1">
      <alignment horizontal="center" vertical="center"/>
    </xf>
    <xf numFmtId="0" fontId="13" fillId="5" borderId="24" xfId="0" applyFont="1" applyFill="1" applyBorder="1" applyAlignment="1">
      <alignment horizontal="center" vertical="center"/>
    </xf>
    <xf numFmtId="0" fontId="13" fillId="5" borderId="23" xfId="0" applyFont="1" applyFill="1" applyBorder="1" applyAlignment="1">
      <alignment horizontal="center" vertical="center"/>
    </xf>
    <xf numFmtId="0" fontId="6" fillId="4" borderId="61" xfId="0" applyFont="1" applyFill="1" applyBorder="1" applyAlignment="1">
      <alignment horizontal="center" vertical="center" wrapText="1"/>
    </xf>
    <xf numFmtId="0" fontId="6" fillId="4" borderId="46" xfId="0" applyFont="1" applyFill="1" applyBorder="1" applyAlignment="1">
      <alignment horizontal="center" vertical="center" wrapText="1"/>
    </xf>
    <xf numFmtId="49" fontId="11" fillId="9" borderId="76" xfId="0" applyNumberFormat="1" applyFont="1" applyFill="1" applyBorder="1" applyAlignment="1" applyProtection="1">
      <alignment horizontal="center" vertical="center" wrapText="1"/>
      <protection locked="0"/>
    </xf>
    <xf numFmtId="49" fontId="11" fillId="9" borderId="24" xfId="0" applyNumberFormat="1" applyFont="1" applyFill="1" applyBorder="1" applyAlignment="1" applyProtection="1">
      <alignment horizontal="center" vertical="center" wrapText="1"/>
      <protection locked="0"/>
    </xf>
    <xf numFmtId="0" fontId="15" fillId="9" borderId="17" xfId="0" applyFont="1" applyFill="1" applyBorder="1" applyAlignment="1" applyProtection="1">
      <alignment horizontal="center" vertical="center" wrapText="1"/>
      <protection locked="0"/>
    </xf>
    <xf numFmtId="0" fontId="15" fillId="9" borderId="16" xfId="0" applyFont="1" applyFill="1" applyBorder="1" applyAlignment="1" applyProtection="1">
      <alignment horizontal="center" vertical="center" wrapText="1"/>
      <protection locked="0"/>
    </xf>
    <xf numFmtId="0" fontId="6" fillId="4" borderId="44" xfId="0" applyFont="1" applyFill="1" applyBorder="1" applyAlignment="1">
      <alignment horizontal="center" vertical="center" wrapText="1"/>
    </xf>
    <xf numFmtId="164" fontId="0" fillId="9" borderId="13" xfId="1" applyFont="1" applyFill="1" applyBorder="1" applyAlignment="1" applyProtection="1">
      <alignment horizontal="center" vertical="center" wrapText="1"/>
      <protection locked="0"/>
    </xf>
    <xf numFmtId="164" fontId="0" fillId="9" borderId="12" xfId="1" applyFont="1" applyFill="1" applyBorder="1" applyAlignment="1" applyProtection="1">
      <alignment horizontal="center" vertical="center" wrapText="1"/>
      <protection locked="0"/>
    </xf>
    <xf numFmtId="0" fontId="0" fillId="9" borderId="17" xfId="0" applyFill="1" applyBorder="1" applyAlignment="1" applyProtection="1">
      <alignment horizontal="left" vertical="center"/>
      <protection locked="0"/>
    </xf>
    <xf numFmtId="0" fontId="0" fillId="9" borderId="16" xfId="0" applyFill="1" applyBorder="1" applyAlignment="1" applyProtection="1">
      <alignment horizontal="left" vertical="center"/>
      <protection locked="0"/>
    </xf>
    <xf numFmtId="3" fontId="0" fillId="9" borderId="42" xfId="0" applyNumberFormat="1" applyFill="1" applyBorder="1" applyAlignment="1" applyProtection="1">
      <alignment horizontal="center" vertical="center" wrapText="1"/>
      <protection locked="0"/>
    </xf>
    <xf numFmtId="0" fontId="0" fillId="9" borderId="58" xfId="0" applyFill="1" applyBorder="1" applyAlignment="1" applyProtection="1">
      <alignment horizontal="center" vertical="center" wrapText="1"/>
      <protection locked="0"/>
    </xf>
    <xf numFmtId="0" fontId="13" fillId="6" borderId="35" xfId="0" applyFont="1" applyFill="1" applyBorder="1" applyAlignment="1">
      <alignment horizontal="center" vertical="center"/>
    </xf>
    <xf numFmtId="0" fontId="13" fillId="6" borderId="32" xfId="0" applyFont="1" applyFill="1" applyBorder="1" applyAlignment="1">
      <alignment horizontal="center" vertical="center"/>
    </xf>
    <xf numFmtId="0" fontId="13" fillId="6" borderId="31" xfId="0" applyFont="1" applyFill="1" applyBorder="1" applyAlignment="1">
      <alignment horizontal="center" vertical="center"/>
    </xf>
    <xf numFmtId="0" fontId="7" fillId="0" borderId="10" xfId="0" applyFont="1" applyBorder="1" applyAlignment="1">
      <alignment horizontal="center" vertical="center" wrapText="1"/>
    </xf>
    <xf numFmtId="0" fontId="23" fillId="0" borderId="11"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9" xfId="0" applyFont="1" applyBorder="1" applyAlignment="1">
      <alignment horizontal="center" vertical="center" wrapText="1"/>
    </xf>
    <xf numFmtId="0" fontId="7" fillId="0" borderId="5" xfId="0" applyFont="1" applyBorder="1" applyAlignment="1">
      <alignment vertical="center" wrapText="1"/>
    </xf>
    <xf numFmtId="0" fontId="15" fillId="0" borderId="4" xfId="0" applyFont="1" applyBorder="1" applyAlignment="1">
      <alignment vertical="center" wrapText="1"/>
    </xf>
    <xf numFmtId="0" fontId="6" fillId="0" borderId="15" xfId="0" applyFont="1" applyBorder="1" applyAlignment="1">
      <alignment horizontal="center" vertical="center"/>
    </xf>
    <xf numFmtId="0" fontId="6" fillId="0" borderId="27" xfId="0" applyFont="1" applyBorder="1" applyAlignment="1">
      <alignment horizontal="center" vertical="center"/>
    </xf>
    <xf numFmtId="0" fontId="6" fillId="7" borderId="35" xfId="0" applyFont="1" applyFill="1" applyBorder="1" applyAlignment="1">
      <alignment horizontal="center" vertical="center" wrapText="1"/>
    </xf>
    <xf numFmtId="0" fontId="6" fillId="7" borderId="59" xfId="0" applyFont="1" applyFill="1" applyBorder="1" applyAlignment="1">
      <alignment horizontal="center" vertical="center" wrapText="1"/>
    </xf>
    <xf numFmtId="0" fontId="13" fillId="6" borderId="39" xfId="0" applyFont="1" applyFill="1" applyBorder="1" applyAlignment="1">
      <alignment horizontal="center" vertical="center"/>
    </xf>
    <xf numFmtId="0" fontId="13" fillId="6" borderId="29" xfId="0" applyFont="1" applyFill="1" applyBorder="1" applyAlignment="1">
      <alignment horizontal="center" vertical="center"/>
    </xf>
    <xf numFmtId="0" fontId="13" fillId="6" borderId="28" xfId="0" applyFont="1" applyFill="1" applyBorder="1" applyAlignment="1">
      <alignment horizontal="center" vertical="center"/>
    </xf>
    <xf numFmtId="0" fontId="13" fillId="6" borderId="25" xfId="0" applyFont="1" applyFill="1" applyBorder="1" applyAlignment="1">
      <alignment horizontal="center" vertical="center" wrapText="1"/>
    </xf>
    <xf numFmtId="0" fontId="13" fillId="6" borderId="24" xfId="0" applyFont="1" applyFill="1" applyBorder="1" applyAlignment="1">
      <alignment horizontal="center" vertical="center" wrapText="1"/>
    </xf>
    <xf numFmtId="0" fontId="13" fillId="6" borderId="23" xfId="0" applyFont="1" applyFill="1" applyBorder="1" applyAlignment="1">
      <alignment horizontal="center" vertical="center" wrapText="1"/>
    </xf>
    <xf numFmtId="0" fontId="13" fillId="0" borderId="61" xfId="0" applyFont="1" applyBorder="1" applyAlignment="1">
      <alignment horizontal="center" vertical="center" wrapText="1"/>
    </xf>
    <xf numFmtId="0" fontId="13" fillId="0" borderId="46" xfId="0" applyFont="1" applyBorder="1" applyAlignment="1">
      <alignment horizontal="center" vertical="center" wrapText="1"/>
    </xf>
    <xf numFmtId="0" fontId="7" fillId="0" borderId="53" xfId="0" applyFont="1" applyBorder="1" applyAlignment="1">
      <alignment horizontal="right" vertical="center"/>
    </xf>
    <xf numFmtId="0" fontId="7" fillId="0" borderId="52" xfId="0" applyFont="1" applyBorder="1" applyAlignment="1">
      <alignment horizontal="right" vertical="center"/>
    </xf>
    <xf numFmtId="0" fontId="7" fillId="0" borderId="51" xfId="0" applyFont="1" applyBorder="1" applyAlignment="1">
      <alignment horizontal="right" vertical="center"/>
    </xf>
    <xf numFmtId="0" fontId="7" fillId="0" borderId="22" xfId="0" applyFont="1" applyBorder="1" applyAlignment="1">
      <alignment horizontal="right" vertical="center"/>
    </xf>
    <xf numFmtId="0" fontId="7" fillId="0" borderId="21" xfId="0" applyFont="1" applyBorder="1" applyAlignment="1">
      <alignment horizontal="right" vertical="center"/>
    </xf>
    <xf numFmtId="0" fontId="7" fillId="0" borderId="56" xfId="0" applyFont="1" applyBorder="1" applyAlignment="1">
      <alignment horizontal="right" vertical="center"/>
    </xf>
    <xf numFmtId="0" fontId="6" fillId="9" borderId="57" xfId="0" applyFont="1" applyFill="1" applyBorder="1" applyAlignment="1" applyProtection="1">
      <alignment horizontal="center" vertical="center"/>
      <protection locked="0"/>
    </xf>
    <xf numFmtId="0" fontId="6" fillId="9" borderId="52" xfId="0" applyFont="1" applyFill="1" applyBorder="1" applyAlignment="1" applyProtection="1">
      <alignment horizontal="center" vertical="center"/>
      <protection locked="0"/>
    </xf>
    <xf numFmtId="0" fontId="6" fillId="9" borderId="51" xfId="0" applyFont="1" applyFill="1" applyBorder="1" applyAlignment="1" applyProtection="1">
      <alignment horizontal="center" vertical="center"/>
      <protection locked="0"/>
    </xf>
    <xf numFmtId="0" fontId="6" fillId="9" borderId="16" xfId="0" applyFont="1" applyFill="1" applyBorder="1" applyAlignment="1" applyProtection="1">
      <alignment horizontal="center" vertical="center"/>
      <protection locked="0"/>
    </xf>
    <xf numFmtId="0" fontId="6" fillId="9" borderId="21" xfId="0" applyFont="1" applyFill="1" applyBorder="1" applyAlignment="1" applyProtection="1">
      <alignment horizontal="center" vertical="center"/>
      <protection locked="0"/>
    </xf>
    <xf numFmtId="0" fontId="6" fillId="9" borderId="56" xfId="0" applyFont="1" applyFill="1" applyBorder="1" applyAlignment="1" applyProtection="1">
      <alignment horizontal="center" vertical="center"/>
      <protection locked="0"/>
    </xf>
    <xf numFmtId="0" fontId="17" fillId="0" borderId="8" xfId="0" applyFont="1" applyBorder="1" applyAlignment="1">
      <alignment horizontal="center" wrapText="1"/>
    </xf>
    <xf numFmtId="0" fontId="17" fillId="0" borderId="54" xfId="0" applyFont="1" applyBorder="1" applyAlignment="1">
      <alignment horizontal="center" wrapText="1"/>
    </xf>
    <xf numFmtId="0" fontId="17" fillId="0" borderId="5" xfId="0" applyFont="1" applyBorder="1" applyAlignment="1">
      <alignment horizontal="center" wrapText="1"/>
    </xf>
    <xf numFmtId="0" fontId="17" fillId="0" borderId="41" xfId="0" applyFont="1" applyBorder="1" applyAlignment="1">
      <alignment horizontal="center" wrapText="1"/>
    </xf>
    <xf numFmtId="0" fontId="17" fillId="0" borderId="22" xfId="0" applyFont="1" applyBorder="1" applyAlignment="1">
      <alignment horizontal="center" wrapText="1"/>
    </xf>
    <xf numFmtId="0" fontId="17" fillId="0" borderId="56" xfId="0" applyFont="1" applyBorder="1" applyAlignment="1">
      <alignment horizontal="center" wrapText="1"/>
    </xf>
    <xf numFmtId="0" fontId="10" fillId="0" borderId="30" xfId="0" applyFont="1" applyBorder="1" applyAlignment="1">
      <alignment horizontal="center" vertical="center" wrapText="1"/>
    </xf>
    <xf numFmtId="0" fontId="10" fillId="0" borderId="28"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26"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54" xfId="0" applyFont="1" applyBorder="1" applyAlignment="1">
      <alignment horizontal="center" vertical="center" wrapText="1"/>
    </xf>
    <xf numFmtId="0" fontId="12" fillId="0" borderId="50" xfId="0" applyFont="1" applyBorder="1" applyAlignment="1">
      <alignment horizontal="center" vertical="center" wrapText="1"/>
    </xf>
    <xf numFmtId="0" fontId="12" fillId="0" borderId="41"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56" xfId="0" applyFont="1" applyBorder="1" applyAlignment="1">
      <alignment horizontal="center" vertical="center" wrapText="1"/>
    </xf>
    <xf numFmtId="0" fontId="7" fillId="0" borderId="8" xfId="0" applyFont="1" applyBorder="1" applyAlignment="1">
      <alignment horizontal="center" vertical="center" wrapText="1"/>
    </xf>
    <xf numFmtId="0" fontId="7" fillId="0" borderId="6" xfId="0" applyFont="1" applyBorder="1" applyAlignment="1">
      <alignment horizontal="center" vertical="center" wrapText="1"/>
    </xf>
    <xf numFmtId="1" fontId="8" fillId="9" borderId="69" xfId="0" applyNumberFormat="1" applyFont="1" applyFill="1" applyBorder="1" applyAlignment="1" applyProtection="1">
      <alignment horizontal="center" vertical="center" wrapText="1"/>
      <protection locked="0"/>
    </xf>
    <xf numFmtId="1" fontId="8" fillId="9" borderId="74" xfId="0" applyNumberFormat="1" applyFont="1" applyFill="1" applyBorder="1" applyAlignment="1" applyProtection="1">
      <alignment horizontal="center" vertical="center" wrapText="1"/>
      <protection locked="0"/>
    </xf>
    <xf numFmtId="0" fontId="17" fillId="4" borderId="5" xfId="0" applyFont="1" applyFill="1" applyBorder="1" applyAlignment="1">
      <alignment horizontal="center" wrapText="1"/>
    </xf>
    <xf numFmtId="0" fontId="17" fillId="4" borderId="0" xfId="0" applyFont="1" applyFill="1" applyAlignment="1">
      <alignment horizontal="center" wrapText="1"/>
    </xf>
    <xf numFmtId="0" fontId="17" fillId="4" borderId="4" xfId="0" applyFont="1" applyFill="1" applyBorder="1" applyAlignment="1">
      <alignment horizontal="center" wrapText="1"/>
    </xf>
    <xf numFmtId="0" fontId="13" fillId="5" borderId="24" xfId="0" applyFont="1" applyFill="1" applyBorder="1" applyAlignment="1">
      <alignment horizontal="center" vertical="center" wrapText="1"/>
    </xf>
    <xf numFmtId="0" fontId="13" fillId="5" borderId="23" xfId="0" applyFont="1" applyFill="1" applyBorder="1" applyAlignment="1">
      <alignment horizontal="center" vertical="center" wrapText="1"/>
    </xf>
    <xf numFmtId="0" fontId="8" fillId="0" borderId="48"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4" xfId="0" applyFont="1" applyBorder="1" applyAlignment="1">
      <alignment horizontal="center" vertical="center" wrapText="1"/>
    </xf>
    <xf numFmtId="0" fontId="10" fillId="9" borderId="24" xfId="0" applyFont="1" applyFill="1" applyBorder="1" applyAlignment="1" applyProtection="1">
      <alignment horizontal="left" vertical="center" wrapText="1"/>
      <protection locked="0"/>
    </xf>
    <xf numFmtId="0" fontId="10" fillId="9" borderId="23" xfId="0" applyFont="1" applyFill="1" applyBorder="1" applyAlignment="1" applyProtection="1">
      <alignment horizontal="left" vertical="center" wrapText="1"/>
      <protection locked="0"/>
    </xf>
    <xf numFmtId="0" fontId="10" fillId="9" borderId="10" xfId="0" applyFont="1" applyFill="1" applyBorder="1" applyAlignment="1" applyProtection="1">
      <alignment horizontal="left" vertical="center" wrapText="1"/>
      <protection locked="0"/>
    </xf>
    <xf numFmtId="0" fontId="10" fillId="9" borderId="9" xfId="0" applyFont="1" applyFill="1" applyBorder="1" applyAlignment="1" applyProtection="1">
      <alignment horizontal="left" vertical="center" wrapText="1"/>
      <protection locked="0"/>
    </xf>
    <xf numFmtId="0" fontId="10" fillId="9" borderId="13" xfId="0" applyFont="1" applyFill="1" applyBorder="1" applyAlignment="1" applyProtection="1">
      <alignment horizontal="left" vertical="center" wrapText="1"/>
      <protection locked="0"/>
    </xf>
    <xf numFmtId="0" fontId="10" fillId="9" borderId="12" xfId="0" applyFont="1" applyFill="1" applyBorder="1" applyAlignment="1" applyProtection="1">
      <alignment horizontal="left" vertical="center" wrapText="1"/>
      <protection locked="0"/>
    </xf>
    <xf numFmtId="0" fontId="6" fillId="0" borderId="89" xfId="0" applyFont="1" applyBorder="1" applyAlignment="1">
      <alignment horizontal="center" vertical="center" wrapText="1"/>
    </xf>
    <xf numFmtId="0" fontId="10" fillId="9" borderId="89" xfId="0" applyFont="1" applyFill="1" applyBorder="1" applyAlignment="1" applyProtection="1">
      <alignment horizontal="center" vertical="center" wrapText="1"/>
      <protection locked="0"/>
    </xf>
    <xf numFmtId="0" fontId="10" fillId="9" borderId="88" xfId="0" applyFont="1" applyFill="1" applyBorder="1" applyAlignment="1" applyProtection="1">
      <alignment horizontal="center" vertical="center" wrapText="1"/>
      <protection locked="0"/>
    </xf>
    <xf numFmtId="0" fontId="13" fillId="5" borderId="39" xfId="0" applyFont="1" applyFill="1" applyBorder="1" applyAlignment="1">
      <alignment horizontal="center" vertical="center" wrapText="1"/>
    </xf>
    <xf numFmtId="0" fontId="13" fillId="5" borderId="29" xfId="0" applyFont="1" applyFill="1" applyBorder="1" applyAlignment="1">
      <alignment horizontal="center" vertical="center" wrapText="1"/>
    </xf>
    <xf numFmtId="0" fontId="13" fillId="5" borderId="55" xfId="0" applyFont="1" applyFill="1" applyBorder="1" applyAlignment="1">
      <alignment horizontal="center" vertical="center" wrapText="1"/>
    </xf>
    <xf numFmtId="0" fontId="16" fillId="9" borderId="53" xfId="0" applyFont="1" applyFill="1" applyBorder="1" applyAlignment="1" applyProtection="1">
      <alignment horizontal="center" vertical="center" wrapText="1"/>
      <protection locked="0"/>
    </xf>
    <xf numFmtId="0" fontId="16" fillId="9" borderId="52" xfId="0" applyFont="1" applyFill="1" applyBorder="1" applyAlignment="1" applyProtection="1">
      <alignment horizontal="center" vertical="center" wrapText="1"/>
      <protection locked="0"/>
    </xf>
    <xf numFmtId="0" fontId="16" fillId="9" borderId="51" xfId="0" applyFont="1" applyFill="1" applyBorder="1" applyAlignment="1" applyProtection="1">
      <alignment horizontal="center" vertical="center" wrapText="1"/>
      <protection locked="0"/>
    </xf>
    <xf numFmtId="0" fontId="16" fillId="9" borderId="3" xfId="0" applyFont="1" applyFill="1" applyBorder="1" applyAlignment="1" applyProtection="1">
      <alignment horizontal="center" vertical="center" wrapText="1"/>
      <protection locked="0"/>
    </xf>
    <xf numFmtId="0" fontId="16" fillId="9" borderId="2" xfId="0" applyFont="1" applyFill="1" applyBorder="1" applyAlignment="1" applyProtection="1">
      <alignment horizontal="center" vertical="center" wrapText="1"/>
      <protection locked="0"/>
    </xf>
    <xf numFmtId="0" fontId="16" fillId="9" borderId="46" xfId="0" applyFont="1" applyFill="1" applyBorder="1" applyAlignment="1" applyProtection="1">
      <alignment horizontal="center" vertical="center" wrapText="1"/>
      <protection locked="0"/>
    </xf>
    <xf numFmtId="0" fontId="6" fillId="0" borderId="49" xfId="0" applyFont="1" applyBorder="1" applyAlignment="1">
      <alignment horizontal="left" vertical="center" wrapText="1"/>
    </xf>
    <xf numFmtId="0" fontId="6" fillId="0" borderId="62" xfId="0" applyFont="1" applyBorder="1" applyAlignment="1">
      <alignment horizontal="left" vertical="center" wrapText="1"/>
    </xf>
    <xf numFmtId="3" fontId="0" fillId="9" borderId="44" xfId="0" applyNumberFormat="1" applyFill="1" applyBorder="1" applyAlignment="1" applyProtection="1">
      <alignment horizontal="center" vertical="center" wrapText="1"/>
      <protection locked="0"/>
    </xf>
    <xf numFmtId="0" fontId="0" fillId="9" borderId="43" xfId="0" applyFill="1" applyBorder="1" applyAlignment="1" applyProtection="1">
      <alignment horizontal="center" vertical="center" wrapText="1"/>
      <protection locked="0"/>
    </xf>
    <xf numFmtId="0" fontId="31" fillId="9" borderId="82" xfId="0" applyFont="1" applyFill="1" applyBorder="1" applyAlignment="1" applyProtection="1">
      <alignment horizontal="center" vertical="center"/>
      <protection locked="0"/>
    </xf>
    <xf numFmtId="0" fontId="31" fillId="9" borderId="79" xfId="0" applyFont="1" applyFill="1" applyBorder="1" applyAlignment="1" applyProtection="1">
      <alignment horizontal="center" vertical="center"/>
      <protection locked="0"/>
    </xf>
    <xf numFmtId="0" fontId="31" fillId="9" borderId="83" xfId="0" applyFont="1" applyFill="1" applyBorder="1" applyAlignment="1" applyProtection="1">
      <alignment horizontal="center" vertical="center"/>
      <protection locked="0"/>
    </xf>
    <xf numFmtId="0" fontId="31" fillId="9" borderId="80" xfId="0" applyFont="1" applyFill="1" applyBorder="1" applyAlignment="1" applyProtection="1">
      <alignment horizontal="center" vertical="center"/>
      <protection locked="0"/>
    </xf>
    <xf numFmtId="0" fontId="31" fillId="9" borderId="84" xfId="0" applyFont="1" applyFill="1" applyBorder="1" applyAlignment="1" applyProtection="1">
      <alignment horizontal="center" vertical="center"/>
      <protection locked="0"/>
    </xf>
    <xf numFmtId="0" fontId="31" fillId="9" borderId="81" xfId="0" applyFont="1" applyFill="1" applyBorder="1" applyAlignment="1" applyProtection="1">
      <alignment horizontal="center" vertical="center"/>
      <protection locked="0"/>
    </xf>
    <xf numFmtId="0" fontId="12" fillId="0" borderId="8"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20" xfId="0" applyFont="1" applyBorder="1" applyAlignment="1">
      <alignment horizontal="center" vertical="center" wrapText="1"/>
    </xf>
    <xf numFmtId="0" fontId="15" fillId="9" borderId="66" xfId="0" applyFont="1" applyFill="1" applyBorder="1" applyAlignment="1" applyProtection="1">
      <alignment horizontal="left" vertical="center" wrapText="1"/>
      <protection locked="0"/>
    </xf>
    <xf numFmtId="0" fontId="15" fillId="9" borderId="7" xfId="0" applyFont="1" applyFill="1" applyBorder="1" applyAlignment="1" applyProtection="1">
      <alignment horizontal="left" vertical="center" wrapText="1"/>
      <protection locked="0"/>
    </xf>
    <xf numFmtId="0" fontId="15" fillId="9" borderId="54" xfId="0" applyFont="1" applyFill="1" applyBorder="1" applyAlignment="1" applyProtection="1">
      <alignment horizontal="left" vertical="center" wrapText="1"/>
      <protection locked="0"/>
    </xf>
    <xf numFmtId="0" fontId="15" fillId="9" borderId="61" xfId="0" applyFont="1" applyFill="1" applyBorder="1" applyAlignment="1" applyProtection="1">
      <alignment horizontal="left" vertical="center" wrapText="1"/>
      <protection locked="0"/>
    </xf>
    <xf numFmtId="0" fontId="15" fillId="9" borderId="2" xfId="0" applyFont="1" applyFill="1" applyBorder="1" applyAlignment="1" applyProtection="1">
      <alignment horizontal="left" vertical="center" wrapText="1"/>
      <protection locked="0"/>
    </xf>
    <xf numFmtId="0" fontId="15" fillId="9" borderId="46" xfId="0" applyFont="1" applyFill="1" applyBorder="1" applyAlignment="1" applyProtection="1">
      <alignment horizontal="left" vertical="center" wrapText="1"/>
      <protection locked="0"/>
    </xf>
    <xf numFmtId="0" fontId="6" fillId="0" borderId="44" xfId="0" applyFont="1" applyBorder="1" applyAlignment="1">
      <alignment horizontal="center" vertical="top" wrapText="1"/>
    </xf>
    <xf numFmtId="0" fontId="6" fillId="0" borderId="33" xfId="0" applyFont="1" applyBorder="1" applyAlignment="1">
      <alignment horizontal="center" vertical="center" wrapText="1"/>
    </xf>
    <xf numFmtId="0" fontId="6" fillId="0" borderId="38" xfId="0" applyFont="1" applyBorder="1" applyAlignment="1">
      <alignment horizontal="center" vertical="center" wrapText="1"/>
    </xf>
    <xf numFmtId="0" fontId="6" fillId="0" borderId="34" xfId="0" applyFont="1" applyBorder="1" applyAlignment="1">
      <alignment horizontal="center" vertical="center" wrapText="1"/>
    </xf>
    <xf numFmtId="168" fontId="0" fillId="9" borderId="30" xfId="1" applyNumberFormat="1" applyFont="1" applyFill="1" applyBorder="1" applyAlignment="1" applyProtection="1">
      <alignment horizontal="center" vertical="center" wrapText="1"/>
      <protection locked="0"/>
    </xf>
    <xf numFmtId="168" fontId="0" fillId="9" borderId="28" xfId="1" applyNumberFormat="1" applyFont="1" applyFill="1" applyBorder="1" applyAlignment="1" applyProtection="1">
      <alignment horizontal="center" vertical="center" wrapText="1"/>
      <protection locked="0"/>
    </xf>
    <xf numFmtId="0" fontId="15" fillId="9" borderId="11" xfId="0" applyFont="1" applyFill="1" applyBorder="1" applyAlignment="1" applyProtection="1">
      <alignment horizontal="left" vertical="center" wrapText="1"/>
      <protection locked="0"/>
    </xf>
    <xf numFmtId="0" fontId="15" fillId="9" borderId="10" xfId="0" applyFont="1" applyFill="1" applyBorder="1" applyAlignment="1" applyProtection="1">
      <alignment horizontal="left" vertical="center" wrapText="1"/>
      <protection locked="0"/>
    </xf>
    <xf numFmtId="168" fontId="0" fillId="9" borderId="15" xfId="1" applyNumberFormat="1" applyFont="1" applyFill="1" applyBorder="1" applyAlignment="1" applyProtection="1">
      <alignment horizontal="center" vertical="center" wrapText="1"/>
      <protection locked="0"/>
    </xf>
    <xf numFmtId="168" fontId="0" fillId="9" borderId="26" xfId="1" applyNumberFormat="1" applyFont="1" applyFill="1" applyBorder="1" applyAlignment="1" applyProtection="1">
      <alignment horizontal="center" vertical="center" wrapText="1"/>
      <protection locked="0"/>
    </xf>
    <xf numFmtId="0" fontId="15" fillId="9" borderId="14" xfId="0" applyFont="1" applyFill="1" applyBorder="1" applyAlignment="1" applyProtection="1">
      <alignment horizontal="left" vertical="center" wrapText="1"/>
      <protection locked="0"/>
    </xf>
    <xf numFmtId="0" fontId="15" fillId="9" borderId="13" xfId="0" applyFont="1" applyFill="1" applyBorder="1" applyAlignment="1" applyProtection="1">
      <alignment horizontal="left" vertical="center" wrapText="1"/>
      <protection locked="0"/>
    </xf>
    <xf numFmtId="0" fontId="6" fillId="0" borderId="25" xfId="0" applyFont="1" applyBorder="1" applyAlignment="1">
      <alignment horizontal="center" vertical="center"/>
    </xf>
    <xf numFmtId="0" fontId="6" fillId="0" borderId="11" xfId="0" applyFont="1" applyBorder="1" applyAlignment="1">
      <alignment horizontal="center" vertical="center"/>
    </xf>
    <xf numFmtId="0" fontId="14" fillId="2" borderId="10" xfId="0" applyFont="1" applyFill="1" applyBorder="1" applyAlignment="1">
      <alignment horizontal="center" vertical="center" wrapText="1"/>
    </xf>
    <xf numFmtId="0" fontId="13" fillId="6" borderId="5" xfId="0" applyFont="1" applyFill="1" applyBorder="1" applyAlignment="1">
      <alignment horizontal="center" vertical="center"/>
    </xf>
    <xf numFmtId="0" fontId="13" fillId="6" borderId="0" xfId="0" applyFont="1" applyFill="1" applyAlignment="1">
      <alignment horizontal="center" vertical="center"/>
    </xf>
    <xf numFmtId="0" fontId="13" fillId="6" borderId="2" xfId="0" applyFont="1" applyFill="1" applyBorder="1" applyAlignment="1">
      <alignment horizontal="center" vertical="center"/>
    </xf>
    <xf numFmtId="0" fontId="13" fillId="6" borderId="1" xfId="0" applyFont="1" applyFill="1" applyBorder="1" applyAlignment="1">
      <alignment horizontal="center" vertical="center"/>
    </xf>
    <xf numFmtId="49" fontId="7" fillId="4" borderId="35" xfId="0" applyNumberFormat="1" applyFont="1" applyFill="1" applyBorder="1" applyAlignment="1">
      <alignment horizontal="right" vertical="center" wrapText="1"/>
    </xf>
    <xf numFmtId="49" fontId="7" fillId="4" borderId="32" xfId="0" applyNumberFormat="1" applyFont="1" applyFill="1" applyBorder="1" applyAlignment="1">
      <alignment horizontal="right" vertical="center" wrapText="1"/>
    </xf>
    <xf numFmtId="0" fontId="6" fillId="0" borderId="14" xfId="0" applyFont="1" applyBorder="1" applyAlignment="1">
      <alignment horizontal="center" vertical="center"/>
    </xf>
    <xf numFmtId="0" fontId="6" fillId="0" borderId="13" xfId="0" applyFont="1" applyBorder="1" applyAlignment="1">
      <alignment horizontal="center" vertical="center"/>
    </xf>
    <xf numFmtId="0" fontId="7" fillId="2" borderId="11" xfId="0" applyFont="1" applyFill="1" applyBorder="1" applyAlignment="1">
      <alignment horizontal="center" vertical="center" wrapText="1" shrinkToFit="1"/>
    </xf>
    <xf numFmtId="0" fontId="7" fillId="2" borderId="11" xfId="0" applyFont="1" applyFill="1" applyBorder="1" applyAlignment="1">
      <alignment horizontal="center" vertical="center" shrinkToFit="1"/>
    </xf>
    <xf numFmtId="0" fontId="1" fillId="0" borderId="36" xfId="5" applyFont="1" applyBorder="1" applyAlignment="1">
      <alignment vertical="center" wrapText="1"/>
    </xf>
    <xf numFmtId="0" fontId="2" fillId="0" borderId="17" xfId="5" applyBorder="1" applyAlignment="1">
      <alignment vertical="center" wrapText="1"/>
    </xf>
    <xf numFmtId="0" fontId="25" fillId="0" borderId="0" xfId="5" applyFont="1" applyAlignment="1">
      <alignment horizontal="justify" vertical="center" wrapText="1"/>
    </xf>
    <xf numFmtId="0" fontId="25" fillId="0" borderId="50" xfId="5" applyFont="1" applyBorder="1" applyAlignment="1">
      <alignment horizontal="justify" vertical="justify" wrapText="1"/>
    </xf>
    <xf numFmtId="0" fontId="25" fillId="0" borderId="0" xfId="5" applyFont="1" applyAlignment="1">
      <alignment horizontal="justify" vertical="justify" wrapText="1"/>
    </xf>
    <xf numFmtId="0" fontId="25" fillId="0" borderId="41" xfId="5" applyFont="1" applyBorder="1" applyAlignment="1">
      <alignment horizontal="justify" vertical="justify" wrapText="1"/>
    </xf>
    <xf numFmtId="0" fontId="25" fillId="0" borderId="16" xfId="5" applyFont="1" applyBorder="1" applyAlignment="1">
      <alignment horizontal="justify" vertical="justify" wrapText="1"/>
    </xf>
    <xf numFmtId="0" fontId="25" fillId="0" borderId="21" xfId="5" applyFont="1" applyBorder="1" applyAlignment="1">
      <alignment horizontal="justify" vertical="justify" wrapText="1"/>
    </xf>
    <xf numFmtId="0" fontId="25" fillId="0" borderId="56" xfId="5" applyFont="1" applyBorder="1" applyAlignment="1">
      <alignment horizontal="justify" vertical="justify" wrapText="1"/>
    </xf>
    <xf numFmtId="0" fontId="25" fillId="0" borderId="0" xfId="5" applyFont="1" applyAlignment="1">
      <alignment horizontal="left" vertical="justify"/>
    </xf>
    <xf numFmtId="0" fontId="25" fillId="0" borderId="50" xfId="5" applyFont="1" applyBorder="1" applyAlignment="1">
      <alignment horizontal="left" vertical="justify"/>
    </xf>
    <xf numFmtId="0" fontId="25" fillId="0" borderId="41" xfId="5" applyFont="1" applyBorder="1" applyAlignment="1">
      <alignment horizontal="left" vertical="justify"/>
    </xf>
    <xf numFmtId="0" fontId="25" fillId="0" borderId="50" xfId="5" applyFont="1" applyBorder="1" applyAlignment="1">
      <alignment horizontal="justify" vertical="center" wrapText="1"/>
    </xf>
    <xf numFmtId="0" fontId="25" fillId="0" borderId="41" xfId="5" applyFont="1" applyBorder="1" applyAlignment="1">
      <alignment horizontal="justify" vertical="center" wrapText="1"/>
    </xf>
    <xf numFmtId="0" fontId="26" fillId="0" borderId="50" xfId="5" applyFont="1" applyBorder="1" applyAlignment="1">
      <alignment horizontal="justify" vertical="justify" wrapText="1"/>
    </xf>
    <xf numFmtId="0" fontId="26" fillId="0" borderId="0" xfId="5" applyFont="1" applyAlignment="1">
      <alignment horizontal="justify" vertical="justify" wrapText="1"/>
    </xf>
    <xf numFmtId="0" fontId="26" fillId="0" borderId="41" xfId="5" applyFont="1" applyBorder="1" applyAlignment="1">
      <alignment horizontal="justify" vertical="justify" wrapText="1"/>
    </xf>
    <xf numFmtId="0" fontId="26" fillId="0" borderId="50" xfId="5" applyFont="1" applyBorder="1" applyAlignment="1">
      <alignment horizontal="justify" vertical="center" wrapText="1"/>
    </xf>
    <xf numFmtId="0" fontId="26" fillId="0" borderId="0" xfId="5" applyFont="1" applyAlignment="1">
      <alignment horizontal="justify" vertical="center" wrapText="1"/>
    </xf>
    <xf numFmtId="0" fontId="26" fillId="0" borderId="41" xfId="5" applyFont="1" applyBorder="1" applyAlignment="1">
      <alignment horizontal="justify" vertical="center" wrapText="1"/>
    </xf>
    <xf numFmtId="0" fontId="26" fillId="0" borderId="0" xfId="5" applyFont="1" applyAlignment="1">
      <alignment horizontal="justify" vertical="center"/>
    </xf>
    <xf numFmtId="0" fontId="26" fillId="0" borderId="41" xfId="5" applyFont="1" applyBorder="1" applyAlignment="1">
      <alignment horizontal="justify" vertical="center"/>
    </xf>
    <xf numFmtId="0" fontId="24" fillId="0" borderId="57" xfId="5" applyFont="1" applyBorder="1" applyAlignment="1">
      <alignment horizontal="center" vertical="center" wrapText="1"/>
    </xf>
    <xf numFmtId="0" fontId="24" fillId="0" borderId="52" xfId="5" applyFont="1" applyBorder="1" applyAlignment="1">
      <alignment horizontal="center" vertical="center" wrapText="1"/>
    </xf>
    <xf numFmtId="0" fontId="24" fillId="0" borderId="51" xfId="5" applyFont="1" applyBorder="1" applyAlignment="1">
      <alignment horizontal="center" vertical="center" wrapText="1"/>
    </xf>
    <xf numFmtId="0" fontId="27" fillId="0" borderId="0" xfId="5" applyFont="1" applyAlignment="1">
      <alignment horizontal="justify" vertical="justify" wrapText="1"/>
    </xf>
    <xf numFmtId="0" fontId="27" fillId="0" borderId="41" xfId="5" applyFont="1" applyBorder="1" applyAlignment="1">
      <alignment horizontal="justify" vertical="justify" wrapText="1"/>
    </xf>
  </cellXfs>
  <cellStyles count="7">
    <cellStyle name="Millares" xfId="4" builtinId="3"/>
    <cellStyle name="Millares [0]" xfId="6" builtinId="6"/>
    <cellStyle name="Moneda" xfId="3" builtinId="4"/>
    <cellStyle name="Moneda [0]" xfId="1" builtinId="7"/>
    <cellStyle name="Normal" xfId="0" builtinId="0"/>
    <cellStyle name="Normal 2" xfId="5"/>
    <cellStyle name="Porcentaje" xfId="2" builtinId="5"/>
  </cellStyles>
  <dxfs count="62">
    <dxf>
      <font>
        <b/>
        <i val="0"/>
        <color rgb="FFFF0000"/>
      </font>
    </dxf>
    <dxf>
      <font>
        <color theme="0"/>
      </font>
    </dxf>
    <dxf>
      <font>
        <color theme="0"/>
      </font>
    </dxf>
    <dxf>
      <font>
        <color theme="0"/>
      </font>
      <fill>
        <patternFill>
          <bgColor rgb="FFFF0000"/>
        </patternFill>
      </fill>
    </dxf>
    <dxf>
      <fill>
        <patternFill>
          <bgColor rgb="FFFF0000"/>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ill>
        <patternFill patternType="none">
          <bgColor auto="1"/>
        </patternFill>
      </fill>
    </dxf>
    <dxf>
      <font>
        <color theme="0"/>
      </font>
      <fill>
        <patternFill>
          <bgColor theme="0"/>
        </patternFill>
      </fill>
    </dxf>
    <dxf>
      <font>
        <color auto="1"/>
      </font>
      <fill>
        <patternFill>
          <bgColor theme="7" tint="0.79998168889431442"/>
        </patternFill>
      </fill>
    </dxf>
    <dxf>
      <font>
        <color auto="1"/>
      </font>
      <fill>
        <patternFill patternType="none">
          <bgColor auto="1"/>
        </patternFill>
      </fill>
    </dxf>
    <dxf>
      <font>
        <color rgb="FFFF0000"/>
      </font>
      <fill>
        <patternFill>
          <bgColor rgb="FFFF0000"/>
        </patternFill>
      </fill>
    </dxf>
    <dxf>
      <font>
        <color auto="1"/>
      </font>
      <fill>
        <patternFill patternType="none">
          <bgColor auto="1"/>
        </patternFill>
      </fill>
    </dxf>
    <dxf>
      <font>
        <color auto="1"/>
      </font>
      <fill>
        <patternFill>
          <bgColor theme="7" tint="0.79998168889431442"/>
        </patternFill>
      </fill>
    </dxf>
    <dxf>
      <font>
        <color rgb="FFFF0000"/>
      </font>
      <fill>
        <patternFill>
          <bgColor rgb="FFFF0000"/>
        </patternFill>
      </fill>
    </dxf>
    <dxf>
      <font>
        <color rgb="FFFF0000"/>
      </font>
      <fill>
        <patternFill>
          <bgColor rgb="FFFF0000"/>
        </patternFill>
      </fill>
    </dxf>
    <dxf>
      <font>
        <color auto="1"/>
      </font>
      <fill>
        <patternFill>
          <bgColor theme="7" tint="0.79998168889431442"/>
        </patternFill>
      </fill>
    </dxf>
    <dxf>
      <font>
        <color auto="1"/>
      </font>
      <fill>
        <patternFill patternType="none">
          <bgColor auto="1"/>
        </patternFill>
      </fill>
    </dxf>
    <dxf>
      <font>
        <color theme="0"/>
      </font>
      <fill>
        <patternFill>
          <bgColor theme="0"/>
        </patternFill>
      </fill>
    </dxf>
    <dxf>
      <font>
        <color auto="1"/>
      </font>
      <fill>
        <patternFill>
          <bgColor theme="7" tint="0.79998168889431442"/>
        </patternFill>
      </fill>
    </dxf>
    <dxf>
      <font>
        <color auto="1"/>
      </font>
      <fill>
        <patternFill patternType="none">
          <bgColor auto="1"/>
        </patternFill>
      </fill>
    </dxf>
    <dxf>
      <font>
        <color rgb="FFFF0000"/>
      </font>
      <fill>
        <patternFill>
          <bgColor rgb="FFFF0000"/>
        </patternFill>
      </fill>
    </dxf>
    <dxf>
      <font>
        <color auto="1"/>
      </font>
      <fill>
        <patternFill patternType="none">
          <bgColor auto="1"/>
        </patternFill>
      </fill>
    </dxf>
    <dxf>
      <font>
        <color auto="1"/>
      </font>
      <fill>
        <patternFill>
          <bgColor theme="7" tint="0.79998168889431442"/>
        </patternFill>
      </fill>
    </dxf>
    <dxf>
      <font>
        <color rgb="FFFF0000"/>
      </font>
      <fill>
        <patternFill>
          <bgColor rgb="FFFF0000"/>
        </patternFill>
      </fill>
    </dxf>
    <dxf>
      <font>
        <color auto="1"/>
      </font>
      <fill>
        <patternFill patternType="none">
          <bgColor auto="1"/>
        </patternFill>
      </fill>
    </dxf>
    <dxf>
      <font>
        <color auto="1"/>
      </font>
      <fill>
        <patternFill>
          <bgColor theme="7" tint="0.79998168889431442"/>
        </patternFill>
      </fill>
    </dxf>
    <dxf>
      <font>
        <color rgb="FFFF0000"/>
      </font>
      <fill>
        <patternFill>
          <bgColor rgb="FFFF0000"/>
        </patternFill>
      </fill>
    </dxf>
    <dxf>
      <fill>
        <patternFill>
          <bgColor rgb="FFFF0000"/>
        </patternFill>
      </fill>
    </dxf>
    <dxf>
      <fill>
        <patternFill>
          <bgColor rgb="FFFF0000"/>
        </patternFill>
      </fill>
    </dxf>
    <dxf>
      <font>
        <color theme="0"/>
      </font>
      <fill>
        <patternFill>
          <bgColor theme="0"/>
        </patternFill>
      </fill>
    </dxf>
    <dxf>
      <fill>
        <patternFill patternType="none">
          <bgColor auto="1"/>
        </patternFill>
      </fill>
    </dxf>
    <dxf>
      <font>
        <color theme="0"/>
      </font>
      <fill>
        <patternFill>
          <bgColor theme="0"/>
        </patternFill>
      </fill>
    </dxf>
    <dxf>
      <fill>
        <patternFill patternType="none">
          <bgColor auto="1"/>
        </patternFill>
      </fill>
    </dxf>
    <dxf>
      <fill>
        <patternFill patternType="solid">
          <bgColor theme="0"/>
        </patternFill>
      </fill>
    </dxf>
    <dxf>
      <fill>
        <patternFill patternType="none">
          <bgColor auto="1"/>
        </patternFill>
      </fill>
    </dxf>
    <dxf>
      <font>
        <b/>
        <i val="0"/>
        <condense val="0"/>
        <extend val="0"/>
        <color indexed="8"/>
      </font>
      <fill>
        <patternFill>
          <bgColor indexed="10"/>
        </patternFill>
      </fill>
    </dxf>
    <dxf>
      <font>
        <color theme="0"/>
      </font>
    </dxf>
    <dxf>
      <font>
        <color auto="1"/>
      </font>
      <fill>
        <patternFill patternType="none">
          <bgColor auto="1"/>
        </patternFill>
      </fill>
    </dxf>
    <dxf>
      <fill>
        <patternFill patternType="none">
          <bgColor auto="1"/>
        </patternFill>
      </fill>
    </dxf>
    <dxf>
      <font>
        <color auto="1"/>
      </font>
      <fill>
        <patternFill patternType="none">
          <bgColor auto="1"/>
        </patternFill>
      </fill>
    </dxf>
    <dxf>
      <font>
        <color auto="1"/>
      </font>
      <fill>
        <patternFill patternType="none">
          <bgColor auto="1"/>
        </patternFill>
      </fill>
    </dxf>
    <dxf>
      <fill>
        <patternFill>
          <bgColor theme="0"/>
        </patternFill>
      </fill>
    </dxf>
    <dxf>
      <font>
        <color auto="1"/>
      </font>
      <fill>
        <patternFill patternType="none">
          <bgColor auto="1"/>
        </patternFill>
      </fill>
    </dxf>
    <dxf>
      <fill>
        <patternFill>
          <bgColor theme="0"/>
        </patternFill>
      </fill>
    </dxf>
    <dxf>
      <fill>
        <patternFill>
          <bgColor theme="0"/>
        </patternFill>
      </fill>
    </dxf>
    <dxf>
      <fill>
        <patternFill>
          <bgColor theme="0"/>
        </patternFill>
      </fill>
    </dxf>
    <dxf>
      <fill>
        <patternFill>
          <bgColor theme="0"/>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ont>
        <color theme="0" tint="-0.34998626667073579"/>
      </font>
      <fill>
        <patternFill patternType="none">
          <bgColor auto="1"/>
        </patternFill>
      </fill>
    </dxf>
    <dxf>
      <font>
        <color auto="1"/>
      </font>
    </dxf>
    <dxf>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ill>
        <patternFill patternType="none">
          <bgColor auto="1"/>
        </patternFill>
      </fill>
    </dxf>
    <dxf>
      <fill>
        <patternFill patternType="none">
          <bgColor auto="1"/>
        </patternFill>
      </fill>
    </dxf>
  </dxfs>
  <tableStyles count="0" defaultTableStyle="TableStyleMedium2" defaultPivotStyle="PivotStyleLight16"/>
  <colors>
    <mruColors>
      <color rgb="FFFF6699"/>
      <color rgb="FFDDDDDD"/>
      <color rgb="FF99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xdr:col>
      <xdr:colOff>619125</xdr:colOff>
      <xdr:row>0</xdr:row>
      <xdr:rowOff>0</xdr:rowOff>
    </xdr:from>
    <xdr:to>
      <xdr:col>5</xdr:col>
      <xdr:colOff>266700</xdr:colOff>
      <xdr:row>3</xdr:row>
      <xdr:rowOff>0</xdr:rowOff>
    </xdr:to>
    <xdr:pic>
      <xdr:nvPicPr>
        <xdr:cNvPr id="2" name="Imagen 1" descr="http://www.procuraduria.gov.co/portal/media/designs/portal/logo.pn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1525" y="0"/>
          <a:ext cx="90487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procuraduriagovco-my.sharepoint.com/Users/guill/Downloads/REG-CN-EV-014%20Acta%20Recib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s>
    <sheetDataSet>
      <sheetData sheetId="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rgb="FF92D050"/>
    <pageSetUpPr fitToPage="1"/>
  </sheetPr>
  <dimension ref="A1:U300"/>
  <sheetViews>
    <sheetView showGridLines="0" tabSelected="1" view="pageBreakPreview" topLeftCell="D1" zoomScale="85" zoomScaleNormal="85" zoomScaleSheetLayoutView="85" workbookViewId="0">
      <selection activeCell="L17" sqref="L17:M17"/>
    </sheetView>
  </sheetViews>
  <sheetFormatPr baseColWidth="10" defaultColWidth="0" defaultRowHeight="12.75" zeroHeight="1"/>
  <cols>
    <col min="1" max="1" width="13.28515625" hidden="1" customWidth="1"/>
    <col min="2" max="3" width="12" hidden="1" customWidth="1"/>
    <col min="4" max="4" width="3.7109375" customWidth="1"/>
    <col min="5" max="5" width="18.85546875" customWidth="1"/>
    <col min="6" max="6" width="15" customWidth="1"/>
    <col min="7" max="7" width="16.28515625" customWidth="1"/>
    <col min="8" max="8" width="17" customWidth="1"/>
    <col min="9" max="9" width="15.7109375" customWidth="1"/>
    <col min="10" max="10" width="15.140625" customWidth="1"/>
    <col min="11" max="11" width="14.28515625" customWidth="1"/>
    <col min="12" max="12" width="15.42578125" customWidth="1"/>
    <col min="13" max="13" width="18" customWidth="1"/>
    <col min="14" max="14" width="11.42578125" customWidth="1"/>
    <col min="15" max="15" width="16.42578125" hidden="1" customWidth="1"/>
    <col min="16" max="16" width="19.5703125" hidden="1" customWidth="1"/>
    <col min="17" max="17" width="11.42578125" customWidth="1"/>
    <col min="18" max="18" width="15.7109375" customWidth="1"/>
    <col min="19" max="21" width="11.42578125" customWidth="1"/>
    <col min="22" max="16384" width="11.42578125" hidden="1"/>
  </cols>
  <sheetData>
    <row r="1" spans="1:19" ht="30" customHeight="1">
      <c r="E1" s="361"/>
      <c r="F1" s="362"/>
      <c r="G1" s="371" t="s">
        <v>141</v>
      </c>
      <c r="H1" s="372"/>
      <c r="I1" s="372"/>
      <c r="J1" s="372"/>
      <c r="K1" s="373"/>
      <c r="L1" s="367" t="s">
        <v>143</v>
      </c>
      <c r="M1" s="368"/>
    </row>
    <row r="2" spans="1:19" ht="33" customHeight="1">
      <c r="E2" s="363"/>
      <c r="F2" s="364"/>
      <c r="G2" s="374"/>
      <c r="H2" s="255"/>
      <c r="I2" s="255"/>
      <c r="J2" s="255"/>
      <c r="K2" s="375"/>
      <c r="L2" s="369" t="s">
        <v>144</v>
      </c>
      <c r="M2" s="370"/>
      <c r="O2" s="17" t="s">
        <v>0</v>
      </c>
    </row>
    <row r="3" spans="1:19" ht="29.25" customHeight="1">
      <c r="E3" s="365"/>
      <c r="F3" s="366"/>
      <c r="G3" s="376"/>
      <c r="H3" s="256"/>
      <c r="I3" s="256"/>
      <c r="J3" s="256"/>
      <c r="K3" s="377"/>
      <c r="L3" s="369" t="s">
        <v>142</v>
      </c>
      <c r="M3" s="370"/>
      <c r="O3" s="18" t="s">
        <v>1</v>
      </c>
      <c r="P3" s="19" t="s">
        <v>2</v>
      </c>
      <c r="S3" s="20"/>
    </row>
    <row r="4" spans="1:19" ht="12" customHeight="1" thickBot="1">
      <c r="E4" s="382"/>
      <c r="F4" s="383"/>
      <c r="G4" s="383"/>
      <c r="H4" s="383"/>
      <c r="I4" s="383"/>
      <c r="J4" s="383"/>
      <c r="K4" s="383"/>
      <c r="L4" s="383"/>
      <c r="M4" s="384"/>
      <c r="S4" s="20"/>
    </row>
    <row r="5" spans="1:19" ht="20.100000000000001" customHeight="1">
      <c r="A5" t="s">
        <v>160</v>
      </c>
      <c r="C5" t="s">
        <v>159</v>
      </c>
      <c r="E5" s="400" t="s">
        <v>3</v>
      </c>
      <c r="F5" s="401"/>
      <c r="G5" s="401"/>
      <c r="H5" s="401"/>
      <c r="I5" s="402"/>
      <c r="J5" s="385" t="s">
        <v>4</v>
      </c>
      <c r="K5" s="385"/>
      <c r="L5" s="385"/>
      <c r="M5" s="386"/>
      <c r="O5" s="18" t="s">
        <v>5</v>
      </c>
      <c r="P5" s="19" t="s">
        <v>6</v>
      </c>
      <c r="S5" s="20"/>
    </row>
    <row r="6" spans="1:19" s="21" customFormat="1" ht="22.5" customHeight="1">
      <c r="C6" s="21">
        <f>VALUE(K6&amp;"-"&amp;L6&amp;"-"&amp;M6)</f>
        <v>45809</v>
      </c>
      <c r="E6" s="403" t="s">
        <v>203</v>
      </c>
      <c r="F6" s="404"/>
      <c r="G6" s="404"/>
      <c r="H6" s="404"/>
      <c r="I6" s="405"/>
      <c r="J6" s="22" t="s">
        <v>7</v>
      </c>
      <c r="K6" s="80">
        <v>1</v>
      </c>
      <c r="L6" s="81">
        <v>6</v>
      </c>
      <c r="M6" s="82">
        <v>2025</v>
      </c>
      <c r="O6" s="18" t="s">
        <v>8</v>
      </c>
      <c r="P6" s="19" t="s">
        <v>9</v>
      </c>
    </row>
    <row r="7" spans="1:19" s="21" customFormat="1" ht="22.5" customHeight="1" thickBot="1">
      <c r="C7" s="21">
        <f>VALUE(K7&amp;"-"&amp;L7&amp;"-"&amp;M7)</f>
        <v>45838</v>
      </c>
      <c r="E7" s="406"/>
      <c r="F7" s="407"/>
      <c r="G7" s="407"/>
      <c r="H7" s="407"/>
      <c r="I7" s="408"/>
      <c r="J7" s="23" t="s">
        <v>10</v>
      </c>
      <c r="K7" s="80">
        <v>30</v>
      </c>
      <c r="L7" s="81">
        <v>6</v>
      </c>
      <c r="M7" s="82">
        <v>2025</v>
      </c>
    </row>
    <row r="8" spans="1:19" ht="39" customHeight="1" thickBot="1">
      <c r="A8" s="83"/>
      <c r="E8" s="24" t="s">
        <v>11</v>
      </c>
      <c r="F8" s="79">
        <v>25</v>
      </c>
      <c r="G8" s="25" t="s">
        <v>12</v>
      </c>
      <c r="H8" s="79" t="s">
        <v>204</v>
      </c>
      <c r="I8" s="25" t="s">
        <v>13</v>
      </c>
      <c r="J8" s="79"/>
      <c r="K8" s="387" t="s">
        <v>155</v>
      </c>
      <c r="L8" s="387"/>
      <c r="M8" s="78" t="s">
        <v>219</v>
      </c>
    </row>
    <row r="9" spans="1:19" ht="12.75" customHeight="1">
      <c r="E9" s="388" t="s">
        <v>15</v>
      </c>
      <c r="F9" s="391" t="s">
        <v>220</v>
      </c>
      <c r="G9" s="391"/>
      <c r="H9" s="391"/>
      <c r="I9" s="391"/>
      <c r="J9" s="391"/>
      <c r="K9" s="391"/>
      <c r="L9" s="391"/>
      <c r="M9" s="392"/>
    </row>
    <row r="10" spans="1:19" ht="12.75" customHeight="1">
      <c r="E10" s="389"/>
      <c r="F10" s="393"/>
      <c r="G10" s="393"/>
      <c r="H10" s="393"/>
      <c r="I10" s="393"/>
      <c r="J10" s="393"/>
      <c r="K10" s="393"/>
      <c r="L10" s="393"/>
      <c r="M10" s="394"/>
    </row>
    <row r="11" spans="1:19" ht="12.75" customHeight="1">
      <c r="E11" s="389"/>
      <c r="F11" s="393"/>
      <c r="G11" s="393"/>
      <c r="H11" s="393"/>
      <c r="I11" s="393"/>
      <c r="J11" s="393"/>
      <c r="K11" s="393"/>
      <c r="L11" s="393"/>
      <c r="M11" s="394"/>
      <c r="S11" s="26"/>
    </row>
    <row r="12" spans="1:19" ht="12.75" customHeight="1">
      <c r="E12" s="389"/>
      <c r="F12" s="393"/>
      <c r="G12" s="393"/>
      <c r="H12" s="393"/>
      <c r="I12" s="393"/>
      <c r="J12" s="393"/>
      <c r="K12" s="393"/>
      <c r="L12" s="393"/>
      <c r="M12" s="394"/>
    </row>
    <row r="13" spans="1:19">
      <c r="E13" s="389"/>
      <c r="F13" s="393"/>
      <c r="G13" s="393"/>
      <c r="H13" s="393"/>
      <c r="I13" s="393"/>
      <c r="J13" s="393"/>
      <c r="K13" s="393"/>
      <c r="L13" s="393"/>
      <c r="M13" s="394"/>
    </row>
    <row r="14" spans="1:19" ht="13.5" thickBot="1">
      <c r="E14" s="390"/>
      <c r="F14" s="395"/>
      <c r="G14" s="395"/>
      <c r="H14" s="395"/>
      <c r="I14" s="395"/>
      <c r="J14" s="395"/>
      <c r="K14" s="395"/>
      <c r="L14" s="395"/>
      <c r="M14" s="396"/>
    </row>
    <row r="15" spans="1:19" s="21" customFormat="1" ht="21" customHeight="1">
      <c r="A15" t="s">
        <v>14</v>
      </c>
      <c r="E15" s="409" t="s">
        <v>20</v>
      </c>
      <c r="F15" s="423" t="s">
        <v>221</v>
      </c>
      <c r="G15" s="424"/>
      <c r="H15" s="424"/>
      <c r="I15" s="425"/>
      <c r="J15" s="397" t="s">
        <v>189</v>
      </c>
      <c r="K15" s="397"/>
      <c r="L15" s="398" t="s">
        <v>16</v>
      </c>
      <c r="M15" s="399"/>
    </row>
    <row r="16" spans="1:19" s="21" customFormat="1" ht="21" customHeight="1" thickBot="1">
      <c r="A16" t="s">
        <v>16</v>
      </c>
      <c r="E16" s="410"/>
      <c r="F16" s="426"/>
      <c r="G16" s="427"/>
      <c r="H16" s="427"/>
      <c r="I16" s="428"/>
      <c r="J16" s="429" t="s">
        <v>21</v>
      </c>
      <c r="K16" s="429"/>
      <c r="L16" s="411" t="s">
        <v>222</v>
      </c>
      <c r="M16" s="412"/>
    </row>
    <row r="17" spans="1:13" s="21" customFormat="1" ht="36" customHeight="1">
      <c r="A17"/>
      <c r="E17" s="194" t="s">
        <v>22</v>
      </c>
      <c r="F17" s="197" t="s">
        <v>248</v>
      </c>
      <c r="G17" s="198"/>
      <c r="H17" s="198"/>
      <c r="I17" s="199"/>
      <c r="J17" s="200" t="s">
        <v>21</v>
      </c>
      <c r="K17" s="201"/>
      <c r="L17" s="206" t="s">
        <v>223</v>
      </c>
      <c r="M17" s="207"/>
    </row>
    <row r="18" spans="1:13" s="21" customFormat="1" ht="21" customHeight="1">
      <c r="A18"/>
      <c r="E18" s="195"/>
      <c r="F18" s="208" t="s">
        <v>205</v>
      </c>
      <c r="G18" s="209"/>
      <c r="H18" s="209"/>
      <c r="I18" s="210"/>
      <c r="J18" s="202"/>
      <c r="K18" s="203"/>
      <c r="L18" s="211" t="s">
        <v>205</v>
      </c>
      <c r="M18" s="212"/>
    </row>
    <row r="19" spans="1:13" s="21" customFormat="1" ht="21" customHeight="1">
      <c r="A19"/>
      <c r="E19" s="195"/>
      <c r="F19" s="208"/>
      <c r="G19" s="209"/>
      <c r="H19" s="209"/>
      <c r="I19" s="210"/>
      <c r="J19" s="202"/>
      <c r="K19" s="203"/>
      <c r="L19" s="211"/>
      <c r="M19" s="212"/>
    </row>
    <row r="20" spans="1:13" s="21" customFormat="1" ht="23.25" customHeight="1" thickBot="1">
      <c r="A20" s="21" t="s">
        <v>17</v>
      </c>
      <c r="E20" s="196"/>
      <c r="F20" s="324"/>
      <c r="G20" s="324"/>
      <c r="H20" s="324"/>
      <c r="I20" s="325"/>
      <c r="J20" s="204"/>
      <c r="K20" s="205"/>
      <c r="L20" s="326"/>
      <c r="M20" s="327"/>
    </row>
    <row r="21" spans="1:13" s="21" customFormat="1" ht="27" customHeight="1">
      <c r="A21" s="21" t="s">
        <v>18</v>
      </c>
      <c r="C21" s="21">
        <f>VALUE(K21&amp;"-"&amp;L21&amp;"-"&amp;M21)</f>
        <v>45078</v>
      </c>
      <c r="E21" s="378" t="s">
        <v>164</v>
      </c>
      <c r="F21" s="379"/>
      <c r="G21" s="380">
        <v>31</v>
      </c>
      <c r="H21" s="419" t="s">
        <v>23</v>
      </c>
      <c r="I21" s="372"/>
      <c r="J21" s="420"/>
      <c r="K21" s="413">
        <v>1</v>
      </c>
      <c r="L21" s="415">
        <v>6</v>
      </c>
      <c r="M21" s="417">
        <v>2023</v>
      </c>
    </row>
    <row r="22" spans="1:13" s="21" customFormat="1" ht="15" customHeight="1">
      <c r="A22" s="21" t="s">
        <v>19</v>
      </c>
      <c r="E22" s="90" t="s">
        <v>218</v>
      </c>
      <c r="F22" s="91" t="s">
        <v>165</v>
      </c>
      <c r="G22" s="381"/>
      <c r="H22" s="421"/>
      <c r="I22" s="256"/>
      <c r="J22" s="422"/>
      <c r="K22" s="414"/>
      <c r="L22" s="416"/>
      <c r="M22" s="418"/>
    </row>
    <row r="23" spans="1:13" s="21" customFormat="1" ht="39.75" customHeight="1" thickBot="1">
      <c r="E23" s="335" t="s">
        <v>171</v>
      </c>
      <c r="F23" s="336"/>
      <c r="G23" s="99">
        <v>13039620</v>
      </c>
      <c r="H23" s="254" t="s">
        <v>24</v>
      </c>
      <c r="I23" s="255"/>
      <c r="J23" s="257"/>
      <c r="K23" s="144">
        <v>31</v>
      </c>
      <c r="L23" s="145">
        <v>12</v>
      </c>
      <c r="M23" s="146">
        <v>2025</v>
      </c>
    </row>
    <row r="24" spans="1:13" s="21" customFormat="1" ht="20.100000000000001" customHeight="1">
      <c r="E24" s="344" t="s">
        <v>25</v>
      </c>
      <c r="F24" s="345"/>
      <c r="G24" s="345"/>
      <c r="H24" s="345"/>
      <c r="I24" s="345"/>
      <c r="J24" s="345"/>
      <c r="K24" s="345"/>
      <c r="L24" s="345"/>
      <c r="M24" s="346"/>
    </row>
    <row r="25" spans="1:13" s="21" customFormat="1" ht="45.75" customHeight="1">
      <c r="A25" t="s">
        <v>26</v>
      </c>
      <c r="E25" s="27" t="s">
        <v>163</v>
      </c>
      <c r="F25" s="94" t="s">
        <v>27</v>
      </c>
      <c r="G25" s="93" t="s">
        <v>28</v>
      </c>
      <c r="H25" s="94" t="s">
        <v>29</v>
      </c>
      <c r="I25" s="94" t="s">
        <v>30</v>
      </c>
      <c r="J25" s="29" t="s">
        <v>31</v>
      </c>
      <c r="K25" s="29" t="s">
        <v>32</v>
      </c>
      <c r="L25" s="181" t="s">
        <v>199</v>
      </c>
      <c r="M25" s="28" t="s">
        <v>33</v>
      </c>
    </row>
    <row r="26" spans="1:13" s="21" customFormat="1" ht="18" customHeight="1">
      <c r="A26" t="s">
        <v>34</v>
      </c>
      <c r="C26" s="21" t="str">
        <f t="shared" ref="C26:C37" si="0">LEFT(E26,3)</f>
        <v>Con</v>
      </c>
      <c r="E26" s="183" t="s">
        <v>26</v>
      </c>
      <c r="F26" s="96">
        <v>325523</v>
      </c>
      <c r="G26" s="85">
        <v>45078</v>
      </c>
      <c r="H26" s="76">
        <v>2023</v>
      </c>
      <c r="I26" s="88">
        <v>3747016</v>
      </c>
      <c r="J26" s="143"/>
      <c r="K26" s="143"/>
      <c r="L26" s="143"/>
      <c r="M26" s="100">
        <f>+I26</f>
        <v>3747016</v>
      </c>
    </row>
    <row r="27" spans="1:13" s="21" customFormat="1" ht="17.25" customHeight="1">
      <c r="A27" t="s">
        <v>35</v>
      </c>
      <c r="C27" s="21" t="str">
        <f t="shared" si="0"/>
        <v>Con</v>
      </c>
      <c r="E27" s="184" t="s">
        <v>26</v>
      </c>
      <c r="F27" s="96">
        <v>2124</v>
      </c>
      <c r="G27" s="85">
        <v>45294</v>
      </c>
      <c r="H27" s="76">
        <v>2024</v>
      </c>
      <c r="I27" s="88">
        <v>6535869</v>
      </c>
      <c r="J27" s="88"/>
      <c r="K27" s="88"/>
      <c r="L27" s="88"/>
      <c r="M27" s="100">
        <f>IF(LEFT(E27,3)="Adi",J27,IF(LEFT(E27,3)="Lib",-L27,IF(LEFT(E27,4)="Cont",I27,IF(LEFT(E27,3)="Mod",-K27,IF(LEFT(E27,14)="Sustitución (-",-L27,IF(LEFT(E27,14)="Sustitución (+",L27,""))))))</f>
        <v>6535869</v>
      </c>
    </row>
    <row r="28" spans="1:13" s="21" customFormat="1" ht="17.25" customHeight="1">
      <c r="A28" t="s">
        <v>36</v>
      </c>
      <c r="C28" s="21" t="str">
        <f t="shared" si="0"/>
        <v>Con</v>
      </c>
      <c r="E28" s="184" t="s">
        <v>26</v>
      </c>
      <c r="F28" s="96">
        <v>6525</v>
      </c>
      <c r="G28" s="85">
        <v>45660</v>
      </c>
      <c r="H28" s="76">
        <v>2025</v>
      </c>
      <c r="I28" s="88">
        <v>2756735</v>
      </c>
      <c r="J28" s="88"/>
      <c r="K28" s="88"/>
      <c r="L28" s="88"/>
      <c r="M28" s="100">
        <f t="shared" ref="M28:M37" si="1">IF(LEFT(E28,3)="Adi",J28,IF(LEFT(E28,3)="Lib",-L28,IF(LEFT(E28,4)="Cont",I28,IF(LEFT(E28,3)="Mod",-K28,IF(LEFT(E28,14)="Sustitución (-",-L28,IF(LEFT(E28,14)="Sustitución (+",L28,""))))))</f>
        <v>2756735</v>
      </c>
    </row>
    <row r="29" spans="1:13" s="21" customFormat="1" ht="17.25" customHeight="1">
      <c r="A29" t="s">
        <v>161</v>
      </c>
      <c r="C29" s="21" t="str">
        <f t="shared" si="0"/>
        <v>Adi</v>
      </c>
      <c r="E29" s="184" t="s">
        <v>34</v>
      </c>
      <c r="F29" s="96">
        <v>225225</v>
      </c>
      <c r="G29" s="85">
        <v>45807</v>
      </c>
      <c r="H29" s="76">
        <v>2025</v>
      </c>
      <c r="I29" s="88"/>
      <c r="J29" s="88">
        <v>4060119</v>
      </c>
      <c r="K29" s="88"/>
      <c r="L29" s="88"/>
      <c r="M29" s="100">
        <f t="shared" si="1"/>
        <v>4060119</v>
      </c>
    </row>
    <row r="30" spans="1:13" s="21" customFormat="1" ht="17.25" customHeight="1">
      <c r="A30" t="s">
        <v>162</v>
      </c>
      <c r="C30" s="21" t="str">
        <f t="shared" si="0"/>
        <v/>
      </c>
      <c r="E30" s="184"/>
      <c r="F30" s="96"/>
      <c r="G30" s="85"/>
      <c r="H30" s="76"/>
      <c r="I30" s="88"/>
      <c r="J30" s="88"/>
      <c r="K30" s="88"/>
      <c r="L30" s="88"/>
      <c r="M30" s="100" t="str">
        <f t="shared" si="1"/>
        <v/>
      </c>
    </row>
    <row r="31" spans="1:13" s="21" customFormat="1" ht="17.25" customHeight="1">
      <c r="A31" s="182" t="s">
        <v>201</v>
      </c>
      <c r="C31" s="21" t="str">
        <f t="shared" si="0"/>
        <v/>
      </c>
      <c r="E31" s="184"/>
      <c r="F31" s="96"/>
      <c r="G31" s="85"/>
      <c r="H31" s="76"/>
      <c r="I31" s="88"/>
      <c r="J31" s="88"/>
      <c r="K31" s="88"/>
      <c r="L31" s="88"/>
      <c r="M31" s="100" t="str">
        <f t="shared" si="1"/>
        <v/>
      </c>
    </row>
    <row r="32" spans="1:13" s="21" customFormat="1" ht="17.25" customHeight="1">
      <c r="A32" s="182" t="s">
        <v>200</v>
      </c>
      <c r="C32" s="21" t="str">
        <f t="shared" si="0"/>
        <v/>
      </c>
      <c r="E32" s="184"/>
      <c r="F32" s="96"/>
      <c r="G32" s="85"/>
      <c r="H32" s="76"/>
      <c r="I32" s="88"/>
      <c r="J32" s="88"/>
      <c r="K32" s="88"/>
      <c r="L32" s="88"/>
      <c r="M32" s="100" t="str">
        <f t="shared" si="1"/>
        <v/>
      </c>
    </row>
    <row r="33" spans="1:19" s="21" customFormat="1" ht="17.25" customHeight="1">
      <c r="A33" t="s">
        <v>37</v>
      </c>
      <c r="C33" s="21" t="str">
        <f t="shared" si="0"/>
        <v/>
      </c>
      <c r="E33" s="184"/>
      <c r="F33" s="96"/>
      <c r="G33" s="85"/>
      <c r="H33" s="76"/>
      <c r="I33" s="88"/>
      <c r="J33" s="88"/>
      <c r="K33" s="88"/>
      <c r="L33" s="88"/>
      <c r="M33" s="100" t="str">
        <f t="shared" si="1"/>
        <v/>
      </c>
    </row>
    <row r="34" spans="1:19" s="21" customFormat="1" ht="17.25" customHeight="1">
      <c r="A34"/>
      <c r="C34" s="21" t="str">
        <f t="shared" si="0"/>
        <v/>
      </c>
      <c r="E34" s="184"/>
      <c r="F34" s="96"/>
      <c r="G34" s="85"/>
      <c r="H34" s="76"/>
      <c r="I34" s="88"/>
      <c r="J34" s="88"/>
      <c r="K34" s="88"/>
      <c r="L34" s="88"/>
      <c r="M34" s="100" t="str">
        <f t="shared" si="1"/>
        <v/>
      </c>
    </row>
    <row r="35" spans="1:19" s="21" customFormat="1" ht="17.25" customHeight="1">
      <c r="A35"/>
      <c r="C35" s="21" t="str">
        <f>LEFT(E35,3)</f>
        <v/>
      </c>
      <c r="E35" s="184"/>
      <c r="F35" s="96"/>
      <c r="G35" s="85"/>
      <c r="H35" s="76"/>
      <c r="I35" s="88"/>
      <c r="J35" s="88"/>
      <c r="K35" s="88"/>
      <c r="L35" s="88"/>
      <c r="M35" s="100" t="str">
        <f t="shared" si="1"/>
        <v/>
      </c>
    </row>
    <row r="36" spans="1:19" s="21" customFormat="1" ht="17.25" customHeight="1">
      <c r="A36"/>
      <c r="C36" s="21" t="str">
        <f t="shared" si="0"/>
        <v/>
      </c>
      <c r="E36" s="184"/>
      <c r="F36" s="96"/>
      <c r="G36" s="85"/>
      <c r="H36" s="76"/>
      <c r="I36" s="88"/>
      <c r="J36" s="88"/>
      <c r="K36" s="88"/>
      <c r="L36" s="88"/>
      <c r="M36" s="100" t="str">
        <f t="shared" si="1"/>
        <v/>
      </c>
    </row>
    <row r="37" spans="1:19" s="21" customFormat="1" ht="17.25" customHeight="1" thickBot="1">
      <c r="C37" s="21" t="str">
        <f t="shared" si="0"/>
        <v/>
      </c>
      <c r="E37" s="185"/>
      <c r="F37" s="86"/>
      <c r="G37" s="87"/>
      <c r="H37" s="77"/>
      <c r="I37" s="89"/>
      <c r="J37" s="89"/>
      <c r="K37" s="89"/>
      <c r="L37" s="89"/>
      <c r="M37" s="101" t="str">
        <f t="shared" si="1"/>
        <v/>
      </c>
    </row>
    <row r="38" spans="1:19" ht="17.25" customHeight="1" thickBot="1">
      <c r="E38" s="339"/>
      <c r="F38" s="340"/>
      <c r="G38" s="347" t="s">
        <v>38</v>
      </c>
      <c r="H38" s="348"/>
      <c r="I38" s="161">
        <f>SUMIF($C$26:$C$37,"Con",I26:I37)+SUMIF($C$26:$C$37,"Sus",I26:I37)</f>
        <v>13039620</v>
      </c>
      <c r="J38" s="161">
        <f>SUMIF($C$27:$C$37,"Adi",J27:J37)</f>
        <v>4060119</v>
      </c>
      <c r="K38" s="161">
        <f>SUMIF($C$27:$C$37,"Mod",K27:K37)</f>
        <v>0</v>
      </c>
      <c r="L38" s="161">
        <f>SUMIF($C$27:$C$37,"Lib",L27:L37)</f>
        <v>0</v>
      </c>
      <c r="M38" s="102">
        <f>SUM(M26:M37)</f>
        <v>17099739</v>
      </c>
      <c r="N38" s="21"/>
      <c r="O38" s="21"/>
      <c r="P38" s="21"/>
      <c r="Q38" s="21"/>
      <c r="R38" s="21"/>
      <c r="S38" s="21"/>
    </row>
    <row r="39" spans="1:19" ht="28.5" customHeight="1">
      <c r="E39" s="341" t="s">
        <v>39</v>
      </c>
      <c r="F39" s="342"/>
      <c r="G39" s="342"/>
      <c r="H39" s="342"/>
      <c r="I39" s="342"/>
      <c r="J39" s="342"/>
      <c r="K39" s="342"/>
      <c r="L39" s="342"/>
      <c r="M39" s="343"/>
      <c r="N39" s="21"/>
      <c r="O39" s="21"/>
      <c r="P39" s="21"/>
      <c r="Q39" s="21"/>
      <c r="R39" s="21"/>
      <c r="S39" s="21"/>
    </row>
    <row r="40" spans="1:19" ht="19.5" customHeight="1">
      <c r="E40" s="349" t="s">
        <v>40</v>
      </c>
      <c r="F40" s="350"/>
      <c r="G40" s="351"/>
      <c r="H40" s="355"/>
      <c r="I40" s="356"/>
      <c r="J40" s="357"/>
      <c r="K40" s="337" t="s">
        <v>156</v>
      </c>
      <c r="L40" s="338"/>
      <c r="M40" s="85"/>
      <c r="N40" s="21"/>
      <c r="O40" s="21"/>
      <c r="P40" s="21"/>
      <c r="Q40" s="21"/>
      <c r="R40" s="21"/>
      <c r="S40" s="21"/>
    </row>
    <row r="41" spans="1:19">
      <c r="E41" s="352"/>
      <c r="F41" s="353"/>
      <c r="G41" s="354"/>
      <c r="H41" s="358"/>
      <c r="I41" s="359"/>
      <c r="J41" s="360"/>
      <c r="K41" s="337" t="s">
        <v>157</v>
      </c>
      <c r="L41" s="338"/>
      <c r="M41" s="85"/>
      <c r="N41" s="21"/>
      <c r="O41" s="21"/>
      <c r="P41" s="21"/>
      <c r="Q41" s="21"/>
      <c r="R41" s="21"/>
      <c r="S41" s="21"/>
    </row>
    <row r="42" spans="1:19" ht="15" customHeight="1">
      <c r="A42" t="s">
        <v>41</v>
      </c>
      <c r="E42" s="332" t="s">
        <v>42</v>
      </c>
      <c r="F42" s="331" t="s">
        <v>43</v>
      </c>
      <c r="G42" s="331" t="s">
        <v>44</v>
      </c>
      <c r="H42" s="331" t="s">
        <v>45</v>
      </c>
      <c r="I42" s="331" t="s">
        <v>29</v>
      </c>
      <c r="J42" s="331"/>
      <c r="K42" s="333" t="s">
        <v>46</v>
      </c>
      <c r="L42" s="333"/>
      <c r="M42" s="334"/>
      <c r="N42" s="21"/>
      <c r="O42" s="21"/>
      <c r="P42" s="21"/>
      <c r="Q42" s="21"/>
      <c r="R42" s="21"/>
      <c r="S42" s="21"/>
    </row>
    <row r="43" spans="1:19" ht="15" customHeight="1">
      <c r="E43" s="332"/>
      <c r="F43" s="331"/>
      <c r="G43" s="331"/>
      <c r="H43" s="331"/>
      <c r="I43" s="29" t="s">
        <v>47</v>
      </c>
      <c r="J43" s="29" t="s">
        <v>10</v>
      </c>
      <c r="K43" s="29" t="s">
        <v>47</v>
      </c>
      <c r="L43" s="29" t="s">
        <v>10</v>
      </c>
      <c r="M43" s="30" t="s">
        <v>48</v>
      </c>
      <c r="N43" s="21"/>
      <c r="O43" s="21"/>
      <c r="P43" s="21"/>
      <c r="Q43" s="21"/>
      <c r="R43" s="21"/>
      <c r="S43" s="21"/>
    </row>
    <row r="44" spans="1:19" ht="18" customHeight="1">
      <c r="E44" s="72" t="s">
        <v>206</v>
      </c>
      <c r="F44" s="73"/>
      <c r="G44" s="158"/>
      <c r="H44" s="186"/>
      <c r="I44" s="85"/>
      <c r="J44" s="85"/>
      <c r="K44" s="85"/>
      <c r="L44" s="85"/>
      <c r="M44" s="188"/>
      <c r="N44" s="21"/>
      <c r="O44" s="21"/>
      <c r="P44" s="21"/>
      <c r="Q44" s="21"/>
      <c r="R44" s="21"/>
      <c r="S44" s="21"/>
    </row>
    <row r="45" spans="1:19" ht="18" customHeight="1">
      <c r="E45" s="72"/>
      <c r="F45" s="73"/>
      <c r="G45" s="158"/>
      <c r="H45" s="186"/>
      <c r="I45" s="85"/>
      <c r="J45" s="85"/>
      <c r="K45" s="85"/>
      <c r="L45" s="85"/>
      <c r="M45" s="188"/>
      <c r="N45" s="21"/>
      <c r="O45" s="21"/>
      <c r="P45" s="21"/>
      <c r="Q45" s="21"/>
      <c r="R45" s="21"/>
      <c r="S45" s="21"/>
    </row>
    <row r="46" spans="1:19" ht="18" customHeight="1">
      <c r="E46" s="72"/>
      <c r="F46" s="73"/>
      <c r="G46" s="158"/>
      <c r="H46" s="186"/>
      <c r="I46" s="85"/>
      <c r="J46" s="85"/>
      <c r="K46" s="85"/>
      <c r="L46" s="85"/>
      <c r="M46" s="188"/>
      <c r="N46" s="21"/>
      <c r="O46" s="21"/>
      <c r="P46" s="21"/>
      <c r="Q46" s="21"/>
      <c r="R46" s="21"/>
      <c r="S46" s="21"/>
    </row>
    <row r="47" spans="1:19" ht="18" customHeight="1">
      <c r="E47" s="72"/>
      <c r="F47" s="73"/>
      <c r="G47" s="158"/>
      <c r="H47" s="186"/>
      <c r="I47" s="85"/>
      <c r="J47" s="85"/>
      <c r="K47" s="85"/>
      <c r="L47" s="85"/>
      <c r="M47" s="188"/>
      <c r="N47" s="21"/>
      <c r="O47" s="21"/>
      <c r="P47" s="21"/>
      <c r="Q47" s="21"/>
      <c r="R47" s="21"/>
      <c r="S47" s="21"/>
    </row>
    <row r="48" spans="1:19" ht="18" customHeight="1">
      <c r="E48" s="72"/>
      <c r="F48" s="73"/>
      <c r="G48" s="158"/>
      <c r="H48" s="186"/>
      <c r="I48" s="85"/>
      <c r="J48" s="85"/>
      <c r="K48" s="85"/>
      <c r="L48" s="85"/>
      <c r="M48" s="188"/>
      <c r="N48" s="21"/>
      <c r="O48" s="21"/>
      <c r="P48" s="21"/>
      <c r="Q48" s="21"/>
      <c r="R48" s="21"/>
      <c r="S48" s="21"/>
    </row>
    <row r="49" spans="1:19" ht="18" customHeight="1">
      <c r="E49" s="72"/>
      <c r="F49" s="73"/>
      <c r="G49" s="158"/>
      <c r="H49" s="186"/>
      <c r="I49" s="85"/>
      <c r="J49" s="85"/>
      <c r="K49" s="85"/>
      <c r="L49" s="85"/>
      <c r="M49" s="188"/>
      <c r="N49" s="21"/>
      <c r="O49" s="21"/>
      <c r="P49" s="21"/>
      <c r="Q49" s="21"/>
      <c r="R49" s="21"/>
      <c r="S49" s="21"/>
    </row>
    <row r="50" spans="1:19" ht="18" customHeight="1">
      <c r="E50" s="72"/>
      <c r="F50" s="73"/>
      <c r="G50" s="158"/>
      <c r="H50" s="186"/>
      <c r="I50" s="85"/>
      <c r="J50" s="85"/>
      <c r="K50" s="85"/>
      <c r="L50" s="85"/>
      <c r="M50" s="188"/>
      <c r="N50" s="21"/>
      <c r="O50" s="21"/>
      <c r="P50" s="21"/>
      <c r="Q50" s="21"/>
      <c r="R50" s="21"/>
      <c r="S50" s="21"/>
    </row>
    <row r="51" spans="1:19" ht="27" customHeight="1" thickBot="1">
      <c r="E51" s="74"/>
      <c r="F51" s="75"/>
      <c r="G51" s="159"/>
      <c r="H51" s="187"/>
      <c r="I51" s="85"/>
      <c r="J51" s="85"/>
      <c r="K51" s="85"/>
      <c r="L51" s="85"/>
      <c r="M51" s="189"/>
      <c r="N51" s="21"/>
      <c r="O51" s="21"/>
      <c r="P51" s="21"/>
      <c r="Q51" s="21"/>
      <c r="R51" s="21"/>
      <c r="S51" s="21"/>
    </row>
    <row r="52" spans="1:19" s="21" customFormat="1" ht="20.100000000000001" customHeight="1" thickBot="1">
      <c r="E52" s="328" t="s">
        <v>49</v>
      </c>
      <c r="F52" s="329"/>
      <c r="G52" s="329"/>
      <c r="H52" s="329"/>
      <c r="I52" s="329"/>
      <c r="J52" s="329"/>
      <c r="K52" s="329"/>
      <c r="L52" s="329"/>
      <c r="M52" s="330"/>
    </row>
    <row r="53" spans="1:19" ht="26.25" thickBot="1">
      <c r="E53" s="432" t="s">
        <v>50</v>
      </c>
      <c r="F53" s="430"/>
      <c r="G53" s="97" t="s">
        <v>51</v>
      </c>
      <c r="H53" s="97" t="s">
        <v>52</v>
      </c>
      <c r="I53" s="97" t="s">
        <v>53</v>
      </c>
      <c r="J53" s="97" t="s">
        <v>54</v>
      </c>
      <c r="K53" s="97" t="s">
        <v>55</v>
      </c>
      <c r="L53" s="430" t="s">
        <v>30</v>
      </c>
      <c r="M53" s="431"/>
      <c r="N53" s="21"/>
      <c r="O53" s="21"/>
      <c r="P53" s="21"/>
      <c r="Q53" s="21"/>
      <c r="R53" s="21"/>
      <c r="S53" s="21"/>
    </row>
    <row r="54" spans="1:19" ht="18" customHeight="1">
      <c r="A54" s="31" t="s">
        <v>56</v>
      </c>
      <c r="E54" s="307" t="s">
        <v>190</v>
      </c>
      <c r="F54" s="308"/>
      <c r="G54" s="103">
        <v>1</v>
      </c>
      <c r="H54" s="85">
        <v>45807</v>
      </c>
      <c r="I54" s="104">
        <v>7</v>
      </c>
      <c r="J54" s="85">
        <v>45809</v>
      </c>
      <c r="K54" s="85">
        <v>46022</v>
      </c>
      <c r="L54" s="433">
        <v>4060119</v>
      </c>
      <c r="M54" s="434"/>
      <c r="N54" s="21"/>
      <c r="O54" s="21"/>
      <c r="P54" s="21"/>
      <c r="Q54" s="21"/>
      <c r="R54" s="21"/>
      <c r="S54" s="21"/>
    </row>
    <row r="55" spans="1:19" ht="18" customHeight="1">
      <c r="A55" s="31" t="s">
        <v>190</v>
      </c>
      <c r="E55" s="435"/>
      <c r="F55" s="436"/>
      <c r="G55" s="105"/>
      <c r="H55" s="85"/>
      <c r="I55" s="96"/>
      <c r="J55" s="85"/>
      <c r="K55" s="85"/>
      <c r="L55" s="437"/>
      <c r="M55" s="438"/>
      <c r="N55" s="21"/>
      <c r="O55" s="21"/>
      <c r="P55" s="21"/>
      <c r="Q55" s="21"/>
      <c r="R55" s="21"/>
      <c r="S55" s="21"/>
    </row>
    <row r="56" spans="1:19" ht="18" customHeight="1">
      <c r="A56" s="31" t="s">
        <v>191</v>
      </c>
      <c r="E56" s="435"/>
      <c r="F56" s="436"/>
      <c r="G56" s="105"/>
      <c r="H56" s="85"/>
      <c r="I56" s="96"/>
      <c r="J56" s="85"/>
      <c r="K56" s="85"/>
      <c r="L56" s="437"/>
      <c r="M56" s="438"/>
      <c r="N56" s="21"/>
      <c r="O56" s="21"/>
      <c r="P56" s="21"/>
      <c r="Q56" s="21"/>
      <c r="R56" s="21"/>
      <c r="S56" s="21"/>
    </row>
    <row r="57" spans="1:19" ht="18" customHeight="1">
      <c r="A57" s="31" t="s">
        <v>192</v>
      </c>
      <c r="E57" s="435"/>
      <c r="F57" s="436"/>
      <c r="G57" s="105"/>
      <c r="H57" s="85"/>
      <c r="I57" s="96"/>
      <c r="J57" s="85"/>
      <c r="K57" s="85"/>
      <c r="L57" s="437"/>
      <c r="M57" s="438"/>
      <c r="N57" s="21"/>
      <c r="O57" s="21"/>
      <c r="P57" s="21"/>
      <c r="Q57" s="21"/>
      <c r="R57" s="21"/>
      <c r="S57" s="21"/>
    </row>
    <row r="58" spans="1:19" ht="18" customHeight="1">
      <c r="A58" s="31" t="s">
        <v>192</v>
      </c>
      <c r="E58" s="435"/>
      <c r="F58" s="436"/>
      <c r="G58" s="105"/>
      <c r="H58" s="85"/>
      <c r="I58" s="96"/>
      <c r="J58" s="85"/>
      <c r="K58" s="85"/>
      <c r="L58" s="437"/>
      <c r="M58" s="438"/>
      <c r="N58" s="21"/>
      <c r="O58" s="21"/>
      <c r="P58" s="21"/>
      <c r="Q58" s="21"/>
      <c r="R58" s="21"/>
      <c r="S58" s="21"/>
    </row>
    <row r="59" spans="1:19" ht="18" customHeight="1">
      <c r="A59" s="31" t="s">
        <v>57</v>
      </c>
      <c r="E59" s="435"/>
      <c r="F59" s="436"/>
      <c r="G59" s="105"/>
      <c r="H59" s="85"/>
      <c r="I59" s="96"/>
      <c r="J59" s="85"/>
      <c r="K59" s="85"/>
      <c r="L59" s="437"/>
      <c r="M59" s="438"/>
      <c r="N59" s="21"/>
      <c r="O59" s="21"/>
      <c r="P59" s="21"/>
      <c r="Q59" s="21"/>
      <c r="R59" s="21"/>
      <c r="S59" s="21"/>
    </row>
    <row r="60" spans="1:19" ht="18" customHeight="1">
      <c r="A60" s="31"/>
      <c r="E60" s="435"/>
      <c r="F60" s="436"/>
      <c r="G60" s="105"/>
      <c r="H60" s="85"/>
      <c r="I60" s="96"/>
      <c r="J60" s="85"/>
      <c r="K60" s="85"/>
      <c r="L60" s="437"/>
      <c r="M60" s="438"/>
      <c r="N60" s="21"/>
      <c r="O60" s="21"/>
      <c r="P60" s="21"/>
      <c r="Q60" s="21"/>
      <c r="R60" s="21"/>
      <c r="S60" s="21"/>
    </row>
    <row r="61" spans="1:19" ht="18" customHeight="1" thickBot="1">
      <c r="E61" s="439"/>
      <c r="F61" s="440"/>
      <c r="G61" s="106"/>
      <c r="H61" s="85"/>
      <c r="I61" s="86"/>
      <c r="J61" s="85"/>
      <c r="K61" s="85"/>
      <c r="L61" s="437"/>
      <c r="M61" s="438"/>
      <c r="N61" s="21"/>
      <c r="O61" s="21"/>
      <c r="P61" s="21"/>
      <c r="Q61" s="21"/>
      <c r="R61" s="21"/>
      <c r="S61" s="21"/>
    </row>
    <row r="62" spans="1:19" s="21" customFormat="1" ht="20.100000000000001" customHeight="1">
      <c r="E62" s="312" t="s">
        <v>58</v>
      </c>
      <c r="F62" s="313"/>
      <c r="G62" s="313"/>
      <c r="H62" s="313"/>
      <c r="I62" s="313"/>
      <c r="J62" s="313"/>
      <c r="K62" s="313"/>
      <c r="L62" s="313"/>
      <c r="M62" s="314"/>
    </row>
    <row r="63" spans="1:19" ht="29.25" customHeight="1">
      <c r="E63" s="92" t="s">
        <v>59</v>
      </c>
      <c r="F63" s="265" t="s">
        <v>60</v>
      </c>
      <c r="G63" s="265"/>
      <c r="H63" s="265" t="s">
        <v>172</v>
      </c>
      <c r="I63" s="265"/>
      <c r="J63" s="265"/>
      <c r="K63" s="265" t="s">
        <v>173</v>
      </c>
      <c r="L63" s="265"/>
      <c r="M63" s="266"/>
      <c r="N63" s="21"/>
      <c r="O63" s="21"/>
      <c r="P63" s="21"/>
      <c r="Q63" s="21"/>
      <c r="R63" s="21"/>
      <c r="S63" s="21"/>
    </row>
    <row r="64" spans="1:19" ht="29.25" customHeight="1" thickBot="1">
      <c r="E64" s="107"/>
      <c r="F64" s="322"/>
      <c r="G64" s="322"/>
      <c r="H64" s="322"/>
      <c r="I64" s="322"/>
      <c r="J64" s="322"/>
      <c r="K64" s="322"/>
      <c r="L64" s="322"/>
      <c r="M64" s="323"/>
      <c r="N64" s="21"/>
      <c r="O64" s="21"/>
      <c r="P64" s="21"/>
      <c r="Q64" s="21"/>
      <c r="R64" s="21"/>
      <c r="S64" s="21"/>
    </row>
    <row r="65" spans="1:19" ht="20.100000000000001" customHeight="1" thickBot="1">
      <c r="E65" s="312" t="s">
        <v>61</v>
      </c>
      <c r="F65" s="313"/>
      <c r="G65" s="313"/>
      <c r="H65" s="313"/>
      <c r="I65" s="313"/>
      <c r="J65" s="313"/>
      <c r="K65" s="313"/>
      <c r="L65" s="313"/>
      <c r="M65" s="314"/>
      <c r="N65" s="21"/>
      <c r="O65" s="21"/>
      <c r="P65" s="21"/>
      <c r="Q65" s="21"/>
      <c r="R65" s="21"/>
      <c r="S65" s="21"/>
    </row>
    <row r="66" spans="1:19" s="33" customFormat="1" ht="35.25" customHeight="1" thickBot="1">
      <c r="D66" s="32"/>
      <c r="E66" s="309" t="s">
        <v>62</v>
      </c>
      <c r="F66" s="310"/>
      <c r="G66" s="310"/>
      <c r="H66" s="311"/>
      <c r="I66" s="304" t="s">
        <v>63</v>
      </c>
      <c r="J66" s="305"/>
      <c r="K66" s="305"/>
      <c r="L66" s="305"/>
      <c r="M66" s="306"/>
      <c r="N66" s="21"/>
      <c r="O66" s="21"/>
      <c r="P66" s="21"/>
      <c r="Q66" s="21"/>
      <c r="R66" s="21"/>
      <c r="S66" s="21"/>
    </row>
    <row r="67" spans="1:19" ht="63" customHeight="1" thickBot="1">
      <c r="D67" s="34"/>
      <c r="E67" s="35" t="s">
        <v>64</v>
      </c>
      <c r="F67" s="315" t="s">
        <v>65</v>
      </c>
      <c r="G67" s="316"/>
      <c r="H67" s="36" t="s">
        <v>66</v>
      </c>
      <c r="I67" s="321" t="s">
        <v>67</v>
      </c>
      <c r="J67" s="321"/>
      <c r="K67" s="321" t="s">
        <v>68</v>
      </c>
      <c r="L67" s="321"/>
      <c r="M67" s="36" t="s">
        <v>66</v>
      </c>
      <c r="N67" s="21"/>
      <c r="O67" s="21"/>
      <c r="P67" s="21"/>
      <c r="Q67" s="21"/>
      <c r="R67" s="21"/>
      <c r="S67" s="21"/>
    </row>
    <row r="68" spans="1:19" s="21" customFormat="1" ht="27.95" customHeight="1">
      <c r="D68" s="37"/>
      <c r="E68" s="151" t="s">
        <v>217</v>
      </c>
      <c r="F68" s="317" t="s">
        <v>207</v>
      </c>
      <c r="G68" s="318"/>
      <c r="H68" s="156">
        <v>580017</v>
      </c>
      <c r="I68" s="319" t="s">
        <v>208</v>
      </c>
      <c r="J68" s="320"/>
      <c r="K68" s="317" t="s">
        <v>209</v>
      </c>
      <c r="L68" s="318"/>
      <c r="M68" s="156">
        <v>580017</v>
      </c>
    </row>
    <row r="69" spans="1:19" s="21" customFormat="1" ht="27.95" customHeight="1">
      <c r="D69" s="37"/>
      <c r="E69" s="152"/>
      <c r="F69" s="213"/>
      <c r="G69" s="214"/>
      <c r="H69" s="156"/>
      <c r="I69" s="215"/>
      <c r="J69" s="216"/>
      <c r="K69" s="213"/>
      <c r="L69" s="214"/>
      <c r="M69" s="156"/>
    </row>
    <row r="70" spans="1:19" s="21" customFormat="1" ht="27.95" customHeight="1">
      <c r="D70" s="37"/>
      <c r="E70" s="152"/>
      <c r="F70" s="213"/>
      <c r="G70" s="214"/>
      <c r="H70" s="156"/>
      <c r="I70" s="215"/>
      <c r="J70" s="216"/>
      <c r="K70" s="213"/>
      <c r="L70" s="214"/>
      <c r="M70" s="156"/>
    </row>
    <row r="71" spans="1:19" s="21" customFormat="1" ht="27.95" hidden="1" customHeight="1">
      <c r="D71" s="37"/>
      <c r="E71" s="152"/>
      <c r="F71" s="213"/>
      <c r="G71" s="214"/>
      <c r="H71" s="156"/>
      <c r="I71" s="215"/>
      <c r="J71" s="216"/>
      <c r="K71" s="213"/>
      <c r="L71" s="214"/>
      <c r="M71" s="156"/>
    </row>
    <row r="72" spans="1:19" s="21" customFormat="1" ht="27.95" hidden="1" customHeight="1">
      <c r="D72" s="37"/>
      <c r="E72" s="152"/>
      <c r="F72" s="213"/>
      <c r="G72" s="214"/>
      <c r="H72" s="156"/>
      <c r="I72" s="215"/>
      <c r="J72" s="216"/>
      <c r="K72" s="213"/>
      <c r="L72" s="214"/>
      <c r="M72" s="156"/>
    </row>
    <row r="73" spans="1:19" s="21" customFormat="1" ht="27.95" hidden="1" customHeight="1">
      <c r="D73" s="37"/>
      <c r="E73" s="152"/>
      <c r="F73" s="213"/>
      <c r="G73" s="214"/>
      <c r="H73" s="156"/>
      <c r="I73" s="215"/>
      <c r="J73" s="216"/>
      <c r="K73" s="213"/>
      <c r="L73" s="214"/>
      <c r="M73" s="156"/>
    </row>
    <row r="74" spans="1:19" s="21" customFormat="1" ht="27.95" hidden="1" customHeight="1">
      <c r="D74" s="37"/>
      <c r="E74" s="152"/>
      <c r="F74" s="213"/>
      <c r="G74" s="214"/>
      <c r="H74" s="156"/>
      <c r="I74" s="215"/>
      <c r="J74" s="216"/>
      <c r="K74" s="213"/>
      <c r="L74" s="214"/>
      <c r="M74" s="156"/>
    </row>
    <row r="75" spans="1:19" s="21" customFormat="1" ht="27.95" hidden="1" customHeight="1">
      <c r="D75" s="37"/>
      <c r="E75" s="152"/>
      <c r="F75" s="213"/>
      <c r="G75" s="214"/>
      <c r="H75" s="156"/>
      <c r="I75" s="215"/>
      <c r="J75" s="216"/>
      <c r="K75" s="213"/>
      <c r="L75" s="214"/>
      <c r="M75" s="156"/>
    </row>
    <row r="76" spans="1:19" s="21" customFormat="1" ht="27.95" hidden="1" customHeight="1">
      <c r="D76" s="37"/>
      <c r="E76" s="152"/>
      <c r="F76" s="213"/>
      <c r="G76" s="214"/>
      <c r="H76" s="156"/>
      <c r="I76" s="215"/>
      <c r="J76" s="216"/>
      <c r="K76" s="213"/>
      <c r="L76" s="214"/>
      <c r="M76" s="156"/>
    </row>
    <row r="77" spans="1:19" s="21" customFormat="1" ht="36.75" customHeight="1" thickBot="1">
      <c r="D77" s="37"/>
      <c r="E77" s="153"/>
      <c r="F77" s="298"/>
      <c r="G77" s="299"/>
      <c r="H77" s="157"/>
      <c r="I77" s="296"/>
      <c r="J77" s="297"/>
      <c r="K77" s="298"/>
      <c r="L77" s="299"/>
      <c r="M77" s="157"/>
    </row>
    <row r="78" spans="1:19" ht="27" customHeight="1" thickBot="1">
      <c r="D78" s="34"/>
      <c r="E78" s="448" t="s">
        <v>166</v>
      </c>
      <c r="F78" s="449"/>
      <c r="G78" s="449"/>
      <c r="H78" s="108">
        <f>SUM(H68:H77)</f>
        <v>580017</v>
      </c>
      <c r="I78" s="300" t="s">
        <v>167</v>
      </c>
      <c r="J78" s="301"/>
      <c r="K78" s="301"/>
      <c r="L78" s="301"/>
      <c r="M78" s="108">
        <f>SUM(M68:M77)</f>
        <v>580017</v>
      </c>
      <c r="N78" s="21"/>
      <c r="O78" s="21"/>
      <c r="P78" s="21"/>
      <c r="Q78" s="21"/>
      <c r="R78" s="21"/>
      <c r="S78" s="21"/>
    </row>
    <row r="79" spans="1:19" ht="20.100000000000001" customHeight="1" thickBot="1">
      <c r="E79" s="444" t="s">
        <v>69</v>
      </c>
      <c r="F79" s="445"/>
      <c r="G79" s="445"/>
      <c r="H79" s="445"/>
      <c r="I79" s="445"/>
      <c r="J79" s="446"/>
      <c r="K79" s="446"/>
      <c r="L79" s="446"/>
      <c r="M79" s="447"/>
      <c r="N79" s="21"/>
      <c r="O79" s="21"/>
      <c r="P79" s="21"/>
      <c r="Q79" s="21"/>
      <c r="R79" s="21"/>
      <c r="S79" s="21"/>
    </row>
    <row r="80" spans="1:19" s="38" customFormat="1" ht="20.100000000000001" customHeight="1">
      <c r="A80" s="31" t="s">
        <v>70</v>
      </c>
      <c r="E80" s="441" t="s">
        <v>71</v>
      </c>
      <c r="F80" s="109" t="s">
        <v>70</v>
      </c>
      <c r="G80" s="39">
        <f>I38</f>
        <v>13039620</v>
      </c>
      <c r="H80" s="40" t="s">
        <v>72</v>
      </c>
      <c r="I80" s="41">
        <f>J38</f>
        <v>4060119</v>
      </c>
      <c r="J80" s="302" t="s">
        <v>73</v>
      </c>
      <c r="K80" s="109" t="s">
        <v>74</v>
      </c>
      <c r="L80" s="147"/>
      <c r="M80" s="110" t="s">
        <v>75</v>
      </c>
      <c r="N80" s="21"/>
      <c r="O80" s="21"/>
      <c r="P80" s="21"/>
      <c r="Q80" s="21"/>
      <c r="R80" s="21"/>
      <c r="S80" s="21"/>
    </row>
    <row r="81" spans="1:19" s="38" customFormat="1" ht="20.100000000000001" customHeight="1" thickBot="1">
      <c r="A81" s="31" t="s">
        <v>76</v>
      </c>
      <c r="E81" s="442"/>
      <c r="F81" s="111" t="s">
        <v>76</v>
      </c>
      <c r="G81" s="14"/>
      <c r="H81" s="42" t="s">
        <v>77</v>
      </c>
      <c r="I81" s="43">
        <f>K38</f>
        <v>0</v>
      </c>
      <c r="J81" s="303"/>
      <c r="K81" s="112" t="s">
        <v>78</v>
      </c>
      <c r="L81" s="113"/>
      <c r="M81" s="114">
        <f>IFERROR(VLOOKUP($L$80,$F$80:$G$81,2,0)*$L$81,0)</f>
        <v>0</v>
      </c>
      <c r="N81" s="21"/>
      <c r="O81" s="21"/>
      <c r="P81" s="21"/>
      <c r="Q81" s="21"/>
      <c r="R81" s="21"/>
      <c r="S81" s="21"/>
    </row>
    <row r="82" spans="1:19" s="38" customFormat="1" ht="20.100000000000001" customHeight="1" thickBot="1">
      <c r="E82" s="450" t="s">
        <v>79</v>
      </c>
      <c r="F82" s="451"/>
      <c r="G82" s="44">
        <f>G80+I80-I81-I82</f>
        <v>17099739</v>
      </c>
      <c r="H82" s="45" t="s">
        <v>80</v>
      </c>
      <c r="I82" s="46">
        <f>L38</f>
        <v>0</v>
      </c>
      <c r="J82" s="47"/>
      <c r="K82" s="21"/>
      <c r="L82" s="115"/>
      <c r="M82" s="116"/>
      <c r="N82" s="21"/>
      <c r="O82" s="21"/>
      <c r="P82" s="21"/>
      <c r="Q82" s="21"/>
      <c r="R82" s="21"/>
      <c r="S82" s="21"/>
    </row>
    <row r="83" spans="1:19" s="38" customFormat="1" ht="5.25" customHeight="1" thickBot="1">
      <c r="E83" s="117"/>
      <c r="F83" s="118"/>
      <c r="G83" s="21"/>
      <c r="H83" s="21"/>
      <c r="I83" s="21"/>
      <c r="J83" s="21"/>
      <c r="K83" s="21"/>
      <c r="L83" s="21"/>
      <c r="M83" s="119"/>
      <c r="N83" s="21"/>
      <c r="O83" s="21"/>
      <c r="P83" s="21"/>
      <c r="Q83" s="21"/>
      <c r="R83" s="21"/>
      <c r="S83" s="21"/>
    </row>
    <row r="84" spans="1:19" s="38" customFormat="1" ht="20.100000000000001" customHeight="1">
      <c r="E84" s="48" t="s">
        <v>81</v>
      </c>
      <c r="F84" s="49"/>
      <c r="G84" s="49"/>
      <c r="H84" s="49"/>
      <c r="I84" s="49"/>
      <c r="J84" s="49"/>
      <c r="K84" s="49"/>
      <c r="L84" s="49"/>
      <c r="M84" s="50"/>
      <c r="N84" s="21"/>
      <c r="O84" s="21"/>
      <c r="P84" s="21"/>
      <c r="Q84" s="21"/>
      <c r="R84" s="21"/>
      <c r="S84" s="21"/>
    </row>
    <row r="85" spans="1:19" s="51" customFormat="1" ht="20.100000000000001" customHeight="1">
      <c r="A85" t="s">
        <v>41</v>
      </c>
      <c r="E85" s="452" t="s">
        <v>82</v>
      </c>
      <c r="F85" s="294" t="s">
        <v>170</v>
      </c>
      <c r="G85" s="294"/>
      <c r="H85" s="294"/>
      <c r="I85" s="294" t="s">
        <v>83</v>
      </c>
      <c r="J85" s="443" t="s">
        <v>84</v>
      </c>
      <c r="K85" s="294" t="s">
        <v>85</v>
      </c>
      <c r="L85" s="294" t="s">
        <v>86</v>
      </c>
      <c r="M85" s="295"/>
      <c r="N85" s="21"/>
      <c r="O85" s="21"/>
      <c r="P85" s="21"/>
      <c r="Q85" s="21"/>
      <c r="R85" s="21"/>
      <c r="S85" s="21"/>
    </row>
    <row r="86" spans="1:19" s="51" customFormat="1" ht="25.5" customHeight="1">
      <c r="E86" s="453"/>
      <c r="F86" s="95" t="s">
        <v>28</v>
      </c>
      <c r="G86" s="95" t="s">
        <v>169</v>
      </c>
      <c r="H86" s="95" t="s">
        <v>30</v>
      </c>
      <c r="I86" s="294"/>
      <c r="J86" s="443" t="s">
        <v>87</v>
      </c>
      <c r="K86" s="294" t="s">
        <v>88</v>
      </c>
      <c r="L86" s="294"/>
      <c r="M86" s="295"/>
      <c r="N86" s="21"/>
      <c r="O86" s="21"/>
      <c r="P86" s="21"/>
      <c r="Q86" s="21"/>
      <c r="R86" s="21"/>
      <c r="S86" s="21"/>
    </row>
    <row r="87" spans="1:19" s="38" customFormat="1" ht="21.75" customHeight="1">
      <c r="E87" s="120" t="s">
        <v>224</v>
      </c>
      <c r="F87" s="121"/>
      <c r="G87" s="98"/>
      <c r="H87" s="15">
        <v>10834232</v>
      </c>
      <c r="I87" s="2">
        <f>IF(G87="ANTICIPO",0,ROUND(IF((H87*$L$81)&lt;($M$81),IF($L87="FINAL",$M$81,(H87*$L$81)),$M$81),2))</f>
        <v>0</v>
      </c>
      <c r="J87" s="2">
        <f>H87-I87</f>
        <v>10834232</v>
      </c>
      <c r="K87" s="2">
        <f>IF((($G$80+$I$80-$I$81)-$J87)&lt;0,0,($G$80+$I$80-$I$81-I82)-$J87)</f>
        <v>6265507</v>
      </c>
      <c r="L87" s="292" t="s">
        <v>225</v>
      </c>
      <c r="M87" s="293"/>
      <c r="N87" s="21"/>
      <c r="O87" s="21"/>
      <c r="P87" s="21"/>
      <c r="Q87" s="21"/>
      <c r="R87" s="21"/>
      <c r="S87" s="21"/>
    </row>
    <row r="88" spans="1:19" s="38" customFormat="1" ht="21.75" customHeight="1">
      <c r="E88" s="120">
        <v>21</v>
      </c>
      <c r="F88" s="121">
        <v>45692</v>
      </c>
      <c r="G88" s="98" t="s">
        <v>226</v>
      </c>
      <c r="H88" s="15">
        <v>551347</v>
      </c>
      <c r="I88" s="2">
        <f>ROUND(IF(((SUM($I$87:I87)&lt;$M$81)),IF((H88*$L$81)&lt;($M$81-SUM($I$87:I87)),IF($L88="FINAL",$M$81-SUM($I$87:I87),(H88*$L$81)),($M$81-SUM($I$87:I87))),0),2)</f>
        <v>0</v>
      </c>
      <c r="J88" s="2">
        <f t="shared" ref="J88:J97" si="2">+H88-I88</f>
        <v>551347</v>
      </c>
      <c r="K88" s="2">
        <f t="shared" ref="K88:K95" si="3">IF(K87=IF((K87-J88)&lt;0,0,K87-J88),0,IF((K87-J88)&lt;0,0,K87-J88))</f>
        <v>5714160</v>
      </c>
      <c r="L88" s="292" t="s">
        <v>227</v>
      </c>
      <c r="M88" s="293"/>
      <c r="N88" s="21"/>
      <c r="O88" s="21"/>
      <c r="P88" s="21"/>
      <c r="Q88" s="21"/>
      <c r="R88" s="21"/>
      <c r="S88" s="21"/>
    </row>
    <row r="89" spans="1:19" s="38" customFormat="1" ht="21.75" customHeight="1">
      <c r="E89" s="120">
        <v>22</v>
      </c>
      <c r="F89" s="121">
        <v>45722</v>
      </c>
      <c r="G89" s="98" t="s">
        <v>228</v>
      </c>
      <c r="H89" s="15">
        <v>551347</v>
      </c>
      <c r="I89" s="2">
        <f>ROUND(IF(((SUM($I$87:I88)&lt;$M$81)),IF((H89*$L$81)&lt;($M$81-SUM($I$87:I88)),IF($L89="FINAL",$M$81-SUM($I$87:I88),(H89*$L$81)),($M$81-SUM($I$87:I88))),0),2)</f>
        <v>0</v>
      </c>
      <c r="J89" s="2">
        <f t="shared" si="2"/>
        <v>551347</v>
      </c>
      <c r="K89" s="2">
        <f t="shared" si="3"/>
        <v>5162813</v>
      </c>
      <c r="L89" s="292" t="s">
        <v>229</v>
      </c>
      <c r="M89" s="293"/>
      <c r="N89" s="21"/>
      <c r="O89" s="21"/>
      <c r="P89" s="21"/>
      <c r="Q89" s="21"/>
      <c r="R89" s="21"/>
      <c r="S89" s="21"/>
    </row>
    <row r="90" spans="1:19" s="38" customFormat="1" ht="21.75" customHeight="1">
      <c r="E90" s="120">
        <v>23</v>
      </c>
      <c r="F90" s="121">
        <v>45751</v>
      </c>
      <c r="G90" s="98" t="s">
        <v>230</v>
      </c>
      <c r="H90" s="15">
        <v>551347</v>
      </c>
      <c r="I90" s="2">
        <f>ROUND(IF(((SUM($I$87:I89)&lt;$M$81)),IF((H90*$L$81)&lt;($M$81-SUM($I$87:I89)),IF($L90="FINAL",$M$81-SUM($I$87:I89),(H90*$L$81)),($M$81-SUM($I$87:I89))),0),2)</f>
        <v>0</v>
      </c>
      <c r="J90" s="2">
        <f t="shared" si="2"/>
        <v>551347</v>
      </c>
      <c r="K90" s="2">
        <f t="shared" si="3"/>
        <v>4611466</v>
      </c>
      <c r="L90" s="292" t="s">
        <v>231</v>
      </c>
      <c r="M90" s="293"/>
      <c r="N90" s="21"/>
      <c r="O90" s="21"/>
      <c r="P90" s="21"/>
      <c r="Q90" s="21"/>
      <c r="R90" s="21"/>
      <c r="S90" s="21"/>
    </row>
    <row r="91" spans="1:19" s="38" customFormat="1" ht="21.75" customHeight="1">
      <c r="E91" s="120">
        <v>24</v>
      </c>
      <c r="F91" s="121">
        <v>45784</v>
      </c>
      <c r="G91" s="98" t="s">
        <v>232</v>
      </c>
      <c r="H91" s="15">
        <v>551347</v>
      </c>
      <c r="I91" s="2">
        <f>ROUND(IF(((SUM($I$87:I90)&lt;$M$81)),IF((H91*$L$81)&lt;($M$81-SUM($I$87:I90)),IF($L91="FINAL",$M$81-SUM($I$87:I90),(H91*$L$81)),($M$81-SUM($I$87:I90))),0),2)</f>
        <v>0</v>
      </c>
      <c r="J91" s="2">
        <f t="shared" si="2"/>
        <v>551347</v>
      </c>
      <c r="K91" s="2">
        <f t="shared" si="3"/>
        <v>4060119</v>
      </c>
      <c r="L91" s="292" t="s">
        <v>233</v>
      </c>
      <c r="M91" s="293"/>
      <c r="N91" s="21"/>
      <c r="O91" s="21"/>
      <c r="P91" s="21"/>
      <c r="Q91" s="21"/>
      <c r="R91" s="21"/>
      <c r="S91" s="21"/>
    </row>
    <row r="92" spans="1:19" s="38" customFormat="1" ht="21.75" customHeight="1">
      <c r="E92" s="120">
        <v>25</v>
      </c>
      <c r="F92" s="121">
        <v>45813</v>
      </c>
      <c r="G92" s="98" t="s">
        <v>234</v>
      </c>
      <c r="H92" s="15">
        <v>580017</v>
      </c>
      <c r="I92" s="2">
        <f>ROUND(IF(((SUM($I$87:I91)&lt;$M$81)),IF((H92*$L$81)&lt;($M$81-SUM($I$87:I91)),IF($L92="FINAL",$M$81-SUM($I$87:I91),(H92*$L$81)),($M$81-SUM($I$87:I91))),0),2)</f>
        <v>0</v>
      </c>
      <c r="J92" s="2">
        <f t="shared" si="2"/>
        <v>580017</v>
      </c>
      <c r="K92" s="2">
        <f t="shared" si="3"/>
        <v>3480102</v>
      </c>
      <c r="L92" s="292" t="s">
        <v>235</v>
      </c>
      <c r="M92" s="293"/>
      <c r="N92" s="21"/>
      <c r="O92" s="21"/>
      <c r="P92" s="21"/>
      <c r="Q92" s="21"/>
      <c r="R92" s="21"/>
      <c r="S92" s="21"/>
    </row>
    <row r="93" spans="1:19" s="38" customFormat="1" ht="21.75" customHeight="1">
      <c r="E93" s="120"/>
      <c r="F93" s="121"/>
      <c r="G93" s="98"/>
      <c r="H93" s="15"/>
      <c r="I93" s="2">
        <f>ROUND(IF(((SUM($I$87:I92)&lt;$M$81)),IF((H93*$L$81)&lt;($M$81-SUM($I$87:I92)),IF($L93="FINAL",$M$81-SUM($I$87:I92),(H93*$L$81)),($M$81-SUM($I$87:I92))),0),2)</f>
        <v>0</v>
      </c>
      <c r="J93" s="2">
        <f t="shared" si="2"/>
        <v>0</v>
      </c>
      <c r="K93" s="2">
        <f t="shared" si="3"/>
        <v>0</v>
      </c>
      <c r="L93" s="292"/>
      <c r="M93" s="293"/>
      <c r="N93" s="21"/>
      <c r="O93" s="21"/>
      <c r="P93" s="21"/>
      <c r="Q93" s="21"/>
      <c r="R93" s="21"/>
      <c r="S93" s="21"/>
    </row>
    <row r="94" spans="1:19" s="38" customFormat="1" ht="21.75" customHeight="1">
      <c r="E94" s="120"/>
      <c r="F94" s="121"/>
      <c r="G94" s="98"/>
      <c r="H94" s="15"/>
      <c r="I94" s="2">
        <f>ROUND(IF(((SUM($I$87:I93)&lt;$M$81)),IF((H94*$L$81)&lt;($M$81-SUM($I$87:I93)),IF($L94="FINAL",$M$81-SUM($I$87:I93),(H94*$L$81)),($M$81-SUM($I$87:I93))),0),2)</f>
        <v>0</v>
      </c>
      <c r="J94" s="2">
        <f t="shared" si="2"/>
        <v>0</v>
      </c>
      <c r="K94" s="2">
        <f t="shared" si="3"/>
        <v>0</v>
      </c>
      <c r="L94" s="292"/>
      <c r="M94" s="293"/>
      <c r="N94" s="21"/>
      <c r="O94" s="21"/>
      <c r="P94" s="21"/>
      <c r="Q94" s="21"/>
      <c r="R94" s="21"/>
      <c r="S94" s="21"/>
    </row>
    <row r="95" spans="1:19" s="38" customFormat="1" ht="21.75" customHeight="1">
      <c r="E95" s="120"/>
      <c r="F95" s="121"/>
      <c r="G95" s="98"/>
      <c r="H95" s="15"/>
      <c r="I95" s="2">
        <f>ROUND(IF(((SUM($I$87:I94)&lt;$M$81)),IF((H95*$L$81)&lt;($M$81-SUM($I$87:I94)),IF($L95="FINAL",$M$81-SUM($I$87:I94),(H95*$L$81)),($M$81-SUM($I$87:I94))),0),2)</f>
        <v>0</v>
      </c>
      <c r="J95" s="2">
        <f t="shared" si="2"/>
        <v>0</v>
      </c>
      <c r="K95" s="2">
        <f t="shared" si="3"/>
        <v>0</v>
      </c>
      <c r="L95" s="292"/>
      <c r="M95" s="293"/>
      <c r="N95" s="21"/>
      <c r="O95" s="21"/>
      <c r="P95" s="21"/>
      <c r="Q95" s="21"/>
      <c r="R95" s="21"/>
      <c r="S95" s="21"/>
    </row>
    <row r="96" spans="1:19" s="38" customFormat="1" ht="21.75" customHeight="1">
      <c r="E96" s="120"/>
      <c r="F96" s="121"/>
      <c r="G96" s="98"/>
      <c r="H96" s="15"/>
      <c r="I96" s="2">
        <f>ROUND(IF(((SUM($I$87:I95)&lt;$M$81)),IF((H96*$L$81)&lt;($M$81-SUM($I$87:I95)),IF($L96="FINAL",$M$81-SUM($I$87:I95),(H96*$L$81)),($M$81-SUM($I$87:I95))),0),2)</f>
        <v>0</v>
      </c>
      <c r="J96" s="2">
        <f t="shared" si="2"/>
        <v>0</v>
      </c>
      <c r="K96" s="2">
        <f>IF(K95=IF((K95-J96)&lt;0,0,K95-J96),0,IF((K95-J96)&lt;0,0,K95-J96))</f>
        <v>0</v>
      </c>
      <c r="L96" s="292"/>
      <c r="M96" s="293"/>
      <c r="N96" s="21"/>
      <c r="O96" s="21"/>
      <c r="P96" s="21"/>
      <c r="Q96" s="21"/>
      <c r="R96" s="21"/>
      <c r="S96" s="21"/>
    </row>
    <row r="97" spans="5:19" s="38" customFormat="1" ht="23.25" customHeight="1">
      <c r="E97" s="120"/>
      <c r="F97" s="121"/>
      <c r="G97" s="98"/>
      <c r="H97" s="15"/>
      <c r="I97" s="2">
        <f>ROUND(IF(((SUM($I$87:I96)&lt;$M$81)),IF((H97*$L$81)&lt;($M$81-SUM($I$87:I96)),IF($L97="FINAL",$M$81-SUM($I$87:I96),(H97*$L$81)),($M$81-SUM($I$87:I96))),0),2)</f>
        <v>0</v>
      </c>
      <c r="J97" s="2">
        <f t="shared" si="2"/>
        <v>0</v>
      </c>
      <c r="K97" s="2">
        <f>IF(K96=IF((K96-J97)&lt;0,0,K96-J97),0,IF((K96-J97)&lt;0,0,K96-J97))</f>
        <v>0</v>
      </c>
      <c r="L97" s="292"/>
      <c r="M97" s="293"/>
      <c r="N97" s="21"/>
      <c r="O97" s="21"/>
      <c r="P97" s="21"/>
      <c r="Q97" s="21"/>
      <c r="R97" s="21"/>
      <c r="S97" s="21"/>
    </row>
    <row r="98" spans="5:19" s="38" customFormat="1" ht="21.75" customHeight="1">
      <c r="E98" s="120"/>
      <c r="F98" s="121"/>
      <c r="G98" s="98"/>
      <c r="H98" s="15"/>
      <c r="I98" s="2">
        <f>ROUND(IF(((SUM($I$87:I97)&lt;$M$81)),IF((H98*$L$81)&lt;($M$81-SUM($I$87:I97)),IF($L98="FINAL",$M$81-SUM($I$87:I97),(H98*$L$81)),($M$81-SUM($I$87:I97))),0),2)</f>
        <v>0</v>
      </c>
      <c r="J98" s="2">
        <f t="shared" ref="J98:J106" si="4">+H98-I98</f>
        <v>0</v>
      </c>
      <c r="K98" s="2">
        <f t="shared" ref="K98:K106" si="5">IF(K97=IF((K97-J98)&lt;0,0,K97-J98),0,IF((K97-J98)&lt;0,0,K97-J98))</f>
        <v>0</v>
      </c>
      <c r="L98" s="292"/>
      <c r="M98" s="293"/>
      <c r="N98" s="21"/>
      <c r="O98" s="21"/>
      <c r="P98" s="21"/>
      <c r="Q98" s="21"/>
      <c r="R98" s="21"/>
      <c r="S98" s="21"/>
    </row>
    <row r="99" spans="5:19" s="38" customFormat="1" ht="21.75" customHeight="1">
      <c r="E99" s="120"/>
      <c r="F99" s="121"/>
      <c r="G99" s="98"/>
      <c r="H99" s="15"/>
      <c r="I99" s="2">
        <f>ROUND(IF(((SUM($I$87:I98)&lt;$M$81)),IF((H99*$L$81)&lt;($M$81-SUM($I$87:I98)),IF($L99="FINAL",$M$81-SUM($I$87:I98),(H99*$L$81)),($M$81-SUM($I$87:I98))),0),2)</f>
        <v>0</v>
      </c>
      <c r="J99" s="2">
        <f t="shared" si="4"/>
        <v>0</v>
      </c>
      <c r="K99" s="2">
        <f t="shared" si="5"/>
        <v>0</v>
      </c>
      <c r="L99" s="292"/>
      <c r="M99" s="293"/>
      <c r="N99" s="21"/>
      <c r="O99" s="21"/>
      <c r="P99" s="21"/>
      <c r="Q99" s="21"/>
      <c r="R99" s="21"/>
      <c r="S99" s="21"/>
    </row>
    <row r="100" spans="5:19" s="38" customFormat="1" ht="21.75" customHeight="1">
      <c r="E100" s="120"/>
      <c r="F100" s="121"/>
      <c r="G100" s="98"/>
      <c r="H100" s="15"/>
      <c r="I100" s="2">
        <f>ROUND(IF(((SUM($I$87:I99)&lt;$M$81)),IF((H100*$L$81)&lt;($M$81-SUM($I$87:I99)),IF($L100="FINAL",$M$81-SUM($I$87:I99),(H100*$L$81)),($M$81-SUM($I$87:I99))),0),2)</f>
        <v>0</v>
      </c>
      <c r="J100" s="2">
        <f t="shared" si="4"/>
        <v>0</v>
      </c>
      <c r="K100" s="2">
        <f t="shared" si="5"/>
        <v>0</v>
      </c>
      <c r="L100" s="292"/>
      <c r="M100" s="293"/>
      <c r="N100" s="21"/>
      <c r="O100" s="21"/>
      <c r="P100" s="21"/>
      <c r="Q100" s="21"/>
      <c r="R100" s="21"/>
      <c r="S100" s="21"/>
    </row>
    <row r="101" spans="5:19" s="38" customFormat="1" ht="21.75" customHeight="1">
      <c r="E101" s="120"/>
      <c r="F101" s="121"/>
      <c r="G101" s="98"/>
      <c r="H101" s="15"/>
      <c r="I101" s="2">
        <f>ROUND(IF(((SUM($I$87:I100)&lt;$M$81)),IF((H101*$L$81)&lt;($M$81-SUM($I$87:I100)),IF($L101="FINAL",$M$81-SUM($I$87:I100),(H101*$L$81)),($M$81-SUM($I$87:I100))),0),2)</f>
        <v>0</v>
      </c>
      <c r="J101" s="2">
        <f t="shared" si="4"/>
        <v>0</v>
      </c>
      <c r="K101" s="2">
        <f t="shared" si="5"/>
        <v>0</v>
      </c>
      <c r="L101" s="292"/>
      <c r="M101" s="293"/>
      <c r="N101" s="21"/>
      <c r="O101" s="21"/>
      <c r="P101" s="21"/>
      <c r="Q101" s="21"/>
      <c r="R101" s="21"/>
      <c r="S101" s="21"/>
    </row>
    <row r="102" spans="5:19" s="38" customFormat="1" ht="21.75" customHeight="1">
      <c r="E102" s="120"/>
      <c r="F102" s="121"/>
      <c r="G102" s="98"/>
      <c r="H102" s="15"/>
      <c r="I102" s="2">
        <f>ROUND(IF(((SUM($I$87:I101)&lt;$M$81)),IF((H102*$L$81)&lt;($M$81-SUM($I$87:I101)),IF($L102="FINAL",$M$81-SUM($I$87:I101),(H102*$L$81)),($M$81-SUM($I$87:I101))),0),2)</f>
        <v>0</v>
      </c>
      <c r="J102" s="2">
        <f t="shared" si="4"/>
        <v>0</v>
      </c>
      <c r="K102" s="2">
        <f t="shared" si="5"/>
        <v>0</v>
      </c>
      <c r="L102" s="292"/>
      <c r="M102" s="293"/>
      <c r="N102" s="21"/>
      <c r="O102" s="21"/>
      <c r="P102" s="21"/>
      <c r="Q102" s="21"/>
      <c r="R102" s="21"/>
      <c r="S102" s="21"/>
    </row>
    <row r="103" spans="5:19" s="38" customFormat="1" ht="21.75" customHeight="1">
      <c r="E103" s="120"/>
      <c r="F103" s="121"/>
      <c r="G103" s="98"/>
      <c r="H103" s="15"/>
      <c r="I103" s="2">
        <f>ROUND(IF(((SUM($I$87:I102)&lt;$M$81)),IF((H103*$L$81)&lt;($M$81-SUM($I$87:I102)),IF($L103="FINAL",$M$81-SUM($I$87:I102),(H103*$L$81)),($M$81-SUM($I$87:I102))),0),2)</f>
        <v>0</v>
      </c>
      <c r="J103" s="2">
        <f t="shared" si="4"/>
        <v>0</v>
      </c>
      <c r="K103" s="2">
        <f t="shared" si="5"/>
        <v>0</v>
      </c>
      <c r="L103" s="292"/>
      <c r="M103" s="293"/>
      <c r="N103" s="21"/>
      <c r="O103" s="21"/>
      <c r="P103" s="21"/>
      <c r="Q103" s="21"/>
      <c r="R103" s="21"/>
      <c r="S103" s="21"/>
    </row>
    <row r="104" spans="5:19" s="38" customFormat="1" ht="21.75" customHeight="1">
      <c r="E104" s="120"/>
      <c r="F104" s="121"/>
      <c r="G104" s="98"/>
      <c r="H104" s="15"/>
      <c r="I104" s="2">
        <f>ROUND(IF(((SUM($I$87:I103)&lt;$M$81)),IF((H104*$L$81)&lt;($M$81-SUM($I$87:I103)),IF($L104="FINAL",$M$81-SUM($I$87:I103),(H104*$L$81)),($M$81-SUM($I$87:I103))),0),2)</f>
        <v>0</v>
      </c>
      <c r="J104" s="2">
        <f t="shared" si="4"/>
        <v>0</v>
      </c>
      <c r="K104" s="2">
        <f t="shared" si="5"/>
        <v>0</v>
      </c>
      <c r="L104" s="292"/>
      <c r="M104" s="293"/>
      <c r="N104" s="21"/>
      <c r="O104" s="21"/>
      <c r="P104" s="21"/>
      <c r="Q104" s="21"/>
      <c r="R104" s="21"/>
      <c r="S104" s="21"/>
    </row>
    <row r="105" spans="5:19" s="38" customFormat="1" ht="21.75" customHeight="1">
      <c r="E105" s="120"/>
      <c r="F105" s="121"/>
      <c r="G105" s="98"/>
      <c r="H105" s="15"/>
      <c r="I105" s="2">
        <f>ROUND(IF(((SUM($I$87:I104)&lt;$M$81)),IF((H105*$L$81)&lt;($M$81-SUM($I$87:I104)),IF($L105="FINAL",$M$81-SUM($I$87:I104),(H105*$L$81)),($M$81-SUM($I$87:I104))),0),2)</f>
        <v>0</v>
      </c>
      <c r="J105" s="2">
        <f t="shared" si="4"/>
        <v>0</v>
      </c>
      <c r="K105" s="2">
        <f t="shared" si="5"/>
        <v>0</v>
      </c>
      <c r="L105" s="292"/>
      <c r="M105" s="293"/>
      <c r="N105" s="21"/>
      <c r="O105" s="21"/>
      <c r="P105" s="21"/>
      <c r="Q105" s="21"/>
      <c r="R105" s="21"/>
      <c r="S105" s="21"/>
    </row>
    <row r="106" spans="5:19" s="38" customFormat="1" ht="25.5" customHeight="1" thickBot="1">
      <c r="E106" s="122"/>
      <c r="F106" s="123"/>
      <c r="G106" s="124"/>
      <c r="H106" s="16"/>
      <c r="I106" s="5">
        <f>ROUND(IF(((SUM($I$87:I105)&lt;$M$81)),IF((H106*$L$81)&lt;($M$81-SUM($I$87:I105)),IF($L106="FINAL",$M$81-SUM($I$87:I105),(H106*$L$81)),($M$81-SUM($I$87:I105))),0),2)</f>
        <v>0</v>
      </c>
      <c r="J106" s="5">
        <f t="shared" si="4"/>
        <v>0</v>
      </c>
      <c r="K106" s="5">
        <f t="shared" si="5"/>
        <v>0</v>
      </c>
      <c r="L106" s="221"/>
      <c r="M106" s="222"/>
      <c r="N106" s="21"/>
      <c r="O106" s="21"/>
      <c r="P106" s="21"/>
      <c r="Q106" s="21"/>
      <c r="R106" s="21"/>
      <c r="S106" s="21"/>
    </row>
    <row r="107" spans="5:19" s="38" customFormat="1" ht="20.100000000000001" customHeight="1" thickBot="1">
      <c r="E107" s="252" t="s">
        <v>89</v>
      </c>
      <c r="F107" s="253"/>
      <c r="G107" s="3">
        <f>IFERROR($H$107/($G$80+$I$80-$I$81-$I$82),0)</f>
        <v>0.79648215683292012</v>
      </c>
      <c r="H107" s="6">
        <f>IF(G87="ANTICIPO",SUM(G88:H106),SUM(H87:H106))</f>
        <v>13619637</v>
      </c>
      <c r="I107" s="4">
        <f>SUM(I87:I106)</f>
        <v>0</v>
      </c>
      <c r="J107" s="6">
        <f>SUM(J87:J106)</f>
        <v>13619637</v>
      </c>
      <c r="K107" s="244"/>
      <c r="L107" s="245"/>
      <c r="M107" s="246"/>
      <c r="N107" s="21"/>
      <c r="O107" s="21"/>
      <c r="P107" s="21"/>
      <c r="Q107" s="21"/>
      <c r="R107" s="21"/>
      <c r="S107" s="21"/>
    </row>
    <row r="108" spans="5:19" s="51" customFormat="1" ht="12.75" customHeight="1" thickBot="1">
      <c r="E108" s="247"/>
      <c r="F108" s="248"/>
      <c r="G108" s="248"/>
      <c r="H108" s="248"/>
      <c r="I108" s="248"/>
      <c r="J108" s="248"/>
      <c r="K108" s="248"/>
      <c r="L108" s="248"/>
      <c r="M108" s="249"/>
      <c r="N108" s="21"/>
      <c r="O108" s="21"/>
      <c r="P108" s="21"/>
      <c r="Q108" s="21"/>
      <c r="R108" s="21"/>
      <c r="S108" s="21"/>
    </row>
    <row r="109" spans="5:19" s="51" customFormat="1" ht="26.25" customHeight="1" thickBot="1">
      <c r="E109" s="250" t="s">
        <v>90</v>
      </c>
      <c r="F109" s="251"/>
      <c r="G109" s="1">
        <f>$M$81-$I$107</f>
        <v>0</v>
      </c>
      <c r="H109" s="52" t="str">
        <f>IF($D$52&gt;1, "¡ ALERTA ! LA EJECUCIÓN SUPERA EL VALOR DEL CONTRATO","")</f>
        <v/>
      </c>
      <c r="I109" s="53"/>
      <c r="J109" s="54"/>
      <c r="K109" s="242" t="s">
        <v>91</v>
      </c>
      <c r="L109" s="243"/>
      <c r="M109" s="1">
        <f t="array" ref="M109">SUM(((E87:E106=MAX(E87:E106))*H87:H106))</f>
        <v>580017</v>
      </c>
      <c r="N109" s="21"/>
      <c r="O109" s="21"/>
      <c r="P109" s="21"/>
      <c r="Q109" s="21"/>
      <c r="R109" s="21"/>
      <c r="S109" s="21"/>
    </row>
    <row r="110" spans="5:19" ht="20.100000000000001" customHeight="1">
      <c r="E110" s="223" t="s">
        <v>92</v>
      </c>
      <c r="F110" s="224"/>
      <c r="G110" s="224"/>
      <c r="H110" s="224"/>
      <c r="I110" s="224"/>
      <c r="J110" s="224"/>
      <c r="K110" s="224"/>
      <c r="L110" s="224"/>
      <c r="M110" s="225"/>
      <c r="N110" s="21"/>
      <c r="O110" s="21"/>
      <c r="P110" s="21"/>
      <c r="Q110" s="21"/>
      <c r="R110" s="21"/>
      <c r="S110" s="21"/>
    </row>
    <row r="111" spans="5:19" s="21" customFormat="1" ht="15.75" customHeight="1">
      <c r="E111" s="264" t="s">
        <v>93</v>
      </c>
      <c r="F111" s="265"/>
      <c r="G111" s="265"/>
      <c r="H111" s="265" t="s">
        <v>94</v>
      </c>
      <c r="I111" s="265"/>
      <c r="J111" s="265"/>
      <c r="K111" s="265" t="s">
        <v>95</v>
      </c>
      <c r="L111" s="265"/>
      <c r="M111" s="266"/>
    </row>
    <row r="112" spans="5:19" s="33" customFormat="1" ht="75" customHeight="1">
      <c r="E112" s="231" t="s">
        <v>236</v>
      </c>
      <c r="F112" s="232"/>
      <c r="G112" s="232"/>
      <c r="H112" s="232" t="s">
        <v>241</v>
      </c>
      <c r="I112" s="232"/>
      <c r="J112" s="232"/>
      <c r="K112" s="232" t="s">
        <v>246</v>
      </c>
      <c r="L112" s="232"/>
      <c r="M112" s="233"/>
      <c r="N112" s="84"/>
      <c r="O112" s="84"/>
      <c r="P112" s="84"/>
      <c r="Q112" s="84"/>
      <c r="R112" s="84"/>
      <c r="S112" s="84"/>
    </row>
    <row r="113" spans="5:19" s="33" customFormat="1" ht="72" customHeight="1">
      <c r="E113" s="192" t="s">
        <v>237</v>
      </c>
      <c r="F113" s="193"/>
      <c r="G113" s="193"/>
      <c r="H113" s="193" t="s">
        <v>215</v>
      </c>
      <c r="I113" s="193"/>
      <c r="J113" s="193"/>
      <c r="K113" s="193" t="s">
        <v>205</v>
      </c>
      <c r="L113" s="193"/>
      <c r="M113" s="217"/>
      <c r="N113" s="84"/>
      <c r="O113" s="84"/>
      <c r="P113" s="84"/>
      <c r="Q113" s="84"/>
      <c r="R113" s="84"/>
      <c r="S113" s="84"/>
    </row>
    <row r="114" spans="5:19" s="33" customFormat="1" ht="69.75" customHeight="1">
      <c r="E114" s="192" t="s">
        <v>210</v>
      </c>
      <c r="F114" s="193"/>
      <c r="G114" s="193"/>
      <c r="H114" s="193" t="s">
        <v>242</v>
      </c>
      <c r="I114" s="193"/>
      <c r="J114" s="193"/>
      <c r="K114" s="193" t="s">
        <v>247</v>
      </c>
      <c r="L114" s="193"/>
      <c r="M114" s="217"/>
      <c r="N114" s="84"/>
      <c r="O114" s="84"/>
      <c r="P114" s="84"/>
      <c r="Q114" s="84"/>
      <c r="R114" s="84"/>
      <c r="S114" s="84"/>
    </row>
    <row r="115" spans="5:19" s="33" customFormat="1" ht="39" customHeight="1">
      <c r="E115" s="192" t="s">
        <v>211</v>
      </c>
      <c r="F115" s="193"/>
      <c r="G115" s="193"/>
      <c r="H115" s="193" t="s">
        <v>216</v>
      </c>
      <c r="I115" s="193"/>
      <c r="J115" s="193"/>
      <c r="K115" s="193"/>
      <c r="L115" s="193"/>
      <c r="M115" s="217"/>
      <c r="N115" s="84"/>
      <c r="O115" s="84"/>
      <c r="P115" s="84"/>
      <c r="Q115" s="84"/>
      <c r="R115" s="84"/>
      <c r="S115" s="84"/>
    </row>
    <row r="116" spans="5:19" s="33" customFormat="1" ht="39" customHeight="1">
      <c r="E116" s="192" t="s">
        <v>212</v>
      </c>
      <c r="F116" s="193"/>
      <c r="G116" s="193"/>
      <c r="H116" s="193" t="s">
        <v>243</v>
      </c>
      <c r="I116" s="193"/>
      <c r="J116" s="193"/>
      <c r="K116" s="193"/>
      <c r="L116" s="193"/>
      <c r="M116" s="217"/>
      <c r="N116" s="84"/>
      <c r="O116" s="84"/>
      <c r="P116" s="84"/>
      <c r="Q116" s="84"/>
      <c r="R116" s="84"/>
      <c r="S116" s="84"/>
    </row>
    <row r="117" spans="5:19" s="33" customFormat="1" ht="87" customHeight="1">
      <c r="E117" s="192" t="s">
        <v>238</v>
      </c>
      <c r="F117" s="193"/>
      <c r="G117" s="193"/>
      <c r="H117" s="193" t="s">
        <v>244</v>
      </c>
      <c r="I117" s="193"/>
      <c r="J117" s="193"/>
      <c r="K117" s="193"/>
      <c r="L117" s="193"/>
      <c r="M117" s="217"/>
      <c r="N117" s="84"/>
      <c r="O117" s="84"/>
      <c r="P117" s="84"/>
      <c r="Q117" s="84"/>
      <c r="R117" s="84"/>
      <c r="S117" s="84"/>
    </row>
    <row r="118" spans="5:19" s="33" customFormat="1" ht="114" customHeight="1">
      <c r="E118" s="192" t="s">
        <v>213</v>
      </c>
      <c r="F118" s="193"/>
      <c r="G118" s="193"/>
      <c r="H118" s="193" t="s">
        <v>245</v>
      </c>
      <c r="I118" s="193"/>
      <c r="J118" s="193"/>
      <c r="K118" s="193"/>
      <c r="L118" s="193"/>
      <c r="M118" s="217"/>
      <c r="N118" s="84"/>
      <c r="O118" s="84"/>
      <c r="P118" s="84"/>
      <c r="Q118" s="84"/>
      <c r="R118" s="84"/>
      <c r="S118" s="84"/>
    </row>
    <row r="119" spans="5:19" s="33" customFormat="1" ht="39" customHeight="1">
      <c r="E119" s="192" t="s">
        <v>239</v>
      </c>
      <c r="F119" s="193"/>
      <c r="G119" s="193"/>
      <c r="H119" s="193" t="s">
        <v>245</v>
      </c>
      <c r="I119" s="193"/>
      <c r="J119" s="193"/>
      <c r="K119" s="193"/>
      <c r="L119" s="193"/>
      <c r="M119" s="217"/>
      <c r="N119" s="84"/>
      <c r="O119" s="84"/>
      <c r="P119" s="84"/>
      <c r="Q119" s="84"/>
      <c r="R119" s="84"/>
      <c r="S119" s="84"/>
    </row>
    <row r="120" spans="5:19" s="33" customFormat="1" ht="48" customHeight="1">
      <c r="E120" s="192" t="s">
        <v>214</v>
      </c>
      <c r="F120" s="193"/>
      <c r="G120" s="193"/>
      <c r="H120" s="193" t="s">
        <v>243</v>
      </c>
      <c r="I120" s="193"/>
      <c r="J120" s="193"/>
      <c r="K120" s="193"/>
      <c r="L120" s="193"/>
      <c r="M120" s="217"/>
      <c r="N120" s="84"/>
      <c r="O120" s="84"/>
      <c r="P120" s="84"/>
      <c r="Q120" s="84"/>
      <c r="R120" s="84"/>
      <c r="S120" s="84"/>
    </row>
    <row r="121" spans="5:19" s="33" customFormat="1" ht="57.75" customHeight="1">
      <c r="E121" s="192" t="s">
        <v>240</v>
      </c>
      <c r="F121" s="193"/>
      <c r="G121" s="193"/>
      <c r="H121" s="193" t="s">
        <v>245</v>
      </c>
      <c r="I121" s="193"/>
      <c r="J121" s="193"/>
      <c r="K121" s="193"/>
      <c r="L121" s="193"/>
      <c r="M121" s="217"/>
      <c r="N121" s="84"/>
      <c r="O121" s="84"/>
      <c r="P121" s="84"/>
      <c r="Q121" s="84"/>
      <c r="R121" s="84"/>
      <c r="S121" s="84"/>
    </row>
    <row r="122" spans="5:19" s="33" customFormat="1" ht="39" customHeight="1">
      <c r="E122" s="192" t="s">
        <v>205</v>
      </c>
      <c r="F122" s="193"/>
      <c r="G122" s="193"/>
      <c r="H122" s="193" t="s">
        <v>205</v>
      </c>
      <c r="I122" s="193"/>
      <c r="J122" s="193"/>
      <c r="K122" s="193" t="s">
        <v>205</v>
      </c>
      <c r="L122" s="193"/>
      <c r="M122" s="217"/>
      <c r="N122" s="84"/>
      <c r="O122" s="84"/>
      <c r="P122" s="84"/>
      <c r="Q122" s="84"/>
      <c r="R122" s="84"/>
      <c r="S122" s="84"/>
    </row>
    <row r="123" spans="5:19" s="33" customFormat="1" ht="39" hidden="1" customHeight="1">
      <c r="E123" s="192" t="s">
        <v>205</v>
      </c>
      <c r="F123" s="193"/>
      <c r="G123" s="193"/>
      <c r="H123" s="193" t="s">
        <v>205</v>
      </c>
      <c r="I123" s="193"/>
      <c r="J123" s="193"/>
      <c r="K123" s="193" t="s">
        <v>205</v>
      </c>
      <c r="L123" s="193"/>
      <c r="M123" s="217"/>
      <c r="N123" s="84"/>
      <c r="O123" s="84"/>
      <c r="P123" s="84"/>
      <c r="Q123" s="84"/>
      <c r="R123" s="84"/>
      <c r="S123" s="84"/>
    </row>
    <row r="124" spans="5:19" s="33" customFormat="1" ht="39" customHeight="1">
      <c r="E124" s="192" t="s">
        <v>205</v>
      </c>
      <c r="F124" s="193"/>
      <c r="G124" s="193"/>
      <c r="H124" s="193" t="s">
        <v>205</v>
      </c>
      <c r="I124" s="193"/>
      <c r="J124" s="193"/>
      <c r="K124" s="193" t="s">
        <v>205</v>
      </c>
      <c r="L124" s="193"/>
      <c r="M124" s="217"/>
      <c r="N124" s="84"/>
      <c r="O124" s="84"/>
      <c r="P124" s="84"/>
      <c r="Q124" s="84"/>
      <c r="R124" s="84"/>
      <c r="S124" s="84"/>
    </row>
    <row r="125" spans="5:19" s="33" customFormat="1" ht="39" customHeight="1">
      <c r="E125" s="192"/>
      <c r="F125" s="193"/>
      <c r="G125" s="193"/>
      <c r="H125" s="193" t="s">
        <v>205</v>
      </c>
      <c r="I125" s="193"/>
      <c r="J125" s="193"/>
      <c r="K125" s="193"/>
      <c r="L125" s="193"/>
      <c r="M125" s="217"/>
      <c r="N125" s="84"/>
      <c r="O125" s="84"/>
      <c r="P125" s="84"/>
      <c r="Q125" s="84"/>
      <c r="R125" s="84"/>
      <c r="S125" s="84"/>
    </row>
    <row r="126" spans="5:19" s="33" customFormat="1" ht="42" customHeight="1">
      <c r="E126" s="192"/>
      <c r="F126" s="193"/>
      <c r="G126" s="193"/>
      <c r="H126" s="193" t="s">
        <v>205</v>
      </c>
      <c r="I126" s="193"/>
      <c r="J126" s="193"/>
      <c r="K126" s="193"/>
      <c r="L126" s="193"/>
      <c r="M126" s="217"/>
      <c r="N126" s="84"/>
      <c r="O126" s="84"/>
      <c r="P126" s="84"/>
      <c r="Q126" s="84"/>
      <c r="R126" s="84"/>
      <c r="S126" s="84"/>
    </row>
    <row r="127" spans="5:19" s="33" customFormat="1" ht="33" customHeight="1">
      <c r="E127" s="192"/>
      <c r="F127" s="193"/>
      <c r="G127" s="193"/>
      <c r="H127" s="193"/>
      <c r="I127" s="193"/>
      <c r="J127" s="193"/>
      <c r="K127" s="193"/>
      <c r="L127" s="193"/>
      <c r="M127" s="217"/>
      <c r="N127" s="84"/>
      <c r="O127" s="84"/>
      <c r="P127" s="84"/>
      <c r="Q127" s="84"/>
      <c r="R127" s="84"/>
      <c r="S127" s="84"/>
    </row>
    <row r="128" spans="5:19" s="33" customFormat="1" ht="33" customHeight="1">
      <c r="E128" s="192"/>
      <c r="F128" s="193"/>
      <c r="G128" s="193"/>
      <c r="H128" s="193"/>
      <c r="I128" s="193"/>
      <c r="J128" s="193"/>
      <c r="K128" s="193"/>
      <c r="L128" s="193"/>
      <c r="M128" s="217"/>
      <c r="N128" s="84"/>
      <c r="O128" s="84"/>
      <c r="P128" s="84"/>
      <c r="Q128" s="84"/>
      <c r="R128" s="84"/>
      <c r="S128" s="84"/>
    </row>
    <row r="129" spans="5:19" s="33" customFormat="1" ht="33" customHeight="1" thickBot="1">
      <c r="E129" s="192"/>
      <c r="F129" s="193"/>
      <c r="G129" s="193"/>
      <c r="H129" s="193"/>
      <c r="I129" s="193"/>
      <c r="J129" s="193"/>
      <c r="K129" s="193"/>
      <c r="L129" s="193"/>
      <c r="M129" s="217"/>
      <c r="N129" s="84"/>
      <c r="O129" s="84"/>
      <c r="P129" s="84"/>
      <c r="Q129" s="84"/>
      <c r="R129" s="84"/>
      <c r="S129" s="84"/>
    </row>
    <row r="130" spans="5:19" ht="12.75" customHeight="1">
      <c r="E130" s="258" t="s">
        <v>174</v>
      </c>
      <c r="F130" s="259"/>
      <c r="G130" s="259"/>
      <c r="H130" s="259"/>
      <c r="I130" s="259"/>
      <c r="J130" s="259"/>
      <c r="K130" s="259"/>
      <c r="L130" s="259"/>
      <c r="M130" s="260"/>
      <c r="N130" s="21"/>
      <c r="O130" s="21"/>
      <c r="P130" s="21"/>
      <c r="Q130" s="21"/>
      <c r="R130" s="21"/>
      <c r="S130" s="21"/>
    </row>
    <row r="131" spans="5:19" ht="13.5" thickBot="1">
      <c r="E131" s="261"/>
      <c r="F131" s="262"/>
      <c r="G131" s="262"/>
      <c r="H131" s="262"/>
      <c r="I131" s="262"/>
      <c r="J131" s="262"/>
      <c r="K131" s="262"/>
      <c r="L131" s="262"/>
      <c r="M131" s="263"/>
      <c r="N131" s="21"/>
      <c r="O131" s="21"/>
      <c r="P131" s="21"/>
      <c r="Q131" s="21"/>
      <c r="R131" s="21"/>
      <c r="S131" s="21"/>
    </row>
    <row r="132" spans="5:19" ht="20.100000000000001" customHeight="1">
      <c r="E132" s="223" t="s">
        <v>96</v>
      </c>
      <c r="F132" s="224"/>
      <c r="G132" s="224"/>
      <c r="H132" s="224"/>
      <c r="I132" s="224"/>
      <c r="J132" s="224"/>
      <c r="K132" s="224"/>
      <c r="L132" s="224"/>
      <c r="M132" s="225"/>
      <c r="N132" s="21"/>
      <c r="O132" s="21"/>
      <c r="P132" s="21"/>
      <c r="Q132" s="21"/>
      <c r="R132" s="21"/>
      <c r="S132" s="21"/>
    </row>
    <row r="133" spans="5:19">
      <c r="E133" s="239" t="s">
        <v>97</v>
      </c>
      <c r="F133" s="240"/>
      <c r="G133" s="240"/>
      <c r="H133" s="240"/>
      <c r="I133" s="240"/>
      <c r="J133" s="240"/>
      <c r="K133" s="240"/>
      <c r="L133" s="240"/>
      <c r="M133" s="241"/>
      <c r="N133" s="21"/>
      <c r="O133" s="21"/>
      <c r="P133" s="21"/>
      <c r="Q133" s="21"/>
      <c r="R133" s="21"/>
      <c r="S133" s="21"/>
    </row>
    <row r="134" spans="5:19" ht="18" customHeight="1" thickBot="1">
      <c r="E134" s="254" t="s">
        <v>98</v>
      </c>
      <c r="F134" s="255"/>
      <c r="G134" s="255"/>
      <c r="H134" s="255"/>
      <c r="I134" s="255"/>
      <c r="J134" s="255"/>
      <c r="K134" s="255"/>
      <c r="L134" s="256"/>
      <c r="M134" s="257"/>
      <c r="N134" s="21"/>
      <c r="O134" s="21"/>
      <c r="P134" s="21"/>
      <c r="Q134" s="21"/>
      <c r="R134" s="21"/>
      <c r="S134" s="21"/>
    </row>
    <row r="135" spans="5:19" s="21" customFormat="1" ht="15" customHeight="1">
      <c r="E135" s="270" t="s">
        <v>99</v>
      </c>
      <c r="F135" s="272" t="s">
        <v>100</v>
      </c>
      <c r="G135" s="55" t="s">
        <v>101</v>
      </c>
      <c r="H135" s="56" t="s">
        <v>102</v>
      </c>
      <c r="I135" s="55" t="s">
        <v>103</v>
      </c>
      <c r="J135" s="272" t="s">
        <v>104</v>
      </c>
      <c r="K135" s="274" t="s">
        <v>105</v>
      </c>
      <c r="L135" s="236" t="s">
        <v>106</v>
      </c>
      <c r="M135" s="218" t="s">
        <v>107</v>
      </c>
    </row>
    <row r="136" spans="5:19" s="21" customFormat="1" ht="15" customHeight="1" thickBot="1">
      <c r="E136" s="271"/>
      <c r="F136" s="273"/>
      <c r="G136" s="57" t="s">
        <v>108</v>
      </c>
      <c r="H136" s="57" t="s">
        <v>108</v>
      </c>
      <c r="I136" s="57" t="s">
        <v>108</v>
      </c>
      <c r="J136" s="273"/>
      <c r="K136" s="275"/>
      <c r="L136" s="237"/>
      <c r="M136" s="219"/>
    </row>
    <row r="137" spans="5:19" s="21" customFormat="1" ht="15" customHeight="1" thickTop="1">
      <c r="E137" s="170">
        <v>1</v>
      </c>
      <c r="F137" s="69"/>
      <c r="G137" s="69"/>
      <c r="H137" s="69"/>
      <c r="I137" s="69"/>
      <c r="J137" s="172"/>
      <c r="K137" s="125"/>
      <c r="L137" s="175"/>
      <c r="M137" s="219"/>
    </row>
    <row r="138" spans="5:19" s="21" customFormat="1" ht="15" customHeight="1">
      <c r="E138" s="171">
        <f>E137+1</f>
        <v>2</v>
      </c>
      <c r="F138" s="70">
        <v>0</v>
      </c>
      <c r="G138" s="70">
        <v>0</v>
      </c>
      <c r="H138" s="70">
        <v>0</v>
      </c>
      <c r="I138" s="70">
        <v>0</v>
      </c>
      <c r="J138" s="173"/>
      <c r="K138" s="127"/>
      <c r="L138" s="176"/>
      <c r="M138" s="219"/>
    </row>
    <row r="139" spans="5:19" s="21" customFormat="1" ht="15" customHeight="1">
      <c r="E139" s="126">
        <f t="shared" ref="E139:E148" si="6">E138+1</f>
        <v>3</v>
      </c>
      <c r="F139" s="70">
        <v>0</v>
      </c>
      <c r="G139" s="70">
        <v>0</v>
      </c>
      <c r="H139" s="70">
        <v>0</v>
      </c>
      <c r="I139" s="70">
        <v>0</v>
      </c>
      <c r="J139" s="173"/>
      <c r="K139" s="127"/>
      <c r="L139" s="176"/>
      <c r="M139" s="219"/>
    </row>
    <row r="140" spans="5:19" s="21" customFormat="1" ht="15" customHeight="1">
      <c r="E140" s="126">
        <f t="shared" si="6"/>
        <v>4</v>
      </c>
      <c r="F140" s="70">
        <v>0</v>
      </c>
      <c r="G140" s="70">
        <v>0</v>
      </c>
      <c r="H140" s="70">
        <v>0</v>
      </c>
      <c r="I140" s="70">
        <v>0</v>
      </c>
      <c r="J140" s="173"/>
      <c r="K140" s="127"/>
      <c r="L140" s="176"/>
      <c r="M140" s="219"/>
    </row>
    <row r="141" spans="5:19" s="21" customFormat="1" ht="15" customHeight="1">
      <c r="E141" s="126">
        <f t="shared" si="6"/>
        <v>5</v>
      </c>
      <c r="F141" s="70">
        <v>0</v>
      </c>
      <c r="G141" s="70">
        <v>0</v>
      </c>
      <c r="H141" s="70">
        <v>0</v>
      </c>
      <c r="I141" s="70">
        <v>0</v>
      </c>
      <c r="J141" s="173"/>
      <c r="K141" s="127"/>
      <c r="L141" s="176"/>
      <c r="M141" s="219"/>
    </row>
    <row r="142" spans="5:19" s="21" customFormat="1" ht="15" customHeight="1">
      <c r="E142" s="126">
        <f t="shared" si="6"/>
        <v>6</v>
      </c>
      <c r="F142" s="70">
        <v>0</v>
      </c>
      <c r="G142" s="70">
        <v>0</v>
      </c>
      <c r="H142" s="70">
        <v>0</v>
      </c>
      <c r="I142" s="70">
        <v>0</v>
      </c>
      <c r="J142" s="173"/>
      <c r="K142" s="127"/>
      <c r="L142" s="176"/>
      <c r="M142" s="219"/>
    </row>
    <row r="143" spans="5:19" s="21" customFormat="1" ht="15" customHeight="1">
      <c r="E143" s="126">
        <f t="shared" si="6"/>
        <v>7</v>
      </c>
      <c r="F143" s="70">
        <v>0</v>
      </c>
      <c r="G143" s="70">
        <v>0</v>
      </c>
      <c r="H143" s="70">
        <v>0</v>
      </c>
      <c r="I143" s="70">
        <v>0</v>
      </c>
      <c r="J143" s="173"/>
      <c r="K143" s="127"/>
      <c r="L143" s="176"/>
      <c r="M143" s="219"/>
    </row>
    <row r="144" spans="5:19" s="21" customFormat="1" ht="15" customHeight="1">
      <c r="E144" s="126">
        <f t="shared" si="6"/>
        <v>8</v>
      </c>
      <c r="F144" s="70">
        <v>0</v>
      </c>
      <c r="G144" s="70">
        <v>0</v>
      </c>
      <c r="H144" s="70">
        <v>0</v>
      </c>
      <c r="I144" s="70">
        <v>0</v>
      </c>
      <c r="J144" s="173"/>
      <c r="K144" s="127"/>
      <c r="L144" s="176"/>
      <c r="M144" s="219"/>
    </row>
    <row r="145" spans="5:19" s="21" customFormat="1" ht="15" customHeight="1">
      <c r="E145" s="126">
        <f t="shared" si="6"/>
        <v>9</v>
      </c>
      <c r="F145" s="70">
        <v>0</v>
      </c>
      <c r="G145" s="70">
        <v>0</v>
      </c>
      <c r="H145" s="70">
        <v>0</v>
      </c>
      <c r="I145" s="70">
        <v>0</v>
      </c>
      <c r="J145" s="173"/>
      <c r="K145" s="127"/>
      <c r="L145" s="176"/>
      <c r="M145" s="219"/>
    </row>
    <row r="146" spans="5:19" s="21" customFormat="1" ht="15" customHeight="1">
      <c r="E146" s="126">
        <f t="shared" si="6"/>
        <v>10</v>
      </c>
      <c r="F146" s="70">
        <v>0</v>
      </c>
      <c r="G146" s="70">
        <v>0</v>
      </c>
      <c r="H146" s="70">
        <v>0</v>
      </c>
      <c r="I146" s="70">
        <v>0</v>
      </c>
      <c r="J146" s="173"/>
      <c r="K146" s="127"/>
      <c r="L146" s="176"/>
      <c r="M146" s="219"/>
    </row>
    <row r="147" spans="5:19" s="21" customFormat="1" ht="15" customHeight="1">
      <c r="E147" s="126">
        <f t="shared" si="6"/>
        <v>11</v>
      </c>
      <c r="F147" s="70">
        <v>0</v>
      </c>
      <c r="G147" s="70">
        <v>0</v>
      </c>
      <c r="H147" s="70">
        <v>0</v>
      </c>
      <c r="I147" s="70">
        <v>0</v>
      </c>
      <c r="J147" s="173"/>
      <c r="K147" s="127"/>
      <c r="L147" s="176"/>
      <c r="M147" s="219"/>
    </row>
    <row r="148" spans="5:19" s="21" customFormat="1" ht="15" customHeight="1" thickBot="1">
      <c r="E148" s="128">
        <f t="shared" si="6"/>
        <v>12</v>
      </c>
      <c r="F148" s="71">
        <v>0</v>
      </c>
      <c r="G148" s="71">
        <v>0</v>
      </c>
      <c r="H148" s="71">
        <v>0</v>
      </c>
      <c r="I148" s="71">
        <v>0</v>
      </c>
      <c r="J148" s="174"/>
      <c r="K148" s="129"/>
      <c r="L148" s="177"/>
      <c r="M148" s="220"/>
    </row>
    <row r="149" spans="5:19" s="21" customFormat="1" ht="32.25" customHeight="1" thickBot="1">
      <c r="E149" s="58" t="s">
        <v>109</v>
      </c>
      <c r="F149" s="154">
        <f>SUM(F137:F148)</f>
        <v>0</v>
      </c>
      <c r="G149" s="154">
        <f>SUM(G137:G148)</f>
        <v>0</v>
      </c>
      <c r="H149" s="154">
        <f>SUM(H137:H148)</f>
        <v>0</v>
      </c>
      <c r="I149" s="155">
        <f>SUM(I137:I148)</f>
        <v>0</v>
      </c>
      <c r="J149" s="286" t="str">
        <f>IF(F148&gt;0,IF(F149&lt;(G82*0.4),"El IBC del total de aportes realizados durante el contrato debe ser igual o superior al 40% del valor contratado",""),"")</f>
        <v/>
      </c>
      <c r="K149" s="287"/>
      <c r="L149" s="287"/>
      <c r="M149" s="288"/>
    </row>
    <row r="150" spans="5:19">
      <c r="E150" s="59"/>
      <c r="F150" s="130"/>
      <c r="G150" s="130"/>
      <c r="H150" s="130"/>
      <c r="I150" s="130"/>
      <c r="J150" s="130"/>
      <c r="K150" s="130"/>
      <c r="L150" s="130"/>
      <c r="M150" s="60"/>
      <c r="N150" s="21"/>
      <c r="O150" s="21"/>
      <c r="P150" s="21"/>
      <c r="Q150" s="21"/>
      <c r="R150" s="21"/>
      <c r="S150" s="21"/>
    </row>
    <row r="151" spans="5:19">
      <c r="E151" s="61" t="s">
        <v>175</v>
      </c>
      <c r="M151" s="62"/>
      <c r="N151" s="21"/>
      <c r="O151" s="21"/>
      <c r="P151" s="21"/>
      <c r="Q151" s="21"/>
      <c r="R151" s="21"/>
      <c r="S151" s="21"/>
    </row>
    <row r="152" spans="5:19" ht="15">
      <c r="E152" s="63"/>
      <c r="M152" s="142" t="s">
        <v>188</v>
      </c>
      <c r="N152" s="21"/>
      <c r="O152" s="21"/>
      <c r="P152" s="21"/>
      <c r="Q152" s="21"/>
      <c r="R152" s="21"/>
      <c r="S152" s="21"/>
    </row>
    <row r="153" spans="5:19" ht="15">
      <c r="E153" s="63"/>
      <c r="M153" s="142" t="s">
        <v>168</v>
      </c>
      <c r="N153" s="21"/>
      <c r="O153" s="21"/>
      <c r="P153" s="21"/>
      <c r="Q153" s="21"/>
      <c r="R153" s="21"/>
      <c r="S153" s="21"/>
    </row>
    <row r="154" spans="5:19" ht="15">
      <c r="E154" s="63"/>
      <c r="M154" s="142" t="s">
        <v>202</v>
      </c>
      <c r="N154" s="21"/>
      <c r="O154" s="21"/>
      <c r="P154" s="21"/>
      <c r="Q154" s="21"/>
      <c r="R154" s="21"/>
      <c r="S154" s="21"/>
    </row>
    <row r="155" spans="5:19" ht="15.75" thickBot="1">
      <c r="E155" s="63"/>
      <c r="M155" s="131"/>
      <c r="N155" s="21"/>
      <c r="O155" s="21"/>
      <c r="P155" s="21"/>
      <c r="Q155" s="21"/>
      <c r="R155" s="21"/>
      <c r="S155" s="21"/>
    </row>
    <row r="156" spans="5:19" s="21" customFormat="1" ht="15.75">
      <c r="E156" s="282" t="str">
        <f>IF(L15&lt;&gt;"NIT",F15,"")</f>
        <v/>
      </c>
      <c r="F156" s="283"/>
      <c r="G156" s="283"/>
      <c r="J156" s="64"/>
      <c r="K156" s="64"/>
      <c r="L156" s="64"/>
      <c r="M156" s="132"/>
    </row>
    <row r="157" spans="5:19" s="21" customFormat="1" ht="16.5" customHeight="1">
      <c r="E157" s="281" t="str">
        <f>IF(L15&lt;&gt;"NIT",L15&amp;" No. "&amp;L16,"")</f>
        <v/>
      </c>
      <c r="F157" s="226"/>
      <c r="G157" s="84"/>
      <c r="J157" s="84"/>
      <c r="K157" s="84"/>
      <c r="L157" s="84"/>
      <c r="M157" s="133"/>
    </row>
    <row r="158" spans="5:19">
      <c r="E158" s="134"/>
      <c r="F158" s="21"/>
      <c r="G158" s="65"/>
      <c r="H158" s="65"/>
      <c r="M158" s="141">
        <f>VALUE(J159)</f>
        <v>45819</v>
      </c>
      <c r="N158" s="21"/>
      <c r="O158" s="21"/>
      <c r="P158" s="21"/>
      <c r="Q158" s="21"/>
      <c r="R158" s="21"/>
      <c r="S158" s="21"/>
    </row>
    <row r="159" spans="5:19" ht="18" customHeight="1">
      <c r="E159" s="284" t="s">
        <v>146</v>
      </c>
      <c r="F159" s="285"/>
      <c r="G159" s="285"/>
      <c r="H159" s="285"/>
      <c r="I159" s="285"/>
      <c r="J159" s="289">
        <v>45819</v>
      </c>
      <c r="K159" s="289"/>
      <c r="L159" s="289"/>
      <c r="M159" s="290"/>
      <c r="N159" s="21"/>
      <c r="O159" s="21"/>
      <c r="P159" s="21"/>
      <c r="Q159" s="21"/>
      <c r="R159" s="21"/>
      <c r="S159" s="21"/>
    </row>
    <row r="160" spans="5:19" ht="13.5" thickBot="1">
      <c r="E160" s="135"/>
      <c r="F160" s="136"/>
      <c r="G160" s="67"/>
      <c r="H160" s="67"/>
      <c r="I160" s="67"/>
      <c r="J160" s="67"/>
      <c r="K160" s="67"/>
      <c r="L160" s="67"/>
      <c r="M160" s="137"/>
      <c r="N160" s="21"/>
      <c r="O160" s="21"/>
      <c r="P160" s="21"/>
      <c r="Q160" s="21"/>
      <c r="R160" s="21"/>
      <c r="S160" s="21"/>
    </row>
    <row r="161" spans="1:19" ht="20.25">
      <c r="E161" s="228" t="s">
        <v>110</v>
      </c>
      <c r="F161" s="229"/>
      <c r="G161" s="229"/>
      <c r="H161" s="229"/>
      <c r="I161" s="229"/>
      <c r="J161" s="229"/>
      <c r="K161" s="229"/>
      <c r="L161" s="229"/>
      <c r="M161" s="230"/>
      <c r="N161" s="21"/>
      <c r="O161" s="21"/>
      <c r="P161" s="21"/>
      <c r="Q161" s="21"/>
      <c r="R161" s="21"/>
      <c r="S161" s="21"/>
    </row>
    <row r="162" spans="1:19" ht="53.25" customHeight="1">
      <c r="E162" s="277" t="s">
        <v>111</v>
      </c>
      <c r="F162" s="278"/>
      <c r="G162" s="278"/>
      <c r="H162" s="278"/>
      <c r="I162" s="278"/>
      <c r="J162" s="278"/>
      <c r="K162" s="278"/>
      <c r="L162" s="278"/>
      <c r="M162" s="279"/>
      <c r="N162" s="21"/>
      <c r="O162" s="21"/>
      <c r="P162" s="21"/>
      <c r="Q162" s="21"/>
      <c r="R162" s="21"/>
      <c r="S162" s="21"/>
    </row>
    <row r="163" spans="1:19">
      <c r="E163" s="134"/>
      <c r="F163" s="21"/>
      <c r="G163" s="65"/>
      <c r="H163" s="65"/>
      <c r="I163" s="65"/>
      <c r="J163" s="65"/>
      <c r="K163" s="65"/>
      <c r="L163" s="65"/>
      <c r="M163" s="119"/>
      <c r="N163" s="21"/>
      <c r="O163" s="21"/>
      <c r="P163" s="21"/>
      <c r="Q163" s="21"/>
      <c r="R163" s="21"/>
      <c r="S163" s="21"/>
    </row>
    <row r="164" spans="1:19">
      <c r="E164" s="134"/>
      <c r="F164" s="21"/>
      <c r="G164" s="65"/>
      <c r="H164" s="65"/>
      <c r="I164" s="65"/>
      <c r="J164" s="65"/>
      <c r="K164" s="65"/>
      <c r="L164" s="65"/>
      <c r="M164" s="119"/>
      <c r="N164" s="21"/>
      <c r="O164" s="21"/>
      <c r="P164" s="21"/>
      <c r="Q164" s="21"/>
      <c r="R164" s="21"/>
      <c r="S164" s="21"/>
    </row>
    <row r="165" spans="1:19">
      <c r="E165" s="134"/>
      <c r="F165" s="21"/>
      <c r="G165" s="65"/>
      <c r="H165" s="65"/>
      <c r="I165" s="65"/>
      <c r="J165" s="65"/>
      <c r="K165" s="65"/>
      <c r="L165" s="65"/>
      <c r="M165" s="119"/>
      <c r="N165" s="21"/>
      <c r="O165" s="21"/>
      <c r="P165" s="21"/>
      <c r="Q165" s="21"/>
      <c r="R165" s="21"/>
      <c r="S165" s="21"/>
    </row>
    <row r="166" spans="1:19" ht="26.25" customHeight="1" thickBot="1">
      <c r="E166" s="134"/>
      <c r="F166" s="21"/>
      <c r="G166" s="65"/>
      <c r="H166" s="65"/>
      <c r="I166" s="65"/>
      <c r="J166" s="67"/>
      <c r="K166" s="67"/>
      <c r="L166" s="67"/>
      <c r="M166" s="137"/>
      <c r="N166" s="21"/>
      <c r="O166" s="21"/>
      <c r="P166" s="21"/>
      <c r="Q166" s="21"/>
      <c r="R166" s="21"/>
      <c r="S166" s="21"/>
    </row>
    <row r="167" spans="1:19" ht="13.5" hidden="1" thickBot="1">
      <c r="E167" s="138"/>
      <c r="F167" s="139"/>
      <c r="G167" s="139"/>
      <c r="J167" s="190" t="str">
        <f>IF(F18="","",F18)</f>
        <v xml:space="preserve"> </v>
      </c>
      <c r="K167" s="190"/>
      <c r="L167" s="190"/>
      <c r="M167" s="191"/>
      <c r="N167" s="21"/>
      <c r="O167" s="21"/>
      <c r="P167" s="21"/>
      <c r="Q167" s="21"/>
      <c r="R167" s="21"/>
      <c r="S167" s="21"/>
    </row>
    <row r="168" spans="1:19" s="21" customFormat="1" ht="46.5" customHeight="1">
      <c r="E168" s="280" t="str">
        <f>IF(F17="","",F17)</f>
        <v>MARIA LILIANA MUÑOZ OLAYA PROCURADORA 262 JUDICIAL I PENAL VILLETA</v>
      </c>
      <c r="F168" s="190"/>
      <c r="G168" s="190"/>
      <c r="H168" s="190"/>
      <c r="J168" s="226" t="str">
        <f>"C.C. "&amp;L18&amp;""</f>
        <v xml:space="preserve">C.C.  </v>
      </c>
      <c r="K168" s="226"/>
      <c r="L168" s="226"/>
      <c r="M168" s="227"/>
    </row>
    <row r="169" spans="1:19" s="21" customFormat="1" ht="12.75" customHeight="1">
      <c r="E169" s="281" t="str">
        <f>"C.C. "&amp;L17&amp;""</f>
        <v>C.C. 23.913.085</v>
      </c>
      <c r="F169" s="226"/>
      <c r="G169" s="226"/>
      <c r="H169" s="226"/>
      <c r="J169" s="234" t="s">
        <v>112</v>
      </c>
      <c r="K169" s="234"/>
      <c r="L169" s="234"/>
      <c r="M169" s="235"/>
    </row>
    <row r="170" spans="1:19" s="21" customFormat="1">
      <c r="E170" s="276" t="s">
        <v>112</v>
      </c>
      <c r="F170" s="234"/>
      <c r="G170" s="234"/>
      <c r="H170" s="234"/>
      <c r="J170" s="226"/>
      <c r="K170" s="226"/>
      <c r="L170" s="226"/>
      <c r="M170" s="227"/>
    </row>
    <row r="171" spans="1:19" s="21" customFormat="1" ht="6" customHeight="1">
      <c r="E171" s="66"/>
      <c r="F171" s="163"/>
      <c r="G171" s="163"/>
      <c r="H171" s="163"/>
      <c r="I171" s="164"/>
      <c r="J171" s="160"/>
      <c r="K171" s="160"/>
      <c r="L171" s="160"/>
      <c r="M171" s="165"/>
    </row>
    <row r="172" spans="1:19" s="21" customFormat="1" ht="3" customHeight="1">
      <c r="E172" s="66"/>
      <c r="F172" s="163"/>
      <c r="G172" s="163"/>
      <c r="H172" s="163"/>
      <c r="I172" s="164"/>
      <c r="J172" s="160"/>
      <c r="K172" s="160"/>
      <c r="L172" s="160"/>
      <c r="M172" s="165"/>
    </row>
    <row r="173" spans="1:19" s="21" customFormat="1" ht="13.5" thickBot="1">
      <c r="E173" s="178" t="s">
        <v>113</v>
      </c>
      <c r="F173" s="179"/>
      <c r="G173" s="179"/>
      <c r="H173" s="179"/>
      <c r="I173" s="164"/>
      <c r="J173" s="67"/>
      <c r="K173" s="67"/>
      <c r="L173" s="67"/>
      <c r="M173" s="137"/>
    </row>
    <row r="174" spans="1:19">
      <c r="A174" t="s">
        <v>197</v>
      </c>
      <c r="E174" s="238"/>
      <c r="F174" s="238"/>
      <c r="G174" s="238"/>
      <c r="H174" s="238"/>
      <c r="I174" s="166"/>
      <c r="J174" s="190" t="str">
        <f>IF(F19="","",F19)</f>
        <v/>
      </c>
      <c r="K174" s="190"/>
      <c r="L174" s="190"/>
      <c r="M174" s="191"/>
      <c r="N174" s="21"/>
      <c r="O174" s="21"/>
      <c r="P174" s="21"/>
      <c r="Q174" s="21"/>
      <c r="R174" s="21"/>
      <c r="S174" s="21"/>
    </row>
    <row r="175" spans="1:19">
      <c r="A175" t="s">
        <v>154</v>
      </c>
      <c r="B175" t="s">
        <v>152</v>
      </c>
      <c r="E175" s="238"/>
      <c r="F175" s="238"/>
      <c r="G175" s="238"/>
      <c r="H175" s="238"/>
      <c r="I175" s="166"/>
      <c r="J175" s="226" t="str">
        <f>"C.C. "&amp;L19&amp;""</f>
        <v xml:space="preserve">C.C. </v>
      </c>
      <c r="K175" s="226"/>
      <c r="L175" s="226"/>
      <c r="M175" s="227"/>
      <c r="N175" s="21"/>
      <c r="O175" s="21"/>
      <c r="P175" s="21"/>
      <c r="Q175" s="21"/>
      <c r="R175" s="21"/>
      <c r="S175" s="21"/>
    </row>
    <row r="176" spans="1:19" ht="12.75" customHeight="1">
      <c r="A176" t="s">
        <v>153</v>
      </c>
      <c r="E176" s="238"/>
      <c r="F176" s="238"/>
      <c r="G176" s="238"/>
      <c r="H176" s="238"/>
      <c r="I176" s="166"/>
      <c r="J176" s="234" t="s">
        <v>112</v>
      </c>
      <c r="K176" s="234"/>
      <c r="L176" s="234"/>
      <c r="M176" s="235"/>
      <c r="N176" s="21"/>
      <c r="O176" s="21"/>
      <c r="P176" s="21"/>
      <c r="Q176" s="21"/>
      <c r="R176" s="21"/>
      <c r="S176" s="21"/>
    </row>
    <row r="177" spans="1:19" ht="12.75" customHeight="1">
      <c r="A177" t="s">
        <v>152</v>
      </c>
      <c r="E177" s="238"/>
      <c r="F177" s="238"/>
      <c r="G177" s="238"/>
      <c r="H177" s="238"/>
      <c r="I177" s="167"/>
      <c r="J177" s="162"/>
      <c r="K177" s="162"/>
      <c r="L177" s="162"/>
      <c r="M177" s="168"/>
      <c r="N177" s="21"/>
      <c r="O177" s="21"/>
      <c r="P177" s="21"/>
      <c r="Q177" s="21"/>
      <c r="R177" s="21"/>
      <c r="S177" s="21"/>
    </row>
    <row r="178" spans="1:19" ht="12.75" customHeight="1">
      <c r="A178" t="s">
        <v>147</v>
      </c>
      <c r="E178" s="238"/>
      <c r="F178" s="238"/>
      <c r="G178" s="238"/>
      <c r="H178" s="238"/>
      <c r="I178" s="167"/>
      <c r="J178" s="226"/>
      <c r="K178" s="226"/>
      <c r="L178" s="226"/>
      <c r="M178" s="227"/>
      <c r="N178" s="21"/>
      <c r="O178" s="21"/>
      <c r="P178" s="21"/>
      <c r="Q178" s="21"/>
      <c r="R178" s="21"/>
      <c r="S178" s="21"/>
    </row>
    <row r="179" spans="1:19" ht="12.75" customHeight="1" thickBot="1">
      <c r="A179" t="s">
        <v>114</v>
      </c>
      <c r="E179" s="238"/>
      <c r="F179" s="238"/>
      <c r="G179" s="238"/>
      <c r="H179" s="238"/>
      <c r="I179" s="167"/>
      <c r="J179" s="67"/>
      <c r="K179" s="67"/>
      <c r="L179" s="67"/>
      <c r="M179" s="137"/>
      <c r="N179" s="21"/>
      <c r="O179" s="21"/>
      <c r="P179" s="21"/>
      <c r="Q179" s="21"/>
      <c r="R179" s="21"/>
      <c r="S179" s="21"/>
    </row>
    <row r="180" spans="1:19" ht="12.75" customHeight="1">
      <c r="A180" t="s">
        <v>148</v>
      </c>
      <c r="E180" s="238"/>
      <c r="F180" s="238"/>
      <c r="G180" s="238"/>
      <c r="H180" s="238"/>
      <c r="I180" s="167"/>
      <c r="J180" s="190" t="str">
        <f>IF(F20="","",F20)</f>
        <v/>
      </c>
      <c r="K180" s="190"/>
      <c r="L180" s="190"/>
      <c r="M180" s="191"/>
      <c r="N180" s="21"/>
      <c r="O180" s="21"/>
      <c r="P180" s="21"/>
      <c r="Q180" s="21"/>
      <c r="R180" s="21"/>
      <c r="S180" s="21"/>
    </row>
    <row r="181" spans="1:19">
      <c r="A181" t="s">
        <v>158</v>
      </c>
      <c r="E181" s="238"/>
      <c r="F181" s="238"/>
      <c r="G181" s="238"/>
      <c r="H181" s="238"/>
      <c r="I181" s="169"/>
      <c r="J181" s="226" t="str">
        <f>"C.C. "&amp;L20&amp;""</f>
        <v xml:space="preserve">C.C. </v>
      </c>
      <c r="K181" s="226"/>
      <c r="L181" s="226"/>
      <c r="M181" s="227"/>
      <c r="N181" s="21"/>
      <c r="O181" s="21"/>
      <c r="P181" s="21"/>
      <c r="Q181" s="21"/>
      <c r="R181" s="21"/>
      <c r="S181" s="21"/>
    </row>
    <row r="182" spans="1:19" ht="12.75" customHeight="1">
      <c r="A182" t="s">
        <v>194</v>
      </c>
      <c r="E182" s="180"/>
      <c r="I182" s="65"/>
      <c r="J182" s="234" t="s">
        <v>112</v>
      </c>
      <c r="K182" s="234"/>
      <c r="L182" s="234"/>
      <c r="M182" s="235"/>
      <c r="N182" s="21"/>
      <c r="O182" s="21"/>
      <c r="P182" s="21"/>
      <c r="Q182" s="21"/>
      <c r="R182" s="21"/>
      <c r="S182" s="21"/>
    </row>
    <row r="183" spans="1:19" ht="12.75" customHeight="1">
      <c r="A183" t="s">
        <v>195</v>
      </c>
      <c r="E183" s="134"/>
      <c r="F183" s="21"/>
      <c r="G183" s="65"/>
      <c r="H183" s="65"/>
      <c r="I183" s="65"/>
      <c r="J183" s="162"/>
      <c r="K183" s="162"/>
      <c r="L183" s="162"/>
      <c r="M183" s="168"/>
      <c r="N183" s="21"/>
      <c r="O183" s="21"/>
      <c r="P183" s="21"/>
      <c r="Q183" s="21"/>
      <c r="R183" s="21"/>
      <c r="S183" s="21"/>
    </row>
    <row r="184" spans="1:19">
      <c r="A184" t="s">
        <v>196</v>
      </c>
      <c r="E184" s="134"/>
      <c r="F184" s="291" t="s">
        <v>145</v>
      </c>
      <c r="G184" s="291"/>
      <c r="H184" s="291"/>
      <c r="I184" s="291"/>
      <c r="J184" s="291"/>
      <c r="K184" s="291"/>
      <c r="L184" s="291"/>
      <c r="M184" s="119"/>
      <c r="N184" s="21"/>
      <c r="O184" s="21"/>
      <c r="P184" s="21"/>
      <c r="Q184" s="21"/>
      <c r="R184" s="21"/>
      <c r="S184" s="21"/>
    </row>
    <row r="185" spans="1:19" ht="13.5" thickBot="1">
      <c r="A185" t="s">
        <v>149</v>
      </c>
      <c r="E185" s="135"/>
      <c r="F185" s="136"/>
      <c r="G185" s="67"/>
      <c r="H185" s="67"/>
      <c r="I185" s="67"/>
      <c r="J185" s="67"/>
      <c r="K185" s="67"/>
      <c r="L185" s="67"/>
      <c r="M185" s="137"/>
      <c r="N185" s="21"/>
      <c r="O185" s="21"/>
      <c r="P185" s="21"/>
      <c r="Q185" s="21"/>
      <c r="R185" s="21"/>
      <c r="S185" s="21"/>
    </row>
    <row r="186" spans="1:19">
      <c r="A186" t="s">
        <v>150</v>
      </c>
      <c r="E186" s="21"/>
      <c r="F186" s="21"/>
      <c r="G186" s="65"/>
      <c r="H186" s="65"/>
      <c r="I186" s="65"/>
      <c r="J186" s="65"/>
      <c r="K186" s="65"/>
      <c r="L186" s="65"/>
      <c r="M186" s="21"/>
      <c r="N186" s="21"/>
      <c r="O186" s="21"/>
      <c r="P186" s="21"/>
      <c r="Q186" s="21"/>
      <c r="R186" s="21"/>
      <c r="S186" s="21"/>
    </row>
    <row r="187" spans="1:19">
      <c r="A187" t="s">
        <v>151</v>
      </c>
      <c r="E187" s="21"/>
      <c r="F187" s="21"/>
      <c r="G187" s="65"/>
      <c r="H187" s="65"/>
      <c r="I187" s="21"/>
      <c r="J187" s="21"/>
      <c r="K187" s="21"/>
      <c r="L187" s="21"/>
      <c r="M187" s="21"/>
      <c r="N187" s="21"/>
      <c r="O187" s="21"/>
      <c r="P187" s="21"/>
      <c r="Q187" s="21"/>
      <c r="R187" s="21"/>
      <c r="S187" s="21"/>
    </row>
    <row r="188" spans="1:19">
      <c r="A188" t="s">
        <v>198</v>
      </c>
      <c r="E188" s="21"/>
      <c r="F188" s="21"/>
      <c r="G188" s="65"/>
      <c r="H188" s="65"/>
      <c r="I188" s="21"/>
      <c r="J188" s="21"/>
      <c r="K188" s="21"/>
      <c r="L188" s="21"/>
      <c r="M188" s="21"/>
      <c r="N188" s="21"/>
      <c r="O188" s="21"/>
      <c r="P188" s="21"/>
      <c r="Q188" s="21"/>
      <c r="R188" s="21"/>
      <c r="S188" s="21"/>
    </row>
    <row r="189" spans="1:19" ht="12.75" customHeight="1">
      <c r="A189" t="s">
        <v>193</v>
      </c>
      <c r="E189" s="21"/>
      <c r="F189" s="21"/>
      <c r="G189" s="65"/>
      <c r="H189" s="65"/>
      <c r="I189" s="65"/>
      <c r="J189" s="234"/>
      <c r="K189" s="234"/>
      <c r="L189" s="234"/>
      <c r="M189" s="234"/>
      <c r="N189" s="21"/>
      <c r="O189" s="21"/>
      <c r="P189" s="21"/>
      <c r="Q189" s="21"/>
      <c r="R189" s="21"/>
      <c r="S189" s="21"/>
    </row>
    <row r="190" spans="1:19" ht="12.75" customHeight="1">
      <c r="E190" s="21"/>
      <c r="F190" s="21"/>
      <c r="G190" s="65"/>
      <c r="H190" s="65"/>
      <c r="I190" s="21"/>
      <c r="J190" s="234"/>
      <c r="K190" s="234"/>
      <c r="L190" s="234"/>
      <c r="M190" s="234"/>
      <c r="N190" s="21"/>
      <c r="O190" s="21"/>
      <c r="P190" s="21"/>
      <c r="Q190" s="21"/>
      <c r="R190" s="21"/>
      <c r="S190" s="21"/>
    </row>
    <row r="191" spans="1:19" ht="12.75" customHeight="1">
      <c r="E191" s="21"/>
      <c r="F191" s="268"/>
      <c r="G191" s="268"/>
      <c r="H191" s="268"/>
      <c r="I191" s="65"/>
      <c r="J191" s="65"/>
      <c r="K191" s="269"/>
      <c r="L191" s="269"/>
      <c r="M191" s="269"/>
      <c r="N191" s="21"/>
      <c r="O191" s="21"/>
      <c r="P191" s="21"/>
      <c r="Q191" s="21"/>
      <c r="R191" s="21"/>
      <c r="S191" s="21"/>
    </row>
    <row r="192" spans="1:19">
      <c r="E192" s="21"/>
      <c r="F192" s="21"/>
      <c r="G192" s="65"/>
      <c r="H192" s="65"/>
      <c r="I192" s="65"/>
      <c r="J192" s="65"/>
      <c r="K192" s="65"/>
      <c r="L192" s="65"/>
      <c r="M192" s="21"/>
      <c r="N192" s="21"/>
      <c r="O192" s="21"/>
      <c r="P192" s="21"/>
      <c r="Q192" s="21"/>
      <c r="R192" s="21"/>
      <c r="S192" s="21"/>
    </row>
    <row r="193" spans="5:19">
      <c r="E193" s="21"/>
      <c r="F193" s="21"/>
      <c r="G193" s="65"/>
      <c r="H193" s="65"/>
      <c r="I193" s="65"/>
      <c r="J193" s="65"/>
      <c r="K193" s="65"/>
      <c r="L193" s="65"/>
      <c r="M193" s="21"/>
      <c r="N193" s="21"/>
      <c r="O193" s="21"/>
      <c r="P193" s="21"/>
      <c r="Q193" s="21"/>
      <c r="R193" s="21"/>
      <c r="S193" s="21"/>
    </row>
    <row r="194" spans="5:19">
      <c r="E194" s="21"/>
      <c r="F194" s="21"/>
      <c r="G194" s="65"/>
      <c r="H194" s="65"/>
      <c r="I194" s="65"/>
      <c r="J194" s="65"/>
      <c r="K194" s="65"/>
      <c r="L194" s="65"/>
      <c r="M194" s="21"/>
      <c r="N194" s="21"/>
      <c r="O194" s="21"/>
      <c r="P194" s="21"/>
      <c r="Q194" s="21"/>
      <c r="R194" s="21"/>
      <c r="S194" s="21"/>
    </row>
    <row r="195" spans="5:19">
      <c r="E195" s="21"/>
      <c r="F195" s="21"/>
      <c r="G195" s="65"/>
      <c r="H195" s="65"/>
      <c r="I195" s="65"/>
      <c r="J195" s="65"/>
      <c r="K195" s="65"/>
      <c r="L195" s="65"/>
      <c r="M195" s="21"/>
      <c r="N195" s="21"/>
      <c r="O195" s="21"/>
      <c r="P195" s="21"/>
      <c r="Q195" s="21"/>
      <c r="R195" s="21"/>
      <c r="S195" s="21"/>
    </row>
    <row r="196" spans="5:19">
      <c r="E196" s="21"/>
      <c r="F196" s="21"/>
      <c r="G196" s="65"/>
      <c r="H196" s="65"/>
      <c r="I196" s="65"/>
      <c r="J196" s="65"/>
      <c r="K196" s="65"/>
      <c r="L196" s="65"/>
      <c r="M196" s="21"/>
      <c r="N196" s="21"/>
      <c r="O196" s="21"/>
      <c r="P196" s="21"/>
      <c r="Q196" s="21"/>
      <c r="R196" s="21"/>
      <c r="S196" s="21"/>
    </row>
    <row r="197" spans="5:19">
      <c r="E197" s="21"/>
      <c r="F197" s="21"/>
      <c r="G197" s="65"/>
      <c r="H197" s="65"/>
      <c r="I197" s="65"/>
      <c r="J197" s="65"/>
      <c r="K197" s="65"/>
      <c r="L197" s="65"/>
      <c r="M197" s="21"/>
      <c r="N197" s="21"/>
      <c r="O197" s="21"/>
      <c r="P197" s="21"/>
      <c r="Q197" s="21"/>
      <c r="R197" s="21"/>
      <c r="S197" s="21"/>
    </row>
    <row r="198" spans="5:19">
      <c r="E198" s="21"/>
      <c r="F198" s="21"/>
      <c r="G198" s="65"/>
      <c r="H198" s="65"/>
      <c r="I198" s="65"/>
      <c r="J198" s="65"/>
      <c r="K198" s="65"/>
      <c r="L198" s="65"/>
      <c r="M198" s="21"/>
      <c r="N198" s="21"/>
      <c r="O198" s="21"/>
      <c r="P198" s="21"/>
      <c r="Q198" s="21"/>
      <c r="R198" s="21"/>
      <c r="S198" s="21"/>
    </row>
    <row r="199" spans="5:19">
      <c r="E199" s="21"/>
      <c r="F199" s="21"/>
      <c r="G199" s="65"/>
      <c r="H199" s="65"/>
      <c r="I199" s="65"/>
      <c r="J199" s="65"/>
      <c r="K199" s="65"/>
      <c r="L199" s="65"/>
      <c r="M199" s="21"/>
      <c r="N199" s="21"/>
      <c r="O199" s="21"/>
      <c r="P199" s="21"/>
      <c r="Q199" s="21"/>
      <c r="R199" s="21"/>
      <c r="S199" s="21"/>
    </row>
    <row r="200" spans="5:19">
      <c r="E200" s="21"/>
      <c r="F200" s="21"/>
      <c r="G200" s="65"/>
      <c r="H200" s="65"/>
      <c r="I200" s="65"/>
      <c r="J200" s="65"/>
      <c r="K200" s="65"/>
      <c r="L200" s="65"/>
      <c r="M200" s="21"/>
      <c r="N200" s="21"/>
      <c r="O200" s="21"/>
      <c r="P200" s="21"/>
      <c r="Q200" s="21"/>
      <c r="R200" s="21"/>
      <c r="S200" s="21"/>
    </row>
    <row r="201" spans="5:19">
      <c r="E201" s="267"/>
      <c r="F201" s="267"/>
      <c r="G201" s="65"/>
      <c r="H201" s="65"/>
      <c r="I201" s="267"/>
      <c r="J201" s="267"/>
      <c r="K201" s="267"/>
      <c r="L201" s="267"/>
      <c r="M201" s="21"/>
      <c r="N201" s="21"/>
      <c r="O201" s="21"/>
      <c r="P201" s="21"/>
      <c r="Q201" s="21"/>
      <c r="R201" s="21"/>
      <c r="S201" s="21"/>
    </row>
    <row r="202" spans="5:19">
      <c r="E202" s="140"/>
      <c r="F202" s="140"/>
      <c r="G202" s="65"/>
      <c r="H202" s="65"/>
      <c r="I202" s="140"/>
      <c r="J202" s="140"/>
      <c r="K202" s="140"/>
      <c r="L202" s="140"/>
      <c r="M202" s="21"/>
      <c r="N202" s="21"/>
      <c r="O202" s="21"/>
      <c r="P202" s="21"/>
      <c r="Q202" s="21"/>
      <c r="R202" s="21"/>
      <c r="S202" s="21"/>
    </row>
    <row r="203" spans="5:19">
      <c r="E203" s="68"/>
      <c r="F203" s="140"/>
      <c r="G203" s="65"/>
      <c r="H203" s="65"/>
      <c r="I203" s="140"/>
      <c r="J203" s="140"/>
      <c r="K203" s="140"/>
      <c r="L203" s="140"/>
      <c r="M203" s="21"/>
      <c r="N203" s="21"/>
      <c r="O203" s="21"/>
      <c r="P203" s="21"/>
      <c r="Q203" s="21"/>
      <c r="R203" s="21"/>
      <c r="S203" s="21"/>
    </row>
    <row r="204" spans="5:19">
      <c r="E204" s="68"/>
      <c r="F204" s="21"/>
      <c r="G204" s="65"/>
      <c r="H204" s="65"/>
      <c r="I204" s="65"/>
      <c r="J204" s="65"/>
      <c r="K204" s="65"/>
      <c r="L204" s="65"/>
      <c r="M204" s="21"/>
      <c r="N204" s="21"/>
      <c r="O204" s="21"/>
      <c r="P204" s="21"/>
      <c r="Q204" s="21"/>
      <c r="R204" s="21"/>
      <c r="S204" s="21"/>
    </row>
    <row r="205" spans="5:19">
      <c r="E205" s="68"/>
      <c r="F205" s="21"/>
      <c r="G205" s="65"/>
      <c r="H205" s="65"/>
      <c r="I205" s="65"/>
      <c r="J205" s="65"/>
      <c r="K205" s="65"/>
      <c r="L205" s="65"/>
      <c r="M205" s="21"/>
      <c r="N205" s="21"/>
      <c r="O205" s="21"/>
      <c r="P205" s="21"/>
      <c r="Q205" s="21"/>
      <c r="R205" s="21"/>
      <c r="S205" s="21"/>
    </row>
    <row r="206" spans="5:19">
      <c r="E206" s="68"/>
      <c r="F206" s="65"/>
      <c r="G206" s="65"/>
      <c r="H206" s="65"/>
      <c r="I206" s="65"/>
      <c r="J206" s="65"/>
      <c r="K206" s="65"/>
      <c r="L206" s="65"/>
      <c r="M206" s="65"/>
      <c r="N206" s="21"/>
      <c r="O206" s="21"/>
      <c r="P206" s="21"/>
      <c r="Q206" s="21"/>
      <c r="R206" s="21"/>
      <c r="S206" s="21"/>
    </row>
    <row r="207" spans="5:19">
      <c r="N207" s="21"/>
      <c r="O207" s="21"/>
      <c r="P207" s="21"/>
      <c r="Q207" s="21"/>
      <c r="R207" s="21"/>
      <c r="S207" s="21"/>
    </row>
    <row r="208" spans="5:19">
      <c r="N208" s="21"/>
      <c r="O208" s="21"/>
      <c r="P208" s="21"/>
      <c r="Q208" s="21"/>
      <c r="R208" s="21"/>
      <c r="S208" s="21"/>
    </row>
    <row r="209" spans="14:19">
      <c r="N209" s="21"/>
      <c r="O209" s="21"/>
      <c r="P209" s="21"/>
      <c r="Q209" s="21"/>
      <c r="R209" s="21"/>
      <c r="S209" s="21"/>
    </row>
    <row r="210" spans="14:19">
      <c r="N210" s="21"/>
      <c r="O210" s="21"/>
      <c r="P210" s="21"/>
      <c r="Q210" s="21"/>
      <c r="R210" s="21"/>
      <c r="S210" s="21"/>
    </row>
    <row r="211" spans="14:19">
      <c r="N211" s="21"/>
      <c r="O211" s="21"/>
      <c r="P211" s="21"/>
      <c r="Q211" s="21"/>
      <c r="R211" s="21"/>
      <c r="S211" s="21"/>
    </row>
    <row r="212" spans="14:19">
      <c r="N212" s="21"/>
      <c r="O212" s="21"/>
      <c r="P212" s="21"/>
      <c r="Q212" s="21"/>
      <c r="R212" s="21"/>
      <c r="S212" s="21"/>
    </row>
    <row r="213" spans="14:19">
      <c r="N213" s="21"/>
      <c r="O213" s="21"/>
      <c r="P213" s="21"/>
      <c r="Q213" s="21"/>
      <c r="R213" s="21"/>
      <c r="S213" s="21"/>
    </row>
    <row r="214" spans="14:19">
      <c r="N214" s="21"/>
      <c r="O214" s="21"/>
      <c r="P214" s="21"/>
      <c r="Q214" s="21"/>
      <c r="R214" s="21"/>
      <c r="S214" s="21"/>
    </row>
    <row r="215" spans="14:19">
      <c r="N215" s="21"/>
      <c r="O215" s="21"/>
      <c r="P215" s="21"/>
      <c r="Q215" s="21"/>
      <c r="R215" s="21"/>
      <c r="S215" s="21"/>
    </row>
    <row r="216" spans="14:19">
      <c r="N216" s="21"/>
      <c r="O216" s="21"/>
      <c r="P216" s="21"/>
      <c r="Q216" s="21"/>
      <c r="R216" s="21"/>
      <c r="S216" s="21"/>
    </row>
    <row r="217" spans="14:19">
      <c r="N217" s="21"/>
      <c r="O217" s="21"/>
      <c r="P217" s="21"/>
      <c r="Q217" s="21"/>
      <c r="R217" s="21"/>
      <c r="S217" s="21"/>
    </row>
    <row r="218" spans="14:19">
      <c r="N218" s="21"/>
      <c r="O218" s="21"/>
      <c r="P218" s="21"/>
      <c r="Q218" s="21"/>
      <c r="R218" s="21"/>
      <c r="S218" s="21"/>
    </row>
    <row r="219" spans="14:19">
      <c r="N219" s="21"/>
      <c r="O219" s="21"/>
      <c r="P219" s="21"/>
      <c r="Q219" s="21"/>
      <c r="R219" s="21"/>
      <c r="S219" s="21"/>
    </row>
    <row r="220" spans="14:19">
      <c r="N220" s="21"/>
      <c r="O220" s="21"/>
      <c r="P220" s="21"/>
      <c r="Q220" s="21"/>
      <c r="R220" s="21"/>
      <c r="S220" s="21"/>
    </row>
    <row r="221" spans="14:19">
      <c r="N221" s="21"/>
      <c r="O221" s="21"/>
      <c r="P221" s="21"/>
      <c r="Q221" s="21"/>
      <c r="R221" s="21"/>
      <c r="S221" s="21"/>
    </row>
    <row r="222" spans="14:19">
      <c r="N222" s="21"/>
      <c r="O222" s="21"/>
      <c r="P222" s="21"/>
      <c r="Q222" s="21"/>
      <c r="R222" s="21"/>
      <c r="S222" s="21"/>
    </row>
    <row r="223" spans="14:19">
      <c r="N223" s="21"/>
      <c r="O223" s="21"/>
      <c r="P223" s="21"/>
      <c r="Q223" s="21"/>
      <c r="R223" s="21"/>
      <c r="S223" s="21"/>
    </row>
    <row r="224" spans="14:19">
      <c r="N224" s="21"/>
      <c r="O224" s="21"/>
      <c r="P224" s="21"/>
      <c r="Q224" s="21"/>
      <c r="R224" s="21"/>
      <c r="S224" s="21"/>
    </row>
    <row r="225" spans="14:19">
      <c r="N225" s="21"/>
      <c r="O225" s="21"/>
      <c r="P225" s="21"/>
      <c r="Q225" s="21"/>
      <c r="R225" s="21"/>
      <c r="S225" s="21"/>
    </row>
    <row r="226" spans="14:19">
      <c r="N226" s="21"/>
      <c r="O226" s="21"/>
      <c r="P226" s="21"/>
      <c r="Q226" s="21"/>
      <c r="R226" s="21"/>
      <c r="S226" s="21"/>
    </row>
    <row r="227" spans="14:19">
      <c r="N227" s="21"/>
      <c r="O227" s="21"/>
      <c r="P227" s="21"/>
      <c r="Q227" s="21"/>
      <c r="R227" s="21"/>
      <c r="S227" s="21"/>
    </row>
    <row r="228" spans="14:19">
      <c r="N228" s="21"/>
      <c r="O228" s="21"/>
      <c r="P228" s="21"/>
      <c r="Q228" s="21"/>
      <c r="R228" s="21"/>
      <c r="S228" s="21"/>
    </row>
    <row r="229" spans="14:19">
      <c r="N229" s="21"/>
      <c r="O229" s="21"/>
      <c r="P229" s="21"/>
      <c r="Q229" s="21"/>
      <c r="R229" s="21"/>
      <c r="S229" s="21"/>
    </row>
    <row r="230" spans="14:19">
      <c r="N230" s="21"/>
      <c r="O230" s="21"/>
      <c r="P230" s="21"/>
      <c r="Q230" s="21"/>
      <c r="R230" s="21"/>
      <c r="S230" s="21"/>
    </row>
    <row r="231" spans="14:19">
      <c r="N231" s="21"/>
      <c r="O231" s="21"/>
      <c r="P231" s="21"/>
      <c r="Q231" s="21"/>
      <c r="R231" s="21"/>
      <c r="S231" s="21"/>
    </row>
    <row r="232" spans="14:19">
      <c r="N232" s="21"/>
      <c r="O232" s="21"/>
      <c r="P232" s="21"/>
      <c r="Q232" s="21"/>
      <c r="R232" s="21"/>
      <c r="S232" s="21"/>
    </row>
    <row r="233" spans="14:19">
      <c r="N233" s="21"/>
      <c r="O233" s="21"/>
      <c r="P233" s="21"/>
      <c r="Q233" s="21"/>
      <c r="R233" s="21"/>
      <c r="S233" s="21"/>
    </row>
    <row r="234" spans="14:19">
      <c r="N234" s="21"/>
      <c r="O234" s="21"/>
      <c r="P234" s="21"/>
      <c r="Q234" s="21"/>
      <c r="R234" s="21"/>
      <c r="S234" s="21"/>
    </row>
    <row r="235" spans="14:19">
      <c r="N235" s="21"/>
      <c r="O235" s="21"/>
      <c r="P235" s="21"/>
      <c r="Q235" s="21"/>
      <c r="R235" s="21"/>
      <c r="S235" s="21"/>
    </row>
    <row r="236" spans="14:19">
      <c r="N236" s="21"/>
      <c r="O236" s="21"/>
      <c r="P236" s="21"/>
      <c r="Q236" s="21"/>
      <c r="R236" s="21"/>
      <c r="S236" s="21"/>
    </row>
    <row r="237" spans="14:19">
      <c r="N237" s="21"/>
      <c r="O237" s="21"/>
      <c r="P237" s="21"/>
      <c r="Q237" s="21"/>
      <c r="R237" s="21"/>
      <c r="S237" s="21"/>
    </row>
    <row r="238" spans="14:19">
      <c r="N238" s="21"/>
      <c r="O238" s="21"/>
      <c r="P238" s="21"/>
      <c r="Q238" s="21"/>
      <c r="R238" s="21"/>
      <c r="S238" s="21"/>
    </row>
    <row r="239" spans="14:19">
      <c r="N239" s="21"/>
      <c r="O239" s="21"/>
      <c r="P239" s="21"/>
      <c r="Q239" s="21"/>
      <c r="R239" s="21"/>
      <c r="S239" s="21"/>
    </row>
    <row r="240" spans="14:19">
      <c r="N240" s="21"/>
      <c r="O240" s="21"/>
      <c r="P240" s="21"/>
      <c r="Q240" s="21"/>
      <c r="R240" s="21"/>
      <c r="S240" s="21"/>
    </row>
    <row r="241" spans="14:19">
      <c r="N241" s="21"/>
      <c r="O241" s="21"/>
      <c r="P241" s="21"/>
      <c r="Q241" s="21"/>
      <c r="R241" s="21"/>
      <c r="S241" s="21"/>
    </row>
    <row r="242" spans="14:19">
      <c r="N242" s="21"/>
      <c r="O242" s="21"/>
      <c r="P242" s="21"/>
      <c r="Q242" s="21"/>
      <c r="R242" s="21"/>
      <c r="S242" s="21"/>
    </row>
    <row r="243" spans="14:19">
      <c r="N243" s="21"/>
      <c r="O243" s="21"/>
      <c r="P243" s="21"/>
      <c r="Q243" s="21"/>
      <c r="R243" s="21"/>
      <c r="S243" s="21"/>
    </row>
    <row r="244" spans="14:19">
      <c r="N244" s="21"/>
      <c r="O244" s="21"/>
      <c r="P244" s="21"/>
      <c r="Q244" s="21"/>
      <c r="R244" s="21"/>
      <c r="S244" s="21"/>
    </row>
    <row r="245" spans="14:19">
      <c r="N245" s="21"/>
      <c r="O245" s="21"/>
      <c r="P245" s="21"/>
      <c r="Q245" s="21"/>
      <c r="R245" s="21"/>
      <c r="S245" s="21"/>
    </row>
    <row r="246" spans="14:19">
      <c r="N246" s="21"/>
      <c r="O246" s="21"/>
      <c r="P246" s="21"/>
      <c r="Q246" s="21"/>
      <c r="R246" s="21"/>
      <c r="S246" s="21"/>
    </row>
    <row r="247" spans="14:19">
      <c r="N247" s="21"/>
      <c r="O247" s="21"/>
      <c r="P247" s="21"/>
      <c r="Q247" s="21"/>
      <c r="R247" s="21"/>
      <c r="S247" s="21"/>
    </row>
    <row r="248" spans="14:19">
      <c r="N248" s="21"/>
      <c r="O248" s="21"/>
      <c r="P248" s="21"/>
      <c r="Q248" s="21"/>
      <c r="R248" s="21"/>
      <c r="S248" s="21"/>
    </row>
    <row r="249" spans="14:19">
      <c r="N249" s="21"/>
      <c r="O249" s="21"/>
      <c r="P249" s="21"/>
      <c r="Q249" s="21"/>
      <c r="R249" s="21"/>
      <c r="S249" s="21"/>
    </row>
    <row r="250" spans="14:19">
      <c r="N250" s="21"/>
      <c r="O250" s="21"/>
      <c r="P250" s="21"/>
      <c r="Q250" s="21"/>
      <c r="R250" s="21"/>
      <c r="S250" s="21"/>
    </row>
    <row r="251" spans="14:19">
      <c r="N251" s="21"/>
      <c r="O251" s="21"/>
      <c r="P251" s="21"/>
      <c r="Q251" s="21"/>
      <c r="R251" s="21"/>
      <c r="S251" s="21"/>
    </row>
    <row r="252" spans="14:19">
      <c r="N252" s="21"/>
      <c r="O252" s="21"/>
      <c r="P252" s="21"/>
      <c r="Q252" s="21"/>
      <c r="R252" s="21"/>
      <c r="S252" s="21"/>
    </row>
    <row r="253" spans="14:19">
      <c r="N253" s="21"/>
      <c r="O253" s="21"/>
      <c r="P253" s="21"/>
      <c r="Q253" s="21"/>
      <c r="R253" s="21"/>
      <c r="S253" s="21"/>
    </row>
    <row r="254" spans="14:19">
      <c r="N254" s="21"/>
      <c r="O254" s="21"/>
      <c r="P254" s="21"/>
      <c r="Q254" s="21"/>
      <c r="R254" s="21"/>
      <c r="S254" s="21"/>
    </row>
    <row r="255" spans="14:19">
      <c r="N255" s="21"/>
      <c r="O255" s="21"/>
      <c r="P255" s="21"/>
      <c r="Q255" s="21"/>
      <c r="R255" s="21"/>
      <c r="S255" s="21"/>
    </row>
    <row r="256" spans="14:19">
      <c r="N256" s="21"/>
      <c r="O256" s="21"/>
      <c r="P256" s="21"/>
      <c r="Q256" s="21"/>
      <c r="R256" s="21"/>
      <c r="S256" s="21"/>
    </row>
    <row r="257" spans="14:19">
      <c r="N257" s="21"/>
      <c r="O257" s="21"/>
      <c r="P257" s="21"/>
      <c r="Q257" s="21"/>
      <c r="R257" s="21"/>
      <c r="S257" s="21"/>
    </row>
    <row r="258" spans="14:19">
      <c r="N258" s="21"/>
      <c r="O258" s="21"/>
      <c r="P258" s="21"/>
      <c r="Q258" s="21"/>
      <c r="R258" s="21"/>
      <c r="S258" s="21"/>
    </row>
    <row r="259" spans="14:19">
      <c r="N259" s="21"/>
      <c r="O259" s="21"/>
      <c r="P259" s="21"/>
      <c r="Q259" s="21"/>
      <c r="R259" s="21"/>
      <c r="S259" s="21"/>
    </row>
    <row r="260" spans="14:19">
      <c r="N260" s="21"/>
      <c r="O260" s="21"/>
      <c r="P260" s="21"/>
      <c r="Q260" s="21"/>
      <c r="R260" s="21"/>
      <c r="S260" s="21"/>
    </row>
    <row r="261" spans="14:19">
      <c r="N261" s="21"/>
      <c r="O261" s="21"/>
      <c r="P261" s="21"/>
      <c r="Q261" s="21"/>
      <c r="R261" s="21"/>
      <c r="S261" s="21"/>
    </row>
    <row r="262" spans="14:19">
      <c r="N262" s="21"/>
      <c r="O262" s="21"/>
      <c r="P262" s="21"/>
      <c r="Q262" s="21"/>
      <c r="R262" s="21"/>
      <c r="S262" s="21"/>
    </row>
    <row r="263" spans="14:19">
      <c r="N263" s="21"/>
      <c r="O263" s="21"/>
      <c r="P263" s="21"/>
      <c r="Q263" s="21"/>
      <c r="R263" s="21"/>
      <c r="S263" s="21"/>
    </row>
    <row r="264" spans="14:19">
      <c r="N264" s="21"/>
      <c r="O264" s="21"/>
      <c r="P264" s="21"/>
      <c r="Q264" s="21"/>
      <c r="R264" s="21"/>
      <c r="S264" s="21"/>
    </row>
    <row r="265" spans="14:19">
      <c r="N265" s="21"/>
      <c r="O265" s="21"/>
      <c r="P265" s="21"/>
      <c r="Q265" s="21"/>
      <c r="R265" s="21"/>
      <c r="S265" s="21"/>
    </row>
    <row r="266" spans="14:19">
      <c r="N266" s="21"/>
      <c r="O266" s="21"/>
      <c r="P266" s="21"/>
      <c r="Q266" s="21"/>
      <c r="R266" s="21"/>
      <c r="S266" s="21"/>
    </row>
    <row r="267" spans="14:19">
      <c r="N267" s="21"/>
      <c r="O267" s="21"/>
      <c r="P267" s="21"/>
      <c r="Q267" s="21"/>
      <c r="R267" s="21"/>
      <c r="S267" s="21"/>
    </row>
    <row r="268" spans="14:19">
      <c r="N268" s="21"/>
      <c r="O268" s="21"/>
      <c r="P268" s="21"/>
      <c r="Q268" s="21"/>
      <c r="R268" s="21"/>
      <c r="S268" s="21"/>
    </row>
    <row r="269" spans="14:19">
      <c r="N269" s="21"/>
      <c r="O269" s="21"/>
      <c r="P269" s="21"/>
      <c r="Q269" s="21"/>
      <c r="R269" s="21"/>
      <c r="S269" s="21"/>
    </row>
    <row r="270" spans="14:19">
      <c r="N270" s="21"/>
      <c r="O270" s="21"/>
      <c r="P270" s="21"/>
      <c r="Q270" s="21"/>
      <c r="R270" s="21"/>
      <c r="S270" s="21"/>
    </row>
    <row r="271" spans="14:19">
      <c r="N271" s="21"/>
      <c r="O271" s="21"/>
      <c r="P271" s="21"/>
      <c r="Q271" s="21"/>
      <c r="R271" s="21"/>
      <c r="S271" s="21"/>
    </row>
    <row r="272" spans="14:19">
      <c r="N272" s="21"/>
      <c r="O272" s="21"/>
      <c r="P272" s="21"/>
      <c r="Q272" s="21"/>
      <c r="R272" s="21"/>
      <c r="S272" s="21"/>
    </row>
    <row r="273" spans="14:19">
      <c r="N273" s="21"/>
      <c r="O273" s="21"/>
      <c r="P273" s="21"/>
      <c r="Q273" s="21"/>
      <c r="R273" s="21"/>
      <c r="S273" s="21"/>
    </row>
    <row r="274" spans="14:19">
      <c r="N274" s="21"/>
      <c r="O274" s="21"/>
      <c r="P274" s="21"/>
      <c r="Q274" s="21"/>
      <c r="R274" s="21"/>
      <c r="S274" s="21"/>
    </row>
    <row r="275" spans="14:19">
      <c r="N275" s="21"/>
      <c r="O275" s="21"/>
      <c r="P275" s="21"/>
      <c r="Q275" s="21"/>
      <c r="R275" s="21"/>
      <c r="S275" s="21"/>
    </row>
    <row r="276" spans="14:19">
      <c r="N276" s="21"/>
      <c r="O276" s="21"/>
      <c r="P276" s="21"/>
      <c r="Q276" s="21"/>
      <c r="R276" s="21"/>
      <c r="S276" s="21"/>
    </row>
    <row r="277" spans="14:19">
      <c r="N277" s="21"/>
      <c r="O277" s="21"/>
      <c r="P277" s="21"/>
      <c r="Q277" s="21"/>
      <c r="R277" s="21"/>
      <c r="S277" s="21"/>
    </row>
    <row r="278" spans="14:19"/>
    <row r="279" spans="14:19"/>
    <row r="280" spans="14:19"/>
    <row r="281" spans="14:19"/>
    <row r="282" spans="14:19"/>
    <row r="283" spans="14:19"/>
    <row r="284" spans="14:19"/>
    <row r="285" spans="14:19"/>
    <row r="286" spans="14:19"/>
    <row r="287" spans="14:19"/>
    <row r="288" spans="14:19"/>
    <row r="289"/>
    <row r="290"/>
    <row r="291"/>
    <row r="292"/>
    <row r="293"/>
    <row r="294"/>
    <row r="295"/>
    <row r="296"/>
    <row r="297"/>
    <row r="298"/>
    <row r="299"/>
    <row r="300"/>
  </sheetData>
  <sheetProtection algorithmName="SHA-512" hashValue="QbSh5TtqquWIftHJ++sTDjmEXhMmav9wKL8cZDnCjxFY3BSUAoHYmDcmw8OW0lMovgXL/uPT97l582KteIBpEQ==" saltValue="MUiFohcDsnt20w85eR1j2Q==" spinCount="100000" sheet="1" scenarios="1" formatColumns="0" formatRows="0"/>
  <mergeCells count="253">
    <mergeCell ref="F85:H85"/>
    <mergeCell ref="I85:I86"/>
    <mergeCell ref="L87:M87"/>
    <mergeCell ref="L88:M88"/>
    <mergeCell ref="F71:G71"/>
    <mergeCell ref="L89:M89"/>
    <mergeCell ref="L90:M90"/>
    <mergeCell ref="E80:E81"/>
    <mergeCell ref="L91:M91"/>
    <mergeCell ref="F73:G73"/>
    <mergeCell ref="I73:J73"/>
    <mergeCell ref="K73:L73"/>
    <mergeCell ref="F74:G74"/>
    <mergeCell ref="I74:J74"/>
    <mergeCell ref="J85:J86"/>
    <mergeCell ref="K85:K86"/>
    <mergeCell ref="E79:M79"/>
    <mergeCell ref="I76:J76"/>
    <mergeCell ref="F77:G77"/>
    <mergeCell ref="E78:G78"/>
    <mergeCell ref="E82:F82"/>
    <mergeCell ref="E85:E86"/>
    <mergeCell ref="F76:G76"/>
    <mergeCell ref="K71:L71"/>
    <mergeCell ref="L53:M53"/>
    <mergeCell ref="E53:F53"/>
    <mergeCell ref="L54:M54"/>
    <mergeCell ref="K63:M63"/>
    <mergeCell ref="H63:J63"/>
    <mergeCell ref="F63:G63"/>
    <mergeCell ref="E58:F58"/>
    <mergeCell ref="L58:M58"/>
    <mergeCell ref="E59:F59"/>
    <mergeCell ref="L59:M59"/>
    <mergeCell ref="E57:F57"/>
    <mergeCell ref="L57:M57"/>
    <mergeCell ref="L55:M55"/>
    <mergeCell ref="E61:F61"/>
    <mergeCell ref="L61:M61"/>
    <mergeCell ref="E62:M62"/>
    <mergeCell ref="E60:F60"/>
    <mergeCell ref="L60:M60"/>
    <mergeCell ref="E55:F55"/>
    <mergeCell ref="E56:F56"/>
    <mergeCell ref="L56:M56"/>
    <mergeCell ref="E1:F3"/>
    <mergeCell ref="L1:M1"/>
    <mergeCell ref="L2:M2"/>
    <mergeCell ref="L3:M3"/>
    <mergeCell ref="G1:K3"/>
    <mergeCell ref="E21:F21"/>
    <mergeCell ref="G21:G22"/>
    <mergeCell ref="E4:M4"/>
    <mergeCell ref="J5:M5"/>
    <mergeCell ref="K8:L8"/>
    <mergeCell ref="E9:E14"/>
    <mergeCell ref="F9:M14"/>
    <mergeCell ref="J15:K15"/>
    <mergeCell ref="L15:M15"/>
    <mergeCell ref="E5:I5"/>
    <mergeCell ref="E6:I7"/>
    <mergeCell ref="E15:E16"/>
    <mergeCell ref="L16:M16"/>
    <mergeCell ref="K21:K22"/>
    <mergeCell ref="L21:L22"/>
    <mergeCell ref="M21:M22"/>
    <mergeCell ref="H21:J22"/>
    <mergeCell ref="F15:I16"/>
    <mergeCell ref="J16:K16"/>
    <mergeCell ref="F20:I20"/>
    <mergeCell ref="L20:M20"/>
    <mergeCell ref="F19:I19"/>
    <mergeCell ref="L19:M19"/>
    <mergeCell ref="E52:M52"/>
    <mergeCell ref="F42:F43"/>
    <mergeCell ref="G42:G43"/>
    <mergeCell ref="H42:H43"/>
    <mergeCell ref="I42:J42"/>
    <mergeCell ref="E42:E43"/>
    <mergeCell ref="K42:M42"/>
    <mergeCell ref="H23:J23"/>
    <mergeCell ref="E23:F23"/>
    <mergeCell ref="K40:L40"/>
    <mergeCell ref="K41:L41"/>
    <mergeCell ref="E38:F38"/>
    <mergeCell ref="E39:M39"/>
    <mergeCell ref="E24:M24"/>
    <mergeCell ref="G38:H38"/>
    <mergeCell ref="E40:G41"/>
    <mergeCell ref="H40:J41"/>
    <mergeCell ref="F72:G72"/>
    <mergeCell ref="K76:L76"/>
    <mergeCell ref="I66:M66"/>
    <mergeCell ref="E54:F54"/>
    <mergeCell ref="E66:H66"/>
    <mergeCell ref="E65:M65"/>
    <mergeCell ref="I71:J71"/>
    <mergeCell ref="F70:G70"/>
    <mergeCell ref="K75:L75"/>
    <mergeCell ref="K69:L69"/>
    <mergeCell ref="F67:G67"/>
    <mergeCell ref="F68:G68"/>
    <mergeCell ref="F69:G69"/>
    <mergeCell ref="I68:J68"/>
    <mergeCell ref="K68:L68"/>
    <mergeCell ref="I69:J69"/>
    <mergeCell ref="I67:J67"/>
    <mergeCell ref="K67:L67"/>
    <mergeCell ref="K64:M64"/>
    <mergeCell ref="F64:G64"/>
    <mergeCell ref="H64:J64"/>
    <mergeCell ref="L94:M94"/>
    <mergeCell ref="L95:M95"/>
    <mergeCell ref="L96:M96"/>
    <mergeCell ref="L97:M97"/>
    <mergeCell ref="L99:M99"/>
    <mergeCell ref="I70:J70"/>
    <mergeCell ref="K70:L70"/>
    <mergeCell ref="L105:M105"/>
    <mergeCell ref="L92:M92"/>
    <mergeCell ref="L85:M86"/>
    <mergeCell ref="I77:J77"/>
    <mergeCell ref="K77:L77"/>
    <mergeCell ref="I78:L78"/>
    <mergeCell ref="L93:M93"/>
    <mergeCell ref="J80:J81"/>
    <mergeCell ref="L98:M98"/>
    <mergeCell ref="L100:M100"/>
    <mergeCell ref="L101:M101"/>
    <mergeCell ref="L102:M102"/>
    <mergeCell ref="L103:M103"/>
    <mergeCell ref="L104:M104"/>
    <mergeCell ref="K74:L74"/>
    <mergeCell ref="E201:F201"/>
    <mergeCell ref="I201:L201"/>
    <mergeCell ref="F191:H191"/>
    <mergeCell ref="K191:M191"/>
    <mergeCell ref="E135:E136"/>
    <mergeCell ref="J135:J136"/>
    <mergeCell ref="K135:K136"/>
    <mergeCell ref="F135:F136"/>
    <mergeCell ref="E170:H170"/>
    <mergeCell ref="E162:M162"/>
    <mergeCell ref="E168:H168"/>
    <mergeCell ref="E169:H169"/>
    <mergeCell ref="E157:F157"/>
    <mergeCell ref="E156:G156"/>
    <mergeCell ref="E159:I159"/>
    <mergeCell ref="J149:M149"/>
    <mergeCell ref="J174:M174"/>
    <mergeCell ref="J159:M159"/>
    <mergeCell ref="F184:L184"/>
    <mergeCell ref="E177:H177"/>
    <mergeCell ref="E174:H174"/>
    <mergeCell ref="E176:H176"/>
    <mergeCell ref="E175:H175"/>
    <mergeCell ref="E178:H178"/>
    <mergeCell ref="K109:L109"/>
    <mergeCell ref="K107:M107"/>
    <mergeCell ref="E108:M108"/>
    <mergeCell ref="E109:F109"/>
    <mergeCell ref="E107:F107"/>
    <mergeCell ref="E129:G129"/>
    <mergeCell ref="E134:M134"/>
    <mergeCell ref="H129:J129"/>
    <mergeCell ref="K129:M129"/>
    <mergeCell ref="H117:J117"/>
    <mergeCell ref="K115:M115"/>
    <mergeCell ref="E130:M131"/>
    <mergeCell ref="E119:G119"/>
    <mergeCell ref="K126:M126"/>
    <mergeCell ref="K124:M124"/>
    <mergeCell ref="K123:M123"/>
    <mergeCell ref="E111:G111"/>
    <mergeCell ref="K111:M111"/>
    <mergeCell ref="H111:J111"/>
    <mergeCell ref="K117:M117"/>
    <mergeCell ref="E118:G118"/>
    <mergeCell ref="H118:J118"/>
    <mergeCell ref="E125:G125"/>
    <mergeCell ref="H125:J125"/>
    <mergeCell ref="J189:M189"/>
    <mergeCell ref="J190:M190"/>
    <mergeCell ref="J176:M176"/>
    <mergeCell ref="J182:M182"/>
    <mergeCell ref="J180:M180"/>
    <mergeCell ref="J181:M181"/>
    <mergeCell ref="J170:M170"/>
    <mergeCell ref="E121:G121"/>
    <mergeCell ref="H121:J121"/>
    <mergeCell ref="K121:M121"/>
    <mergeCell ref="E122:G122"/>
    <mergeCell ref="H122:J122"/>
    <mergeCell ref="K122:M122"/>
    <mergeCell ref="E123:G123"/>
    <mergeCell ref="H123:J123"/>
    <mergeCell ref="L135:L136"/>
    <mergeCell ref="E179:H179"/>
    <mergeCell ref="E180:H180"/>
    <mergeCell ref="E181:H181"/>
    <mergeCell ref="E128:G128"/>
    <mergeCell ref="H128:J128"/>
    <mergeCell ref="K128:M128"/>
    <mergeCell ref="E132:M132"/>
    <mergeCell ref="E133:M133"/>
    <mergeCell ref="J178:M178"/>
    <mergeCell ref="E161:M161"/>
    <mergeCell ref="E112:G112"/>
    <mergeCell ref="H112:J112"/>
    <mergeCell ref="K112:M112"/>
    <mergeCell ref="E113:G113"/>
    <mergeCell ref="H113:J113"/>
    <mergeCell ref="K113:M113"/>
    <mergeCell ref="K127:M127"/>
    <mergeCell ref="E126:G126"/>
    <mergeCell ref="H126:J126"/>
    <mergeCell ref="J168:M168"/>
    <mergeCell ref="J175:M175"/>
    <mergeCell ref="J169:M169"/>
    <mergeCell ref="K118:M118"/>
    <mergeCell ref="H114:J114"/>
    <mergeCell ref="K114:M114"/>
    <mergeCell ref="E115:G115"/>
    <mergeCell ref="H115:J115"/>
    <mergeCell ref="E120:G120"/>
    <mergeCell ref="H120:J120"/>
    <mergeCell ref="K120:M120"/>
    <mergeCell ref="E116:G116"/>
    <mergeCell ref="H116:J116"/>
    <mergeCell ref="J167:M167"/>
    <mergeCell ref="E114:G114"/>
    <mergeCell ref="E117:G117"/>
    <mergeCell ref="E17:E20"/>
    <mergeCell ref="F17:I17"/>
    <mergeCell ref="J17:K20"/>
    <mergeCell ref="L17:M17"/>
    <mergeCell ref="F18:I18"/>
    <mergeCell ref="L18:M18"/>
    <mergeCell ref="F75:G75"/>
    <mergeCell ref="I75:J75"/>
    <mergeCell ref="I72:J72"/>
    <mergeCell ref="K72:L72"/>
    <mergeCell ref="K116:M116"/>
    <mergeCell ref="H119:J119"/>
    <mergeCell ref="K119:M119"/>
    <mergeCell ref="M135:M148"/>
    <mergeCell ref="E127:G127"/>
    <mergeCell ref="H127:J127"/>
    <mergeCell ref="H124:J124"/>
    <mergeCell ref="E124:G124"/>
    <mergeCell ref="K125:M125"/>
    <mergeCell ref="L106:M106"/>
    <mergeCell ref="E110:M110"/>
  </mergeCells>
  <conditionalFormatting sqref="E87:E106">
    <cfRule type="cellIs" dxfId="61" priority="31" operator="notEqual">
      <formula>""</formula>
    </cfRule>
  </conditionalFormatting>
  <conditionalFormatting sqref="E88:E106">
    <cfRule type="expression" dxfId="60" priority="30">
      <formula>E87=""</formula>
    </cfRule>
  </conditionalFormatting>
  <conditionalFormatting sqref="E174:E181">
    <cfRule type="cellIs" dxfId="59" priority="4" operator="notEqual">
      <formula>""</formula>
    </cfRule>
  </conditionalFormatting>
  <conditionalFormatting sqref="E26:H37">
    <cfRule type="expression" dxfId="58" priority="70">
      <formula>E26&lt;&gt;""</formula>
    </cfRule>
  </conditionalFormatting>
  <conditionalFormatting sqref="E6:I7 F8 M8 F9:M14 F15:I16 L15:M17 F20:I20 L20:M20 G21:G23 H40:J41 M40:M41 L80:L81 G81 E159:M159 E182:G182">
    <cfRule type="cellIs" dxfId="57" priority="67" operator="notEqual">
      <formula>""</formula>
    </cfRule>
  </conditionalFormatting>
  <conditionalFormatting sqref="E159:I159">
    <cfRule type="expression" dxfId="56" priority="78">
      <formula>$J$159&lt;&gt;""</formula>
    </cfRule>
  </conditionalFormatting>
  <conditionalFormatting sqref="E137:L148">
    <cfRule type="expression" dxfId="55" priority="32">
      <formula>$L$15&lt;&gt;"NIT"</formula>
    </cfRule>
    <cfRule type="expression" dxfId="54" priority="122">
      <formula>$E137&gt;$F$8</formula>
    </cfRule>
  </conditionalFormatting>
  <conditionalFormatting sqref="E44:M51">
    <cfRule type="cellIs" dxfId="53" priority="24" operator="notEqual">
      <formula>""</formula>
    </cfRule>
  </conditionalFormatting>
  <conditionalFormatting sqref="E54:M61">
    <cfRule type="cellIs" dxfId="52" priority="14" operator="notEqual">
      <formula>""</formula>
    </cfRule>
  </conditionalFormatting>
  <conditionalFormatting sqref="E64:M64">
    <cfRule type="expression" dxfId="51" priority="83">
      <formula>$J$8=""</formula>
    </cfRule>
  </conditionalFormatting>
  <conditionalFormatting sqref="E68:M77">
    <cfRule type="cellIs" dxfId="50" priority="41" operator="notEqual">
      <formula>""</formula>
    </cfRule>
  </conditionalFormatting>
  <conditionalFormatting sqref="E112:M129">
    <cfRule type="cellIs" dxfId="49" priority="45" operator="notEqual">
      <formula>""</formula>
    </cfRule>
  </conditionalFormatting>
  <conditionalFormatting sqref="E113:M123">
    <cfRule type="expression" dxfId="48" priority="33">
      <formula>E112:F112=""</formula>
    </cfRule>
  </conditionalFormatting>
  <conditionalFormatting sqref="E124:M124">
    <cfRule type="expression" dxfId="47" priority="133">
      <formula>E118:F118=""</formula>
    </cfRule>
  </conditionalFormatting>
  <conditionalFormatting sqref="E125:M129">
    <cfRule type="expression" dxfId="46" priority="3">
      <formula>E124:F124=""</formula>
    </cfRule>
  </conditionalFormatting>
  <conditionalFormatting sqref="E127:M127">
    <cfRule type="expression" dxfId="45" priority="139">
      <formula>#REF!=""</formula>
    </cfRule>
  </conditionalFormatting>
  <conditionalFormatting sqref="F17:F19 L18:L19">
    <cfRule type="cellIs" dxfId="44" priority="25" operator="notEqual">
      <formula>""</formula>
    </cfRule>
  </conditionalFormatting>
  <conditionalFormatting sqref="F27:H37">
    <cfRule type="expression" dxfId="43" priority="68">
      <formula>$E27=""</formula>
    </cfRule>
  </conditionalFormatting>
  <conditionalFormatting sqref="F87:H106 L87:M106">
    <cfRule type="cellIs" dxfId="42" priority="39" operator="notEqual">
      <formula>""</formula>
    </cfRule>
  </conditionalFormatting>
  <conditionalFormatting sqref="F87:H106">
    <cfRule type="expression" dxfId="41" priority="37" stopIfTrue="1">
      <formula>E87=""</formula>
    </cfRule>
  </conditionalFormatting>
  <conditionalFormatting sqref="F44:M51">
    <cfRule type="expression" dxfId="40" priority="23">
      <formula>$E44=""</formula>
    </cfRule>
  </conditionalFormatting>
  <conditionalFormatting sqref="F68:M77">
    <cfRule type="expression" dxfId="39" priority="40">
      <formula>$E68=""</formula>
    </cfRule>
  </conditionalFormatting>
  <conditionalFormatting sqref="G21">
    <cfRule type="expression" dxfId="38" priority="113">
      <formula>$G$22&lt;&gt;""</formula>
    </cfRule>
  </conditionalFormatting>
  <conditionalFormatting sqref="G109">
    <cfRule type="cellIs" dxfId="37" priority="129" stopIfTrue="1" operator="lessThan">
      <formula>0</formula>
    </cfRule>
  </conditionalFormatting>
  <conditionalFormatting sqref="G54:M61">
    <cfRule type="expression" dxfId="36" priority="13">
      <formula>$E54=""</formula>
    </cfRule>
  </conditionalFormatting>
  <conditionalFormatting sqref="H8 J8">
    <cfRule type="expression" dxfId="35" priority="64">
      <formula>OR($H$8&lt;&gt;"",$J$8&lt;&gt;"")</formula>
    </cfRule>
  </conditionalFormatting>
  <conditionalFormatting sqref="I26">
    <cfRule type="cellIs" dxfId="34" priority="29" operator="notEqual">
      <formula>""</formula>
    </cfRule>
  </conditionalFormatting>
  <conditionalFormatting sqref="I26:I37">
    <cfRule type="expression" dxfId="33" priority="69">
      <formula>OR(LEFT($E26,3)="Adi",LEFT($E26,3)="Lib",LEFT($E26,3)="Mod",LEFT($E26,3)="Sus",LEFT($E26,3)="")</formula>
    </cfRule>
  </conditionalFormatting>
  <conditionalFormatting sqref="I27:L37">
    <cfRule type="expression" dxfId="32" priority="27">
      <formula>I27&lt;&gt;""</formula>
    </cfRule>
  </conditionalFormatting>
  <conditionalFormatting sqref="J26:J37">
    <cfRule type="expression" dxfId="31" priority="74">
      <formula>LEFT(E26,3)&lt;&gt;"Adi"</formula>
    </cfRule>
  </conditionalFormatting>
  <conditionalFormatting sqref="J87:J106">
    <cfRule type="cellIs" dxfId="30" priority="38" operator="lessThan">
      <formula>0</formula>
    </cfRule>
  </conditionalFormatting>
  <conditionalFormatting sqref="J159:M159">
    <cfRule type="expression" dxfId="29" priority="131">
      <formula>$M$158&lt;$C$7</formula>
    </cfRule>
  </conditionalFormatting>
  <conditionalFormatting sqref="K6:K7">
    <cfRule type="cellIs" dxfId="28" priority="118" operator="greaterThanOrEqual">
      <formula>32</formula>
    </cfRule>
    <cfRule type="expression" dxfId="27" priority="116">
      <formula>$K6="dd"</formula>
    </cfRule>
    <cfRule type="cellIs" dxfId="26" priority="63" operator="between">
      <formula>1</formula>
      <formula>31</formula>
    </cfRule>
  </conditionalFormatting>
  <conditionalFormatting sqref="K21">
    <cfRule type="cellIs" dxfId="25" priority="53" operator="greaterThanOrEqual">
      <formula>32</formula>
    </cfRule>
    <cfRule type="expression" dxfId="24" priority="51">
      <formula>$K21="dd"</formula>
    </cfRule>
    <cfRule type="cellIs" dxfId="23" priority="49" operator="between">
      <formula>1</formula>
      <formula>31</formula>
    </cfRule>
  </conditionalFormatting>
  <conditionalFormatting sqref="K23">
    <cfRule type="cellIs" dxfId="22" priority="60" operator="greaterThanOrEqual">
      <formula>32</formula>
    </cfRule>
    <cfRule type="cellIs" dxfId="21" priority="56" operator="between">
      <formula>1</formula>
      <formula>31</formula>
    </cfRule>
    <cfRule type="expression" dxfId="20" priority="58">
      <formula>$K23="dd"</formula>
    </cfRule>
  </conditionalFormatting>
  <conditionalFormatting sqref="K26:K37">
    <cfRule type="expression" dxfId="19" priority="73">
      <formula>LEFT($E26,3)&lt;&gt;"Mod"</formula>
    </cfRule>
  </conditionalFormatting>
  <conditionalFormatting sqref="L6:L7">
    <cfRule type="cellIs" dxfId="18" priority="62" operator="between">
      <formula>1</formula>
      <formula>12</formula>
    </cfRule>
    <cfRule type="expression" dxfId="17" priority="115">
      <formula>$L6="mm"</formula>
    </cfRule>
    <cfRule type="cellIs" dxfId="16" priority="117" operator="greaterThan">
      <formula>12</formula>
    </cfRule>
  </conditionalFormatting>
  <conditionalFormatting sqref="L21">
    <cfRule type="cellIs" dxfId="15" priority="52" operator="greaterThan">
      <formula>12</formula>
    </cfRule>
    <cfRule type="expression" dxfId="14" priority="50">
      <formula>$L21="mm"</formula>
    </cfRule>
    <cfRule type="cellIs" dxfId="13" priority="48" operator="between">
      <formula>1</formula>
      <formula>12</formula>
    </cfRule>
  </conditionalFormatting>
  <conditionalFormatting sqref="L23">
    <cfRule type="cellIs" dxfId="12" priority="59" operator="greaterThan">
      <formula>12</formula>
    </cfRule>
    <cfRule type="cellIs" dxfId="11" priority="55" operator="between">
      <formula>1</formula>
      <formula>12</formula>
    </cfRule>
    <cfRule type="expression" dxfId="10" priority="57">
      <formula>$L23="mm"</formula>
    </cfRule>
  </conditionalFormatting>
  <conditionalFormatting sqref="L26:L37">
    <cfRule type="expression" dxfId="9" priority="72">
      <formula>OR(LEFT($E26,3)="Con",LEFT($E26,3)="Adi",LEFT($E26,3)="Mod",LEFT($E26,3)="")</formula>
    </cfRule>
  </conditionalFormatting>
  <conditionalFormatting sqref="L87:M106">
    <cfRule type="expression" dxfId="8" priority="35">
      <formula>$H87=""</formula>
    </cfRule>
  </conditionalFormatting>
  <conditionalFormatting sqref="M6:M7">
    <cfRule type="cellIs" dxfId="7" priority="61" operator="between">
      <formula>2022</formula>
      <formula>2055</formula>
    </cfRule>
  </conditionalFormatting>
  <conditionalFormatting sqref="M21">
    <cfRule type="cellIs" dxfId="6" priority="47" operator="between">
      <formula>2022</formula>
      <formula>2055</formula>
    </cfRule>
  </conditionalFormatting>
  <conditionalFormatting sqref="M23">
    <cfRule type="cellIs" dxfId="5" priority="54" operator="between">
      <formula>2022</formula>
      <formula>2055</formula>
    </cfRule>
  </conditionalFormatting>
  <conditionalFormatting sqref="M38">
    <cfRule type="cellIs" dxfId="4" priority="28" operator="lessThan">
      <formula>0</formula>
    </cfRule>
  </conditionalFormatting>
  <conditionalFormatting sqref="M78">
    <cfRule type="cellIs" dxfId="3" priority="26" operator="notEqual">
      <formula>$H$78</formula>
    </cfRule>
  </conditionalFormatting>
  <conditionalFormatting sqref="M152">
    <cfRule type="expression" dxfId="2" priority="82">
      <formula>M109=M78</formula>
    </cfRule>
  </conditionalFormatting>
  <conditionalFormatting sqref="M153:M154">
    <cfRule type="expression" dxfId="1" priority="2">
      <formula>$F$8=MAX($E$87:$E$106)</formula>
    </cfRule>
  </conditionalFormatting>
  <conditionalFormatting sqref="M154">
    <cfRule type="expression" dxfId="0" priority="1">
      <formula>$G$82&lt;&gt;$M$38</formula>
    </cfRule>
  </conditionalFormatting>
  <dataValidations xWindow="256" yWindow="754" count="20">
    <dataValidation type="decimal" operator="greaterThanOrEqual" allowBlank="1" showInputMessage="1" showErrorMessage="1" sqref="G80:G82 I80:I82">
      <formula1>0</formula1>
    </dataValidation>
    <dataValidation type="decimal" allowBlank="1" showInputMessage="1" showErrorMessage="1" errorTitle="Valor errado" error="Solo se permite el ingreso de números  entre 0 y 100, el signo de porcentaje %, está preestablecido." promptTitle="Porcentaje de anticipo" prompt="Indique el porcentaje de anticipo pactado en el contrato." sqref="L81:L82">
      <formula1>0</formula1>
      <formula2>100</formula2>
    </dataValidation>
    <dataValidation type="decimal" operator="greaterThanOrEqual" allowBlank="1" showInputMessage="1" showErrorMessage="1" sqref="H87:H106">
      <formula1>-1000000000000</formula1>
    </dataValidation>
    <dataValidation type="list" allowBlank="1" showInputMessage="1" showErrorMessage="1" promptTitle="Base para anticipo" prompt="De acuerdo con lo estipulado en la cláusula &quot;Forma de pago&quot; del contrato, seleccione si el anticipo es con base en el valor del &quot;Contrato&quot; o con base en el valor de la &quot;Oferta&quot; del proponente" sqref="L80">
      <formula1>Base</formula1>
    </dataValidation>
    <dataValidation allowBlank="1" showInputMessage="1" showErrorMessage="1" promptTitle="Utilice la nomenclatura" prompt="Ejemplo:_x000a_CD-018-2020_x000a_CMA-001-2020_x000a_SASI-003-2021" sqref="M8"/>
    <dataValidation allowBlank="1" showInputMessage="1" showErrorMessage="1" promptTitle="Documentos Presupuestales" prompt="De haber insertado filas es necesario validar esta sumatoria para &quot;Valor Total&quot;" sqref="M38"/>
    <dataValidation allowBlank="1" showInputMessage="1" showErrorMessage="1" promptTitle="Docs Presupuestales" prompt="Se pueden insertar filas según se considere pertinente" sqref="E24:M24"/>
    <dataValidation type="textLength" allowBlank="1" showInputMessage="1" showErrorMessage="1" promptTitle="PARA TRAMITE DE ANTICIPO" prompt="Si el presente informe es para pagar el ANTICIPO del contrato, por favor diligencie la palabra &quot;ANTICIPO&quot;. _x000a__x000a_En caso contrario diligencie el prefijo y número de la factura." sqref="G87">
      <formula1>1</formula1>
      <formula2>20</formula2>
    </dataValidation>
    <dataValidation type="list" allowBlank="1" showInputMessage="1" showErrorMessage="1" sqref="E26">
      <formula1>$A$25</formula1>
    </dataValidation>
    <dataValidation type="list" allowBlank="1" showInputMessage="1" showErrorMessage="1" sqref="L15:M15">
      <formula1>$A$15:$A$22</formula1>
    </dataValidation>
    <dataValidation type="date" operator="lessThanOrEqual" allowBlank="1" showInputMessage="1" showErrorMessage="1" error="La fecha de la factura o cuenta de cobro debe ser anterior o igual a la fecha de la certificación._x000a__x000a_El formato preestablecido es_x000a_( dd/mm/aaaa )" prompt="Formato preestablecido_x000a_( dd/mm/aaaa )_x000a__x000a_Ejemplo:_x000a_31-Oct-2015" sqref="F87:F106">
      <formula1>TODAY()</formula1>
    </dataValidation>
    <dataValidation type="date" allowBlank="1" showInputMessage="1" showErrorMessage="1" errorTitle="SOLO DILIGENCIE FECHAS" error="Por favor diligence en formato &quot;dd/mm/aaaa&quot;" sqref="M40:M41 G26:G37 I44:L51 J54:K61 H54:H61">
      <formula1>43101</formula1>
      <formula2>55153</formula2>
    </dataValidation>
    <dataValidation type="list" allowBlank="1" showInputMessage="1" showErrorMessage="1" sqref="E27:E37">
      <formula1>$A$25:$A$33</formula1>
    </dataValidation>
    <dataValidation type="date" allowBlank="1" showInputMessage="1" showErrorMessage="1" sqref="J159:M159">
      <formula1>C21</formula1>
      <formula2>TODAY()</formula2>
    </dataValidation>
    <dataValidation type="decimal" allowBlank="1" showInputMessage="1" showErrorMessage="1" sqref="H68:H77 M68:M77">
      <formula1>0.01</formula1>
      <formula2>999999999999</formula2>
    </dataValidation>
    <dataValidation type="list" allowBlank="1" showInputMessage="1" showErrorMessage="1" sqref="E54:F61">
      <formula1>$A$54:$A$60</formula1>
    </dataValidation>
    <dataValidation allowBlank="1" showInputMessage="1" showErrorMessage="1" promptTitle="LISTA DESPLEGABLE" prompt="Seleccione el tipo de documento anexo, de la lista desplegable. _x000a_Dispone de 6 espacios para 6 tipos de documentos diferentes._x000a__x000a_Asegúrese de adjuntar todos los documentos que aquí relaciona." sqref="E182"/>
    <dataValidation type="list" allowBlank="1" showInputMessage="1" showErrorMessage="1" sqref="E174:H181">
      <formula1>$A$174:$A$190</formula1>
    </dataValidation>
    <dataValidation allowBlank="1" showInputMessage="1" showErrorMessage="1" promptTitle="ADVERTENCIA:" prompt="Por favor no utilice la herramienta de copiar y pegar en ninguna sección del formato, dado que ello desconfigura las fórmulas y las validaciones._x000a__x000a_" sqref="F8"/>
    <dataValidation type="decimal" operator="greaterThan" allowBlank="1" showInputMessage="1" showErrorMessage="1" sqref="H44:H51 M44:M51">
      <formula1>0</formula1>
    </dataValidation>
  </dataValidations>
  <pageMargins left="0.39370078740157483" right="0.19685039370078741" top="0.59055118110236227" bottom="0.39370078740157483" header="0" footer="0"/>
  <pageSetup scale="69" fitToHeight="0" orientation="portrait" r:id="rId1"/>
  <headerFooter>
    <oddFooter>&amp;RPágina &amp;P de &amp;N</oddFooter>
  </headerFooter>
  <ignoredErrors>
    <ignoredError sqref="I80:I82 G80 G82" unlockedFormula="1"/>
  </ignoredError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K68"/>
  <sheetViews>
    <sheetView view="pageBreakPreview" topLeftCell="A4" zoomScale="110" zoomScaleNormal="112" zoomScaleSheetLayoutView="110" workbookViewId="0">
      <selection activeCell="A14" sqref="A14:I14"/>
    </sheetView>
  </sheetViews>
  <sheetFormatPr baseColWidth="10" defaultColWidth="11.42578125" defaultRowHeight="15"/>
  <cols>
    <col min="1" max="7" width="11.42578125" style="7"/>
    <col min="8" max="8" width="22.42578125" style="7" customWidth="1"/>
    <col min="9" max="9" width="14.85546875" style="7" customWidth="1"/>
    <col min="10" max="10" width="11.7109375" style="7" customWidth="1"/>
    <col min="11" max="16384" width="11.42578125" style="7"/>
  </cols>
  <sheetData>
    <row r="1" spans="1:10" s="10" customFormat="1" ht="30" customHeight="1">
      <c r="A1" s="476" t="s">
        <v>115</v>
      </c>
      <c r="B1" s="477"/>
      <c r="C1" s="477"/>
      <c r="D1" s="477"/>
      <c r="E1" s="477"/>
      <c r="F1" s="477"/>
      <c r="G1" s="477"/>
      <c r="H1" s="477"/>
      <c r="I1" s="478"/>
      <c r="J1" s="454" t="s">
        <v>179</v>
      </c>
    </row>
    <row r="2" spans="1:10" ht="15.75">
      <c r="A2" s="11"/>
      <c r="B2" s="12"/>
      <c r="C2" s="12"/>
      <c r="D2" s="12"/>
      <c r="E2" s="12"/>
      <c r="F2" s="12"/>
      <c r="G2" s="12"/>
      <c r="H2" s="12"/>
      <c r="I2" s="13"/>
      <c r="J2" s="455"/>
    </row>
    <row r="3" spans="1:10" s="8" customFormat="1" ht="18.75">
      <c r="A3" s="468" t="s">
        <v>176</v>
      </c>
      <c r="B3" s="479"/>
      <c r="C3" s="479"/>
      <c r="D3" s="479"/>
      <c r="E3" s="479"/>
      <c r="F3" s="479"/>
      <c r="G3" s="479"/>
      <c r="H3" s="479"/>
      <c r="I3" s="480"/>
      <c r="J3" s="148"/>
    </row>
    <row r="4" spans="1:10" s="8" customFormat="1" ht="18.75">
      <c r="A4" s="468" t="s">
        <v>116</v>
      </c>
      <c r="B4" s="469"/>
      <c r="C4" s="469"/>
      <c r="D4" s="469"/>
      <c r="E4" s="469"/>
      <c r="F4" s="469"/>
      <c r="G4" s="469"/>
      <c r="H4" s="469"/>
      <c r="I4" s="470"/>
      <c r="J4" s="148" t="s">
        <v>180</v>
      </c>
    </row>
    <row r="5" spans="1:10" s="8" customFormat="1" ht="18.75">
      <c r="A5" s="468" t="s">
        <v>117</v>
      </c>
      <c r="B5" s="469"/>
      <c r="C5" s="469"/>
      <c r="D5" s="469"/>
      <c r="E5" s="469"/>
      <c r="F5" s="469"/>
      <c r="G5" s="469"/>
      <c r="H5" s="469"/>
      <c r="I5" s="470"/>
      <c r="J5" s="148" t="s">
        <v>181</v>
      </c>
    </row>
    <row r="6" spans="1:10" s="8" customFormat="1" ht="18.75">
      <c r="A6" s="468" t="s">
        <v>177</v>
      </c>
      <c r="B6" s="469"/>
      <c r="C6" s="469"/>
      <c r="D6" s="469"/>
      <c r="E6" s="469"/>
      <c r="F6" s="469"/>
      <c r="G6" s="469"/>
      <c r="H6" s="469"/>
      <c r="I6" s="470"/>
      <c r="J6" s="148" t="s">
        <v>182</v>
      </c>
    </row>
    <row r="7" spans="1:10" s="8" customFormat="1" ht="30.75" customHeight="1">
      <c r="A7" s="457" t="s">
        <v>118</v>
      </c>
      <c r="B7" s="458"/>
      <c r="C7" s="458"/>
      <c r="D7" s="458"/>
      <c r="E7" s="458"/>
      <c r="F7" s="458"/>
      <c r="G7" s="458"/>
      <c r="H7" s="458"/>
      <c r="I7" s="459"/>
      <c r="J7" s="148"/>
    </row>
    <row r="8" spans="1:10" s="8" customFormat="1" ht="33.75" customHeight="1">
      <c r="A8" s="457" t="s">
        <v>119</v>
      </c>
      <c r="B8" s="458"/>
      <c r="C8" s="458"/>
      <c r="D8" s="458"/>
      <c r="E8" s="458"/>
      <c r="F8" s="458"/>
      <c r="G8" s="458"/>
      <c r="H8" s="458"/>
      <c r="I8" s="459"/>
      <c r="J8" s="148"/>
    </row>
    <row r="9" spans="1:10" s="8" customFormat="1" ht="18.75">
      <c r="A9" s="457" t="s">
        <v>178</v>
      </c>
      <c r="B9" s="458"/>
      <c r="C9" s="458"/>
      <c r="D9" s="458"/>
      <c r="E9" s="458"/>
      <c r="F9" s="458"/>
      <c r="G9" s="458"/>
      <c r="H9" s="458"/>
      <c r="I9" s="459"/>
      <c r="J9" s="148"/>
    </row>
    <row r="10" spans="1:10" s="8" customFormat="1" ht="30.75" customHeight="1">
      <c r="A10" s="457" t="s">
        <v>120</v>
      </c>
      <c r="B10" s="458"/>
      <c r="C10" s="458"/>
      <c r="D10" s="458"/>
      <c r="E10" s="458"/>
      <c r="F10" s="458"/>
      <c r="G10" s="458"/>
      <c r="H10" s="458"/>
      <c r="I10" s="459"/>
      <c r="J10" s="148"/>
    </row>
    <row r="11" spans="1:10" s="8" customFormat="1" ht="18.75">
      <c r="A11" s="457" t="s">
        <v>121</v>
      </c>
      <c r="B11" s="458"/>
      <c r="C11" s="458"/>
      <c r="D11" s="458"/>
      <c r="E11" s="458"/>
      <c r="F11" s="458"/>
      <c r="G11" s="458"/>
      <c r="H11" s="458"/>
      <c r="I11" s="459"/>
      <c r="J11" s="148"/>
    </row>
    <row r="12" spans="1:10" s="8" customFormat="1" ht="48.75" customHeight="1">
      <c r="A12" s="457" t="s">
        <v>122</v>
      </c>
      <c r="B12" s="458"/>
      <c r="C12" s="458"/>
      <c r="D12" s="458"/>
      <c r="E12" s="458"/>
      <c r="F12" s="458"/>
      <c r="G12" s="458"/>
      <c r="H12" s="458"/>
      <c r="I12" s="459"/>
      <c r="J12" s="148">
        <v>7</v>
      </c>
    </row>
    <row r="13" spans="1:10" s="8" customFormat="1" ht="18.75">
      <c r="A13" s="457" t="s">
        <v>123</v>
      </c>
      <c r="B13" s="458"/>
      <c r="C13" s="458"/>
      <c r="D13" s="458"/>
      <c r="E13" s="458"/>
      <c r="F13" s="458"/>
      <c r="G13" s="458"/>
      <c r="H13" s="458"/>
      <c r="I13" s="459"/>
      <c r="J13" s="148"/>
    </row>
    <row r="14" spans="1:10" s="8" customFormat="1" ht="18.75">
      <c r="A14" s="457" t="s">
        <v>124</v>
      </c>
      <c r="B14" s="458"/>
      <c r="C14" s="458"/>
      <c r="D14" s="458"/>
      <c r="E14" s="458"/>
      <c r="F14" s="458"/>
      <c r="G14" s="458"/>
      <c r="H14" s="458"/>
      <c r="I14" s="459"/>
      <c r="J14" s="148"/>
    </row>
    <row r="15" spans="1:10" ht="32.450000000000003" customHeight="1">
      <c r="A15" s="457" t="s">
        <v>125</v>
      </c>
      <c r="B15" s="458"/>
      <c r="C15" s="458"/>
      <c r="D15" s="458"/>
      <c r="E15" s="458"/>
      <c r="F15" s="458"/>
      <c r="G15" s="458"/>
      <c r="H15" s="458"/>
      <c r="I15" s="459"/>
      <c r="J15" s="149"/>
    </row>
    <row r="16" spans="1:10" ht="18.75">
      <c r="A16" s="457" t="s">
        <v>126</v>
      </c>
      <c r="B16" s="458"/>
      <c r="C16" s="458"/>
      <c r="D16" s="458"/>
      <c r="E16" s="458"/>
      <c r="F16" s="458"/>
      <c r="G16" s="458"/>
      <c r="H16" s="458"/>
      <c r="I16" s="459"/>
      <c r="J16" s="149"/>
    </row>
    <row r="17" spans="1:11" ht="65.25" customHeight="1">
      <c r="A17" s="457" t="s">
        <v>127</v>
      </c>
      <c r="B17" s="458"/>
      <c r="C17" s="458"/>
      <c r="D17" s="458"/>
      <c r="E17" s="458"/>
      <c r="F17" s="458"/>
      <c r="G17" s="458"/>
      <c r="H17" s="458"/>
      <c r="I17" s="459"/>
      <c r="J17" s="149"/>
    </row>
    <row r="18" spans="1:11" ht="31.5" customHeight="1">
      <c r="A18" s="457" t="s">
        <v>128</v>
      </c>
      <c r="B18" s="458"/>
      <c r="C18" s="458"/>
      <c r="D18" s="458"/>
      <c r="E18" s="458"/>
      <c r="F18" s="458"/>
      <c r="G18" s="458"/>
      <c r="H18" s="458"/>
      <c r="I18" s="459"/>
      <c r="J18" s="149"/>
    </row>
    <row r="19" spans="1:11" ht="22.15" customHeight="1">
      <c r="A19" s="464" t="s">
        <v>129</v>
      </c>
      <c r="B19" s="463"/>
      <c r="C19" s="463"/>
      <c r="D19" s="463"/>
      <c r="E19" s="463"/>
      <c r="F19" s="463"/>
      <c r="G19" s="463"/>
      <c r="H19" s="463"/>
      <c r="I19" s="465"/>
      <c r="J19" s="149"/>
    </row>
    <row r="20" spans="1:11" s="8" customFormat="1" ht="50.25" customHeight="1">
      <c r="A20" s="471" t="s">
        <v>130</v>
      </c>
      <c r="B20" s="472"/>
      <c r="C20" s="472"/>
      <c r="D20" s="472"/>
      <c r="E20" s="472"/>
      <c r="F20" s="472"/>
      <c r="G20" s="472"/>
      <c r="H20" s="472"/>
      <c r="I20" s="473"/>
      <c r="J20" s="148"/>
    </row>
    <row r="21" spans="1:11" s="8" customFormat="1" ht="65.25" customHeight="1">
      <c r="A21" s="471" t="s">
        <v>131</v>
      </c>
      <c r="B21" s="474"/>
      <c r="C21" s="474"/>
      <c r="D21" s="474"/>
      <c r="E21" s="474"/>
      <c r="F21" s="474"/>
      <c r="G21" s="474"/>
      <c r="H21" s="474"/>
      <c r="I21" s="475"/>
      <c r="J21" s="148" t="s">
        <v>183</v>
      </c>
    </row>
    <row r="22" spans="1:11" ht="157.5" customHeight="1">
      <c r="A22" s="471" t="s">
        <v>132</v>
      </c>
      <c r="B22" s="474"/>
      <c r="C22" s="474"/>
      <c r="D22" s="474"/>
      <c r="E22" s="474"/>
      <c r="F22" s="474"/>
      <c r="G22" s="474"/>
      <c r="H22" s="474"/>
      <c r="I22" s="475"/>
      <c r="J22" s="149" t="s">
        <v>183</v>
      </c>
    </row>
    <row r="23" spans="1:11" ht="41.25" customHeight="1">
      <c r="A23" s="466" t="s">
        <v>184</v>
      </c>
      <c r="B23" s="456"/>
      <c r="C23" s="456"/>
      <c r="D23" s="456"/>
      <c r="E23" s="456"/>
      <c r="F23" s="456"/>
      <c r="G23" s="456"/>
      <c r="H23" s="456"/>
      <c r="I23" s="467"/>
      <c r="J23" s="149">
        <v>2</v>
      </c>
    </row>
    <row r="24" spans="1:11" ht="19.5" customHeight="1">
      <c r="A24" s="457" t="s">
        <v>133</v>
      </c>
      <c r="B24" s="458"/>
      <c r="C24" s="458"/>
      <c r="D24" s="458"/>
      <c r="E24" s="458"/>
      <c r="F24" s="458"/>
      <c r="G24" s="458"/>
      <c r="H24" s="458"/>
      <c r="I24" s="459"/>
      <c r="J24" s="149" t="s">
        <v>185</v>
      </c>
    </row>
    <row r="25" spans="1:11" ht="69.75" customHeight="1">
      <c r="A25" s="466" t="s">
        <v>186</v>
      </c>
      <c r="B25" s="456"/>
      <c r="C25" s="456"/>
      <c r="D25" s="456"/>
      <c r="E25" s="456"/>
      <c r="F25" s="456"/>
      <c r="G25" s="456"/>
      <c r="H25" s="456"/>
      <c r="I25" s="467"/>
      <c r="J25" s="149"/>
    </row>
    <row r="26" spans="1:11" ht="58.5" customHeight="1">
      <c r="A26" s="466" t="s">
        <v>187</v>
      </c>
      <c r="B26" s="456"/>
      <c r="C26" s="456"/>
      <c r="D26" s="456"/>
      <c r="E26" s="456"/>
      <c r="F26" s="456"/>
      <c r="G26" s="456"/>
      <c r="H26" s="456"/>
      <c r="I26" s="467"/>
      <c r="J26" s="149"/>
    </row>
    <row r="27" spans="1:11" ht="15.75" customHeight="1">
      <c r="A27" s="457" t="s">
        <v>134</v>
      </c>
      <c r="B27" s="458"/>
      <c r="C27" s="458"/>
      <c r="D27" s="458"/>
      <c r="E27" s="458"/>
      <c r="F27" s="458"/>
      <c r="G27" s="458"/>
      <c r="H27" s="458"/>
      <c r="I27" s="459"/>
      <c r="J27" s="149"/>
    </row>
    <row r="28" spans="1:11" ht="18.75">
      <c r="A28" s="457" t="s">
        <v>135</v>
      </c>
      <c r="B28" s="458"/>
      <c r="C28" s="458"/>
      <c r="D28" s="458"/>
      <c r="E28" s="458"/>
      <c r="F28" s="458"/>
      <c r="G28" s="458"/>
      <c r="H28" s="458"/>
      <c r="I28" s="459"/>
      <c r="J28" s="149"/>
    </row>
    <row r="29" spans="1:11" ht="19.5" customHeight="1">
      <c r="A29" s="457" t="s">
        <v>136</v>
      </c>
      <c r="B29" s="458"/>
      <c r="C29" s="458"/>
      <c r="D29" s="458"/>
      <c r="E29" s="458"/>
      <c r="F29" s="458"/>
      <c r="G29" s="458"/>
      <c r="H29" s="458"/>
      <c r="I29" s="459"/>
      <c r="J29" s="149"/>
    </row>
    <row r="30" spans="1:11" ht="19.5" customHeight="1">
      <c r="A30" s="457" t="s">
        <v>137</v>
      </c>
      <c r="B30" s="458"/>
      <c r="C30" s="458"/>
      <c r="D30" s="458"/>
      <c r="E30" s="458"/>
      <c r="F30" s="458"/>
      <c r="G30" s="458"/>
      <c r="H30" s="458"/>
      <c r="I30" s="459"/>
      <c r="J30" s="149"/>
    </row>
    <row r="31" spans="1:11" ht="19.5" customHeight="1">
      <c r="A31" s="457" t="s">
        <v>138</v>
      </c>
      <c r="B31" s="458"/>
      <c r="C31" s="458"/>
      <c r="D31" s="458"/>
      <c r="E31" s="458"/>
      <c r="F31" s="458"/>
      <c r="G31" s="458"/>
      <c r="H31" s="458"/>
      <c r="I31" s="459"/>
      <c r="J31" s="149"/>
    </row>
    <row r="32" spans="1:11" ht="38.25" customHeight="1">
      <c r="A32" s="457" t="s">
        <v>139</v>
      </c>
      <c r="B32" s="458"/>
      <c r="C32" s="458"/>
      <c r="D32" s="458"/>
      <c r="E32" s="458"/>
      <c r="F32" s="458"/>
      <c r="G32" s="458"/>
      <c r="H32" s="458"/>
      <c r="I32" s="459"/>
      <c r="J32" s="149"/>
      <c r="K32" s="9"/>
    </row>
    <row r="33" spans="1:10" ht="55.5" customHeight="1">
      <c r="A33" s="460" t="s">
        <v>140</v>
      </c>
      <c r="B33" s="461"/>
      <c r="C33" s="461"/>
      <c r="D33" s="461"/>
      <c r="E33" s="461"/>
      <c r="F33" s="461"/>
      <c r="G33" s="461"/>
      <c r="H33" s="461"/>
      <c r="I33" s="462"/>
      <c r="J33" s="149"/>
    </row>
    <row r="34" spans="1:10" ht="19.5" customHeight="1">
      <c r="A34" s="463"/>
      <c r="B34" s="463"/>
      <c r="C34" s="463"/>
      <c r="D34" s="463"/>
      <c r="E34" s="463"/>
      <c r="F34" s="463"/>
      <c r="G34" s="463"/>
      <c r="H34" s="463"/>
      <c r="I34" s="463"/>
      <c r="J34" s="150"/>
    </row>
    <row r="35" spans="1:10" ht="19.5" customHeight="1">
      <c r="A35" s="458"/>
      <c r="B35" s="458"/>
      <c r="C35" s="458"/>
      <c r="D35" s="458"/>
      <c r="E35" s="458"/>
      <c r="F35" s="458"/>
      <c r="G35" s="458"/>
      <c r="H35" s="458"/>
      <c r="I35" s="458"/>
      <c r="J35" s="150"/>
    </row>
    <row r="36" spans="1:10" ht="19.5" customHeight="1">
      <c r="A36" s="458"/>
      <c r="B36" s="458"/>
      <c r="C36" s="458"/>
      <c r="D36" s="458"/>
      <c r="E36" s="458"/>
      <c r="F36" s="458"/>
      <c r="G36" s="458"/>
      <c r="H36" s="458"/>
      <c r="I36" s="458"/>
      <c r="J36" s="150"/>
    </row>
    <row r="37" spans="1:10" ht="19.5" customHeight="1">
      <c r="A37" s="463"/>
      <c r="B37" s="463"/>
      <c r="C37" s="463"/>
      <c r="D37" s="463"/>
      <c r="E37" s="463"/>
      <c r="F37" s="463"/>
      <c r="G37" s="463"/>
      <c r="H37" s="463"/>
      <c r="I37" s="463"/>
      <c r="J37" s="150"/>
    </row>
    <row r="38" spans="1:10" ht="19.5" customHeight="1">
      <c r="A38" s="463"/>
      <c r="B38" s="463"/>
      <c r="C38" s="463"/>
      <c r="D38" s="463"/>
      <c r="E38" s="463"/>
      <c r="F38" s="463"/>
      <c r="G38" s="463"/>
      <c r="H38" s="463"/>
      <c r="I38" s="463"/>
      <c r="J38" s="150"/>
    </row>
    <row r="39" spans="1:10" ht="19.5" customHeight="1">
      <c r="A39" s="456"/>
      <c r="B39" s="456"/>
      <c r="C39" s="456"/>
      <c r="D39" s="456"/>
      <c r="E39" s="456"/>
      <c r="F39" s="456"/>
      <c r="G39" s="456"/>
      <c r="H39" s="456"/>
      <c r="I39" s="456"/>
      <c r="J39" s="150"/>
    </row>
    <row r="40" spans="1:10" ht="18.75">
      <c r="J40" s="150"/>
    </row>
    <row r="41" spans="1:10" ht="18.75">
      <c r="J41" s="150"/>
    </row>
    <row r="42" spans="1:10" ht="18.75">
      <c r="J42" s="150"/>
    </row>
    <row r="43" spans="1:10" ht="18.75">
      <c r="J43" s="150"/>
    </row>
    <row r="44" spans="1:10" ht="18.75">
      <c r="J44" s="150"/>
    </row>
    <row r="45" spans="1:10" ht="18.75">
      <c r="J45" s="150"/>
    </row>
    <row r="46" spans="1:10" ht="18.75">
      <c r="J46" s="150"/>
    </row>
    <row r="47" spans="1:10" ht="18.75">
      <c r="J47" s="150"/>
    </row>
    <row r="48" spans="1:10" ht="18.75">
      <c r="J48" s="150"/>
    </row>
    <row r="49" spans="10:10" ht="18.75">
      <c r="J49" s="150"/>
    </row>
    <row r="50" spans="10:10" ht="18.75">
      <c r="J50" s="150"/>
    </row>
    <row r="51" spans="10:10" ht="18.75">
      <c r="J51" s="150"/>
    </row>
    <row r="52" spans="10:10" ht="18.75">
      <c r="J52" s="150"/>
    </row>
    <row r="53" spans="10:10" ht="18.75">
      <c r="J53" s="150"/>
    </row>
    <row r="54" spans="10:10" ht="18.75">
      <c r="J54" s="150"/>
    </row>
    <row r="55" spans="10:10" ht="18.75">
      <c r="J55" s="150"/>
    </row>
    <row r="56" spans="10:10" ht="18.75">
      <c r="J56" s="150"/>
    </row>
    <row r="57" spans="10:10" ht="18.75">
      <c r="J57" s="150"/>
    </row>
    <row r="58" spans="10:10" ht="18.75">
      <c r="J58" s="150"/>
    </row>
    <row r="59" spans="10:10" ht="18.75">
      <c r="J59" s="150"/>
    </row>
    <row r="60" spans="10:10" ht="18.75">
      <c r="J60" s="150"/>
    </row>
    <row r="61" spans="10:10" ht="18.75">
      <c r="J61" s="150"/>
    </row>
    <row r="62" spans="10:10" ht="18.75">
      <c r="J62" s="150"/>
    </row>
    <row r="63" spans="10:10" ht="18.75">
      <c r="J63" s="150"/>
    </row>
    <row r="64" spans="10:10" ht="18.75">
      <c r="J64" s="150"/>
    </row>
    <row r="65" spans="10:10" ht="18.75">
      <c r="J65" s="150"/>
    </row>
    <row r="66" spans="10:10" ht="18.75">
      <c r="J66" s="150"/>
    </row>
    <row r="67" spans="10:10" ht="18.75">
      <c r="J67" s="150"/>
    </row>
    <row r="68" spans="10:10" ht="18.75">
      <c r="J68" s="150"/>
    </row>
  </sheetData>
  <mergeCells count="39">
    <mergeCell ref="A1:I1"/>
    <mergeCell ref="A3:I3"/>
    <mergeCell ref="A15:I15"/>
    <mergeCell ref="A16:I16"/>
    <mergeCell ref="A7:I7"/>
    <mergeCell ref="A8:I8"/>
    <mergeCell ref="A9:I9"/>
    <mergeCell ref="A10:I10"/>
    <mergeCell ref="A11:I11"/>
    <mergeCell ref="A12:I12"/>
    <mergeCell ref="A13:I13"/>
    <mergeCell ref="A14:I14"/>
    <mergeCell ref="A25:I25"/>
    <mergeCell ref="A26:I26"/>
    <mergeCell ref="A17:I17"/>
    <mergeCell ref="A4:I4"/>
    <mergeCell ref="A5:I5"/>
    <mergeCell ref="A6:I6"/>
    <mergeCell ref="A20:I20"/>
    <mergeCell ref="A21:I21"/>
    <mergeCell ref="A22:I22"/>
    <mergeCell ref="A23:I23"/>
    <mergeCell ref="A24:I24"/>
    <mergeCell ref="J1:J2"/>
    <mergeCell ref="A39:I39"/>
    <mergeCell ref="A28:I28"/>
    <mergeCell ref="A29:I29"/>
    <mergeCell ref="A32:I32"/>
    <mergeCell ref="A33:I33"/>
    <mergeCell ref="A34:I34"/>
    <mergeCell ref="A35:I35"/>
    <mergeCell ref="A36:I36"/>
    <mergeCell ref="A37:I37"/>
    <mergeCell ref="A38:I38"/>
    <mergeCell ref="A30:I30"/>
    <mergeCell ref="A31:I31"/>
    <mergeCell ref="A27:I27"/>
    <mergeCell ref="A18:I18"/>
    <mergeCell ref="A19:I19"/>
  </mergeCells>
  <pageMargins left="0.70866141732283472" right="0.70866141732283472" top="0.74803149606299213" bottom="0.74803149606299213" header="0.31496062992125984" footer="0.31496062992125984"/>
  <pageSetup paperSize="14" scale="70" orientation="portrait" r:id="rId1"/>
  <rowBreaks count="1" manualBreakCount="1">
    <brk id="33" max="8"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166ACAFEE1794439D9577C7FA5B83A3" ma:contentTypeVersion="15" ma:contentTypeDescription="Crear nuevo documento." ma:contentTypeScope="" ma:versionID="3f249f9d73c1d09a29642480fadc8e13">
  <xsd:schema xmlns:xsd="http://www.w3.org/2001/XMLSchema" xmlns:xs="http://www.w3.org/2001/XMLSchema" xmlns:p="http://schemas.microsoft.com/office/2006/metadata/properties" xmlns:ns2="4d33d6c4-5573-4f93-b0f3-031d8e22a66c" xmlns:ns3="b0eafbc1-667d-4d70-8749-88ce4ded5078" targetNamespace="http://schemas.microsoft.com/office/2006/metadata/properties" ma:root="true" ma:fieldsID="85efb75d722517d0658a82b0a923aa2a" ns2:_="" ns3:_="">
    <xsd:import namespace="4d33d6c4-5573-4f93-b0f3-031d8e22a66c"/>
    <xsd:import namespace="b0eafbc1-667d-4d70-8749-88ce4ded507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3:SharedWithUsers" minOccurs="0"/>
                <xsd:element ref="ns3:SharedWithDetail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33d6c4-5573-4f93-b0f3-031d8e22a66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6de6b406-d09f-48ec-a0ce-cf7e48772f28"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b0eafbc1-667d-4d70-8749-88ce4ded5078"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852456dc-27cb-42ec-95d7-e9c73a454fb8}" ma:internalName="TaxCatchAll" ma:showField="CatchAllData" ma:web="b0eafbc1-667d-4d70-8749-88ce4ded507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b0eafbc1-667d-4d70-8749-88ce4ded5078" xsi:nil="true"/>
    <lcf76f155ced4ddcb4097134ff3c332f xmlns="4d33d6c4-5573-4f93-b0f3-031d8e22a66c">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A842F9E-AC15-4C2F-A27B-5427B0DF676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33d6c4-5573-4f93-b0f3-031d8e22a66c"/>
    <ds:schemaRef ds:uri="b0eafbc1-667d-4d70-8749-88ce4ded507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A50B33-38C2-490E-B8A1-315DDE9D4F73}">
  <ds:schemaRefs>
    <ds:schemaRef ds:uri="http://schemas.microsoft.com/sharepoint/v3/contenttype/forms"/>
  </ds:schemaRefs>
</ds:datastoreItem>
</file>

<file path=customXml/itemProps3.xml><?xml version="1.0" encoding="utf-8"?>
<ds:datastoreItem xmlns:ds="http://schemas.openxmlformats.org/officeDocument/2006/customXml" ds:itemID="{79B4CD05-D9A6-46FC-B0BB-73A8B32718CF}">
  <ds:schemaRefs>
    <ds:schemaRef ds:uri="http://schemas.microsoft.com/office/2006/documentManagement/types"/>
    <ds:schemaRef ds:uri="http://schemas.microsoft.com/office/2006/metadata/properties"/>
    <ds:schemaRef ds:uri="http://purl.org/dc/dcmitype/"/>
    <ds:schemaRef ds:uri="b0eafbc1-667d-4d70-8749-88ce4ded5078"/>
    <ds:schemaRef ds:uri="4d33d6c4-5573-4f93-b0f3-031d8e22a66c"/>
    <ds:schemaRef ds:uri="http://schemas.openxmlformats.org/package/2006/metadata/core-properties"/>
    <ds:schemaRef ds:uri="http://purl.org/dc/elements/1.1/"/>
    <ds:schemaRef ds:uri="http://schemas.microsoft.com/office/infopath/2007/PartnerControl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Formato REG-</vt:lpstr>
      <vt:lpstr>INSTRUCTIVO DILIGENCIAMIENTO</vt:lpstr>
      <vt:lpstr>'Formato REG-'!Área_de_impresión</vt:lpstr>
      <vt:lpstr>'INSTRUCTIVO DILIGENCIAMIENTO'!Área_de_impresión</vt:lpstr>
      <vt:lpstr>Base</vt:lpstr>
      <vt:lpstr>'Formato REG-'!Títulos_a_imprimir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Dx</dc:creator>
  <cp:keywords/>
  <dc:description/>
  <cp:lastModifiedBy>Nubia Esperanza Jimenez Cely</cp:lastModifiedBy>
  <cp:revision/>
  <cp:lastPrinted>2024-09-25T19:43:39Z</cp:lastPrinted>
  <dcterms:created xsi:type="dcterms:W3CDTF">2021-02-22T21:26:53Z</dcterms:created>
  <dcterms:modified xsi:type="dcterms:W3CDTF">2025-07-08T21:20:08Z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0x0101007166ACAFEE1794439D9577C7FA5B83A3</vt:lpwstr>
  </property>
</Properties>
</file>