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PCTP2ESTE01\Desktop\trasladar\ESTERILIZACION 2026\CONTRATOS\REM EQUIPOS\"/>
    </mc:Choice>
  </mc:AlternateContent>
  <xr:revisionPtr revIDLastSave="0" documentId="8_{C6E06DA7-60C6-42E1-9E39-960A892ABA7C}" xr6:coauthVersionLast="47" xr6:coauthVersionMax="47" xr10:uidLastSave="{00000000-0000-0000-0000-000000000000}"/>
  <bookViews>
    <workbookView xWindow="-110" yWindow="-110" windowWidth="19420" windowHeight="11500" xr2:uid="{B9EF625F-AC61-41B2-A2B2-DB06CF87888E}"/>
  </bookViews>
  <sheets>
    <sheet name="Hoj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P35" i="1" l="1"/>
  <c r="AO35" i="1"/>
  <c r="AM35" i="1"/>
  <c r="AL35" i="1"/>
  <c r="AQ35" i="1" s="1"/>
  <c r="AR35" i="1" s="1"/>
  <c r="R35" i="1"/>
  <c r="Q35" i="1"/>
  <c r="O35" i="1"/>
  <c r="N35" i="1"/>
  <c r="S35" i="1" s="1"/>
  <c r="T35" i="1" s="1"/>
  <c r="AP34" i="1"/>
  <c r="AO34" i="1"/>
  <c r="AM34" i="1"/>
  <c r="AL34" i="1"/>
  <c r="AQ34" i="1" s="1"/>
  <c r="AR34" i="1" s="1"/>
  <c r="S34" i="1"/>
  <c r="T34" i="1" s="1"/>
  <c r="R34" i="1"/>
  <c r="Q34" i="1"/>
  <c r="O34" i="1"/>
  <c r="N34" i="1"/>
  <c r="AP33" i="1"/>
  <c r="AO33" i="1"/>
  <c r="AM33" i="1"/>
  <c r="AL33" i="1"/>
  <c r="AQ33" i="1" s="1"/>
  <c r="AR33" i="1" s="1"/>
  <c r="R33" i="1"/>
  <c r="Q33" i="1"/>
  <c r="O33" i="1"/>
  <c r="N33" i="1"/>
  <c r="S33" i="1" s="1"/>
  <c r="T33" i="1" s="1"/>
  <c r="AP32" i="1"/>
  <c r="AO32" i="1"/>
  <c r="AQ32" i="1" s="1"/>
  <c r="AR32" i="1" s="1"/>
  <c r="AM32" i="1"/>
  <c r="AL32" i="1"/>
  <c r="R32" i="1"/>
  <c r="Q32" i="1"/>
  <c r="O32" i="1"/>
  <c r="N32" i="1"/>
  <c r="S32" i="1" s="1"/>
  <c r="T32" i="1" s="1"/>
  <c r="AP31" i="1"/>
  <c r="AO31" i="1"/>
  <c r="AM31" i="1"/>
  <c r="AL31" i="1"/>
  <c r="AQ31" i="1" s="1"/>
  <c r="AR31" i="1" s="1"/>
  <c r="R31" i="1"/>
  <c r="Q31" i="1"/>
  <c r="O31" i="1"/>
  <c r="N31" i="1"/>
  <c r="S31" i="1" s="1"/>
  <c r="T31" i="1" s="1"/>
  <c r="AP30" i="1"/>
  <c r="AO30" i="1"/>
  <c r="AM30" i="1"/>
  <c r="AL30" i="1"/>
  <c r="AQ30" i="1" s="1"/>
  <c r="AR30" i="1" s="1"/>
  <c r="R30" i="1"/>
  <c r="Q30" i="1"/>
  <c r="O30" i="1"/>
  <c r="N30" i="1"/>
  <c r="S30" i="1" s="1"/>
  <c r="T30" i="1" s="1"/>
  <c r="AP29" i="1"/>
  <c r="AO29" i="1"/>
  <c r="AM29" i="1"/>
  <c r="AL29" i="1"/>
  <c r="AQ29" i="1" s="1"/>
  <c r="AR29" i="1" s="1"/>
  <c r="S29" i="1"/>
  <c r="T29" i="1" s="1"/>
  <c r="R29" i="1"/>
  <c r="Q29" i="1"/>
  <c r="O29" i="1"/>
  <c r="N29" i="1"/>
  <c r="AP28" i="1"/>
  <c r="AO28" i="1"/>
  <c r="AM28" i="1"/>
  <c r="AL28" i="1"/>
  <c r="AQ28" i="1" s="1"/>
  <c r="AR28" i="1" s="1"/>
  <c r="R28" i="1"/>
  <c r="Q28" i="1"/>
  <c r="O28" i="1"/>
  <c r="N28" i="1"/>
  <c r="S28" i="1" s="1"/>
  <c r="T28" i="1" s="1"/>
  <c r="AP27" i="1"/>
  <c r="AO27" i="1"/>
  <c r="AQ27" i="1" s="1"/>
  <c r="AR27" i="1" s="1"/>
  <c r="AM27" i="1"/>
  <c r="AL27" i="1"/>
  <c r="R27" i="1"/>
  <c r="Q27" i="1"/>
  <c r="O27" i="1"/>
  <c r="N27" i="1"/>
  <c r="S27" i="1" s="1"/>
  <c r="T27" i="1" s="1"/>
  <c r="AP26" i="1"/>
  <c r="AO26" i="1"/>
  <c r="AM26" i="1"/>
  <c r="AL26" i="1"/>
  <c r="AQ26" i="1" s="1"/>
  <c r="AR26" i="1" s="1"/>
  <c r="R26" i="1"/>
  <c r="Q26" i="1"/>
  <c r="O26" i="1"/>
  <c r="N26" i="1"/>
  <c r="S26" i="1" s="1"/>
  <c r="T26" i="1" s="1"/>
  <c r="AP25" i="1"/>
  <c r="AO25" i="1"/>
  <c r="AM25" i="1"/>
  <c r="AL25" i="1"/>
  <c r="AQ25" i="1" s="1"/>
  <c r="AR25" i="1" s="1"/>
  <c r="R25" i="1"/>
  <c r="Q25" i="1"/>
  <c r="O25" i="1"/>
  <c r="N25" i="1"/>
  <c r="S25" i="1" s="1"/>
  <c r="T25" i="1" s="1"/>
  <c r="AP24" i="1"/>
  <c r="AO24" i="1"/>
  <c r="AM24" i="1"/>
  <c r="AL24" i="1"/>
  <c r="AQ24" i="1" s="1"/>
  <c r="AR24" i="1" s="1"/>
  <c r="S24" i="1"/>
  <c r="T24" i="1" s="1"/>
  <c r="R24" i="1"/>
  <c r="Q24" i="1"/>
  <c r="O24" i="1"/>
  <c r="N24" i="1"/>
  <c r="AP23" i="1"/>
  <c r="AO23" i="1"/>
  <c r="AM23" i="1"/>
  <c r="AL23" i="1"/>
  <c r="AQ23" i="1" s="1"/>
  <c r="AR23" i="1" s="1"/>
  <c r="R23" i="1"/>
  <c r="Q23" i="1"/>
  <c r="O23" i="1"/>
  <c r="N23" i="1"/>
  <c r="S23" i="1" s="1"/>
  <c r="T23" i="1" s="1"/>
  <c r="AP22" i="1"/>
  <c r="AO22" i="1"/>
  <c r="AQ22" i="1" s="1"/>
  <c r="AR22" i="1" s="1"/>
  <c r="AM22" i="1"/>
  <c r="AL22" i="1"/>
  <c r="R22" i="1"/>
  <c r="Q22" i="1"/>
  <c r="O22" i="1"/>
  <c r="N22" i="1"/>
  <c r="S22" i="1" s="1"/>
  <c r="T22" i="1" s="1"/>
  <c r="AP21" i="1"/>
  <c r="AO21" i="1"/>
  <c r="AM21" i="1"/>
  <c r="AL21" i="1"/>
  <c r="AQ21" i="1" s="1"/>
  <c r="AR21" i="1" s="1"/>
  <c r="R21" i="1"/>
  <c r="Q21" i="1"/>
  <c r="O21" i="1"/>
  <c r="N21" i="1"/>
  <c r="S21" i="1" s="1"/>
  <c r="T21" i="1" s="1"/>
  <c r="AP20" i="1"/>
  <c r="AO20" i="1"/>
  <c r="AM20" i="1"/>
  <c r="AL20" i="1"/>
  <c r="AQ20" i="1" s="1"/>
  <c r="AR20" i="1" s="1"/>
  <c r="R20" i="1"/>
  <c r="Q20" i="1"/>
  <c r="O20" i="1"/>
  <c r="N20" i="1"/>
  <c r="S20" i="1" s="1"/>
  <c r="T20" i="1" s="1"/>
  <c r="AP19" i="1"/>
  <c r="AO19" i="1"/>
  <c r="AM19" i="1"/>
  <c r="AL19" i="1"/>
  <c r="AQ19" i="1" s="1"/>
  <c r="AR19" i="1" s="1"/>
  <c r="S19" i="1"/>
  <c r="T19" i="1" s="1"/>
  <c r="R19" i="1"/>
  <c r="Q19" i="1"/>
  <c r="O19" i="1"/>
  <c r="N19" i="1"/>
  <c r="AP18" i="1"/>
  <c r="AO18" i="1"/>
  <c r="AM18" i="1"/>
  <c r="AL18" i="1"/>
  <c r="AQ18" i="1" s="1"/>
  <c r="AR18" i="1" s="1"/>
  <c r="R18" i="1"/>
  <c r="Q18" i="1"/>
  <c r="O18" i="1"/>
  <c r="N18" i="1"/>
  <c r="S18" i="1" s="1"/>
  <c r="T18" i="1" s="1"/>
  <c r="AP17" i="1"/>
  <c r="AO17" i="1"/>
  <c r="AQ17" i="1" s="1"/>
  <c r="AR17" i="1" s="1"/>
  <c r="AM17" i="1"/>
  <c r="AL17" i="1"/>
  <c r="R17" i="1"/>
  <c r="Q17" i="1"/>
  <c r="O17" i="1"/>
  <c r="N17" i="1"/>
  <c r="S17" i="1" s="1"/>
  <c r="T17" i="1" s="1"/>
  <c r="AP16" i="1"/>
  <c r="AO16" i="1"/>
  <c r="AM16" i="1"/>
  <c r="AL16" i="1"/>
  <c r="AQ16" i="1" s="1"/>
  <c r="AR16" i="1" s="1"/>
  <c r="R16" i="1"/>
  <c r="Q16" i="1"/>
  <c r="O16" i="1"/>
  <c r="N16" i="1"/>
  <c r="S16" i="1" s="1"/>
  <c r="T16" i="1" s="1"/>
  <c r="AP15" i="1"/>
  <c r="AO15" i="1"/>
  <c r="AM15" i="1"/>
  <c r="AL15" i="1"/>
  <c r="AQ15" i="1" s="1"/>
  <c r="AR15" i="1" s="1"/>
  <c r="R15" i="1"/>
  <c r="Q15" i="1"/>
  <c r="S15" i="1" s="1"/>
  <c r="T15" i="1" s="1"/>
  <c r="O15" i="1"/>
  <c r="AP14" i="1"/>
  <c r="AO14" i="1"/>
  <c r="AM14" i="1"/>
  <c r="AL14" i="1"/>
  <c r="AQ14" i="1" s="1"/>
  <c r="AR14" i="1" s="1"/>
  <c r="S14" i="1"/>
  <c r="T14" i="1" s="1"/>
  <c r="R14" i="1"/>
  <c r="Q14" i="1"/>
  <c r="O14" i="1"/>
  <c r="AP13" i="1"/>
  <c r="AO13" i="1"/>
  <c r="AM13" i="1"/>
  <c r="AL13" i="1"/>
  <c r="AQ13" i="1" s="1"/>
  <c r="AR13" i="1" s="1"/>
  <c r="R13" i="1"/>
  <c r="Q13" i="1"/>
  <c r="S13" i="1" s="1"/>
  <c r="T13" i="1" s="1"/>
  <c r="O13" i="1"/>
  <c r="AP12" i="1"/>
  <c r="AO12" i="1"/>
  <c r="AM12" i="1"/>
  <c r="AL12" i="1"/>
  <c r="AQ12" i="1" s="1"/>
  <c r="AR12" i="1" s="1"/>
  <c r="R12" i="1"/>
  <c r="Q12" i="1"/>
  <c r="S12" i="1" s="1"/>
  <c r="T12" i="1" s="1"/>
  <c r="O12" i="1"/>
  <c r="AP11" i="1"/>
  <c r="AO11" i="1"/>
  <c r="AM11" i="1"/>
  <c r="AL11" i="1"/>
  <c r="AQ11" i="1" s="1"/>
  <c r="AR11" i="1" s="1"/>
  <c r="AH11" i="1"/>
  <c r="AF11" i="1"/>
  <c r="AD11" i="1"/>
  <c r="AI11" i="1" s="1"/>
  <c r="R11" i="1"/>
  <c r="Q11" i="1"/>
  <c r="O11" i="1"/>
  <c r="N11" i="1"/>
  <c r="S11" i="1" s="1"/>
  <c r="T1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Maria Patarroyo Parra</author>
    <author>user</author>
  </authors>
  <commentList>
    <comment ref="C8" authorId="0" shapeId="0" xr:uid="{1BA54C98-DA65-4DDB-BEB3-BD11A1FE6598}">
      <text>
        <r>
          <rPr>
            <b/>
            <sz val="9"/>
            <color indexed="81"/>
            <rFont val="Tahoma"/>
            <family val="2"/>
          </rPr>
          <t>Lina María Patarroyo Parra:</t>
        </r>
        <r>
          <rPr>
            <sz val="9"/>
            <color indexed="81"/>
            <rFont val="Tahoma"/>
            <family val="2"/>
          </rPr>
          <t xml:space="preserve">
Convocatoria pública
Contratación directa
Subasta interna</t>
        </r>
      </text>
    </comment>
    <comment ref="E9" authorId="0" shapeId="0" xr:uid="{EE65DBFB-CFD0-4203-9353-21197C175549}">
      <text>
        <r>
          <rPr>
            <b/>
            <sz val="9"/>
            <color indexed="81"/>
            <rFont val="Tahoma"/>
            <family val="2"/>
          </rPr>
          <t>Lina María Patarroyo Parra:</t>
        </r>
        <r>
          <rPr>
            <sz val="9"/>
            <color indexed="81"/>
            <rFont val="Tahoma"/>
            <family val="2"/>
          </rPr>
          <t xml:space="preserve">
Planeación
Selección
Contratación
Ejecución</t>
        </r>
      </text>
    </comment>
    <comment ref="F9" authorId="0" shapeId="0" xr:uid="{B0B85BB4-0A87-49E1-8437-06D3232DD319}">
      <text>
        <r>
          <rPr>
            <b/>
            <sz val="9"/>
            <color indexed="81"/>
            <rFont val="Tahoma"/>
            <family val="2"/>
          </rPr>
          <t>Lina María Patarroyo Parra:</t>
        </r>
        <r>
          <rPr>
            <sz val="9"/>
            <color indexed="81"/>
            <rFont val="Tahoma"/>
            <family val="2"/>
          </rPr>
          <t xml:space="preserve">
¿Qué puede salir mal?</t>
        </r>
      </text>
    </comment>
    <comment ref="G9" authorId="1" shapeId="0" xr:uid="{07C6577B-1A9D-4B7C-BF90-9368DCC5C576}">
      <text>
        <r>
          <rPr>
            <b/>
            <sz val="9"/>
            <color indexed="81"/>
            <rFont val="Tahoma"/>
            <family val="2"/>
          </rPr>
          <t>¿Cómo puede ocurrir?
¿Por qué puede ocurrir?</t>
        </r>
      </text>
    </comment>
    <comment ref="H9" authorId="0" shapeId="0" xr:uid="{AE901098-FC5D-4D83-BE31-6E0972E41382}">
      <text>
        <r>
          <rPr>
            <b/>
            <sz val="9"/>
            <color indexed="81"/>
            <rFont val="Tahoma"/>
            <family val="2"/>
          </rPr>
          <t>Lina María Patarroyo Parra:</t>
        </r>
        <r>
          <rPr>
            <sz val="9"/>
            <color indexed="81"/>
            <rFont val="Tahoma"/>
            <family val="2"/>
          </rPr>
          <t xml:space="preserve">
¿Qué podría pasar en caso en que el riesgo se presentara?
¿Qué impacto generaría su materialización?</t>
        </r>
      </text>
    </comment>
    <comment ref="I9" authorId="0" shapeId="0" xr:uid="{DD9E322A-EE25-4429-8A41-99F3EC123DBD}">
      <text>
        <r>
          <rPr>
            <b/>
            <sz val="9"/>
            <color indexed="81"/>
            <rFont val="Tahoma"/>
            <family val="2"/>
          </rPr>
          <t>Lina María Patarroyo Parra:</t>
        </r>
        <r>
          <rPr>
            <sz val="9"/>
            <color indexed="81"/>
            <rFont val="Tahoma"/>
            <family val="2"/>
          </rPr>
          <t xml:space="preserve">
General
Especifico</t>
        </r>
      </text>
    </comment>
    <comment ref="J9" authorId="0" shapeId="0" xr:uid="{DC73843B-6D2C-4152-A475-0E3C2E5A9E80}">
      <text>
        <r>
          <rPr>
            <b/>
            <sz val="9"/>
            <color indexed="81"/>
            <rFont val="Tahoma"/>
            <family val="2"/>
          </rPr>
          <t>Lina María Patarroyo Parra:</t>
        </r>
        <r>
          <rPr>
            <sz val="9"/>
            <color indexed="81"/>
            <rFont val="Tahoma"/>
            <family val="2"/>
          </rPr>
          <t xml:space="preserve">
Interno
Externo</t>
        </r>
      </text>
    </comment>
    <comment ref="K9" authorId="0" shapeId="0" xr:uid="{69D52F89-1099-4530-B06C-336F58D318F0}">
      <text>
        <r>
          <rPr>
            <b/>
            <sz val="9"/>
            <color indexed="81"/>
            <rFont val="Tahoma"/>
            <family val="2"/>
          </rPr>
          <t>Lina María Patarroyo Parra:</t>
        </r>
        <r>
          <rPr>
            <sz val="9"/>
            <color indexed="81"/>
            <rFont val="Tahoma"/>
            <family val="2"/>
          </rPr>
          <t xml:space="preserve">
Económicos
Sociales o Políticos
Operacionales
Financieros
Regulatorios
Naturaleza
Ambientales
Tecnológicos</t>
        </r>
      </text>
    </comment>
    <comment ref="L9" authorId="0" shapeId="0" xr:uid="{BBDDD7D3-009B-497E-ACA6-1D8A474310A6}">
      <text>
        <r>
          <rPr>
            <b/>
            <sz val="9"/>
            <color indexed="81"/>
            <rFont val="Tahoma"/>
            <family val="2"/>
          </rPr>
          <t>Lina María Patarroyo Parra:</t>
        </r>
        <r>
          <rPr>
            <sz val="9"/>
            <color indexed="81"/>
            <rFont val="Tahoma"/>
            <family val="2"/>
          </rPr>
          <t xml:space="preserve">
Entidad
Contratista</t>
        </r>
      </text>
    </comment>
    <comment ref="V9" authorId="0" shapeId="0" xr:uid="{E3C69ABC-B636-4553-BDE1-1A46377ED94D}">
      <text>
        <r>
          <rPr>
            <b/>
            <sz val="9"/>
            <color indexed="81"/>
            <rFont val="Tahoma"/>
            <family val="2"/>
          </rPr>
          <t>Lina María Patarroyo Parra:</t>
        </r>
        <r>
          <rPr>
            <sz val="9"/>
            <color indexed="81"/>
            <rFont val="Tahoma"/>
            <family val="2"/>
          </rPr>
          <t xml:space="preserve">
Responsable+Acción+frecuencia+soporte+cuando inicia+cuando termina</t>
        </r>
      </text>
    </comment>
    <comment ref="W9" authorId="0" shapeId="0" xr:uid="{15F7D98E-B83A-484A-B1F3-729175A2AD15}">
      <text>
        <r>
          <rPr>
            <b/>
            <sz val="9"/>
            <color indexed="81"/>
            <rFont val="Tahoma"/>
            <family val="2"/>
          </rPr>
          <t>Lina María Patarroyo Parra:</t>
        </r>
        <r>
          <rPr>
            <sz val="9"/>
            <color indexed="81"/>
            <rFont val="Tahoma"/>
            <family val="2"/>
          </rPr>
          <t xml:space="preserve">
Asociado al manual de contratación</t>
        </r>
      </text>
    </comment>
    <comment ref="X9" authorId="0" shapeId="0" xr:uid="{8F722DFF-9DA5-4322-81E6-B0BF382BDBD8}">
      <text>
        <r>
          <rPr>
            <b/>
            <sz val="9"/>
            <color indexed="81"/>
            <rFont val="Tahoma"/>
            <family val="2"/>
          </rPr>
          <t>Lina María Patarroyo Parra:</t>
        </r>
        <r>
          <rPr>
            <sz val="9"/>
            <color indexed="81"/>
            <rFont val="Tahoma"/>
            <family val="2"/>
          </rPr>
          <t xml:space="preserve">
Asociado al manual de contratación</t>
        </r>
      </text>
    </comment>
    <comment ref="Y9" authorId="0" shapeId="0" xr:uid="{D6BBE9C2-A749-47B3-A9D3-D3560BA652D4}">
      <text>
        <r>
          <rPr>
            <b/>
            <sz val="9"/>
            <color indexed="81"/>
            <rFont val="Tahoma"/>
            <family val="2"/>
          </rPr>
          <t>Lina María Patarroyo Parra:</t>
        </r>
        <r>
          <rPr>
            <sz val="9"/>
            <color indexed="81"/>
            <rFont val="Tahoma"/>
            <family val="2"/>
          </rPr>
          <t xml:space="preserve">
Definir criterios a tener en cuenta para evaluar los controles definidos</t>
        </r>
      </text>
    </comment>
  </commentList>
</comments>
</file>

<file path=xl/sharedStrings.xml><?xml version="1.0" encoding="utf-8"?>
<sst xmlns="http://schemas.openxmlformats.org/spreadsheetml/2006/main" count="792" uniqueCount="214">
  <si>
    <t>CÓDIGO: OADS-F-42</t>
  </si>
  <si>
    <t>ESE HOSPITAL UNIVERSITARIO SAN RAFAEL TUNJA</t>
  </si>
  <si>
    <t>VERSIÓN: 01</t>
  </si>
  <si>
    <t>MAPA DE RIESGOS CONTRACTUALES</t>
  </si>
  <si>
    <t>Objeto del contrato</t>
  </si>
  <si>
    <t>Proceso</t>
  </si>
  <si>
    <t>Tipo de contrato</t>
  </si>
  <si>
    <t>Identificación del riesgo</t>
  </si>
  <si>
    <t>Análisis del riesgo inherente</t>
  </si>
  <si>
    <t>Evaluación del riesgo - Valoración de los controles</t>
  </si>
  <si>
    <t>Evaluación del riesgo - Nivel del riesgo residual</t>
  </si>
  <si>
    <t>Monitoreo y seguimiento</t>
  </si>
  <si>
    <t>No. DEL RIESGO</t>
  </si>
  <si>
    <t>Etapa</t>
  </si>
  <si>
    <t>Descripción del Riesgo</t>
  </si>
  <si>
    <t>Causas</t>
  </si>
  <si>
    <t>Consecuencias</t>
  </si>
  <si>
    <t>Clase</t>
  </si>
  <si>
    <t>Fuente</t>
  </si>
  <si>
    <t>Tipo</t>
  </si>
  <si>
    <t>¿A quién se le asigna?</t>
  </si>
  <si>
    <t>Probabilidad</t>
  </si>
  <si>
    <t>Impacto</t>
  </si>
  <si>
    <t>Zona de riesgo inherente</t>
  </si>
  <si>
    <t>No. Control</t>
  </si>
  <si>
    <t>Descripción del Control/tratamiento</t>
  </si>
  <si>
    <t>Fecha estimada inicio tratamiento</t>
  </si>
  <si>
    <t>Fecha estimada completa tratamiento</t>
  </si>
  <si>
    <t>Atributos</t>
  </si>
  <si>
    <t>¿Afecta la ejecución del contrato?</t>
  </si>
  <si>
    <t>Estrategia/ 
Tratamiento</t>
  </si>
  <si>
    <t>¿Cómo se realiza el monitoreo y seguimiento?</t>
  </si>
  <si>
    <t>Responsable</t>
  </si>
  <si>
    <t>Fecha Implementación</t>
  </si>
  <si>
    <t>Fecha Seguimiento</t>
  </si>
  <si>
    <t>Producto final</t>
  </si>
  <si>
    <t>Implementación</t>
  </si>
  <si>
    <t>Documentación</t>
  </si>
  <si>
    <t>Frecuencia</t>
  </si>
  <si>
    <t>Evidencia</t>
  </si>
  <si>
    <t>Soporte Evidencia</t>
  </si>
  <si>
    <t>Gestión quirúrgica</t>
  </si>
  <si>
    <t>Contratación directa</t>
  </si>
  <si>
    <t>Planeación</t>
  </si>
  <si>
    <t xml:space="preserve">Inadecuada definición de los estudios previos de conveniencia y oportunidad (Objeto, descripción de la necesidad, especificaciones técnicas del objeto contractual, plazo de ejecución, forma de pago, especificaciones técnicas del servicio, obligaciones contractuales, análsisi de mercado y/o histórico de precios, riesgos de la contratación, cobertura de los riesgos, criterios de selección, entre otros) que puedan conllevar a fallas en la prestación de los servicios. </t>
  </si>
  <si>
    <t>1. Desconocimiento en lo contractual.
2. Desconocimiento de las necesidades requeridas contenidas en el plan anual de adquisiciones.
3. Desconocimiento del manual de contratación.
4. Falta de planeación de la oferta del servicio.
5. Conflictos en la definición del objeto contractual.
6. Selección del objeto contractual sin el abordaje requerido para el cubrimiento de la necesidad de la entidad.</t>
  </si>
  <si>
    <t>1. No se tienen en cuenta todas las garantías contractuales que aplican.
2. Demora en la proyección y aprobación del proyecto de los términos de referencia previos.
3. Selección del objeto contractual sin el abordaje requerido para el cubrimiento de la necesidad de la entidad, generando conflictos en la ejecución, sobrecostos o daños jurídicos a la entidad.
4. Demoras en el inicio de la ejecución del contrato.
5. Incumplimiento a la necesidad propuesta.</t>
  </si>
  <si>
    <t>General</t>
  </si>
  <si>
    <t>Interno</t>
  </si>
  <si>
    <t>Operacionales</t>
  </si>
  <si>
    <t>Entidad</t>
  </si>
  <si>
    <t>El riesgo podría ocurrir en algún momento</t>
  </si>
  <si>
    <t>Generará un impacto sobre el valor del contrato entre cinco (5%) y el quince por ciento (15%)</t>
  </si>
  <si>
    <t>El coordinador de gestión quirúrgica debe: 
1. Realizar la identificación de las garantías contractuales que aplican según lo establecido en el manual de contratación.
2. Realizar la correcta planeación en la proyección y aprobación del proyecto de los términos de referencia previos.
3. Realizar la selección del objeto contractual con el abordaje requerido para el cubrimiento de la necesidad de la entidad, minimizando la aparición de conflictos en la ejecución, sobrecostos o daños jurídicos a la entidad.
4. Proyectar el estudio previo de conveniencia y opotunidad C-F-27 de acuerdo a la necesidad y disponibilidad de presupuesto de acuerdo a lo descrito en el manual de contratación; el cual es validado y aprobado por asesora de desarrollo de servicios.</t>
  </si>
  <si>
    <t>Desde la planeación</t>
  </si>
  <si>
    <t>Hasta la selección</t>
  </si>
  <si>
    <t>Preventivo</t>
  </si>
  <si>
    <t>Manual</t>
  </si>
  <si>
    <t>Documentado</t>
  </si>
  <si>
    <t>Continua</t>
  </si>
  <si>
    <t>Con registro</t>
  </si>
  <si>
    <t>Formato C-F27 estudio previo de conveniencia y oportunidad</t>
  </si>
  <si>
    <t>El riesgo puede ocurrir solo en circunstancias excepcionales</t>
  </si>
  <si>
    <t>Si</t>
  </si>
  <si>
    <t>Reducir la probabilidad</t>
  </si>
  <si>
    <t xml:space="preserve">1. Verificar que se haya realizado la identificación de las garantías contractuales que aplican.
2. Verificar el proceso de planeación en la proyección y aprobación del proyecto de los términos de referencia previos.
3. Validar con el área jurídica y de contratación la selección del objeto contractual con el abordaje requerido para el cubrimiento de la necesidad de la entidad, minimizando la aparición de conflictos en la ejecución, sobrecostos o daños jurídicos a la entidad.
</t>
  </si>
  <si>
    <t>Supervisor del contrato
Apoyo a la supervisión
Jurídica
Contratación</t>
  </si>
  <si>
    <t xml:space="preserve">Hasta la selección del contratista </t>
  </si>
  <si>
    <t>Estudios de conveniencia con la correcta definición técnica de las especificaciones del contrato validado por el área jurídica y financiera de la entidad// Acta de aprobación del comité de contratación.</t>
  </si>
  <si>
    <t xml:space="preserve">Requisitos habilitantes no apropiados para el proceso de contratación </t>
  </si>
  <si>
    <t>1. Desconocimiento en lo contractual.
2. Desconocimiento de las necesidades requeridas contenidas en el plan anual de adquisiciones.
3. Desconocimiento del manual de contratación.
4. Falta de planeación de la oferta del servicio</t>
  </si>
  <si>
    <t>1. Afecta la obtención o cubrimiento de las necesidades requeridas en el objeto contractual.
2.  Sanciones
3.  Demora en la elaboración, suscripción y perfeccionamiento del contrato.
4.  Demora en la ejecución del contratación.</t>
  </si>
  <si>
    <t>Incrementa el valor del contrato entre quince (15%) y el treinta por ciento (30%)</t>
  </si>
  <si>
    <t xml:space="preserve">El coordinador de gestión quirúrgica debe:
1. Definir los requisitos habilitantes para: 
   a. Identificar la experiencia mínima requerida para la realización del objeto contractual.
   b. Definir la capacidad jurídica con relación al objeto del contrato y las inhabilidades, incompatibilidades y conflictos de interés.
   c. Definir la capacidad financiera con relación al objeto del contrato y su capacidad organizacional 
  d. Validación por el área jurídica de la definición de los requisitos habilitantes. </t>
  </si>
  <si>
    <t>Hasta la contratación</t>
  </si>
  <si>
    <t>1. Requisitos habilitantes establecidos en el estudio de conveniencia y oportunidad</t>
  </si>
  <si>
    <t>El riesgo puede ocurrir en algún momento</t>
  </si>
  <si>
    <t xml:space="preserve">1. Realizar la revisión durante el proceso de planeación de los requisitos habilitantes para: 
   a. Identificación de la experiencia mínima requerida para la realización del objeto contractual.
   b. Definición de la capacidad jurídica con relación al objeto del contrato y las inhabilidades, incompatibilidades y conflictos de interés.
   c. Definición la capacidad financiera con relación al objeto del contrato y su capacidad organizacional 
  d. Validación por el área jurídica de la definición de los requisitos habilitantes. </t>
  </si>
  <si>
    <t>Estudios de conveniencia con la correcta definición técnica de las especificaciones del contrato</t>
  </si>
  <si>
    <t>La modalidad de contratación no sea adecuada para el bien servicio u obra necesitado incluyendo los aspectos de oferta y demanda del mercado
respectivo.</t>
  </si>
  <si>
    <t xml:space="preserve">El coordinador de gestión quirúrgica debe
1. Realizar el análisis de mercado
2. Identificar la productividad del servicio
3. Definir la necesidad del servicio
3. Realizar reunión con áreas asistenciales y administrativas para la definición de la necesidad 
4. Solicitar validación por el área jurídica </t>
  </si>
  <si>
    <t>Aleatoria</t>
  </si>
  <si>
    <t>1. Estudio de mercado
2. Matriz de productividad
3. Definición del objeto del contrato conforme a las necesidades de la entidad, su perfil epidemiológico y la demanda del servicio.</t>
  </si>
  <si>
    <t>1. Evaluar el análisis de mercado ajustado a la necesidad de la contratación
2. Identificar la productividad del servicio conforme al histórico de los tres últimos años
3. Realizar reunión con áreas asistenciales y administrativas para la definición de la necesidad 
4. Validación por el área jurídica</t>
  </si>
  <si>
    <t>El valor del contrato no corresponda a los precios del mercado.</t>
  </si>
  <si>
    <t>1 No realización del estudio de mercado o histórico de precios. 
2. Desconocimiento de las necesidades requeridas contenidas en el plan anual de adquisiciones.
3. Desconocimiento del manual de contratación.
4. Falta de planeación de la oferta del servicio.
5. Desconocimiento en lo contractual.</t>
  </si>
  <si>
    <t>1. Afecta la obtención o cubrimiento de las necesidades requeridas en el objeto contractual desde el área financiera.
2.  Sanciones
3.  Demora en la elaboración, suscripción y perfeccionamiento del contrato.
4.  Demora en la ejecución del contratación.
5. Sobrecostos y fallas en la planeación financiera</t>
  </si>
  <si>
    <t xml:space="preserve">El coordinador de gestión quirúrgica debe: 
1. Realizar el análisis de mercado a través de las plataformas nacionales
2. Realizar histórico de precios con los últimos tres años de ejecución del objeto contractual similar al que se va a gestionar en la vigencia actual. 
3. Definir la necesidad del servicio
4. Realizar reunión con áreas asistenciales y administrativas para la definición de la necesidad.
5.Identificar la productividad del servicio. 
6. Validación por el área jurídica y contratación.  </t>
  </si>
  <si>
    <t>Coordinador Gestión quirúrgica</t>
  </si>
  <si>
    <t>Selección</t>
  </si>
  <si>
    <t>Realizar la elección de un contratista que no cumple con las especificaciones técnicas, administrativas, contables y jurídicas requeridas por el hospital.</t>
  </si>
  <si>
    <t>1. Inadecuada definición de los estudios previos de conveniencia y oportunidad.
2. Desconocimiento del manual de contratación.
3. No indagación de inhabilidades o incompatibilidades del contratista.</t>
  </si>
  <si>
    <t>1. Sanciones
2. Demora en la elaboración, suscripción y perfeccionamiento del contrato.
3. Demora en la ejecución del contratación.</t>
  </si>
  <si>
    <t>El coordinador de gestión quirúrgica debe: 
1. Verificaciar del formato C-F-37: LISTA DE CHEQUEO CONTRATO DE PRESTACIÓN DE SERVICIOS CON PERSONA NATURAL Y/O JURÍDICA
2. Verificacar del formato TH-F-45: VERIFICACIÓN DE REQUISITOS HOJA DE VIDA Y HABILITACIÓN
3. Realizar la verificacion de perfil requerido , con la hoja de vida y la experiencia; profesional de talento humano Valida los soportes de hoja de vida, requeridos en la lista de chequeo.</t>
  </si>
  <si>
    <t>1. C-F-37 Lista de chequeo contrato de prestación de servicios con persona natural y/o jurídica
2. TH-F-45 Verificación de requisitos hoja de vida y habilitación</t>
  </si>
  <si>
    <t xml:space="preserve">1. Realizar la planeación para la definición del objeto del contrato
2. Validación de la información con el área jurídica y financiera durante el proceso de planeación del estudio de conveniencia y oportunidad </t>
  </si>
  <si>
    <t>Demoras en el proceso de contratación</t>
  </si>
  <si>
    <t>1. Desconocimiento de las necesidades y requerimientos básicos de la contratación.
2. Falta de adherencia a las políticas del proceso.
3. Falta de planeación de las actividades de recepción de documentos contractuales. 
4. Fallas en la precisión en la información y seguimiento de la misma. 
5. Procesos densos o burocráticos. 
6. Fallas en el proceso de selección
7. Entrega tardía, incompleta o inválida de la documentación solicitada en el proceso de selección</t>
  </si>
  <si>
    <t xml:space="preserve">1. Incumplimiento en las metas estratégicas. 
2. Inoportunidad en la gestión del proceso de contratación.  
3. Inoportunidad en la prestación del servicio 
4. Incumplimientos legales
5. Insatisfacción por parte del cliente interno y externo
</t>
  </si>
  <si>
    <t>Entidad y contratista</t>
  </si>
  <si>
    <t>Los sobrecostos no representan más del cinco por ciento (5%) del valor del contrato</t>
  </si>
  <si>
    <t xml:space="preserve">El coordinador de gestión quirúrgica debe: 
1. Realizar de la relación de vacantes y listas de elegibles para su seguimiento
2. Aplicar de la lista de chequeo para la solicitud de documentos requeridos en el proceso de contratación 
3. Gestionar la entrega de los documentos relacionados en el check list para su posterior revisión y validación por parte de la oficina de talento humano el 100% de las hojas de vida con los respectivos soportes para la contratación </t>
  </si>
  <si>
    <t xml:space="preserve">1. Carpetas de contratación con el listas de chequeo al 100% de completitud </t>
  </si>
  <si>
    <t xml:space="preserve">1. Seguimiento de la relación de vacantes y listas de elegibles.
2. Verificación del cumplimiento de la lista de chequeo por parte de contratación con 100% de completitud en cada uno de los procesos. 
</t>
  </si>
  <si>
    <t>Talento humano</t>
  </si>
  <si>
    <t>Hojas de vida completas y validadas por talento humano</t>
  </si>
  <si>
    <t>Contratación</t>
  </si>
  <si>
    <t>Ocurrencia de delitos como trafico de influencias, cohecho, interés indebido en la celebración de contratos, prevaricato, concusión, utilización indebida de información privilegiada en el proceso de contratación sin garantizar los principios de transparencia, selección objetiva y responsabilidad.</t>
  </si>
  <si>
    <t>1. Obstaculizar la libre concurrencia de oferentes.
2. Selección del contratista que no tiene relación directa con el contrato, que no tienen la experiencia requerida para tal efecto o que no cumple con el lleno de requisitos legales para la oferta. 
3. Inadecuado manejo de los estudios previos de conveniencia y oportunidad.
4. Desconocimiento del manual de contratación y deficiencias en su implementación.
5. No indagación de inhabilidades o incompatibilidades del contratista.
6. Intercambiar información
7. Dirigir el contrato a favor de alguien
8. Influir en el proceso de selección
9. Sobornos o aceptación de coimas.
10. Tramitación, aprobación o celebración de un contrato con violación al régimen legal.
11. Provocar o aceptar conductas que materialicen el riesgo.</t>
  </si>
  <si>
    <t xml:space="preserve">1. Sanciones económicas
2. Sanciones penales
3. Penas privativas de libertad
4. Penas no privativas de libertad
5. Sanciones civiles
6. Sanciones patrimoniales
7. Daño a la imagen institucional
8. Incumplimiento en las metas estratégicas. 
9. Inoportunidad en la gestión del proceso de contratación.  
10. Inoportunidad en la prestación del servicio 
11. Incumplimientos legales
12. Insatisfacción por parte del cliente interno y externo
</t>
  </si>
  <si>
    <t>Regulatorios</t>
  </si>
  <si>
    <t>Impacto sobre el valor del contrato en más de treinta por ciento (30%)</t>
  </si>
  <si>
    <t xml:space="preserve">El coordinador de gestión quirúrgica debe:
1. Propender por cumplir las políticas de gestión frente a la prevención de delitos en contra de la administración pública.
2. Gestionar la periodicidad, el propósito, cómo se realiza, las acciones sobre desviaciones y la evidencia del control.
3. Monitorear y revisar periódicamente el documento del Mapa de Riesgos de Corrupción.
4. Establecer y comunicar directrices y lineamientos que contribuyan al cumplimiento del marco regulatorio en temas de prevención al riesgo de corrupción.
5. Seguir los lineamientos para el tratamiento, manejo y seguimientos de estos riesgos.
6. Notificar al oficial de cumplimiento las desviaciones encontradas en el proceso. </t>
  </si>
  <si>
    <t>Hasta la liquidación del contrato</t>
  </si>
  <si>
    <t>Sin documentar</t>
  </si>
  <si>
    <t>Sin registro</t>
  </si>
  <si>
    <t>1. Sin soporte, este se generará según sea el caso</t>
  </si>
  <si>
    <t>1 Implementación de políticas de gestión frente a la prevención de delitos en contra de la administración pública.
2. Implementación de las acciones sobre desviaciones y la evidencia del control.
3. Informe periódico el documento del Mapa de Riesgos de Corrupción.
4. Implementar directrices y lineamientos que contribuyan al cumplimiento del marco regulatorio en temas de prevención al riesgo de corrupción durante el proceso contractual.
5. Formular los lineamientos para el tratamiento, manejo y seguimientos de estos riesgos durante el proceso contractual.</t>
  </si>
  <si>
    <t>Control interno
Gerente
Supervisor del contrato
Apoyo a la supervisión</t>
  </si>
  <si>
    <t>Informe de seguimiento al plan anticorrupción de la empresa</t>
  </si>
  <si>
    <t>Indebida expedición de pólizas o constitución inadecuada o tardía de las garantías contractuales evaluadas para la correcta ejecución del contrato</t>
  </si>
  <si>
    <t xml:space="preserve">1. Inadecuada definición de los estudios previos de conveniencia y oportunidad.
2. Desconocimiento del manual de contratación.
3. Desconocimiento de los alcances del proceso necesarios para la identificación de los riesgos
4. Inicio del contrato sin el soporte de la póliza, la constitución inadecuada o tardía de la misma generando una inadecuado proceso de garantías contractuales exigidas. </t>
  </si>
  <si>
    <t>1.  Sanciones
2.  Perdidas económicas
3.  Incumplimiento en las garantías del contrato.
4.  No cubrimiento del riesgo y materialización del mismo</t>
  </si>
  <si>
    <t>El coordinador de gestión quirúrgica debe:
1. Revisar las garantías exigibles durante la construcción de los estudios previos asociados a la matriz de riesgos de la entidad.
2. Propender por cumplir los calendarios para el proceso contractual.
3. Verificar la generación de pólizas conforme a la estructura establecida en los estudios previos. 
4. Controlar que la prestación del servicio no se realice antes de la firma de actas de inicio concordantes con las fechas de expedición de las pólizas.
El profesional de contratación debe: 
5. Verificar las polizas expedidas por el contratistas y expide la certificación de aprobación de poliza C-F-05  e informar a subgerencia de servicio de salud para la elaboración del acta de inicio.</t>
  </si>
  <si>
    <t>Desde la contratación</t>
  </si>
  <si>
    <t>Hasta la ejecucuión</t>
  </si>
  <si>
    <t>1. Estudios previos
2. Pólizas concordantes con los estudios previos
3. Actas de inicio 
4. Acta de aprobacion de la poliza C-F-05</t>
  </si>
  <si>
    <t>Reducir el impacto</t>
  </si>
  <si>
    <t>0. Revisar periódicamente la matriz de riesgos.
1 Verificar la definición de las garantías exigibles durante la construcción de los estudios previos asociados a la matriz de riesgos de la entidad.
2. Ejecución de los calendarios para el proceso contractual.
3. Verificación de pólizas conforme a la estructura establecida en los estudios previos. 
4. Verificación de la firma de actas de inicio concordantes con las fechas de expedición de las pólizas.
5. Aval por parte del supervisor del contrato del inicio de actividades contractuales con la firma de del acta validada por la supervisión del contrato.  
Revisión por Subgerente administrativa y financiera del acta aprobación de poliza C-F-05 y la poliza</t>
  </si>
  <si>
    <t>Subgerente administrativa y financiera</t>
  </si>
  <si>
    <t>Previo al acta de inicio</t>
  </si>
  <si>
    <t>Acta aprobación de poliza C-F-05 firmada</t>
  </si>
  <si>
    <t xml:space="preserve">El contrato no sea firmado por parte del contratista una vez sea emitida la minuta </t>
  </si>
  <si>
    <t xml:space="preserve">1. Inadecuada formalización del acuerdo contractual.
2. Disentimiento del contratista </t>
  </si>
  <si>
    <t>Contratista</t>
  </si>
  <si>
    <t xml:space="preserve">El coordinador de gestión quirugica realiza el proceso de negociación del contrato y la definición de los estudios previos de forma clara con el fin de minimizar los riesgos de interpretación por parte del contratista posterior al momento de la selección. </t>
  </si>
  <si>
    <t xml:space="preserve">1 Verificar la definición de los pliegos de condiciones durante la construcción de los estudios previos asociados a la matriz de riesgos de la entidad.  </t>
  </si>
  <si>
    <t xml:space="preserve">Actas de inicio debidamente legalizadas </t>
  </si>
  <si>
    <t>Riesgo de contratar un proponente que haya presentado una oferta artificialmente baja efectuada en los Procesos de Contratación.</t>
  </si>
  <si>
    <t>1. El proponente desconoce los costos e ingresos verdaderos del contrato.
2. El proponente utiliza su oferta como parte de una estrategia colusoria o pretende debilitar a otros proponentes durante el proceso de selección.
3. La información entregada por la Entidad es insuficiente o de mala calidad, aumentando el riesgo de un análisis deficiente por parte del proponente.
4. Estrategias para proteger una posición en el mercado o incursionar en un mercado nuevo, sacrificando ganancias para evitar la participación la competencia de otros actores de ese mercado.
5. El proponente presenta una oferta artificialmente baja como resultado de un deficiente análisis financiero y económico, o por su inexperiencia en el negocio objeto del Proceso de Contratación.</t>
  </si>
  <si>
    <t xml:space="preserve">1. Selección de contratistas con incapacidad de cumplir el contrato para el que fueron seleccionados. 
2. Inoportunidad en la gestión del proceso de contratación.  
3. Inoportunidad en la prestación del servicio 
4. Incumplimientos contractuales
5. Insatisfacción por parte del cliente interno y externo
</t>
  </si>
  <si>
    <t xml:space="preserve">El coordinador de gestión quirúrgica debe 
1. Realizar análisis la siguiente información:
 Promedio del valor de las ofertas.
 Mediana de las ofertas.
 Desviación estándar de las ofertas.
 Diferencia entre el costo estimado del contrato y el promedio del valor de las ofertas.
 Diferencia entre el valor de la oferta que puede ser artificialmente baja, la mediada y el promedio del valor de las ofertas.
 Diferencia entre el valor de la oferta que puede ser artificialmente baja y la desviación estándar de las ofertas presentadas.
 Diferencia entre el valor de la oferta que puede ser artificialmente baja y el costo estimado del contrato.
 Información histórica de ofertas y contratos del objeto del Proceso de Contratación. </t>
  </si>
  <si>
    <t>1. En la comparación absoluta la Entidad contrasta el valor de cada oferta con el costo estimado de la provisión del bien o servicio de acuerdo con en el Estudio del Sector elaborado por la Entidad.
2. Cuando la Entidad reciba menos de 5 ofertas debe solicitar aclaración a los proponentes cuyas ofertas sean menores o iguales al 20% del costo total estimado por la Entidad.
3. En la comparación relativa la Entidad Estatal debe contrastar cada oferta con las demás ofertas presentadas.</t>
  </si>
  <si>
    <t>Análisis de la oferta cuando se sospeche una oferta artificialmente baja</t>
  </si>
  <si>
    <t>Riesgo de colusión en los Procesos de Contratación.</t>
  </si>
  <si>
    <t xml:space="preserve">El coordinador de gestión quirúrgica debe: 
1. Realizar análisis la siguiente información:
 Promedio del valor de las ofertas.
 Mediana de las ofertas.
 Desviación estándar de las ofertas.
 Diferencia entre el costo estimado del contrato y el promedio del valor de las ofertas.
 Diferencia entre el valor de la oferta que puede ser artificialmente baja, la mediada y el promedio del valor de las ofertas.
 Diferencia entre el valor de la oferta que puede ser artificialmente baja y la desviación estándar de las ofertas presentadas.
 Diferencia entre el valor de la oferta que puede ser artificialmente baja y el costo estimado del contrato.
 Información histórica de ofertas y contratos del objeto del Proceso de Contratación. </t>
  </si>
  <si>
    <t>Ejecución</t>
  </si>
  <si>
    <t xml:space="preserve">Emisión de un concepto erróneo en el diagnóstico de la atención en salud </t>
  </si>
  <si>
    <t xml:space="preserve">1. No adherencia a guías de práctica clínica.
2. Errores asociados a la identificación del paciente.
3. Errores relacionados con la anamnesis, exploración física o lectura de ayudas diagnósticas.
4. Atenciones múltiples y en condiciones inseguras.
5. Pacientes con débil o nula red vincular de apoyo.
6. Sistemas de información deficientes o fallas en el sistema de información.
7. Fallas en equipos biomédicos o elementos requeridos en la toma de conductas clínicas. 
8. Fallas en la vinculación del paciente en el diagnóstico; infravaloración de las necesidades o experiencias de los pacientes en el proceso de atención.
9. Sobrediagnóstico del paciente, sobreestimación de beneficios e infravaloración de riesgos en las pruebas y tratamientos.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</si>
  <si>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Demoras en el inicio de tratamiento
11. Eventos adversos
</t>
  </si>
  <si>
    <t>Especifico</t>
  </si>
  <si>
    <t>El riesgo probablemente ocurrirá en la mayoría de las circunstancias</t>
  </si>
  <si>
    <t xml:space="preserve">El coordinador de calidad con apoyo del cooridinador de gestión quirúrgica debe:
1. Fomentar la práctica clínica reflexiva: Promover el uso de listas de chequeo. Solicitar segundas opiniones cuando se tengan dudas en la definición del diagnóstico. Desarrollar sistemas de retroalimentación para facilitar información a los clínicos de sus procesos diagnósticos. Potenciar el aprendizaje de los eventos relacionados a través de sistemas de notificación de incidentes de seguridad.
2. Establecer criterios para mejorar la calidad de la información que el especialista introduce en el sistema: Uso terminología estándar (códigos diagnósticos comunes sin abreviaturas). Actualización garantizada del sistema e inclusión de información de fácil incorporación a la práctica clínica.
3. Monitorear el acceso a la solicitud de pruebas diagnósticas y la comunicación de resultados.
4. Apoyar y plantear estrategias de gestión en la formación y entrenamiento de los profesionales en razonamiento clínico.
5. Realizar seguimiento a la actualización y adherencia a las guías de práctica clínica, protocolos y procedimientos. </t>
  </si>
  <si>
    <t>1. Listas de chequeo.
2. Informe de adherencia a guías.
3. Informe mensual seguridad del paciente
4. Informes de calidad</t>
  </si>
  <si>
    <t xml:space="preserve">1. Verificar el cumplimiento de: uso de listas de chequeo, segundas opiniones cuando se tengan dudas en la definición del diagnóstico, desarrollo de sistemas de retroalimentación para facilitar información a los clínicos de sus procesos diagnósticos, verificación de sistemas de notificación de incidentes de seguridad.
2. Evaluar la calidad de la información que el especialista introduce en el sistema: Uso terminología estándar (códigos diagnósticos comunes sin abreviaturas). Actualización garantizada del sistema e inclusión de información de fácil incorporación a la práctica clínica.
3. Evaluar el acceso a la solicitud de pruebas diagnósticas y la comunicación de resultados.
4. Definir procesos de mejoramiento en la cualificación del talento humano y la formación continua y entrenamiento de los profesionales en razonamiento clínico.
5. Mantener el seguimiento a la actualización y adherencia a las guías de práctica clínica, protocolos y procedimientos. </t>
  </si>
  <si>
    <t xml:space="preserve">Desarrollo de servicios//Calidad </t>
  </si>
  <si>
    <t>1. Listas de chequeo.
2. Informe de adherencia a guías.
3. Informe mensual seguridad del paciente</t>
  </si>
  <si>
    <t xml:space="preserve">Definición tardía de la conducta clínica en el diagnóstico de la atención en salud </t>
  </si>
  <si>
    <t xml:space="preserve">1. No adherencia a guías de práctica clínica.
2. Errores asociados a la identificación del paciente.
3. Errores relacionados con la anamnesis, exploración física o lectura de ayudas diagnósticas.
4. Atenciones múltiples y en condiciones inseguras.
5. Pacientes con débil o nula red vincular de apoyo.
6. Sistemas de información deficientes o fallas en el sistema de información.
7. Fallas en la vinculación del paciente en el diagnóstico; infravaloración de las necesidades o experiencias de los pacientes en el proceso de atención.
9. Demoras en los tiempos de atención: Autorizaciones emitidas tardíamente.
10. Competencias profesionales específicas al caso.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</si>
  <si>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 adverso
</t>
  </si>
  <si>
    <t>El coordinador de calidad con apoyo del cooridinador de gestión quirúrgica debe: 
1. Fomentar la práctica clínica reflexiva: Promover el uso de listas de chequeo. Solicitar segundas opiniones cuando se tengan dudas en la definición del diagnóstico. Desarrollar sistemas de retroalimentación para facilitar información a los clínicos de sus procesos diagnósticos. Potenciar el aprendizaje de los eventos relacionados a través de sistemas de notificación de incidentes de seguridad.
2. Establecer criterios para mejorar la calidad de la información que el especialista introduce en el sistema: Uso terminología estándar (códigos diagnósticos comunes sin abreviaturas). Actualización garantizada del sistema e inclusión de información de fácil incorporación a la práctica clínica.
3. Monitorear el acceso a la solicitud de pruebas diagnósticas y la comunicación de resultados.
4. Apoyar y plantear estrategias de gestión en la formación y entrenamiento de los profesionales en razonamiento clínico.
5. Mantener el seguimiento a la actualización y adherencia a las guías de práctica clínica, protocolos y procedimientos. 
6. Apoyar al área de auditoría para la minimización de las barreras administrativas.</t>
  </si>
  <si>
    <t xml:space="preserve">1. Verificar el cumplimiento de: uso de listas de chequeo, segundas opiniones cuando se tengan dudas en la definición del diagnóstico, desarrollo de sistemas de retroalimentación para facilitar información a los clínicos de sus procesos diagnósticos, verificación de sistemas de notificación de incidentes de seguridad.
2. Evaluar la calidad de la información que el especialista introduce en el sistema: Uso terminología estándar (códigos diagnósticos comunes sin abreviaturas). Actualización garantizada del sistema e inclusión de información de fácil incorporación a la práctica clínica.
3. Evaluar el acceso a la solicitud de pruebas diagnósticas y la comunicación de resultados.
4. Definir procesos de mejoramiento en la cualificación del talento humano y la formación continua y entrenamiento de los profesionales en razonamiento clínico.
5. Mantener el seguimiento a la actualización y adherencia a las guías de práctica clínica, protocolos y procedimientos. 
6. Rondas administrativas. </t>
  </si>
  <si>
    <t xml:space="preserve">Infección asociada a la atención en salud en ámbitos clínicos o quirúrgicos </t>
  </si>
  <si>
    <t>1. No adherencia a guías de práctica clínica.
2. Errores asociados a la identificación del paciente.
3. Errores relacionados con la anamnesis, exploración física o lectura de ayudas diagnósticas.
4. Atenciones múltiples y en condiciones inseguras.
5. Pacientes con débil o nula red vincular de apoyo.
6. Sistemas de información deficientes o fallas en el sistema de información.
7. Fallas en la vinculación del paciente en el diagnóstico; infravaloración de las necesidades o experiencias de los pacientes en el proceso de atención.
9. Complejidad propia de cada procedimiento clínico o quirúrgico
10.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</si>
  <si>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 adverso
</t>
  </si>
  <si>
    <t xml:space="preserve">El coordinador de calidad con apoyo del cooridinador de gestión quirúrgica debe: 
1. Fomentar la práctica clínica reflexiva: Promover el uso de listas de chequeo. Desarrollar sistemas de retroalimentación para facilitar información a los clínicos de sus procesos diagnósticos. Potenciar el aprendizaje de los eventos relacionados a través de sistemas de notificación de incidentes de seguridad.
2. Establecer criterios para mejorar la calidad de la atención: Adherencia a guias de practica clínica, correcto manejo de procesos y procedimientos.
3. Mejorar la formación y entrenamiento de los profesionales en razonamiento clínico.
4. Mantener el seguimiento a la actualización y adherencia a las guías de práctica clínica, protocolos y procedimientos. 
5. Apoyar al área de auditoría para la minimización de los riesgos.
6. Gestionar indicadores de estructura, de proceso y de resultado. </t>
  </si>
  <si>
    <t xml:space="preserve">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razonamiento clínico.
4. Mantener el seguimiento a la actualización y adherencia a las guías de práctica clínica, protocolos y procedimientos. 
5. Rondas administrativas.
6. Reporte del seguimiento de indicadores de estructura, de proceso y de resultado.  </t>
  </si>
  <si>
    <t>1 Listas de chequeo.
2. Informe de adherencia a guías.
3. Informe mensual seguridad del paciente</t>
  </si>
  <si>
    <t xml:space="preserve">Errores en práctica clínica o quirúrgica relacionadas con la técnica, el sitio operatorio, reintervencionismos, entre otros.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</si>
  <si>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 adverso
</t>
  </si>
  <si>
    <t xml:space="preserve">Errores en la formulación de medicamentos, terapias, dispositivos médicos, entre otros.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</si>
  <si>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Eventos adversos
</t>
  </si>
  <si>
    <t xml:space="preserve">Fallas en la entrega o descripción de la información terapéutica o administrativa probablemente errónea o desactualizada relacionada con el proceso de atención </t>
  </si>
  <si>
    <t>1. No adherencia a guías de práctica clínica.
2. Errores asociados a la identificación del paciente.
3. Errores relacionados con la anamnesis, exploración física, lectura de ayudas diagnósticas o interpretación del diagnóstico.
4. Atenciones múltiples y en condiciones inseguras.
5. Pacientes con débil o nula red vincular de apoyo.
6. Sistemas de información deficientes o fallas en el sistema de información.
7. Fallas en la vinculación del paciente en el diagnóstico; infravaloración de las necesidades o experiencias de los pacientes en el proceso de atención.
9. Complejidad propia de cada procedimiento clínico o quirúrgico
10.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</si>
  <si>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t>
  </si>
  <si>
    <t>Recolectar información errónea en registros clínicos, formatos institucionales, consentimientos informados, entre otros, asociados a inconvenientes en la anamnesis, suministro errado de la información emitida por el paciente, fallas humanas en el diligenciamiento de los documentos, entre otros</t>
  </si>
  <si>
    <t xml:space="preserve">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el diligenciamiento de los registros clínicos y documentos relacionados.
4. Mantener el seguimiento a la actualización y adherencia a las guías de práctica clínica, protocolos y procedimientos. 
5. Rondas administrativas.
6. Reporte del seguimiento de indicadores de estructura, de proceso y de resultado.  </t>
  </si>
  <si>
    <t>1 Listas de chequeo.
2. Informe de adherencia a guías.
3. Informe mensual seguridad del paciente.
4. Lista de chequeo de hisoria clínica y adherencia al diligenciamiento de la misma.</t>
  </si>
  <si>
    <t>No diligenicamiento o diligenciamiento erroneo del consentimiento informado.</t>
  </si>
  <si>
    <t>1. No adherencia al protocolo institucional
2. Errores asociados a la identificación del paciente.
3. Atenciones múltiples y en condiciones inseguras.
4. Pacientes con débil o nula red vincular de apoyo.
5. Sistemas de información deficientes o fallas en el sistema de información.
6.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t>
  </si>
  <si>
    <t xml:space="preserve">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el diligenciamiento del consentimiento informado.
4. Mantener el seguimiento a la actualización y adherencia a las guías de práctica clínica, protocolos y procedimientos. 
5. Rondas administrativas.
6. Reporte del seguimiento de indicadores de estructura, de proceso y de resultado.  </t>
  </si>
  <si>
    <t xml:space="preserve">Sobrecostos y o costos no relacionados con la prestación de servicios de salud adicionales, relacionados con la toma de decisiones terapéuticas no incluidas en las guias de práctica clínica pero concernientes con el objeto contractual. </t>
  </si>
  <si>
    <t xml:space="preserve">1. No adherencia a protocolos institucionales. 
2. Errores asociados a la valoración del paciente.
3. Atenciones múltiples y en condiciones inseguras.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con las entidades responsables de pago asociados a los manuales tarifarios y terapias incluidas en el plan de beneficios en salud vigentes. </t>
  </si>
  <si>
    <t xml:space="preserve">1. Sobrecostos con cargo al sistema general de seguridad social en salud.
2. Glosas no recuperables.
3. Demoras en el inicio de procesos terapéuticos.
4. Daños en la imagen corporativa. 
5. Consumos presupuestales no previstos que debiliten la condición financiera de la entidad.
6. Fallas en la prestación del servicio por terapias no incluidas en el plan de beneficio. </t>
  </si>
  <si>
    <t xml:space="preserve">
El coordinador de  de gestión quirúrgica debe: 
1. Verificar que con los trabajadores clínicos y quirúrgicos gestionen los procesos a la luz de las guías de práctica clínica relacionadas con las tecnologías disponibles en el plan de beneficios.
El coordinador de auditoria debe:
2. Realizar seguimiento a las desviaciones registradas en el el proceso.
3. Realizar seguimiento a las glosas relacionadas por las entidades responsables del pago.
El coordinador del área financiera debe: 
4. Realizar seguimiento a los sobrecostos de la operación clínica o quirúrgica.</t>
  </si>
  <si>
    <t>1. Sequimiento a los trabajadores clínicos y quirúrgicos frente a la adherencia de guías de práctica clínica relacionadas con las tecnologías disponibles en el plan de beneficios.
2. Rondas o verificaciones por el área de auditoría a las desviaciones registradas en el el proceso.
3. Verificaciones por parte auditoría a las glosas relacionadas por las entidades responsables del pago.
4. Verificación por parte del área financiera a los sobrecostos de la operación clínica o quirúrgica.</t>
  </si>
  <si>
    <t>Auditoría//Financiera//Calidad</t>
  </si>
  <si>
    <t xml:space="preserve">Actas de auditorias y seguimientos a los procesos </t>
  </si>
  <si>
    <t>Fallas en la calidad de la prestación de servicios de salud dedesde el ámbito clínico o quirurgico</t>
  </si>
  <si>
    <t>1. No adherencia a protocolos institucionales. 
2. Errores asociados a la valoración del paciente.
3. Atenciones múltiples y en condiciones inseguras.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Ausencia de planeación de actividades.
7. Deficiente realización de una acción o tarea prevista según lo programado
8. Utilización de un plan de manejo incorrecto
9. Ejecución de tareas deficientes (Falla de acción) o mediante la no ejecución de los procesos correctos (Falla por omisión)</t>
  </si>
  <si>
    <t>1. Sobrecostos con cargo al sistema general de seguridad social en salud.
2. Glosas no recuperables.
3. Demoras en el inicio de procesos terapéuticos.
4. Fallas en la prestación del servicio por terapias no incluidas en el plan de beneficio. 
5. Sanciones económicas.
6. Sanciones penales.
7. Penas privativas de libertad.
8. Penas no privativas de libertad.
9. Sanciones civiles.
10. Sanciones patrimoniales.
11. Daño a la imagen institucional.
12. Insatisfacción por parte del paciente.
13. Daño al paciente.
14. Costos sociales y económicos.</t>
  </si>
  <si>
    <t xml:space="preserve">El coordinador de  de gestión quirúrgica debe: 
1. Fomentar la práctica clínica reflexiva: Promover el uso de listas de chequeo. Desarrollar sistemas de retroalimentación para facilitar información a los clínicos de sus procesos diagnósticos. Potenciar el aprendizaje de los eventos relacionados a través de sistemas de notificación de incidentes de seguridad.
2. Verificar que con los trabajadores clínicos y quirúrgicos gestionen los procesos a la luz de las guías de práctica clínica relacionadas con las tecnologías disponibles en el plan de beneficios.
3. Establecer criterios para mejorar la calidad de la atención: Adherencia a procesos institucionales.
4. Mejorar la formación y entrenamiento de los profesionales el correcto diligenciamiento del consentimiento.
5. Mantener el seguimiento a la actualización y adherencia a las guías de práctica clínica, protocolos y procedimientos. 
6. Apoyo continuo con el área de auditoría para la minimización de los riesgos.
7. Gestionar indicadores de estructura, de proceso y de resultado en la gestión de la historia clínica y/o documentos asociados a ella. 
El coordinador de auditoria debe:
8. Realizar seguimiento a las desviaciones registradas en el el proceso.
9. Realizar seguimiento a las glosas relacionadas por las entidades responsables del pago.
El coordinador del área financiera debe: 
10. Realizar seguimiento a los sobrecostos de la operación clínica o quirúrgica.
</t>
  </si>
  <si>
    <t>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el diligenciamiento del consentimiento informado.
4. Mantener el seguimiento a la actualización y adherencia a las guías de práctica clínica, protocolos y procedimientos. 
5. Rondas administrativas.
6. Reporte del seguimiento de indicadores de estructura, de proceso y de resultado. 
7. Sequimiento a los trabajadores clínicos y quirúrgicos frente a la adherencia de guías de práctica clínica relacionadas con las tecnologías disponibles en el plan de beneficios.
8. Rondas o verificaciones por el área de auditoría a las desviaciones registradas en el el proceso.
9. Verificaciones por parte auditoría a las glosas relacionadas por las entidades responsables del pago.
10. Verificación por parte del área financiera a los sobrecostos de la operación clínica o quirúrgica.</t>
  </si>
  <si>
    <t>Auditoría//Financiera//Calidad//Gestión quirúrgica</t>
  </si>
  <si>
    <t>GESTIÓN QUIRÚRGICA</t>
  </si>
  <si>
    <t>Recibir o solicitar cualquier dádiva o beneficio a nombre propio o de terceros con destinación directa al lavado de activos o financiación del terrorismo</t>
  </si>
  <si>
    <t>1. No indagación de inhabilidades o incompatibilidades del contratista.
2. Intercambiar información
3. Dirigir el contrato a favor de alguien
4. Influir en el proceso de selección
5. Sobornos o aceptación de coimas.
6. Tramitación, aprobación o celebración de un contrato con violación al régimen legal.
7. Provocar o aceptar conductas que materialicen el riesgo.</t>
  </si>
  <si>
    <t xml:space="preserve">EL coordinador de gestión quirúrgica debe
1. Propender por cumplir las políticas de gestión frente a la prevención de delitos en contra de la administración pública
2. Gestionar la periodicidad, el propósito, cómo se realiza, las acciones sobre desviaciones y la evidencia del control.
3. Monitorear y revisar periódicamente el documento del Mapa de Riesgos de Corrupción.
4. Establecer y comunicar directrices y lineamientos que contribuyan al cumplimiento del marco regulatorio en temas de prevención al riesgo de corrupción.
5. Formular los lineamientos para el tratamiento, manejo y seguimientos de estos riesgos.
6. Seguir los lineamientos para el tratamiento, manejo y seguimientos de estos riesgos.
7. Notificar al oficial de cumplimiento las desviaciones encontradas en el proceso. </t>
  </si>
  <si>
    <t>1. Supervisión del proceso contractual.
2. Supervisión del desarrollo del contrato.
3. Supervisión de la liquidación del contrato.
4. Informe oficial de cumplimiento</t>
  </si>
  <si>
    <t xml:space="preserve">1 Implementación de políticas de gestión frente a la prevención de delitos en contra de la administración pública.
2. Implementación de las acciones sobre desviaciones y la evidencia del control.
3. Informe periódico el documento del Mapa de Riesgos de Corrupción.
4. Implementar directrices y lineamientos que contribuyan al cumplimiento del marco regulatorio en temas de prevención al riesgo de corrupción durante el proceso contractual.
5. Formular los lineamientos para el tratamiento, manejo y seguimientos de estos riesgos durante el proceso contractual.
6. Informe mensual del Oficial de Cumplimiento </t>
  </si>
  <si>
    <t>Control interno//Gerente//Supervisor del contrato//Apoyo a la supervisión//Oficial de cumplimiento</t>
  </si>
  <si>
    <t>Pago de facturas con un mayor valor presentadas por el contratista</t>
  </si>
  <si>
    <t xml:space="preserve">1. No adherencia a protocolos de liquidación de cuentas institucionales. 
2. Errores asociados a la verificación de la cuenta.
3. Cruce de cuentas sin validación por el área financiera y de auditoria.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por parte del liquidador de la cuenta. </t>
  </si>
  <si>
    <t xml:space="preserve">1. Sobrecostos con cargo a la entidad.
2. Saldos de dificil recuperación o no recuperables.
3. Fallso en los pagos con efectos en audiitorias realizadas por entes de control.
4. Daños en la imagen corporativa. 
5. Consumos presupuestales no previstos que debiliten la condición financiera de la entidad.
6. Fallas en la prestación del servicio por demoras o alteraciones en los pagos a los contratistas. </t>
  </si>
  <si>
    <t>El coordinador de gestión quirúrgica con apoyo de las áreas: financiera, auditoría y contratación debe
1. Socializar con el profesional especializado del área o quien liquide las cuentas los acuerdos contractuales. 
2. Realizar seguimiento por el área de auditoría a las desviaciones registradas en el el proceso.
3. Realizar seguimiento por parte del apoyo a la supervisión del contrato la liquidación de las cuentas.
4. Realizar seguimientopor parte del área financiera a los sobrecostos o desviaciones del proceso.</t>
  </si>
  <si>
    <t>1. Verificación con los liquidadores de las cuentas los acuerdos contractuales. 
2. Informes de seguimiento por el área de auditoría a las desviaciones registradas en el el proceso.
3. Informes de seguimiento por parte del apoyo a la supervisión del contrato la liquidación de las cuentas.
4. Informe de seguimiento por parte del área financiera a los sobrecostos o desviaciones del proceso.
5. Arqueo de cuentas.</t>
  </si>
  <si>
    <t>Auditoría//Financiera//Calidad//Apoyo a la supervisión del contrato</t>
  </si>
  <si>
    <t>Demoras en la liquidación de los contratos asociado al cruce de cuentas obligaciones pendientes o situaciones propias del contrato.</t>
  </si>
  <si>
    <t>1. No adherencia a protocolos de liquidación de cuentas institucionales. 
2. Errores asociados a la verificación de la cuenta.
3. Cruce de cuentas sin validación por el área financiera y de auditoria.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por parte del liquidador de la cuenta.
7. Cruce de cuentas obligaciones pendientes o situaciones propias del contrato.</t>
  </si>
  <si>
    <t>Incumplimiento en la liquidación del contrato</t>
  </si>
  <si>
    <t xml:space="preserve">1. No adherencia a protocolos de liquidación de cuentas institucionales. 
2. Errores asociados a la verificación de la cuenta.
3. Cruce de cuentas sin validación por el área financiera y de auditoria.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por parte del liquidador de la cuenta.
7. Incumplimiento del Artículo 60 de la Ley 80 de 1993 que indica: Los funcionarios responsables de la liquidación del contato incurrirán en sanciones de tipo disciplinario y penal </t>
  </si>
  <si>
    <t>Apoyo a la supervisión del contrato</t>
  </si>
  <si>
    <t>Acta de liquidación</t>
  </si>
  <si>
    <t>SUMINISTRO DE PAPEL GRADO MEDICO y CAMPOS DE TELA PARA EMPAQUE DE DISPOSITIVOS MEDICOS E INSTRUMENTAL PARA LA CENTRAL DE ESTERILIZACION DE LA ESE HOSPITAL UNIVERSITARIO SAN RAFAEL TUNJA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</si>
</sst>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sz val="10"/>
      <name val="Tahoma"/>
      <family val="2"/>
    </font>
    <font>
      <b/>
      <sz val="10"/>
      <name val="Tahoma"/>
      <family val="2"/>
    </font>
    <font>
      <sz val="10"/>
      <color theme="1"/>
      <name val="Calibri"/>
      <family val="2"/>
      <scheme val="minor"/>
    </font>
    <font>
      <b/>
      <sz val="14"/>
      <name val="Tahoma"/>
      <family val="2"/>
    </font>
    <font>
      <b/>
      <sz val="8"/>
      <name val="Tahoma"/>
      <family val="2"/>
    </font>
    <font>
      <sz val="8"/>
      <name val="Tahoma"/>
      <family val="2"/>
    </font>
    <font>
      <b/>
      <sz val="9"/>
      <color indexed="81"/>
      <name val="Tahoma"/>
      <family val="2"/>
    </font>
    <font>
      <sz val="9"/>
      <color indexed="81"/>
      <name val="Tahoma"/>
      <family val="2"/>
    </font>
  </fonts>
  <fills count="12">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style="thin">
        <color theme="1"/>
      </top>
      <bottom style="thin">
        <color indexed="64"/>
      </bottom>
      <diagonal/>
    </border>
    <border>
      <left/>
      <right/>
      <top style="thin">
        <color theme="1"/>
      </top>
      <bottom style="thin">
        <color indexed="64"/>
      </bottom>
      <diagonal/>
    </border>
    <border>
      <left/>
      <right style="thin">
        <color indexed="64"/>
      </right>
      <top style="thin">
        <color theme="1"/>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theme="1"/>
      </left>
      <right style="thin">
        <color theme="1"/>
      </right>
      <top/>
      <bottom/>
      <diagonal/>
    </border>
  </borders>
  <cellStyleXfs count="3">
    <xf numFmtId="0" fontId="0" fillId="0" borderId="0"/>
    <xf numFmtId="9" fontId="1" fillId="0" borderId="0" applyFont="0" applyFill="0" applyBorder="0" applyAlignment="0" applyProtection="0"/>
    <xf numFmtId="0" fontId="4" fillId="0" borderId="0"/>
  </cellStyleXfs>
  <cellXfs count="87">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xf>
    <xf numFmtId="9" fontId="2" fillId="0" borderId="0" xfId="1" applyFont="1"/>
    <xf numFmtId="0" fontId="2" fillId="0" borderId="0" xfId="0" applyFont="1" applyAlignment="1">
      <alignment horizontal="left"/>
    </xf>
    <xf numFmtId="0" fontId="2" fillId="2" borderId="0" xfId="0" applyFont="1" applyFill="1"/>
    <xf numFmtId="0" fontId="5" fillId="0" borderId="6" xfId="2"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wrapText="1"/>
    </xf>
    <xf numFmtId="0" fontId="5" fillId="0" borderId="0" xfId="2" applyFont="1" applyAlignment="1">
      <alignment vertical="center" wrapText="1"/>
    </xf>
    <xf numFmtId="0" fontId="5" fillId="0" borderId="0" xfId="2" applyFont="1" applyAlignment="1">
      <alignment horizontal="center" vertical="center" wrapText="1"/>
    </xf>
    <xf numFmtId="9" fontId="5" fillId="0" borderId="0" xfId="1" applyFont="1" applyBorder="1" applyAlignment="1">
      <alignment vertical="center" wrapText="1"/>
    </xf>
    <xf numFmtId="0" fontId="5" fillId="0" borderId="0" xfId="2" applyFont="1" applyAlignment="1">
      <alignment horizontal="left" vertical="center" wrapText="1"/>
    </xf>
    <xf numFmtId="0" fontId="5" fillId="0" borderId="6" xfId="2" applyFont="1" applyBorder="1" applyAlignment="1">
      <alignment vertical="center" wrapText="1"/>
    </xf>
    <xf numFmtId="14" fontId="6" fillId="0" borderId="0" xfId="2" applyNumberFormat="1" applyFont="1" applyAlignment="1">
      <alignment vertical="center" wrapText="1"/>
    </xf>
    <xf numFmtId="0" fontId="3" fillId="0" borderId="6" xfId="0" applyFont="1" applyBorder="1" applyAlignment="1">
      <alignment vertical="center" wrapText="1"/>
    </xf>
    <xf numFmtId="9" fontId="5" fillId="0" borderId="6" xfId="1" applyFont="1" applyBorder="1" applyAlignment="1">
      <alignment vertical="center" wrapText="1"/>
    </xf>
    <xf numFmtId="0" fontId="6" fillId="10" borderId="1" xfId="0" applyFont="1" applyFill="1" applyBorder="1" applyAlignment="1">
      <alignment horizontal="center" vertical="center" textRotation="90" wrapText="1"/>
    </xf>
    <xf numFmtId="0" fontId="6" fillId="10" borderId="1" xfId="0" applyFont="1" applyFill="1" applyBorder="1" applyAlignment="1">
      <alignment horizontal="center" vertical="center" textRotation="90"/>
    </xf>
    <xf numFmtId="0" fontId="6"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pplyProtection="1">
      <alignment horizontal="left" vertical="center" wrapText="1"/>
      <protection locked="0"/>
    </xf>
    <xf numFmtId="0" fontId="7" fillId="0" borderId="1" xfId="0" applyFont="1" applyBorder="1" applyAlignment="1" applyProtection="1">
      <alignment horizontal="center" vertical="center" wrapText="1"/>
      <protection locked="0"/>
    </xf>
    <xf numFmtId="0" fontId="7" fillId="0" borderId="19" xfId="0" applyFont="1" applyBorder="1" applyAlignment="1" applyProtection="1">
      <alignment horizontal="center" vertical="center" wrapText="1"/>
      <protection locked="0"/>
    </xf>
    <xf numFmtId="1" fontId="7" fillId="0" borderId="1" xfId="1" applyNumberFormat="1" applyFont="1" applyFill="1" applyBorder="1" applyAlignment="1" applyProtection="1">
      <alignment horizontal="center" vertical="center" wrapText="1"/>
      <protection hidden="1"/>
    </xf>
    <xf numFmtId="9" fontId="7" fillId="0" borderId="1" xfId="1" applyFont="1" applyBorder="1" applyAlignment="1" applyProtection="1">
      <alignment horizontal="center" vertical="center" wrapText="1"/>
      <protection hidden="1"/>
    </xf>
    <xf numFmtId="9" fontId="7" fillId="0" borderId="1" xfId="0" applyNumberFormat="1" applyFont="1" applyBorder="1" applyAlignment="1" applyProtection="1">
      <alignment horizontal="center" vertical="center" wrapText="1"/>
      <protection locked="0"/>
    </xf>
    <xf numFmtId="1" fontId="6" fillId="0" borderId="1" xfId="0" applyNumberFormat="1" applyFont="1" applyBorder="1" applyAlignment="1" applyProtection="1">
      <alignment horizontal="center" vertical="center"/>
      <protection hidden="1"/>
    </xf>
    <xf numFmtId="0" fontId="7" fillId="0" borderId="20" xfId="0" applyFont="1" applyBorder="1" applyAlignment="1">
      <alignment horizontal="center" vertical="center" textRotation="90"/>
    </xf>
    <xf numFmtId="9" fontId="7" fillId="0" borderId="9" xfId="1" applyFont="1" applyBorder="1" applyAlignment="1" applyProtection="1">
      <alignment horizontal="center" vertical="center"/>
      <protection locked="0"/>
    </xf>
    <xf numFmtId="9" fontId="7" fillId="0" borderId="1" xfId="1" applyFont="1" applyBorder="1" applyAlignment="1" applyProtection="1">
      <alignment horizontal="center" vertical="center"/>
      <protection locked="0"/>
    </xf>
    <xf numFmtId="9" fontId="7" fillId="0" borderId="9" xfId="0" applyNumberFormat="1" applyFont="1" applyBorder="1" applyAlignment="1" applyProtection="1">
      <alignment horizontal="center" vertical="center"/>
      <protection locked="0"/>
    </xf>
    <xf numFmtId="0" fontId="6" fillId="0" borderId="1" xfId="0" applyFont="1" applyBorder="1" applyAlignment="1" applyProtection="1">
      <alignment horizontal="center" vertical="center"/>
      <protection hidden="1"/>
    </xf>
    <xf numFmtId="0" fontId="7" fillId="0" borderId="1" xfId="0" applyFont="1" applyBorder="1" applyAlignment="1" applyProtection="1">
      <alignment horizontal="center" vertical="center" textRotation="90"/>
      <protection locked="0"/>
    </xf>
    <xf numFmtId="14" fontId="7" fillId="0" borderId="1" xfId="0" applyNumberFormat="1" applyFont="1" applyBorder="1" applyAlignment="1" applyProtection="1">
      <alignment horizontal="center" vertical="center"/>
      <protection locked="0"/>
    </xf>
    <xf numFmtId="14" fontId="7" fillId="0" borderId="1" xfId="0" applyNumberFormat="1" applyFont="1" applyBorder="1" applyAlignment="1" applyProtection="1">
      <alignment horizontal="center" vertical="center" wrapText="1"/>
      <protection locked="0"/>
    </xf>
    <xf numFmtId="0" fontId="2" fillId="2" borderId="0" xfId="0" applyFont="1" applyFill="1" applyAlignment="1">
      <alignment horizontal="center" vertical="center"/>
    </xf>
    <xf numFmtId="0" fontId="7" fillId="0" borderId="1" xfId="0" applyFont="1" applyBorder="1" applyAlignment="1" applyProtection="1">
      <alignment vertical="center" wrapText="1"/>
      <protection locked="0"/>
    </xf>
    <xf numFmtId="0" fontId="6" fillId="11" borderId="1" xfId="0" applyFont="1" applyFill="1" applyBorder="1" applyAlignment="1">
      <alignment horizontal="center" vertical="center" wrapText="1"/>
    </xf>
    <xf numFmtId="0" fontId="6" fillId="9" borderId="2"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6" fillId="9" borderId="5"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6" fillId="9" borderId="4" xfId="0" applyFont="1" applyFill="1" applyBorder="1" applyAlignment="1">
      <alignment horizontal="center" vertical="center" wrapText="1"/>
    </xf>
    <xf numFmtId="0" fontId="6" fillId="9" borderId="7" xfId="0" applyFont="1" applyFill="1" applyBorder="1" applyAlignment="1">
      <alignment horizontal="center" vertical="center" wrapText="1"/>
    </xf>
    <xf numFmtId="0" fontId="6" fillId="9" borderId="8" xfId="0" applyFont="1" applyFill="1" applyBorder="1" applyAlignment="1">
      <alignment horizontal="center" vertical="center" wrapText="1"/>
    </xf>
    <xf numFmtId="0" fontId="6" fillId="9" borderId="9" xfId="0" applyFont="1" applyFill="1" applyBorder="1" applyAlignment="1">
      <alignment horizontal="center" vertical="center" wrapText="1"/>
    </xf>
    <xf numFmtId="0" fontId="6" fillId="10" borderId="1" xfId="0" applyFont="1" applyFill="1" applyBorder="1" applyAlignment="1">
      <alignment horizontal="center" vertical="center" textRotation="90" wrapText="1"/>
    </xf>
    <xf numFmtId="0" fontId="6" fillId="10" borderId="1" xfId="0" applyFont="1" applyFill="1" applyBorder="1" applyAlignment="1">
      <alignment horizontal="center" vertical="center" wrapText="1"/>
    </xf>
    <xf numFmtId="0" fontId="6" fillId="10" borderId="8" xfId="0" applyFont="1" applyFill="1" applyBorder="1" applyAlignment="1">
      <alignment horizontal="center" vertical="center" wrapText="1"/>
    </xf>
    <xf numFmtId="0" fontId="6" fillId="10" borderId="9"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6" fillId="10" borderId="4" xfId="0" applyFont="1" applyFill="1" applyBorder="1" applyAlignment="1">
      <alignment horizontal="center" vertical="center" wrapText="1"/>
    </xf>
    <xf numFmtId="0" fontId="6" fillId="6" borderId="12" xfId="0" applyFont="1" applyFill="1" applyBorder="1" applyAlignment="1">
      <alignment horizontal="center" vertical="center"/>
    </xf>
    <xf numFmtId="0" fontId="6" fillId="6" borderId="13" xfId="0" applyFont="1" applyFill="1" applyBorder="1" applyAlignment="1">
      <alignment horizontal="center" vertical="center"/>
    </xf>
    <xf numFmtId="0" fontId="6" fillId="6" borderId="14" xfId="0" applyFont="1" applyFill="1" applyBorder="1" applyAlignment="1">
      <alignment horizontal="center" vertical="center"/>
    </xf>
    <xf numFmtId="0" fontId="6" fillId="7" borderId="15" xfId="0" applyFont="1" applyFill="1" applyBorder="1" applyAlignment="1">
      <alignment horizontal="center" vertical="center" wrapText="1"/>
    </xf>
    <xf numFmtId="0" fontId="6" fillId="7" borderId="16" xfId="0" applyFont="1" applyFill="1" applyBorder="1" applyAlignment="1">
      <alignment horizontal="center" vertical="center" wrapText="1"/>
    </xf>
    <xf numFmtId="0" fontId="6" fillId="7" borderId="17" xfId="0" applyFont="1" applyFill="1" applyBorder="1" applyAlignment="1">
      <alignment horizontal="center" vertical="center" wrapText="1"/>
    </xf>
    <xf numFmtId="0" fontId="6" fillId="8" borderId="8" xfId="0" applyFont="1" applyFill="1" applyBorder="1" applyAlignment="1">
      <alignment horizontal="center" vertical="center"/>
    </xf>
    <xf numFmtId="0" fontId="6" fillId="3" borderId="1" xfId="0" applyFont="1" applyFill="1" applyBorder="1" applyAlignment="1">
      <alignment horizontal="center" vertical="center" textRotation="90"/>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3" fillId="0" borderId="1" xfId="0" applyFont="1" applyBorder="1" applyAlignment="1">
      <alignment horizontal="center" vertical="center"/>
    </xf>
    <xf numFmtId="0" fontId="6" fillId="3" borderId="8"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4" borderId="9" xfId="0" applyFont="1" applyFill="1" applyBorder="1" applyAlignment="1">
      <alignment horizontal="center" vertical="center"/>
    </xf>
    <xf numFmtId="0" fontId="6" fillId="5" borderId="10" xfId="0" applyFont="1" applyFill="1" applyBorder="1" applyAlignment="1">
      <alignment horizontal="center" vertical="center"/>
    </xf>
    <xf numFmtId="0" fontId="6" fillId="5" borderId="11" xfId="0" applyFont="1" applyFill="1" applyBorder="1" applyAlignment="1">
      <alignment horizontal="center" vertical="center"/>
    </xf>
    <xf numFmtId="0" fontId="5" fillId="0" borderId="2" xfId="2" applyFont="1" applyBorder="1" applyAlignment="1">
      <alignment horizontal="center" vertical="center" wrapText="1"/>
    </xf>
    <xf numFmtId="0" fontId="5" fillId="0" borderId="3" xfId="2" applyFont="1" applyBorder="1" applyAlignment="1">
      <alignment horizontal="center" vertical="center" wrapText="1"/>
    </xf>
    <xf numFmtId="0" fontId="5" fillId="0" borderId="4" xfId="2" applyFont="1" applyBorder="1" applyAlignment="1">
      <alignment horizontal="center" vertical="center" wrapText="1"/>
    </xf>
    <xf numFmtId="0" fontId="5" fillId="0" borderId="5" xfId="2" applyFont="1" applyBorder="1" applyAlignment="1">
      <alignment horizontal="center" vertical="center" wrapText="1"/>
    </xf>
    <xf numFmtId="0" fontId="5" fillId="0" borderId="6" xfId="2" applyFont="1" applyBorder="1" applyAlignment="1">
      <alignment horizontal="center" vertical="center" wrapText="1"/>
    </xf>
    <xf numFmtId="0" fontId="5" fillId="0" borderId="7" xfId="2" applyFont="1" applyBorder="1" applyAlignment="1">
      <alignment horizontal="center" vertical="center" wrapText="1"/>
    </xf>
    <xf numFmtId="0" fontId="5" fillId="0" borderId="1" xfId="2" applyFont="1" applyBorder="1" applyAlignment="1">
      <alignment horizontal="center" vertical="center" wrapText="1"/>
    </xf>
    <xf numFmtId="14" fontId="6" fillId="0" borderId="1" xfId="2" applyNumberFormat="1" applyFont="1" applyBorder="1" applyAlignment="1">
      <alignment horizontal="center" vertical="center" wrapText="1"/>
    </xf>
    <xf numFmtId="0" fontId="2" fillId="0" borderId="1" xfId="0" applyFont="1" applyBorder="1" applyAlignment="1">
      <alignment horizontal="center" vertical="center" wrapText="1"/>
    </xf>
  </cellXfs>
  <cellStyles count="3">
    <cellStyle name="Normal" xfId="0" builtinId="0"/>
    <cellStyle name="Normal 2" xfId="2" xr:uid="{912027CC-CF05-4105-AD55-6349246EB916}"/>
    <cellStyle name="Porcentaje" xfId="1" builtinId="5"/>
  </cellStyles>
  <dxfs count="19">
    <dxf>
      <fill>
        <patternFill>
          <bgColor rgb="FF92D050"/>
        </patternFill>
      </fill>
    </dxf>
    <dxf>
      <fill>
        <patternFill>
          <bgColor rgb="FFFFFF00"/>
        </patternFill>
      </fill>
    </dxf>
    <dxf>
      <fill>
        <patternFill>
          <bgColor theme="5" tint="-0.24994659260841701"/>
        </patternFill>
      </fill>
    </dxf>
    <dxf>
      <fill>
        <patternFill>
          <bgColor rgb="FFFF0000"/>
        </patternFill>
      </fill>
    </dxf>
    <dxf>
      <fill>
        <patternFill>
          <bgColor theme="5" tint="-0.24994659260841701"/>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1"/>
      </font>
      <fill>
        <patternFill>
          <bgColor rgb="FF00FF00"/>
        </patternFill>
      </fill>
    </dxf>
    <dxf>
      <fill>
        <patternFill>
          <bgColor rgb="FF92D050"/>
        </patternFill>
      </fill>
    </dxf>
    <dxf>
      <font>
        <color theme="0"/>
      </font>
      <fill>
        <patternFill>
          <bgColor rgb="FFFF0000"/>
        </patternFill>
      </fill>
    </dxf>
    <dxf>
      <font>
        <color theme="1"/>
      </font>
      <fill>
        <patternFill>
          <bgColor rgb="FFFFC000"/>
        </patternFill>
      </fill>
    </dxf>
    <dxf>
      <font>
        <color theme="1"/>
      </font>
      <fill>
        <patternFill>
          <bgColor rgb="FFFCF052"/>
        </patternFill>
      </fill>
    </dxf>
    <dxf>
      <font>
        <color theme="1"/>
      </font>
      <fill>
        <patternFill>
          <bgColor rgb="FF00B050"/>
        </patternFill>
      </fill>
    </dxf>
    <dxf>
      <font>
        <color theme="1"/>
      </font>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49</xdr:col>
      <xdr:colOff>1035844</xdr:colOff>
      <xdr:row>1</xdr:row>
      <xdr:rowOff>57831</xdr:rowOff>
    </xdr:from>
    <xdr:to>
      <xdr:col>50</xdr:col>
      <xdr:colOff>680357</xdr:colOff>
      <xdr:row>2</xdr:row>
      <xdr:rowOff>255864</xdr:rowOff>
    </xdr:to>
    <xdr:pic>
      <xdr:nvPicPr>
        <xdr:cNvPr id="2" name="Imagen 8">
          <a:extLst>
            <a:ext uri="{FF2B5EF4-FFF2-40B4-BE49-F238E27FC236}">
              <a16:creationId xmlns:a16="http://schemas.microsoft.com/office/drawing/2014/main" id="{BCFA4FB6-08A9-4BBC-B2AF-BE9EC554B9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17494" y="219756"/>
          <a:ext cx="882763" cy="264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STERILIZACION01\Desktop\ESTERILIZACION%202025\CONTRATOS\MATRIZ%20DE%20RIESGO%20GESTI&#211;N%20QUIRURGICA%20(2).xlsx" TargetMode="External"/><Relationship Id="rId1" Type="http://schemas.openxmlformats.org/officeDocument/2006/relationships/externalLinkPath" Target="/Users/ESTERILIZACION01/Desktop/ESTERILIZACION%202025/CONTRATOS/MATRIZ%20DE%20RIESGO%20GESTI&#211;N%20QUIRURGICA%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vo"/>
      <sheetName val="Mapa final"/>
      <sheetName val="Identificación"/>
      <sheetName val="Probabilidad"/>
      <sheetName val="Impacto"/>
      <sheetName val="Controles"/>
      <sheetName val="Matriz"/>
      <sheetName val="Control de cambios"/>
      <sheetName val="QUIRÚRGICAS"/>
    </sheetNames>
    <sheetDataSet>
      <sheetData sheetId="0"/>
      <sheetData sheetId="1"/>
      <sheetData sheetId="2"/>
      <sheetData sheetId="3">
        <row r="3">
          <cell r="B3" t="str">
            <v>Raro</v>
          </cell>
          <cell r="C3">
            <v>1</v>
          </cell>
          <cell r="D3" t="str">
            <v>El riesgo puede ocurrir solo en circunstancias excepcionales</v>
          </cell>
        </row>
        <row r="4">
          <cell r="B4" t="str">
            <v>Improbable</v>
          </cell>
          <cell r="C4">
            <v>2</v>
          </cell>
          <cell r="D4" t="str">
            <v>El riesgo puede ocurrir en algún momento</v>
          </cell>
        </row>
        <row r="5">
          <cell r="B5" t="str">
            <v>Posible</v>
          </cell>
          <cell r="C5">
            <v>3</v>
          </cell>
          <cell r="D5" t="str">
            <v>El riesgo podría ocurrir en algún momento</v>
          </cell>
        </row>
        <row r="6">
          <cell r="B6" t="str">
            <v>Probable</v>
          </cell>
          <cell r="C6">
            <v>4</v>
          </cell>
          <cell r="D6" t="str">
            <v>El riesgo probablemente ocurrirá en la mayoría de las circunstancias</v>
          </cell>
        </row>
        <row r="7">
          <cell r="B7" t="str">
            <v>Casi cierto</v>
          </cell>
          <cell r="C7">
            <v>5</v>
          </cell>
          <cell r="D7" t="str">
            <v>Se espera que el riesgo ocurra en la mayoría de las circunstancias</v>
          </cell>
        </row>
      </sheetData>
      <sheetData sheetId="4">
        <row r="3">
          <cell r="B3" t="str">
            <v>Los sobrecostos no representan más del uno por ciento (1%) del valor del contrato</v>
          </cell>
          <cell r="C3" t="str">
            <v>Insignificante</v>
          </cell>
          <cell r="D3">
            <v>1</v>
          </cell>
        </row>
        <row r="4">
          <cell r="B4" t="str">
            <v>Los sobrecostos no representan más del cinco por ciento (5%) del valor del contrato</v>
          </cell>
          <cell r="C4" t="str">
            <v>Menor</v>
          </cell>
          <cell r="D4">
            <v>2</v>
          </cell>
        </row>
        <row r="5">
          <cell r="B5" t="str">
            <v>Generará un impacto sobre el valor del contrato entre cinco (5%) y el quince por ciento (15%)</v>
          </cell>
          <cell r="C5" t="str">
            <v>Moderado</v>
          </cell>
          <cell r="D5">
            <v>3</v>
          </cell>
        </row>
        <row r="6">
          <cell r="B6" t="str">
            <v>Incrementa el valor del contrato entre quince (15%) y el treinta por ciento (30%)</v>
          </cell>
          <cell r="C6" t="str">
            <v xml:space="preserve">Mayor </v>
          </cell>
          <cell r="D6">
            <v>4</v>
          </cell>
        </row>
        <row r="7">
          <cell r="B7" t="str">
            <v>Impacto sobre el valor del contrato en más de treinta por ciento (30%)</v>
          </cell>
          <cell r="C7" t="str">
            <v xml:space="preserve">Catastrófico </v>
          </cell>
          <cell r="D7">
            <v>5</v>
          </cell>
        </row>
      </sheetData>
      <sheetData sheetId="5">
        <row r="2">
          <cell r="I2" t="str">
            <v>Documentado</v>
          </cell>
          <cell r="J2">
            <v>0.1</v>
          </cell>
          <cell r="L2" t="str">
            <v>Continua</v>
          </cell>
          <cell r="M2">
            <v>0.1</v>
          </cell>
          <cell r="O2" t="str">
            <v>Con registro</v>
          </cell>
          <cell r="P2">
            <v>0.1</v>
          </cell>
        </row>
        <row r="3">
          <cell r="I3" t="str">
            <v>Sin documentar</v>
          </cell>
          <cell r="J3">
            <v>0</v>
          </cell>
          <cell r="L3" t="str">
            <v>Aleatoria</v>
          </cell>
          <cell r="M3">
            <v>0</v>
          </cell>
          <cell r="O3" t="str">
            <v>Sin registro</v>
          </cell>
          <cell r="P3">
            <v>0</v>
          </cell>
        </row>
      </sheetData>
      <sheetData sheetId="6"/>
      <sheetData sheetId="7"/>
      <sheetData sheetId="8">
        <row r="11">
          <cell r="M11" t="str">
            <v>El riesgo podría ocurrir en algún momento</v>
          </cell>
          <cell r="P11" t="str">
            <v>Generará un impacto sobre el valor del contrato entre cinco (5%) y el quince por ciento (15%)</v>
          </cell>
          <cell r="AK11" t="str">
            <v>El riesgo puede ocurrir solo en circunstancias excepcionales</v>
          </cell>
          <cell r="AN11" t="str">
            <v>Generará un impacto sobre el valor del contrato entre cinco (5%) y el quince por ciento (15%)</v>
          </cell>
        </row>
        <row r="12">
          <cell r="M12" t="str">
            <v>El riesgo podría ocurrir en algún momento</v>
          </cell>
          <cell r="P12" t="str">
            <v>Incrementa el valor del contrato entre quince (15%) y el treinta por ciento (30%)</v>
          </cell>
          <cell r="AK12" t="str">
            <v>El riesgo puede ocurrir en algún momento</v>
          </cell>
          <cell r="AN12" t="str">
            <v>Incrementa el valor del contrato entre quince (15%) y el treinta por ciento (30%)</v>
          </cell>
        </row>
        <row r="13">
          <cell r="M13" t="str">
            <v>El riesgo podría ocurrir en algún momento</v>
          </cell>
          <cell r="P13" t="str">
            <v>Incrementa el valor del contrato entre quince (15%) y el treinta por ciento (30%)</v>
          </cell>
          <cell r="AK13" t="str">
            <v>El riesgo puede ocurrir solo en circunstancias excepcionales</v>
          </cell>
          <cell r="AN13" t="str">
            <v>Incrementa el valor del contrato entre quince (15%) y el treinta por ciento (30%)</v>
          </cell>
        </row>
        <row r="14">
          <cell r="M14" t="str">
            <v>El riesgo podría ocurrir en algún momento</v>
          </cell>
          <cell r="P14" t="str">
            <v>Incrementa el valor del contrato entre quince (15%) y el treinta por ciento (30%)</v>
          </cell>
          <cell r="AK14" t="str">
            <v>El riesgo puede ocurrir solo en circunstancias excepcionales</v>
          </cell>
          <cell r="AN14" t="str">
            <v>Incrementa el valor del contrato entre quince (15%) y el treinta por ciento (30%)</v>
          </cell>
        </row>
        <row r="15">
          <cell r="M15" t="str">
            <v>El riesgo puede ocurrir solo en circunstancias excepcionales</v>
          </cell>
          <cell r="P15" t="str">
            <v>Generará un impacto sobre el valor del contrato entre cinco (5%) y el quince por ciento (15%)</v>
          </cell>
          <cell r="AK15" t="str">
            <v>El riesgo puede ocurrir solo en circunstancias excepcionales</v>
          </cell>
          <cell r="AN15" t="str">
            <v>Generará un impacto sobre el valor del contrato entre cinco (5%) y el quince por ciento (15%)</v>
          </cell>
        </row>
        <row r="16">
          <cell r="M16" t="str">
            <v>El riesgo podría ocurrir en algún momento</v>
          </cell>
          <cell r="P16" t="str">
            <v>Los sobrecostos no representan más del cinco por ciento (5%) del valor del contrato</v>
          </cell>
          <cell r="AK16" t="str">
            <v>El riesgo puede ocurrir solo en circunstancias excepcionales</v>
          </cell>
          <cell r="AN16" t="str">
            <v>Los sobrecostos no representan más del cinco por ciento (5%) del valor del contrato</v>
          </cell>
        </row>
        <row r="17">
          <cell r="M17" t="str">
            <v>El riesgo puede ocurrir solo en circunstancias excepcionales</v>
          </cell>
          <cell r="P17" t="str">
            <v>Impacto sobre el valor del contrato en más de treinta por ciento (30%)</v>
          </cell>
          <cell r="AK17" t="str">
            <v>El riesgo puede ocurrir solo en circunstancias excepcionales</v>
          </cell>
          <cell r="AN17" t="str">
            <v>Impacto sobre el valor del contrato en más de treinta por ciento (30%)</v>
          </cell>
        </row>
        <row r="18">
          <cell r="M18" t="str">
            <v>El riesgo podría ocurrir en algún momento</v>
          </cell>
          <cell r="P18" t="str">
            <v>Incrementa el valor del contrato entre quince (15%) y el treinta por ciento (30%)</v>
          </cell>
          <cell r="AK18" t="str">
            <v>El riesgo podría ocurrir en algún momento</v>
          </cell>
          <cell r="AN18" t="str">
            <v>Generará un impacto sobre el valor del contrato entre cinco (5%) y el quince por ciento (15%)</v>
          </cell>
        </row>
        <row r="19">
          <cell r="M19" t="str">
            <v>El riesgo puede ocurrir en algún momento</v>
          </cell>
          <cell r="P19" t="str">
            <v>Los sobrecostos no representan más del cinco por ciento (5%) del valor del contrato</v>
          </cell>
          <cell r="AK19" t="str">
            <v>El riesgo puede ocurrir en algún momento</v>
          </cell>
          <cell r="AN19" t="str">
            <v>Generará un impacto sobre el valor del contrato entre cinco (5%) y el quince por ciento (15%)</v>
          </cell>
        </row>
        <row r="20">
          <cell r="M20" t="str">
            <v>El riesgo puede ocurrir en algún momento</v>
          </cell>
          <cell r="P20" t="str">
            <v>Los sobrecostos no representan más del cinco por ciento (5%) del valor del contrato</v>
          </cell>
          <cell r="AK20" t="str">
            <v>El riesgo puede ocurrir en algún momento</v>
          </cell>
          <cell r="AN20" t="str">
            <v>Generará un impacto sobre el valor del contrato entre cinco (5%) y el quince por ciento (15%)</v>
          </cell>
        </row>
        <row r="21">
          <cell r="M21" t="str">
            <v>El riesgo puede ocurrir en algún momento</v>
          </cell>
          <cell r="P21" t="str">
            <v>Los sobrecostos no representan más del cinco por ciento (5%) del valor del contrato</v>
          </cell>
          <cell r="AK21" t="str">
            <v>El riesgo puede ocurrir en algún momento</v>
          </cell>
          <cell r="AN21" t="str">
            <v>Generará un impacto sobre el valor del contrato entre cinco (5%) y el quince por ciento (15%)</v>
          </cell>
        </row>
        <row r="22">
          <cell r="M22" t="str">
            <v>El riesgo probablemente ocurrirá en la mayoría de las circunstancias</v>
          </cell>
          <cell r="P22" t="str">
            <v>Incrementa el valor del contrato entre quince (15%) y el treinta por ciento (30%)</v>
          </cell>
          <cell r="AK22" t="str">
            <v>El riesgo puede ocurrir en algún momento</v>
          </cell>
          <cell r="AN22" t="str">
            <v>Generará un impacto sobre el valor del contrato entre cinco (5%) y el quince por ciento (15%)</v>
          </cell>
        </row>
        <row r="23">
          <cell r="M23" t="str">
            <v>El riesgo probablemente ocurrirá en la mayoría de las circunstancias</v>
          </cell>
          <cell r="P23" t="str">
            <v>Incrementa el valor del contrato entre quince (15%) y el treinta por ciento (30%)</v>
          </cell>
          <cell r="AK23" t="str">
            <v>El riesgo puede ocurrir en algún momento</v>
          </cell>
          <cell r="AN23" t="str">
            <v>Incrementa el valor del contrato entre quince (15%) y el treinta por ciento (30%)</v>
          </cell>
        </row>
        <row r="24">
          <cell r="M24" t="str">
            <v>El riesgo probablemente ocurrirá en la mayoría de las circunstancias</v>
          </cell>
          <cell r="P24" t="str">
            <v>Incrementa el valor del contrato entre quince (15%) y el treinta por ciento (30%)</v>
          </cell>
          <cell r="AK24" t="str">
            <v>El riesgo puede ocurrir en algún momento</v>
          </cell>
          <cell r="AN24" t="str">
            <v>Generará un impacto sobre el valor del contrato entre cinco (5%) y el quince por ciento (15%)</v>
          </cell>
        </row>
        <row r="25">
          <cell r="M25" t="str">
            <v>El riesgo probablemente ocurrirá en la mayoría de las circunstancias</v>
          </cell>
          <cell r="P25" t="str">
            <v>Incrementa el valor del contrato entre quince (15%) y el treinta por ciento (30%)</v>
          </cell>
          <cell r="AK25" t="str">
            <v>El riesgo puede ocurrir en algún momento</v>
          </cell>
          <cell r="AN25" t="str">
            <v>Generará un impacto sobre el valor del contrato entre cinco (5%) y el quince por ciento (15%)</v>
          </cell>
        </row>
        <row r="26">
          <cell r="M26" t="str">
            <v>El riesgo probablemente ocurrirá en la mayoría de las circunstancias</v>
          </cell>
          <cell r="P26" t="str">
            <v>Incrementa el valor del contrato entre quince (15%) y el treinta por ciento (30%)</v>
          </cell>
          <cell r="AK26" t="str">
            <v>El riesgo puede ocurrir en algún momento</v>
          </cell>
          <cell r="AN26" t="str">
            <v>Generará un impacto sobre el valor del contrato entre cinco (5%) y el quince por ciento (15%)</v>
          </cell>
        </row>
        <row r="27">
          <cell r="M27" t="str">
            <v>El riesgo probablemente ocurrirá en la mayoría de las circunstancias</v>
          </cell>
          <cell r="P27" t="str">
            <v>Incrementa el valor del contrato entre quince (15%) y el treinta por ciento (30%)</v>
          </cell>
          <cell r="AK27" t="str">
            <v>El riesgo puede ocurrir en algún momento</v>
          </cell>
          <cell r="AN27" t="str">
            <v>Generará un impacto sobre el valor del contrato entre cinco (5%) y el quince por ciento (15%)</v>
          </cell>
        </row>
        <row r="28">
          <cell r="M28" t="str">
            <v>El riesgo probablemente ocurrirá en la mayoría de las circunstancias</v>
          </cell>
          <cell r="P28" t="str">
            <v>Incrementa el valor del contrato entre quince (15%) y el treinta por ciento (30%)</v>
          </cell>
          <cell r="AK28" t="str">
            <v>El riesgo puede ocurrir en algún momento</v>
          </cell>
          <cell r="AN28" t="str">
            <v>Generará un impacto sobre el valor del contrato entre cinco (5%) y el quince por ciento (15%)</v>
          </cell>
        </row>
        <row r="29">
          <cell r="M29" t="str">
            <v>El riesgo probablemente ocurrirá en la mayoría de las circunstancias</v>
          </cell>
          <cell r="P29" t="str">
            <v>Incrementa el valor del contrato entre quince (15%) y el treinta por ciento (30%)</v>
          </cell>
          <cell r="AK29" t="str">
            <v>El riesgo puede ocurrir en algún momento</v>
          </cell>
          <cell r="AN29" t="str">
            <v>Generará un impacto sobre el valor del contrato entre cinco (5%) y el quince por ciento (15%)</v>
          </cell>
        </row>
        <row r="30">
          <cell r="M30" t="str">
            <v>El riesgo probablemente ocurrirá en la mayoría de las circunstancias</v>
          </cell>
          <cell r="P30" t="str">
            <v>Incrementa el valor del contrato entre quince (15%) y el treinta por ciento (30%)</v>
          </cell>
          <cell r="AK30" t="str">
            <v>El riesgo puede ocurrir en algún momento</v>
          </cell>
          <cell r="AN30" t="str">
            <v>Generará un impacto sobre el valor del contrato entre cinco (5%) y el quince por ciento (15%)</v>
          </cell>
        </row>
        <row r="31">
          <cell r="M31" t="str">
            <v>El riesgo probablemente ocurrirá en la mayoría de las circunstancias</v>
          </cell>
          <cell r="P31" t="str">
            <v>Incrementa el valor del contrato entre quince (15%) y el treinta por ciento (30%)</v>
          </cell>
          <cell r="AK31" t="str">
            <v>El riesgo puede ocurrir en algún momento</v>
          </cell>
          <cell r="AN31" t="str">
            <v>Generará un impacto sobre el valor del contrato entre cinco (5%) y el quince por ciento (15%)</v>
          </cell>
        </row>
        <row r="32">
          <cell r="M32" t="str">
            <v>El riesgo puede ocurrir solo en circunstancias excepcionales</v>
          </cell>
          <cell r="P32" t="str">
            <v>Impacto sobre el valor del contrato en más de treinta por ciento (30%)</v>
          </cell>
          <cell r="AK32" t="str">
            <v>El riesgo puede ocurrir solo en circunstancias excepcionales</v>
          </cell>
          <cell r="AN32" t="str">
            <v>Impacto sobre el valor del contrato en más de treinta por ciento (30%)</v>
          </cell>
        </row>
        <row r="33">
          <cell r="M33" t="str">
            <v>El riesgo puede ocurrir en algún momento</v>
          </cell>
          <cell r="P33" t="str">
            <v>Incrementa el valor del contrato entre quince (15%) y el treinta por ciento (30%)</v>
          </cell>
          <cell r="AK33" t="str">
            <v>El riesgo puede ocurrir en algún momento</v>
          </cell>
          <cell r="AN33" t="str">
            <v>Generará un impacto sobre el valor del contrato entre cinco (5%) y el quince por ciento (15%)</v>
          </cell>
        </row>
        <row r="34">
          <cell r="M34" t="str">
            <v>El riesgo puede ocurrir en algún momento</v>
          </cell>
          <cell r="P34" t="str">
            <v>Incrementa el valor del contrato entre quince (15%) y el treinta por ciento (30%)</v>
          </cell>
          <cell r="AK34" t="str">
            <v>El riesgo puede ocurrir en algún momento</v>
          </cell>
          <cell r="AN34" t="str">
            <v>Generará un impacto sobre el valor del contrato entre cinco (5%) y el quince por ciento (15%)</v>
          </cell>
        </row>
        <row r="35">
          <cell r="M35" t="str">
            <v>El riesgo puede ocurrir en algún momento</v>
          </cell>
          <cell r="P35" t="str">
            <v>Incrementa el valor del contrato entre quince (15%) y el treinta por ciento (30%)</v>
          </cell>
          <cell r="AK35" t="str">
            <v>El riesgo puede ocurrir en algún momento</v>
          </cell>
          <cell r="AN35" t="str">
            <v>Generará un impacto sobre el valor del contrato entre cinco (5%) y el quince por ciento (15%)</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23533-6848-4A7F-9873-9D9842B63A49}">
  <dimension ref="B1:CE35"/>
  <sheetViews>
    <sheetView tabSelected="1" workbookViewId="0">
      <selection activeCell="D6" sqref="D6:L6"/>
    </sheetView>
  </sheetViews>
  <sheetFormatPr baseColWidth="10" defaultRowHeight="14.5" x14ac:dyDescent="0.35"/>
  <cols>
    <col min="6" max="6" width="28.1796875" customWidth="1"/>
    <col min="7" max="7" width="31.7265625" customWidth="1"/>
    <col min="8" max="8" width="32.1796875" customWidth="1"/>
  </cols>
  <sheetData>
    <row r="1" spans="2:83" s="1" customFormat="1" ht="12.5" x14ac:dyDescent="0.25">
      <c r="D1" s="2"/>
      <c r="E1" s="3"/>
      <c r="F1" s="4"/>
      <c r="G1" s="4"/>
      <c r="H1" s="2"/>
      <c r="I1" s="2"/>
      <c r="J1" s="2"/>
      <c r="K1" s="2"/>
      <c r="L1" s="2"/>
      <c r="N1" s="5"/>
      <c r="O1" s="6"/>
      <c r="V1" s="7"/>
      <c r="AJ1" s="7"/>
    </row>
    <row r="2" spans="2:83" s="1" customFormat="1" ht="12.5" x14ac:dyDescent="0.25">
      <c r="B2" s="70" t="s">
        <v>0</v>
      </c>
      <c r="C2" s="70"/>
      <c r="D2" s="70"/>
      <c r="E2" s="70"/>
      <c r="F2" s="70"/>
      <c r="G2" s="78" t="s">
        <v>1</v>
      </c>
      <c r="H2" s="79"/>
      <c r="I2" s="79"/>
      <c r="J2" s="79"/>
      <c r="K2" s="79"/>
      <c r="L2" s="79"/>
      <c r="M2" s="79"/>
      <c r="N2" s="79"/>
      <c r="O2" s="79"/>
      <c r="P2" s="79"/>
      <c r="Q2" s="79"/>
      <c r="R2" s="79"/>
      <c r="S2" s="79"/>
      <c r="T2" s="79"/>
      <c r="U2" s="79"/>
      <c r="V2" s="79"/>
      <c r="W2" s="79"/>
      <c r="X2" s="79"/>
      <c r="Y2" s="79"/>
      <c r="Z2" s="79"/>
      <c r="AA2" s="79"/>
      <c r="AB2" s="79"/>
      <c r="AC2" s="79"/>
      <c r="AD2" s="79"/>
      <c r="AE2" s="79"/>
      <c r="AF2" s="79"/>
      <c r="AG2" s="79"/>
      <c r="AH2" s="79"/>
      <c r="AI2" s="79"/>
      <c r="AJ2" s="79"/>
      <c r="AK2" s="79"/>
      <c r="AL2" s="79"/>
      <c r="AM2" s="79"/>
      <c r="AN2" s="79"/>
      <c r="AO2" s="79"/>
      <c r="AP2" s="79"/>
      <c r="AQ2" s="79"/>
      <c r="AR2" s="79"/>
      <c r="AS2" s="79"/>
      <c r="AT2" s="79"/>
      <c r="AU2" s="79"/>
      <c r="AV2" s="79"/>
      <c r="AW2" s="80"/>
      <c r="AX2" s="84"/>
      <c r="AY2" s="84"/>
      <c r="BQ2" s="8"/>
      <c r="BR2" s="8"/>
      <c r="BS2" s="8"/>
      <c r="BT2" s="8"/>
      <c r="BU2" s="8"/>
      <c r="BV2" s="8"/>
      <c r="BW2" s="8"/>
      <c r="BX2" s="8"/>
      <c r="BY2" s="8"/>
      <c r="BZ2" s="8"/>
      <c r="CA2" s="8"/>
      <c r="CB2" s="8"/>
      <c r="CC2" s="8"/>
      <c r="CD2" s="8"/>
      <c r="CE2" s="8"/>
    </row>
    <row r="3" spans="2:83" s="1" customFormat="1" ht="12.5" x14ac:dyDescent="0.25">
      <c r="B3" s="70"/>
      <c r="C3" s="70"/>
      <c r="D3" s="70"/>
      <c r="E3" s="70"/>
      <c r="F3" s="70"/>
      <c r="G3" s="81"/>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c r="AT3" s="82"/>
      <c r="AU3" s="82"/>
      <c r="AV3" s="82"/>
      <c r="AW3" s="83"/>
      <c r="AX3" s="84"/>
      <c r="AY3" s="84"/>
      <c r="BQ3" s="8"/>
      <c r="BR3" s="8"/>
      <c r="BS3" s="8"/>
      <c r="BT3" s="8"/>
      <c r="BU3" s="8"/>
      <c r="BV3" s="8"/>
      <c r="BW3" s="8"/>
      <c r="BX3" s="8"/>
      <c r="BY3" s="8"/>
      <c r="BZ3" s="8"/>
      <c r="CA3" s="8"/>
      <c r="CB3" s="8"/>
      <c r="CC3" s="8"/>
      <c r="CD3" s="8"/>
      <c r="CE3" s="8"/>
    </row>
    <row r="4" spans="2:83" s="1" customFormat="1" ht="17.5" x14ac:dyDescent="0.25">
      <c r="B4" s="70" t="s">
        <v>2</v>
      </c>
      <c r="C4" s="70"/>
      <c r="D4" s="70"/>
      <c r="E4" s="70"/>
      <c r="F4" s="70"/>
      <c r="G4" s="84" t="s">
        <v>3</v>
      </c>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5">
        <v>45322</v>
      </c>
      <c r="AY4" s="85"/>
      <c r="BQ4" s="8"/>
      <c r="BR4" s="8"/>
      <c r="BS4" s="8"/>
      <c r="BT4" s="8"/>
      <c r="BU4" s="8"/>
      <c r="BV4" s="8"/>
      <c r="BW4" s="8"/>
      <c r="BX4" s="8"/>
      <c r="BY4" s="8"/>
      <c r="BZ4" s="8"/>
      <c r="CA4" s="8"/>
      <c r="CB4" s="8"/>
      <c r="CC4" s="8"/>
      <c r="CD4" s="8"/>
      <c r="CE4" s="8"/>
    </row>
    <row r="5" spans="2:83" s="1" customFormat="1" ht="17.5" x14ac:dyDescent="0.25">
      <c r="D5" s="10"/>
      <c r="E5" s="11"/>
      <c r="F5" s="12"/>
      <c r="G5" s="12"/>
      <c r="H5" s="13"/>
      <c r="I5" s="13"/>
      <c r="J5" s="13"/>
      <c r="K5" s="13"/>
      <c r="L5" s="13"/>
      <c r="M5" s="13"/>
      <c r="N5" s="14"/>
      <c r="O5" s="15"/>
      <c r="P5" s="13"/>
      <c r="Q5" s="13"/>
      <c r="R5" s="13"/>
      <c r="S5" s="13"/>
      <c r="T5" s="13"/>
      <c r="U5" s="13"/>
      <c r="V5" s="16"/>
      <c r="W5" s="13"/>
      <c r="X5" s="13"/>
      <c r="Y5" s="13"/>
      <c r="Z5" s="13"/>
      <c r="AA5" s="13"/>
      <c r="AB5" s="13"/>
      <c r="AC5" s="13"/>
      <c r="AD5" s="13"/>
      <c r="AE5" s="13"/>
      <c r="AF5" s="13"/>
      <c r="AG5" s="13"/>
      <c r="AH5" s="13"/>
      <c r="AI5" s="13"/>
      <c r="AJ5" s="16"/>
      <c r="AK5" s="13"/>
      <c r="AL5" s="13"/>
      <c r="AM5" s="13"/>
      <c r="AN5" s="13"/>
      <c r="AO5" s="17"/>
      <c r="AP5" s="17"/>
      <c r="AQ5" s="17"/>
      <c r="AR5" s="17"/>
      <c r="AS5" s="17"/>
      <c r="AT5" s="17"/>
      <c r="AU5" s="13"/>
      <c r="AV5" s="13"/>
      <c r="AW5" s="18"/>
      <c r="AX5" s="13"/>
      <c r="AY5" s="13"/>
      <c r="BQ5" s="8"/>
      <c r="BR5" s="8"/>
      <c r="BS5" s="8"/>
      <c r="BT5" s="8"/>
      <c r="BU5" s="8"/>
      <c r="BV5" s="8"/>
      <c r="BW5" s="8"/>
      <c r="BX5" s="8"/>
      <c r="BY5" s="8"/>
      <c r="BZ5" s="8"/>
      <c r="CA5" s="8"/>
      <c r="CB5" s="8"/>
      <c r="CC5" s="8"/>
      <c r="CD5" s="8"/>
      <c r="CE5" s="8"/>
    </row>
    <row r="6" spans="2:83" s="1" customFormat="1" ht="29" customHeight="1" x14ac:dyDescent="0.25">
      <c r="B6" s="70" t="s">
        <v>4</v>
      </c>
      <c r="C6" s="70"/>
      <c r="D6" s="86" t="s">
        <v>213</v>
      </c>
      <c r="E6" s="86"/>
      <c r="F6" s="86"/>
      <c r="G6" s="86"/>
      <c r="H6" s="86"/>
      <c r="I6" s="86"/>
      <c r="J6" s="86"/>
      <c r="K6" s="86"/>
      <c r="L6" s="86"/>
      <c r="M6" s="13"/>
      <c r="N6" s="14"/>
      <c r="O6" s="15"/>
      <c r="P6" s="13"/>
      <c r="Q6" s="13"/>
      <c r="R6" s="13"/>
      <c r="S6" s="13"/>
      <c r="T6" s="13"/>
      <c r="U6" s="13"/>
      <c r="V6" s="16"/>
      <c r="W6" s="13"/>
      <c r="X6" s="13"/>
      <c r="Y6" s="13"/>
      <c r="Z6" s="13"/>
      <c r="AA6" s="13"/>
      <c r="AB6" s="13"/>
      <c r="AC6" s="13"/>
      <c r="AD6" s="13"/>
      <c r="AE6" s="13"/>
      <c r="AF6" s="13"/>
      <c r="AG6" s="13"/>
      <c r="AH6" s="13"/>
      <c r="AI6" s="13"/>
      <c r="AJ6" s="16"/>
      <c r="AK6" s="13"/>
      <c r="AL6" s="13"/>
      <c r="AM6" s="13"/>
      <c r="AN6" s="13"/>
      <c r="AO6" s="13"/>
      <c r="AP6" s="13"/>
      <c r="AQ6" s="13"/>
      <c r="AR6" s="13"/>
      <c r="AS6" s="17"/>
      <c r="AT6" s="13"/>
      <c r="AU6" s="13"/>
      <c r="AV6" s="13"/>
      <c r="AW6" s="18"/>
      <c r="AX6" s="13"/>
      <c r="AY6" s="13"/>
      <c r="BQ6" s="8"/>
      <c r="BR6" s="8"/>
      <c r="BS6" s="8"/>
      <c r="BT6" s="8"/>
      <c r="BU6" s="8"/>
      <c r="BV6" s="8"/>
      <c r="BW6" s="8"/>
      <c r="BX6" s="8"/>
      <c r="BY6" s="8"/>
      <c r="BZ6" s="8"/>
      <c r="CA6" s="8"/>
      <c r="CB6" s="8"/>
      <c r="CC6" s="8"/>
      <c r="CD6" s="8"/>
      <c r="CE6" s="8"/>
    </row>
    <row r="7" spans="2:83" s="1" customFormat="1" ht="17.5" x14ac:dyDescent="0.25">
      <c r="D7" s="10"/>
      <c r="E7" s="11"/>
      <c r="F7" s="12"/>
      <c r="G7" s="19"/>
      <c r="H7" s="17"/>
      <c r="I7" s="13"/>
      <c r="J7" s="13"/>
      <c r="K7" s="13"/>
      <c r="L7" s="13"/>
      <c r="M7" s="17"/>
      <c r="N7" s="9"/>
      <c r="O7" s="20"/>
      <c r="P7" s="17"/>
      <c r="Q7" s="17"/>
      <c r="R7" s="17"/>
      <c r="S7" s="17"/>
      <c r="T7" s="17"/>
      <c r="U7" s="13"/>
      <c r="V7" s="16"/>
      <c r="W7" s="13"/>
      <c r="X7" s="13"/>
      <c r="Y7" s="13"/>
      <c r="Z7" s="13"/>
      <c r="AA7" s="13"/>
      <c r="AB7" s="13"/>
      <c r="AC7" s="13"/>
      <c r="AD7" s="13"/>
      <c r="AE7" s="13"/>
      <c r="AF7" s="13"/>
      <c r="AG7" s="13"/>
      <c r="AH7" s="13"/>
      <c r="AI7" s="13"/>
      <c r="AJ7" s="16"/>
      <c r="AK7" s="13"/>
      <c r="AL7" s="13"/>
      <c r="AM7" s="13"/>
      <c r="AN7" s="13"/>
      <c r="AO7" s="13"/>
      <c r="AP7" s="13"/>
      <c r="AQ7" s="13"/>
      <c r="AR7" s="13"/>
      <c r="AS7" s="17"/>
      <c r="AT7" s="13"/>
      <c r="AU7" s="13"/>
      <c r="AV7" s="13"/>
      <c r="AW7" s="18"/>
      <c r="AX7" s="13"/>
      <c r="AY7" s="13"/>
      <c r="BQ7" s="8"/>
      <c r="BR7" s="8"/>
      <c r="BS7" s="8"/>
      <c r="BT7" s="8"/>
      <c r="BU7" s="8"/>
      <c r="BV7" s="8"/>
      <c r="BW7" s="8"/>
      <c r="BX7" s="8"/>
      <c r="BY7" s="8"/>
      <c r="BZ7" s="8"/>
      <c r="CA7" s="8"/>
      <c r="CB7" s="8"/>
      <c r="CC7" s="8"/>
      <c r="CD7" s="8"/>
      <c r="CE7" s="8"/>
    </row>
    <row r="8" spans="2:83" s="1" customFormat="1" ht="12.5" x14ac:dyDescent="0.25">
      <c r="B8" s="68" t="s">
        <v>5</v>
      </c>
      <c r="C8" s="71" t="s">
        <v>6</v>
      </c>
      <c r="D8" s="74" t="s">
        <v>7</v>
      </c>
      <c r="E8" s="74"/>
      <c r="F8" s="74"/>
      <c r="G8" s="75"/>
      <c r="H8" s="74"/>
      <c r="I8" s="74"/>
      <c r="J8" s="74"/>
      <c r="K8" s="74"/>
      <c r="L8" s="74"/>
      <c r="M8" s="76" t="s">
        <v>8</v>
      </c>
      <c r="N8" s="77"/>
      <c r="O8" s="77"/>
      <c r="P8" s="77"/>
      <c r="Q8" s="77"/>
      <c r="R8" s="77"/>
      <c r="S8" s="77"/>
      <c r="T8" s="77"/>
      <c r="U8" s="60" t="s">
        <v>9</v>
      </c>
      <c r="V8" s="61"/>
      <c r="W8" s="61"/>
      <c r="X8" s="61"/>
      <c r="Y8" s="61"/>
      <c r="Z8" s="61"/>
      <c r="AA8" s="61"/>
      <c r="AB8" s="61"/>
      <c r="AC8" s="61"/>
      <c r="AD8" s="61"/>
      <c r="AE8" s="61"/>
      <c r="AF8" s="61"/>
      <c r="AG8" s="61"/>
      <c r="AH8" s="61"/>
      <c r="AI8" s="61"/>
      <c r="AJ8" s="62"/>
      <c r="AK8" s="63" t="s">
        <v>10</v>
      </c>
      <c r="AL8" s="64"/>
      <c r="AM8" s="64"/>
      <c r="AN8" s="64"/>
      <c r="AO8" s="64"/>
      <c r="AP8" s="64"/>
      <c r="AQ8" s="64"/>
      <c r="AR8" s="64"/>
      <c r="AS8" s="64"/>
      <c r="AT8" s="65"/>
      <c r="AU8" s="66" t="s">
        <v>11</v>
      </c>
      <c r="AV8" s="66"/>
      <c r="AW8" s="66"/>
      <c r="AX8" s="66"/>
      <c r="AY8" s="66"/>
    </row>
    <row r="9" spans="2:83" s="1" customFormat="1" ht="12.5" x14ac:dyDescent="0.25">
      <c r="B9" s="68"/>
      <c r="C9" s="72"/>
      <c r="D9" s="67" t="s">
        <v>12</v>
      </c>
      <c r="E9" s="68" t="s">
        <v>13</v>
      </c>
      <c r="F9" s="68" t="s">
        <v>14</v>
      </c>
      <c r="G9" s="68" t="s">
        <v>15</v>
      </c>
      <c r="H9" s="69" t="s">
        <v>16</v>
      </c>
      <c r="I9" s="68" t="s">
        <v>17</v>
      </c>
      <c r="J9" s="68" t="s">
        <v>18</v>
      </c>
      <c r="K9" s="68" t="s">
        <v>19</v>
      </c>
      <c r="L9" s="71" t="s">
        <v>20</v>
      </c>
      <c r="M9" s="45" t="s">
        <v>21</v>
      </c>
      <c r="N9" s="46"/>
      <c r="O9" s="46"/>
      <c r="P9" s="45" t="s">
        <v>22</v>
      </c>
      <c r="Q9" s="46"/>
      <c r="R9" s="46"/>
      <c r="S9" s="45" t="s">
        <v>23</v>
      </c>
      <c r="T9" s="49"/>
      <c r="U9" s="53" t="s">
        <v>24</v>
      </c>
      <c r="V9" s="54" t="s">
        <v>25</v>
      </c>
      <c r="W9" s="55" t="s">
        <v>26</v>
      </c>
      <c r="X9" s="55" t="s">
        <v>27</v>
      </c>
      <c r="Y9" s="57" t="s">
        <v>28</v>
      </c>
      <c r="Z9" s="58"/>
      <c r="AA9" s="58"/>
      <c r="AB9" s="58"/>
      <c r="AC9" s="58"/>
      <c r="AD9" s="58"/>
      <c r="AE9" s="58"/>
      <c r="AF9" s="58"/>
      <c r="AG9" s="58"/>
      <c r="AH9" s="58"/>
      <c r="AI9" s="58"/>
      <c r="AJ9" s="59"/>
      <c r="AK9" s="45" t="s">
        <v>21</v>
      </c>
      <c r="AL9" s="46"/>
      <c r="AM9" s="46"/>
      <c r="AN9" s="45" t="s">
        <v>22</v>
      </c>
      <c r="AO9" s="46"/>
      <c r="AP9" s="46"/>
      <c r="AQ9" s="45" t="s">
        <v>23</v>
      </c>
      <c r="AR9" s="49"/>
      <c r="AS9" s="51" t="s">
        <v>29</v>
      </c>
      <c r="AT9" s="51" t="s">
        <v>30</v>
      </c>
      <c r="AU9" s="44" t="s">
        <v>31</v>
      </c>
      <c r="AV9" s="44" t="s">
        <v>32</v>
      </c>
      <c r="AW9" s="44" t="s">
        <v>33</v>
      </c>
      <c r="AX9" s="44" t="s">
        <v>34</v>
      </c>
      <c r="AY9" s="44" t="s">
        <v>35</v>
      </c>
    </row>
    <row r="10" spans="2:83" s="11" customFormat="1" ht="42" customHeight="1" x14ac:dyDescent="0.35">
      <c r="B10" s="68"/>
      <c r="C10" s="73"/>
      <c r="D10" s="67"/>
      <c r="E10" s="68"/>
      <c r="F10" s="68"/>
      <c r="G10" s="68"/>
      <c r="H10" s="69"/>
      <c r="I10" s="68"/>
      <c r="J10" s="68"/>
      <c r="K10" s="68"/>
      <c r="L10" s="73"/>
      <c r="M10" s="47"/>
      <c r="N10" s="48"/>
      <c r="O10" s="48"/>
      <c r="P10" s="47"/>
      <c r="Q10" s="48"/>
      <c r="R10" s="48"/>
      <c r="S10" s="47"/>
      <c r="T10" s="50"/>
      <c r="U10" s="53"/>
      <c r="V10" s="54"/>
      <c r="W10" s="56"/>
      <c r="X10" s="56"/>
      <c r="Y10" s="22" t="s">
        <v>19</v>
      </c>
      <c r="Z10" s="22"/>
      <c r="AA10" s="22" t="s">
        <v>36</v>
      </c>
      <c r="AB10" s="22"/>
      <c r="AC10" s="22" t="s">
        <v>37</v>
      </c>
      <c r="AD10" s="22"/>
      <c r="AE10" s="22" t="s">
        <v>38</v>
      </c>
      <c r="AF10" s="22"/>
      <c r="AG10" s="22" t="s">
        <v>39</v>
      </c>
      <c r="AH10" s="22"/>
      <c r="AI10" s="22"/>
      <c r="AJ10" s="21" t="s">
        <v>40</v>
      </c>
      <c r="AK10" s="47"/>
      <c r="AL10" s="48"/>
      <c r="AM10" s="48"/>
      <c r="AN10" s="47"/>
      <c r="AO10" s="48"/>
      <c r="AP10" s="48"/>
      <c r="AQ10" s="47"/>
      <c r="AR10" s="50"/>
      <c r="AS10" s="52"/>
      <c r="AT10" s="52"/>
      <c r="AU10" s="44"/>
      <c r="AV10" s="44"/>
      <c r="AW10" s="44"/>
      <c r="AX10" s="44"/>
      <c r="AY10" s="44"/>
      <c r="BE10" s="23"/>
    </row>
    <row r="11" spans="2:83" s="2" customFormat="1" ht="170.25" customHeight="1" x14ac:dyDescent="0.35">
      <c r="B11" s="24" t="s">
        <v>41</v>
      </c>
      <c r="C11" s="24" t="s">
        <v>42</v>
      </c>
      <c r="D11" s="25">
        <v>1</v>
      </c>
      <c r="E11" s="24" t="s">
        <v>43</v>
      </c>
      <c r="F11" s="26" t="s">
        <v>44</v>
      </c>
      <c r="G11" s="26" t="s">
        <v>45</v>
      </c>
      <c r="H11" s="27" t="s">
        <v>46</v>
      </c>
      <c r="I11" s="28" t="s">
        <v>47</v>
      </c>
      <c r="J11" s="28" t="s">
        <v>48</v>
      </c>
      <c r="K11" s="28" t="s">
        <v>49</v>
      </c>
      <c r="L11" s="28" t="s">
        <v>50</v>
      </c>
      <c r="M11" s="29" t="s">
        <v>51</v>
      </c>
      <c r="N11" s="30">
        <f>+IF(M11=[1]Probabilidad!$D$3,[1]Probabilidad!$C$3,IF(M11=[1]Probabilidad!$D$4,[1]Probabilidad!$C$4,IF([1]QUIRÚRGICAS!M11=[1]Probabilidad!$D$5,[1]Probabilidad!$C$5,IF([1]QUIRÚRGICAS!M11=[1]Probabilidad!$D$6,[1]Probabilidad!$C$6,IF([1]QUIRÚRGICAS!M11=[1]Probabilidad!$D$7,[1]Probabilidad!$C$7,[1]Probabilidad!$C$7)))))</f>
        <v>3</v>
      </c>
      <c r="O11" s="31" t="str">
        <f>+IF(M11=[1]Probabilidad!$D$3,[1]Probabilidad!$B$3,IF(M11=[1]Probabilidad!$D$4,[1]Probabilidad!$B$4,IF([1]QUIRÚRGICAS!M11=[1]Probabilidad!$D$5,[1]Probabilidad!$B$5,IF([1]QUIRÚRGICAS!M11=[1]Probabilidad!$D$6,[1]Probabilidad!$B$6,IF([1]QUIRÚRGICAS!M11=[1]Probabilidad!$D$7,[1]Probabilidad!$B$7,[1]Probabilidad!$B$7)))))</f>
        <v>Posible</v>
      </c>
      <c r="P11" s="32" t="s">
        <v>52</v>
      </c>
      <c r="Q11" s="30">
        <f>VLOOKUP([1]QUIRÚRGICAS!P11,[1]Impacto!$B$3:$D$7,3,FALSE)</f>
        <v>3</v>
      </c>
      <c r="R11" s="30" t="str">
        <f>VLOOKUP([1]QUIRÚRGICAS!P11,[1]Impacto!$B$3:$D$7,2,FALSE)</f>
        <v>Moderado</v>
      </c>
      <c r="S11" s="33">
        <f t="shared" ref="S11:S35" si="0">+N11+Q11</f>
        <v>6</v>
      </c>
      <c r="T11" s="25" t="str">
        <f t="shared" ref="T11:T35" si="1">IF(S11 &lt;= 4, "Bajo", IF(S11 = 5, "Medio", IF(AND(S11 &gt;= 6, S11 &lt;= 7), "Alto", IF(S11 &gt; 7, "Extremo", ""))))</f>
        <v>Alto</v>
      </c>
      <c r="U11" s="25">
        <v>4</v>
      </c>
      <c r="V11" s="27" t="s">
        <v>53</v>
      </c>
      <c r="W11" s="28" t="s">
        <v>54</v>
      </c>
      <c r="X11" s="28" t="s">
        <v>55</v>
      </c>
      <c r="Y11" s="34" t="s">
        <v>56</v>
      </c>
      <c r="Z11" s="35">
        <v>0.2</v>
      </c>
      <c r="AA11" s="34" t="s">
        <v>57</v>
      </c>
      <c r="AB11" s="36">
        <v>0.15</v>
      </c>
      <c r="AC11" s="34" t="s">
        <v>58</v>
      </c>
      <c r="AD11" s="35">
        <f>+VLOOKUP(AC11,[1]Controles!I2:J3,2)</f>
        <v>0.1</v>
      </c>
      <c r="AE11" s="34" t="s">
        <v>59</v>
      </c>
      <c r="AF11" s="35">
        <f>+VLOOKUP(AE11,[1]Controles!L2:M3,2)</f>
        <v>0.1</v>
      </c>
      <c r="AG11" s="34" t="s">
        <v>60</v>
      </c>
      <c r="AH11" s="35">
        <f>+VLOOKUP(AG11,[1]Controles!O2:P3,2)</f>
        <v>0.1</v>
      </c>
      <c r="AI11" s="37">
        <f>+AVERAGE(Z11+AB11+AD11+AF11+AH11)</f>
        <v>0.64999999999999991</v>
      </c>
      <c r="AJ11" s="27" t="s">
        <v>61</v>
      </c>
      <c r="AK11" s="29" t="s">
        <v>62</v>
      </c>
      <c r="AL11" s="30">
        <f>+IF(AK11=[1]Probabilidad!$D$3,[1]Probabilidad!$C$3,IF(AK11=[1]Probabilidad!$D$4,[1]Probabilidad!$C$4,IF([1]QUIRÚRGICAS!AK11=[1]Probabilidad!$D$5,[1]Probabilidad!$C$5,IF([1]QUIRÚRGICAS!AK11=[1]Probabilidad!$D$6,[1]Probabilidad!$C$6,IF([1]QUIRÚRGICAS!AK11=[1]Probabilidad!$D$7,[1]Probabilidad!$C$7,[1]Probabilidad!$C$7)))))</f>
        <v>1</v>
      </c>
      <c r="AM11" s="31" t="str">
        <f>+IF(AK11=[1]Probabilidad!$D$3,[1]Probabilidad!$B$3,IF(AK11=[1]Probabilidad!$D$4,[1]Probabilidad!$B$4,IF([1]QUIRÚRGICAS!AK11=[1]Probabilidad!$D$5,[1]Probabilidad!$B$5,IF([1]QUIRÚRGICAS!AK11=[1]Probabilidad!$D$6,[1]Probabilidad!$B$6,IF([1]QUIRÚRGICAS!AK11=[1]Probabilidad!$D$7,[1]Probabilidad!$B$7,[1]Probabilidad!$B$7)))))</f>
        <v>Raro</v>
      </c>
      <c r="AN11" s="32" t="s">
        <v>52</v>
      </c>
      <c r="AO11" s="30">
        <f>VLOOKUP([1]QUIRÚRGICAS!AN11,[1]Impacto!$B$3:$D$7,3,FALSE)</f>
        <v>3</v>
      </c>
      <c r="AP11" s="30" t="str">
        <f>VLOOKUP([1]QUIRÚRGICAS!AN11,[1]Impacto!$B$3:$D$7,2,FALSE)</f>
        <v>Moderado</v>
      </c>
      <c r="AQ11" s="33">
        <f t="shared" ref="AQ11:AQ35" si="2">+AL11+AO11</f>
        <v>4</v>
      </c>
      <c r="AR11" s="25" t="str">
        <f t="shared" ref="AR11:AR35" si="3">IF(AQ11 &lt;= 4, "Bajo", IF(AQ11 = 5, "Medio", IF(AND(AQ11 &gt;= 6, AQ11 &lt;= 7), "Alto", IF(AQ11 &gt; 7, "Extremo", ""))))</f>
        <v>Bajo</v>
      </c>
      <c r="AS11" s="38" t="s">
        <v>63</v>
      </c>
      <c r="AT11" s="39" t="s">
        <v>64</v>
      </c>
      <c r="AU11" s="27" t="s">
        <v>65</v>
      </c>
      <c r="AV11" s="28" t="s">
        <v>66</v>
      </c>
      <c r="AW11" s="40" t="s">
        <v>54</v>
      </c>
      <c r="AX11" s="41" t="s">
        <v>67</v>
      </c>
      <c r="AY11" s="28" t="s">
        <v>68</v>
      </c>
      <c r="BQ11" s="42"/>
      <c r="BR11" s="42"/>
      <c r="BS11" s="42"/>
      <c r="BT11" s="42"/>
      <c r="BU11" s="42"/>
      <c r="BV11" s="42"/>
      <c r="BW11" s="42"/>
      <c r="BX11" s="42"/>
      <c r="BY11" s="42"/>
      <c r="BZ11" s="42"/>
      <c r="CA11" s="42"/>
      <c r="CB11" s="42"/>
      <c r="CC11" s="42"/>
      <c r="CD11" s="42"/>
      <c r="CE11" s="42"/>
    </row>
    <row r="12" spans="2:83" s="2" customFormat="1" ht="139.5" customHeight="1" x14ac:dyDescent="0.35">
      <c r="B12" s="24" t="s">
        <v>41</v>
      </c>
      <c r="C12" s="24" t="s">
        <v>42</v>
      </c>
      <c r="D12" s="25">
        <v>2</v>
      </c>
      <c r="E12" s="24" t="s">
        <v>43</v>
      </c>
      <c r="F12" s="26" t="s">
        <v>69</v>
      </c>
      <c r="G12" s="26" t="s">
        <v>70</v>
      </c>
      <c r="H12" s="27" t="s">
        <v>71</v>
      </c>
      <c r="I12" s="28" t="s">
        <v>47</v>
      </c>
      <c r="J12" s="28" t="s">
        <v>48</v>
      </c>
      <c r="K12" s="28" t="s">
        <v>49</v>
      </c>
      <c r="L12" s="28" t="s">
        <v>50</v>
      </c>
      <c r="M12" s="29" t="s">
        <v>51</v>
      </c>
      <c r="N12" s="30">
        <v>3</v>
      </c>
      <c r="O12" s="31" t="str">
        <f>+IF(M12=[1]Probabilidad!$D$3,[1]Probabilidad!$B$3,IF(M12=[1]Probabilidad!$D$4,[1]Probabilidad!$B$4,IF([1]QUIRÚRGICAS!M12=[1]Probabilidad!$D$5,[1]Probabilidad!$B$5,IF([1]QUIRÚRGICAS!M12=[1]Probabilidad!$D$6,[1]Probabilidad!$B$6,IF([1]QUIRÚRGICAS!M12=[1]Probabilidad!$D$7,[1]Probabilidad!$B$7,[1]Probabilidad!$B$7)))))</f>
        <v>Posible</v>
      </c>
      <c r="P12" s="32" t="s">
        <v>72</v>
      </c>
      <c r="Q12" s="30">
        <f>VLOOKUP([1]QUIRÚRGICAS!P12,[1]Impacto!$B$3:$D$7,3,FALSE)</f>
        <v>4</v>
      </c>
      <c r="R12" s="30" t="str">
        <f>VLOOKUP([1]QUIRÚRGICAS!P12,[1]Impacto!$B$3:$D$7,2,FALSE)</f>
        <v xml:space="preserve">Mayor </v>
      </c>
      <c r="S12" s="33">
        <f t="shared" si="0"/>
        <v>7</v>
      </c>
      <c r="T12" s="25" t="str">
        <f t="shared" si="1"/>
        <v>Alto</v>
      </c>
      <c r="U12" s="25">
        <v>1</v>
      </c>
      <c r="V12" s="27" t="s">
        <v>73</v>
      </c>
      <c r="W12" s="28" t="s">
        <v>54</v>
      </c>
      <c r="X12" s="28" t="s">
        <v>74</v>
      </c>
      <c r="Y12" s="39" t="s">
        <v>56</v>
      </c>
      <c r="Z12" s="39"/>
      <c r="AA12" s="39" t="s">
        <v>57</v>
      </c>
      <c r="AB12" s="39"/>
      <c r="AC12" s="39" t="s">
        <v>58</v>
      </c>
      <c r="AD12" s="39"/>
      <c r="AE12" s="39" t="s">
        <v>59</v>
      </c>
      <c r="AF12" s="39"/>
      <c r="AG12" s="39" t="s">
        <v>60</v>
      </c>
      <c r="AH12" s="39"/>
      <c r="AI12" s="39"/>
      <c r="AJ12" s="27" t="s">
        <v>75</v>
      </c>
      <c r="AK12" s="29" t="s">
        <v>76</v>
      </c>
      <c r="AL12" s="30">
        <f>+IF(AK12=[1]Probabilidad!$D$3,[1]Probabilidad!$C$3,IF(AK12=[1]Probabilidad!$D$4,[1]Probabilidad!$C$4,IF([1]QUIRÚRGICAS!AK12=[1]Probabilidad!$D$5,[1]Probabilidad!$C$5,IF([1]QUIRÚRGICAS!AK12=[1]Probabilidad!$D$6,[1]Probabilidad!$C$6,IF([1]QUIRÚRGICAS!AK12=[1]Probabilidad!$D$7,[1]Probabilidad!$C$7,[1]Probabilidad!$C$7)))))</f>
        <v>2</v>
      </c>
      <c r="AM12" s="31" t="str">
        <f>+IF(AK12=[1]Probabilidad!$D$3,[1]Probabilidad!$B$3,IF(AK12=[1]Probabilidad!$D$4,[1]Probabilidad!$B$4,IF([1]QUIRÚRGICAS!AK12=[1]Probabilidad!$D$5,[1]Probabilidad!$B$5,IF([1]QUIRÚRGICAS!AK12=[1]Probabilidad!$D$6,[1]Probabilidad!$B$6,IF([1]QUIRÚRGICAS!AK12=[1]Probabilidad!$D$7,[1]Probabilidad!$B$7,[1]Probabilidad!$B$7)))))</f>
        <v>Improbable</v>
      </c>
      <c r="AN12" s="32" t="s">
        <v>72</v>
      </c>
      <c r="AO12" s="30">
        <f>VLOOKUP([1]QUIRÚRGICAS!AN12,[1]Impacto!$B$3:$D$7,3,FALSE)</f>
        <v>4</v>
      </c>
      <c r="AP12" s="30" t="str">
        <f>VLOOKUP([1]QUIRÚRGICAS!AN12,[1]Impacto!$B$3:$D$7,2,FALSE)</f>
        <v xml:space="preserve">Mayor </v>
      </c>
      <c r="AQ12" s="33">
        <f t="shared" si="2"/>
        <v>6</v>
      </c>
      <c r="AR12" s="25" t="str">
        <f t="shared" si="3"/>
        <v>Alto</v>
      </c>
      <c r="AS12" s="38" t="s">
        <v>63</v>
      </c>
      <c r="AT12" s="39" t="s">
        <v>64</v>
      </c>
      <c r="AU12" s="27" t="s">
        <v>77</v>
      </c>
      <c r="AV12" s="28" t="s">
        <v>66</v>
      </c>
      <c r="AW12" s="40" t="s">
        <v>54</v>
      </c>
      <c r="AX12" s="41" t="s">
        <v>67</v>
      </c>
      <c r="AY12" s="28" t="s">
        <v>78</v>
      </c>
      <c r="BQ12" s="42"/>
      <c r="BR12" s="42"/>
      <c r="BS12" s="42"/>
      <c r="BT12" s="42"/>
      <c r="BU12" s="42"/>
      <c r="BV12" s="42"/>
      <c r="BW12" s="42"/>
      <c r="BX12" s="42"/>
      <c r="BY12" s="42"/>
      <c r="BZ12" s="42"/>
      <c r="CA12" s="42"/>
      <c r="CB12" s="42"/>
      <c r="CC12" s="42"/>
      <c r="CD12" s="42"/>
      <c r="CE12" s="42"/>
    </row>
    <row r="13" spans="2:83" s="2" customFormat="1" ht="109.5" customHeight="1" x14ac:dyDescent="0.35">
      <c r="B13" s="24" t="s">
        <v>41</v>
      </c>
      <c r="C13" s="24" t="s">
        <v>42</v>
      </c>
      <c r="D13" s="25">
        <v>3</v>
      </c>
      <c r="E13" s="24" t="s">
        <v>43</v>
      </c>
      <c r="F13" s="26" t="s">
        <v>79</v>
      </c>
      <c r="G13" s="26" t="s">
        <v>70</v>
      </c>
      <c r="H13" s="27" t="s">
        <v>71</v>
      </c>
      <c r="I13" s="28" t="s">
        <v>47</v>
      </c>
      <c r="J13" s="28" t="s">
        <v>48</v>
      </c>
      <c r="K13" s="28" t="s">
        <v>49</v>
      </c>
      <c r="L13" s="28" t="s">
        <v>50</v>
      </c>
      <c r="M13" s="29" t="s">
        <v>51</v>
      </c>
      <c r="N13" s="30">
        <v>3</v>
      </c>
      <c r="O13" s="31" t="str">
        <f>+IF(M13=[1]Probabilidad!$D$3,[1]Probabilidad!$B$3,IF(M13=[1]Probabilidad!$D$4,[1]Probabilidad!$B$4,IF([1]QUIRÚRGICAS!M13=[1]Probabilidad!$D$5,[1]Probabilidad!$B$5,IF([1]QUIRÚRGICAS!M13=[1]Probabilidad!$D$6,[1]Probabilidad!$B$6,IF([1]QUIRÚRGICAS!M13=[1]Probabilidad!$D$7,[1]Probabilidad!$B$7,[1]Probabilidad!$B$7)))))</f>
        <v>Posible</v>
      </c>
      <c r="P13" s="32" t="s">
        <v>72</v>
      </c>
      <c r="Q13" s="30">
        <f>VLOOKUP([1]QUIRÚRGICAS!P13,[1]Impacto!$B$3:$D$7,3,FALSE)</f>
        <v>4</v>
      </c>
      <c r="R13" s="30" t="str">
        <f>VLOOKUP([1]QUIRÚRGICAS!P13,[1]Impacto!$B$3:$D$7,2,FALSE)</f>
        <v xml:space="preserve">Mayor </v>
      </c>
      <c r="S13" s="33">
        <f t="shared" si="0"/>
        <v>7</v>
      </c>
      <c r="T13" s="25" t="str">
        <f t="shared" si="1"/>
        <v>Alto</v>
      </c>
      <c r="U13" s="25">
        <v>4</v>
      </c>
      <c r="V13" s="27" t="s">
        <v>80</v>
      </c>
      <c r="W13" s="28" t="s">
        <v>54</v>
      </c>
      <c r="X13" s="28" t="s">
        <v>74</v>
      </c>
      <c r="Y13" s="39" t="s">
        <v>56</v>
      </c>
      <c r="Z13" s="39"/>
      <c r="AA13" s="39" t="s">
        <v>57</v>
      </c>
      <c r="AB13" s="39"/>
      <c r="AC13" s="39" t="s">
        <v>58</v>
      </c>
      <c r="AD13" s="39"/>
      <c r="AE13" s="39" t="s">
        <v>81</v>
      </c>
      <c r="AF13" s="39"/>
      <c r="AG13" s="39" t="s">
        <v>60</v>
      </c>
      <c r="AH13" s="39"/>
      <c r="AI13" s="39"/>
      <c r="AJ13" s="27" t="s">
        <v>82</v>
      </c>
      <c r="AK13" s="29" t="s">
        <v>62</v>
      </c>
      <c r="AL13" s="30">
        <f>+IF(AK13=[1]Probabilidad!$D$3,[1]Probabilidad!$C$3,IF(AK13=[1]Probabilidad!$D$4,[1]Probabilidad!$C$4,IF([1]QUIRÚRGICAS!AK13=[1]Probabilidad!$D$5,[1]Probabilidad!$C$5,IF([1]QUIRÚRGICAS!AK13=[1]Probabilidad!$D$6,[1]Probabilidad!$C$6,IF([1]QUIRÚRGICAS!AK13=[1]Probabilidad!$D$7,[1]Probabilidad!$C$7,[1]Probabilidad!$C$7)))))</f>
        <v>1</v>
      </c>
      <c r="AM13" s="31" t="str">
        <f>+IF(AK13=[1]Probabilidad!$D$3,[1]Probabilidad!$B$3,IF(AK13=[1]Probabilidad!$D$4,[1]Probabilidad!$B$4,IF([1]QUIRÚRGICAS!AK13=[1]Probabilidad!$D$5,[1]Probabilidad!$B$5,IF([1]QUIRÚRGICAS!AK13=[1]Probabilidad!$D$6,[1]Probabilidad!$B$6,IF([1]QUIRÚRGICAS!AK13=[1]Probabilidad!$D$7,[1]Probabilidad!$B$7,[1]Probabilidad!$B$7)))))</f>
        <v>Raro</v>
      </c>
      <c r="AN13" s="32" t="s">
        <v>72</v>
      </c>
      <c r="AO13" s="30">
        <f>VLOOKUP([1]QUIRÚRGICAS!AN13,[1]Impacto!$B$3:$D$7,3,FALSE)</f>
        <v>4</v>
      </c>
      <c r="AP13" s="30" t="str">
        <f>VLOOKUP([1]QUIRÚRGICAS!AN13,[1]Impacto!$B$3:$D$7,2,FALSE)</f>
        <v xml:space="preserve">Mayor </v>
      </c>
      <c r="AQ13" s="33">
        <f t="shared" si="2"/>
        <v>5</v>
      </c>
      <c r="AR13" s="25" t="str">
        <f t="shared" si="3"/>
        <v>Medio</v>
      </c>
      <c r="AS13" s="38" t="s">
        <v>63</v>
      </c>
      <c r="AT13" s="39" t="s">
        <v>64</v>
      </c>
      <c r="AU13" s="43" t="s">
        <v>83</v>
      </c>
      <c r="AV13" s="28"/>
      <c r="AW13" s="40"/>
      <c r="AX13" s="41"/>
      <c r="AY13" s="28"/>
      <c r="BQ13" s="42"/>
      <c r="BR13" s="42"/>
      <c r="BS13" s="42"/>
      <c r="BT13" s="42"/>
      <c r="BU13" s="42"/>
      <c r="BV13" s="42"/>
      <c r="BW13" s="42"/>
      <c r="BX13" s="42"/>
      <c r="BY13" s="42"/>
      <c r="BZ13" s="42"/>
      <c r="CA13" s="42"/>
      <c r="CB13" s="42"/>
      <c r="CC13" s="42"/>
      <c r="CD13" s="42"/>
      <c r="CE13" s="42"/>
    </row>
    <row r="14" spans="2:83" s="2" customFormat="1" ht="409.5" x14ac:dyDescent="0.35">
      <c r="B14" s="24" t="s">
        <v>41</v>
      </c>
      <c r="C14" s="24" t="s">
        <v>42</v>
      </c>
      <c r="D14" s="25">
        <v>4</v>
      </c>
      <c r="E14" s="24" t="s">
        <v>43</v>
      </c>
      <c r="F14" s="26" t="s">
        <v>84</v>
      </c>
      <c r="G14" s="26" t="s">
        <v>85</v>
      </c>
      <c r="H14" s="27" t="s">
        <v>86</v>
      </c>
      <c r="I14" s="28" t="s">
        <v>47</v>
      </c>
      <c r="J14" s="28" t="s">
        <v>48</v>
      </c>
      <c r="K14" s="28" t="s">
        <v>49</v>
      </c>
      <c r="L14" s="28" t="s">
        <v>50</v>
      </c>
      <c r="M14" s="29" t="s">
        <v>51</v>
      </c>
      <c r="N14" s="30">
        <v>3</v>
      </c>
      <c r="O14" s="31" t="str">
        <f>+IF(M14=[1]Probabilidad!$D$3,[1]Probabilidad!$B$3,IF(M14=[1]Probabilidad!$D$4,[1]Probabilidad!$B$4,IF([1]QUIRÚRGICAS!M14=[1]Probabilidad!$D$5,[1]Probabilidad!$B$5,IF([1]QUIRÚRGICAS!M14=[1]Probabilidad!$D$6,[1]Probabilidad!$B$6,IF([1]QUIRÚRGICAS!M14=[1]Probabilidad!$D$7,[1]Probabilidad!$B$7,[1]Probabilidad!$B$7)))))</f>
        <v>Posible</v>
      </c>
      <c r="P14" s="32" t="s">
        <v>72</v>
      </c>
      <c r="Q14" s="30">
        <f>VLOOKUP([1]QUIRÚRGICAS!P14,[1]Impacto!$B$3:$D$7,3,FALSE)</f>
        <v>4</v>
      </c>
      <c r="R14" s="30" t="str">
        <f>VLOOKUP([1]QUIRÚRGICAS!P14,[1]Impacto!$B$3:$D$7,2,FALSE)</f>
        <v xml:space="preserve">Mayor </v>
      </c>
      <c r="S14" s="33">
        <f t="shared" si="0"/>
        <v>7</v>
      </c>
      <c r="T14" s="25" t="str">
        <f t="shared" si="1"/>
        <v>Alto</v>
      </c>
      <c r="U14" s="25">
        <v>6</v>
      </c>
      <c r="V14" s="27" t="s">
        <v>87</v>
      </c>
      <c r="W14" s="28" t="s">
        <v>54</v>
      </c>
      <c r="X14" s="28" t="s">
        <v>74</v>
      </c>
      <c r="Y14" s="39" t="s">
        <v>56</v>
      </c>
      <c r="Z14" s="39"/>
      <c r="AA14" s="39" t="s">
        <v>57</v>
      </c>
      <c r="AB14" s="39"/>
      <c r="AC14" s="39" t="s">
        <v>58</v>
      </c>
      <c r="AD14" s="39"/>
      <c r="AE14" s="39" t="s">
        <v>81</v>
      </c>
      <c r="AF14" s="39"/>
      <c r="AG14" s="39" t="s">
        <v>60</v>
      </c>
      <c r="AH14" s="39"/>
      <c r="AI14" s="39"/>
      <c r="AJ14" s="27" t="s">
        <v>82</v>
      </c>
      <c r="AK14" s="29" t="s">
        <v>62</v>
      </c>
      <c r="AL14" s="30">
        <f>+IF(AK14=[1]Probabilidad!$D$3,[1]Probabilidad!$C$3,IF(AK14=[1]Probabilidad!$D$4,[1]Probabilidad!$C$4,IF([1]QUIRÚRGICAS!AK14=[1]Probabilidad!$D$5,[1]Probabilidad!$C$5,IF([1]QUIRÚRGICAS!AK14=[1]Probabilidad!$D$6,[1]Probabilidad!$C$6,IF([1]QUIRÚRGICAS!AK14=[1]Probabilidad!$D$7,[1]Probabilidad!$C$7,[1]Probabilidad!$C$7)))))</f>
        <v>1</v>
      </c>
      <c r="AM14" s="31" t="str">
        <f>+IF(AK14=[1]Probabilidad!$D$3,[1]Probabilidad!$B$3,IF(AK14=[1]Probabilidad!$D$4,[1]Probabilidad!$B$4,IF([1]QUIRÚRGICAS!AK14=[1]Probabilidad!$D$5,[1]Probabilidad!$B$5,IF([1]QUIRÚRGICAS!AK14=[1]Probabilidad!$D$6,[1]Probabilidad!$B$6,IF([1]QUIRÚRGICAS!AK14=[1]Probabilidad!$D$7,[1]Probabilidad!$B$7,[1]Probabilidad!$B$7)))))</f>
        <v>Raro</v>
      </c>
      <c r="AN14" s="32" t="s">
        <v>72</v>
      </c>
      <c r="AO14" s="30">
        <f>VLOOKUP([1]QUIRÚRGICAS!AN14,[1]Impacto!$B$3:$D$7,3,FALSE)</f>
        <v>4</v>
      </c>
      <c r="AP14" s="30" t="str">
        <f>VLOOKUP([1]QUIRÚRGICAS!AN14,[1]Impacto!$B$3:$D$7,2,FALSE)</f>
        <v xml:space="preserve">Mayor </v>
      </c>
      <c r="AQ14" s="33">
        <f t="shared" si="2"/>
        <v>5</v>
      </c>
      <c r="AR14" s="25" t="str">
        <f t="shared" si="3"/>
        <v>Medio</v>
      </c>
      <c r="AS14" s="38" t="s">
        <v>63</v>
      </c>
      <c r="AT14" s="39" t="s">
        <v>64</v>
      </c>
      <c r="AU14" s="43" t="s">
        <v>83</v>
      </c>
      <c r="AV14" s="28" t="s">
        <v>88</v>
      </c>
      <c r="AW14" s="40" t="s">
        <v>54</v>
      </c>
      <c r="AX14" s="41" t="s">
        <v>67</v>
      </c>
      <c r="AY14" s="28" t="s">
        <v>78</v>
      </c>
      <c r="BQ14" s="42"/>
      <c r="BR14" s="42"/>
      <c r="BS14" s="42"/>
      <c r="BT14" s="42"/>
      <c r="BU14" s="42"/>
      <c r="BV14" s="42"/>
      <c r="BW14" s="42"/>
      <c r="BX14" s="42"/>
      <c r="BY14" s="42"/>
      <c r="BZ14" s="42"/>
      <c r="CA14" s="42"/>
      <c r="CB14" s="42"/>
      <c r="CC14" s="42"/>
      <c r="CD14" s="42"/>
      <c r="CE14" s="42"/>
    </row>
    <row r="15" spans="2:83" s="2" customFormat="1" ht="157.5" customHeight="1" x14ac:dyDescent="0.35">
      <c r="B15" s="24" t="s">
        <v>41</v>
      </c>
      <c r="C15" s="24" t="s">
        <v>42</v>
      </c>
      <c r="D15" s="25">
        <v>5</v>
      </c>
      <c r="E15" s="24" t="s">
        <v>89</v>
      </c>
      <c r="F15" s="26" t="s">
        <v>90</v>
      </c>
      <c r="G15" s="26" t="s">
        <v>91</v>
      </c>
      <c r="H15" s="27" t="s">
        <v>92</v>
      </c>
      <c r="I15" s="28" t="s">
        <v>47</v>
      </c>
      <c r="J15" s="28" t="s">
        <v>48</v>
      </c>
      <c r="K15" s="28" t="s">
        <v>49</v>
      </c>
      <c r="L15" s="28" t="s">
        <v>50</v>
      </c>
      <c r="M15" s="29" t="s">
        <v>62</v>
      </c>
      <c r="N15" s="30">
        <v>1</v>
      </c>
      <c r="O15" s="31" t="str">
        <f>+IF(M15=[1]Probabilidad!$D$3,[1]Probabilidad!$B$3,IF(M15=[1]Probabilidad!$D$4,[1]Probabilidad!$B$4,IF([1]QUIRÚRGICAS!M15=[1]Probabilidad!$D$5,[1]Probabilidad!$B$5,IF([1]QUIRÚRGICAS!M15=[1]Probabilidad!$D$6,[1]Probabilidad!$B$6,IF([1]QUIRÚRGICAS!M15=[1]Probabilidad!$D$7,[1]Probabilidad!$B$7,[1]Probabilidad!$B$7)))))</f>
        <v>Raro</v>
      </c>
      <c r="P15" s="32" t="s">
        <v>52</v>
      </c>
      <c r="Q15" s="30">
        <f>VLOOKUP([1]QUIRÚRGICAS!P15,[1]Impacto!$B$3:$D$7,3,FALSE)</f>
        <v>3</v>
      </c>
      <c r="R15" s="30" t="str">
        <f>VLOOKUP([1]QUIRÚRGICAS!P15,[1]Impacto!$B$3:$D$7,2,FALSE)</f>
        <v>Moderado</v>
      </c>
      <c r="S15" s="33">
        <f t="shared" si="0"/>
        <v>4</v>
      </c>
      <c r="T15" s="25" t="str">
        <f t="shared" si="1"/>
        <v>Bajo</v>
      </c>
      <c r="U15" s="25">
        <v>3</v>
      </c>
      <c r="V15" s="27" t="s">
        <v>93</v>
      </c>
      <c r="W15" s="28" t="s">
        <v>54</v>
      </c>
      <c r="X15" s="28" t="s">
        <v>74</v>
      </c>
      <c r="Y15" s="39" t="s">
        <v>56</v>
      </c>
      <c r="Z15" s="39"/>
      <c r="AA15" s="39" t="s">
        <v>57</v>
      </c>
      <c r="AB15" s="39"/>
      <c r="AC15" s="39" t="s">
        <v>58</v>
      </c>
      <c r="AD15" s="39"/>
      <c r="AE15" s="39" t="s">
        <v>59</v>
      </c>
      <c r="AF15" s="39"/>
      <c r="AG15" s="39" t="s">
        <v>60</v>
      </c>
      <c r="AH15" s="39"/>
      <c r="AI15" s="39"/>
      <c r="AJ15" s="27" t="s">
        <v>94</v>
      </c>
      <c r="AK15" s="29" t="s">
        <v>62</v>
      </c>
      <c r="AL15" s="30">
        <f>+IF(AK15=[1]Probabilidad!$D$3,[1]Probabilidad!$C$3,IF(AK15=[1]Probabilidad!$D$4,[1]Probabilidad!$C$4,IF([1]QUIRÚRGICAS!AK15=[1]Probabilidad!$D$5,[1]Probabilidad!$C$5,IF([1]QUIRÚRGICAS!AK15=[1]Probabilidad!$D$6,[1]Probabilidad!$C$6,IF([1]QUIRÚRGICAS!AK15=[1]Probabilidad!$D$7,[1]Probabilidad!$C$7,[1]Probabilidad!$C$7)))))</f>
        <v>1</v>
      </c>
      <c r="AM15" s="31" t="str">
        <f>+IF(AK15=[1]Probabilidad!$D$3,[1]Probabilidad!$B$3,IF(AK15=[1]Probabilidad!$D$4,[1]Probabilidad!$B$4,IF([1]QUIRÚRGICAS!AK15=[1]Probabilidad!$D$5,[1]Probabilidad!$B$5,IF([1]QUIRÚRGICAS!AK15=[1]Probabilidad!$D$6,[1]Probabilidad!$B$6,IF([1]QUIRÚRGICAS!AK15=[1]Probabilidad!$D$7,[1]Probabilidad!$B$7,[1]Probabilidad!$B$7)))))</f>
        <v>Raro</v>
      </c>
      <c r="AN15" s="32" t="s">
        <v>52</v>
      </c>
      <c r="AO15" s="30">
        <f>VLOOKUP([1]QUIRÚRGICAS!AN15,[1]Impacto!$B$3:$D$7,3,FALSE)</f>
        <v>3</v>
      </c>
      <c r="AP15" s="30" t="str">
        <f>VLOOKUP([1]QUIRÚRGICAS!AN15,[1]Impacto!$B$3:$D$7,2,FALSE)</f>
        <v>Moderado</v>
      </c>
      <c r="AQ15" s="33">
        <f t="shared" si="2"/>
        <v>4</v>
      </c>
      <c r="AR15" s="25" t="str">
        <f t="shared" si="3"/>
        <v>Bajo</v>
      </c>
      <c r="AS15" s="38" t="s">
        <v>63</v>
      </c>
      <c r="AT15" s="39" t="s">
        <v>64</v>
      </c>
      <c r="AU15" s="43" t="s">
        <v>95</v>
      </c>
      <c r="AV15" s="28" t="s">
        <v>88</v>
      </c>
      <c r="AW15" s="40" t="s">
        <v>54</v>
      </c>
      <c r="AX15" s="41" t="s">
        <v>67</v>
      </c>
      <c r="AY15" s="28" t="s">
        <v>78</v>
      </c>
      <c r="BQ15" s="42"/>
      <c r="BR15" s="42"/>
      <c r="BS15" s="42"/>
      <c r="BT15" s="42"/>
      <c r="BU15" s="42"/>
      <c r="BV15" s="42"/>
      <c r="BW15" s="42"/>
      <c r="BX15" s="42"/>
      <c r="BY15" s="42"/>
      <c r="BZ15" s="42"/>
      <c r="CA15" s="42"/>
      <c r="CB15" s="42"/>
      <c r="CC15" s="42"/>
      <c r="CD15" s="42"/>
      <c r="CE15" s="42"/>
    </row>
    <row r="16" spans="2:83" s="2" customFormat="1" ht="166.5" customHeight="1" x14ac:dyDescent="0.35">
      <c r="B16" s="24" t="s">
        <v>41</v>
      </c>
      <c r="C16" s="24" t="s">
        <v>42</v>
      </c>
      <c r="D16" s="25">
        <v>6</v>
      </c>
      <c r="E16" s="24" t="s">
        <v>89</v>
      </c>
      <c r="F16" s="26" t="s">
        <v>96</v>
      </c>
      <c r="G16" s="26" t="s">
        <v>97</v>
      </c>
      <c r="H16" s="27" t="s">
        <v>98</v>
      </c>
      <c r="I16" s="28" t="s">
        <v>47</v>
      </c>
      <c r="J16" s="28" t="s">
        <v>48</v>
      </c>
      <c r="K16" s="28" t="s">
        <v>49</v>
      </c>
      <c r="L16" s="28" t="s">
        <v>99</v>
      </c>
      <c r="M16" s="29" t="s">
        <v>51</v>
      </c>
      <c r="N16" s="30">
        <f>+IF(M16=[1]Probabilidad!$D$3,[1]Probabilidad!$C$3,IF(M16=[1]Probabilidad!$D$4,[1]Probabilidad!$C$4,IF([1]QUIRÚRGICAS!M16=[1]Probabilidad!$D$5,[1]Probabilidad!$C$5,IF([1]QUIRÚRGICAS!M16=[1]Probabilidad!$D$6,[1]Probabilidad!$C$6,IF([1]QUIRÚRGICAS!M16=[1]Probabilidad!$D$7,[1]Probabilidad!$C$7,[1]Probabilidad!$C$7)))))</f>
        <v>3</v>
      </c>
      <c r="O16" s="31" t="str">
        <f>+IF(M16=[1]Probabilidad!$D$3,[1]Probabilidad!$B$3,IF(M16=[1]Probabilidad!$D$4,[1]Probabilidad!$B$4,IF([1]QUIRÚRGICAS!M16=[1]Probabilidad!$D$5,[1]Probabilidad!$B$5,IF([1]QUIRÚRGICAS!M16=[1]Probabilidad!$D$6,[1]Probabilidad!$B$6,IF([1]QUIRÚRGICAS!M16=[1]Probabilidad!$D$7,[1]Probabilidad!$B$7,[1]Probabilidad!$B$7)))))</f>
        <v>Posible</v>
      </c>
      <c r="P16" s="32" t="s">
        <v>100</v>
      </c>
      <c r="Q16" s="30">
        <f>VLOOKUP([1]QUIRÚRGICAS!P16,[1]Impacto!$B$3:$D$7,3,FALSE)</f>
        <v>2</v>
      </c>
      <c r="R16" s="30" t="str">
        <f>VLOOKUP([1]QUIRÚRGICAS!P16,[1]Impacto!$B$3:$D$7,2,FALSE)</f>
        <v>Menor</v>
      </c>
      <c r="S16" s="33">
        <f t="shared" si="0"/>
        <v>5</v>
      </c>
      <c r="T16" s="25" t="str">
        <f t="shared" si="1"/>
        <v>Medio</v>
      </c>
      <c r="U16" s="25">
        <v>3</v>
      </c>
      <c r="V16" s="27" t="s">
        <v>101</v>
      </c>
      <c r="W16" s="28" t="s">
        <v>54</v>
      </c>
      <c r="X16" s="28" t="s">
        <v>74</v>
      </c>
      <c r="Y16" s="39" t="s">
        <v>56</v>
      </c>
      <c r="Z16" s="39"/>
      <c r="AA16" s="39" t="s">
        <v>57</v>
      </c>
      <c r="AB16" s="39"/>
      <c r="AC16" s="39" t="s">
        <v>58</v>
      </c>
      <c r="AD16" s="39"/>
      <c r="AE16" s="39" t="s">
        <v>81</v>
      </c>
      <c r="AF16" s="39"/>
      <c r="AG16" s="39" t="s">
        <v>60</v>
      </c>
      <c r="AH16" s="39"/>
      <c r="AI16" s="39"/>
      <c r="AJ16" s="27" t="s">
        <v>102</v>
      </c>
      <c r="AK16" s="29" t="s">
        <v>62</v>
      </c>
      <c r="AL16" s="30">
        <f>+IF(AK16=[1]Probabilidad!$D$3,[1]Probabilidad!$C$3,IF(AK16=[1]Probabilidad!$D$4,[1]Probabilidad!$C$4,IF([1]QUIRÚRGICAS!AK16=[1]Probabilidad!$D$5,[1]Probabilidad!$C$5,IF([1]QUIRÚRGICAS!AK16=[1]Probabilidad!$D$6,[1]Probabilidad!$C$6,IF([1]QUIRÚRGICAS!AK16=[1]Probabilidad!$D$7,[1]Probabilidad!$C$7,[1]Probabilidad!$C$7)))))</f>
        <v>1</v>
      </c>
      <c r="AM16" s="31" t="str">
        <f>+IF(AK16=[1]Probabilidad!$D$3,[1]Probabilidad!$B$3,IF(AK16=[1]Probabilidad!$D$4,[1]Probabilidad!$B$4,IF([1]QUIRÚRGICAS!AK16=[1]Probabilidad!$D$5,[1]Probabilidad!$B$5,IF([1]QUIRÚRGICAS!AK16=[1]Probabilidad!$D$6,[1]Probabilidad!$B$6,IF([1]QUIRÚRGICAS!AK16=[1]Probabilidad!$D$7,[1]Probabilidad!$B$7,[1]Probabilidad!$B$7)))))</f>
        <v>Raro</v>
      </c>
      <c r="AN16" s="32" t="s">
        <v>100</v>
      </c>
      <c r="AO16" s="30">
        <f>VLOOKUP([1]QUIRÚRGICAS!AN16,[1]Impacto!$B$3:$D$7,3,FALSE)</f>
        <v>2</v>
      </c>
      <c r="AP16" s="30" t="str">
        <f>VLOOKUP([1]QUIRÚRGICAS!AN16,[1]Impacto!$B$3:$D$7,2,FALSE)</f>
        <v>Menor</v>
      </c>
      <c r="AQ16" s="33">
        <f t="shared" si="2"/>
        <v>3</v>
      </c>
      <c r="AR16" s="25" t="str">
        <f t="shared" si="3"/>
        <v>Bajo</v>
      </c>
      <c r="AS16" s="38" t="s">
        <v>63</v>
      </c>
      <c r="AT16" s="39" t="s">
        <v>64</v>
      </c>
      <c r="AU16" s="43" t="s">
        <v>103</v>
      </c>
      <c r="AV16" s="28" t="s">
        <v>104</v>
      </c>
      <c r="AW16" s="40" t="s">
        <v>54</v>
      </c>
      <c r="AX16" s="41" t="s">
        <v>74</v>
      </c>
      <c r="AY16" s="28" t="s">
        <v>105</v>
      </c>
      <c r="BQ16" s="42"/>
      <c r="BR16" s="42"/>
      <c r="BS16" s="42"/>
      <c r="BT16" s="42"/>
      <c r="BU16" s="42"/>
      <c r="BV16" s="42"/>
      <c r="BW16" s="42"/>
      <c r="BX16" s="42"/>
      <c r="BY16" s="42"/>
      <c r="BZ16" s="42"/>
      <c r="CA16" s="42"/>
      <c r="CB16" s="42"/>
      <c r="CC16" s="42"/>
      <c r="CD16" s="42"/>
      <c r="CE16" s="42"/>
    </row>
    <row r="17" spans="2:83" s="2" customFormat="1" ht="246.75" customHeight="1" x14ac:dyDescent="0.35">
      <c r="B17" s="24" t="s">
        <v>41</v>
      </c>
      <c r="C17" s="24" t="s">
        <v>42</v>
      </c>
      <c r="D17" s="25">
        <v>7</v>
      </c>
      <c r="E17" s="24" t="s">
        <v>106</v>
      </c>
      <c r="F17" s="26" t="s">
        <v>107</v>
      </c>
      <c r="G17" s="26" t="s">
        <v>108</v>
      </c>
      <c r="H17" s="27" t="s">
        <v>109</v>
      </c>
      <c r="I17" s="28" t="s">
        <v>47</v>
      </c>
      <c r="J17" s="28" t="s">
        <v>48</v>
      </c>
      <c r="K17" s="28" t="s">
        <v>110</v>
      </c>
      <c r="L17" s="28" t="s">
        <v>99</v>
      </c>
      <c r="M17" s="29" t="s">
        <v>62</v>
      </c>
      <c r="N17" s="30">
        <f>+IF(M17=[1]Probabilidad!$D$3,[1]Probabilidad!$C$3,IF(M17=[1]Probabilidad!$D$4,[1]Probabilidad!$C$4,IF([1]QUIRÚRGICAS!M17=[1]Probabilidad!$D$5,[1]Probabilidad!$C$5,IF([1]QUIRÚRGICAS!M17=[1]Probabilidad!$D$6,[1]Probabilidad!$C$6,IF([1]QUIRÚRGICAS!M17=[1]Probabilidad!$D$7,[1]Probabilidad!$C$7,[1]Probabilidad!$C$7)))))</f>
        <v>1</v>
      </c>
      <c r="O17" s="31" t="str">
        <f>+IF(M17=[1]Probabilidad!$D$3,[1]Probabilidad!$B$3,IF(M17=[1]Probabilidad!$D$4,[1]Probabilidad!$B$4,IF([1]QUIRÚRGICAS!M17=[1]Probabilidad!$D$5,[1]Probabilidad!$B$5,IF([1]QUIRÚRGICAS!M17=[1]Probabilidad!$D$6,[1]Probabilidad!$B$6,IF([1]QUIRÚRGICAS!M17=[1]Probabilidad!$D$7,[1]Probabilidad!$B$7,[1]Probabilidad!$B$7)))))</f>
        <v>Raro</v>
      </c>
      <c r="P17" s="32" t="s">
        <v>111</v>
      </c>
      <c r="Q17" s="30">
        <f>VLOOKUP([1]QUIRÚRGICAS!P17,[1]Impacto!$B$3:$D$7,3,FALSE)</f>
        <v>5</v>
      </c>
      <c r="R17" s="30" t="str">
        <f>VLOOKUP([1]QUIRÚRGICAS!P17,[1]Impacto!$B$3:$D$7,2,FALSE)</f>
        <v xml:space="preserve">Catastrófico </v>
      </c>
      <c r="S17" s="33">
        <f t="shared" si="0"/>
        <v>6</v>
      </c>
      <c r="T17" s="25" t="str">
        <f t="shared" si="1"/>
        <v>Alto</v>
      </c>
      <c r="U17" s="25">
        <v>6</v>
      </c>
      <c r="V17" s="27" t="s">
        <v>112</v>
      </c>
      <c r="W17" s="28" t="s">
        <v>54</v>
      </c>
      <c r="X17" s="28" t="s">
        <v>113</v>
      </c>
      <c r="Y17" s="39" t="s">
        <v>56</v>
      </c>
      <c r="Z17" s="39"/>
      <c r="AA17" s="39" t="s">
        <v>57</v>
      </c>
      <c r="AB17" s="39"/>
      <c r="AC17" s="39" t="s">
        <v>114</v>
      </c>
      <c r="AD17" s="39"/>
      <c r="AE17" s="39" t="s">
        <v>59</v>
      </c>
      <c r="AF17" s="39"/>
      <c r="AG17" s="39" t="s">
        <v>115</v>
      </c>
      <c r="AH17" s="39"/>
      <c r="AI17" s="39"/>
      <c r="AJ17" s="27" t="s">
        <v>116</v>
      </c>
      <c r="AK17" s="29" t="s">
        <v>62</v>
      </c>
      <c r="AL17" s="30">
        <f>+IF(AK17=[1]Probabilidad!$D$3,[1]Probabilidad!$C$3,IF(AK17=[1]Probabilidad!$D$4,[1]Probabilidad!$C$4,IF([1]QUIRÚRGICAS!AK17=[1]Probabilidad!$D$5,[1]Probabilidad!$C$5,IF([1]QUIRÚRGICAS!AK17=[1]Probabilidad!$D$6,[1]Probabilidad!$C$6,IF([1]QUIRÚRGICAS!AK17=[1]Probabilidad!$D$7,[1]Probabilidad!$C$7,[1]Probabilidad!$C$7)))))</f>
        <v>1</v>
      </c>
      <c r="AM17" s="31" t="str">
        <f>+IF(AK17=[1]Probabilidad!$D$3,[1]Probabilidad!$B$3,IF(AK17=[1]Probabilidad!$D$4,[1]Probabilidad!$B$4,IF([1]QUIRÚRGICAS!AK17=[1]Probabilidad!$D$5,[1]Probabilidad!$B$5,IF([1]QUIRÚRGICAS!AK17=[1]Probabilidad!$D$6,[1]Probabilidad!$B$6,IF([1]QUIRÚRGICAS!AK17=[1]Probabilidad!$D$7,[1]Probabilidad!$B$7,[1]Probabilidad!$B$7)))))</f>
        <v>Raro</v>
      </c>
      <c r="AN17" s="32" t="s">
        <v>111</v>
      </c>
      <c r="AO17" s="30">
        <f>VLOOKUP([1]QUIRÚRGICAS!AN17,[1]Impacto!$B$3:$D$7,3,FALSE)</f>
        <v>5</v>
      </c>
      <c r="AP17" s="30" t="str">
        <f>VLOOKUP([1]QUIRÚRGICAS!AN17,[1]Impacto!$B$3:$D$7,2,FALSE)</f>
        <v xml:space="preserve">Catastrófico </v>
      </c>
      <c r="AQ17" s="33">
        <f t="shared" si="2"/>
        <v>6</v>
      </c>
      <c r="AR17" s="25" t="str">
        <f t="shared" si="3"/>
        <v>Alto</v>
      </c>
      <c r="AS17" s="38" t="s">
        <v>63</v>
      </c>
      <c r="AT17" s="39" t="s">
        <v>64</v>
      </c>
      <c r="AU17" s="27" t="s">
        <v>117</v>
      </c>
      <c r="AV17" s="28" t="s">
        <v>118</v>
      </c>
      <c r="AW17" s="40" t="s">
        <v>54</v>
      </c>
      <c r="AX17" s="41" t="s">
        <v>113</v>
      </c>
      <c r="AY17" s="28" t="s">
        <v>119</v>
      </c>
      <c r="BQ17" s="42"/>
      <c r="BR17" s="42"/>
      <c r="BS17" s="42"/>
      <c r="BT17" s="42"/>
      <c r="BU17" s="42"/>
      <c r="BV17" s="42"/>
      <c r="BW17" s="42"/>
      <c r="BX17" s="42"/>
      <c r="BY17" s="42"/>
      <c r="BZ17" s="42"/>
      <c r="CA17" s="42"/>
      <c r="CB17" s="42"/>
      <c r="CC17" s="42"/>
      <c r="CD17" s="42"/>
      <c r="CE17" s="42"/>
    </row>
    <row r="18" spans="2:83" s="2" customFormat="1" ht="409.5" x14ac:dyDescent="0.35">
      <c r="B18" s="24" t="s">
        <v>41</v>
      </c>
      <c r="C18" s="24" t="s">
        <v>42</v>
      </c>
      <c r="D18" s="25">
        <v>8</v>
      </c>
      <c r="E18" s="24" t="s">
        <v>106</v>
      </c>
      <c r="F18" s="26" t="s">
        <v>120</v>
      </c>
      <c r="G18" s="26" t="s">
        <v>121</v>
      </c>
      <c r="H18" s="27" t="s">
        <v>122</v>
      </c>
      <c r="I18" s="28" t="s">
        <v>47</v>
      </c>
      <c r="J18" s="28" t="s">
        <v>48</v>
      </c>
      <c r="K18" s="28" t="s">
        <v>49</v>
      </c>
      <c r="L18" s="28" t="s">
        <v>99</v>
      </c>
      <c r="M18" s="29" t="s">
        <v>51</v>
      </c>
      <c r="N18" s="30">
        <f>+IF(M18=[1]Probabilidad!$D$3,[1]Probabilidad!$C$3,IF(M18=[1]Probabilidad!$D$4,[1]Probabilidad!$C$4,IF([1]QUIRÚRGICAS!M18=[1]Probabilidad!$D$5,[1]Probabilidad!$C$5,IF([1]QUIRÚRGICAS!M18=[1]Probabilidad!$D$6,[1]Probabilidad!$C$6,IF([1]QUIRÚRGICAS!M18=[1]Probabilidad!$D$7,[1]Probabilidad!$C$7,[1]Probabilidad!$C$7)))))</f>
        <v>3</v>
      </c>
      <c r="O18" s="31" t="str">
        <f>+IF(M18=[1]Probabilidad!$D$3,[1]Probabilidad!$B$3,IF(M18=[1]Probabilidad!$D$4,[1]Probabilidad!$B$4,IF([1]QUIRÚRGICAS!M18=[1]Probabilidad!$D$5,[1]Probabilidad!$B$5,IF([1]QUIRÚRGICAS!M18=[1]Probabilidad!$D$6,[1]Probabilidad!$B$6,IF([1]QUIRÚRGICAS!M18=[1]Probabilidad!$D$7,[1]Probabilidad!$B$7,[1]Probabilidad!$B$7)))))</f>
        <v>Posible</v>
      </c>
      <c r="P18" s="32" t="s">
        <v>72</v>
      </c>
      <c r="Q18" s="30">
        <f>VLOOKUP([1]QUIRÚRGICAS!P18,[1]Impacto!$B$3:$D$7,3,FALSE)</f>
        <v>4</v>
      </c>
      <c r="R18" s="30" t="str">
        <f>VLOOKUP([1]QUIRÚRGICAS!P18,[1]Impacto!$B$3:$D$7,2,FALSE)</f>
        <v xml:space="preserve">Mayor </v>
      </c>
      <c r="S18" s="33">
        <f t="shared" si="0"/>
        <v>7</v>
      </c>
      <c r="T18" s="25" t="str">
        <f t="shared" si="1"/>
        <v>Alto</v>
      </c>
      <c r="U18" s="25">
        <v>5</v>
      </c>
      <c r="V18" s="27" t="s">
        <v>123</v>
      </c>
      <c r="W18" s="28" t="s">
        <v>124</v>
      </c>
      <c r="X18" s="28" t="s">
        <v>125</v>
      </c>
      <c r="Y18" s="39" t="s">
        <v>56</v>
      </c>
      <c r="Z18" s="39"/>
      <c r="AA18" s="39" t="s">
        <v>57</v>
      </c>
      <c r="AB18" s="39"/>
      <c r="AC18" s="39" t="s">
        <v>114</v>
      </c>
      <c r="AD18" s="39"/>
      <c r="AE18" s="39" t="s">
        <v>59</v>
      </c>
      <c r="AF18" s="39"/>
      <c r="AG18" s="39" t="s">
        <v>60</v>
      </c>
      <c r="AH18" s="39"/>
      <c r="AI18" s="39"/>
      <c r="AJ18" s="27" t="s">
        <v>126</v>
      </c>
      <c r="AK18" s="29" t="s">
        <v>51</v>
      </c>
      <c r="AL18" s="30">
        <f>+IF(AK18=[1]Probabilidad!$D$3,[1]Probabilidad!$C$3,IF(AK18=[1]Probabilidad!$D$4,[1]Probabilidad!$C$4,IF([1]QUIRÚRGICAS!AK18=[1]Probabilidad!$D$5,[1]Probabilidad!$C$5,IF([1]QUIRÚRGICAS!AK18=[1]Probabilidad!$D$6,[1]Probabilidad!$C$6,IF([1]QUIRÚRGICAS!AK18=[1]Probabilidad!$D$7,[1]Probabilidad!$C$7,[1]Probabilidad!$C$7)))))</f>
        <v>3</v>
      </c>
      <c r="AM18" s="31" t="str">
        <f>+IF(AK18=[1]Probabilidad!$D$3,[1]Probabilidad!$B$3,IF(AK18=[1]Probabilidad!$D$4,[1]Probabilidad!$B$4,IF([1]QUIRÚRGICAS!AK18=[1]Probabilidad!$D$5,[1]Probabilidad!$B$5,IF([1]QUIRÚRGICAS!AK18=[1]Probabilidad!$D$6,[1]Probabilidad!$B$6,IF([1]QUIRÚRGICAS!AK18=[1]Probabilidad!$D$7,[1]Probabilidad!$B$7,[1]Probabilidad!$B$7)))))</f>
        <v>Posible</v>
      </c>
      <c r="AN18" s="32" t="s">
        <v>52</v>
      </c>
      <c r="AO18" s="30">
        <f>VLOOKUP([1]QUIRÚRGICAS!AN18,[1]Impacto!$B$3:$D$7,3,FALSE)</f>
        <v>3</v>
      </c>
      <c r="AP18" s="30" t="str">
        <f>VLOOKUP([1]QUIRÚRGICAS!AN18,[1]Impacto!$B$3:$D$7,2,FALSE)</f>
        <v>Moderado</v>
      </c>
      <c r="AQ18" s="33">
        <f t="shared" si="2"/>
        <v>6</v>
      </c>
      <c r="AR18" s="25" t="str">
        <f t="shared" si="3"/>
        <v>Alto</v>
      </c>
      <c r="AS18" s="38" t="s">
        <v>63</v>
      </c>
      <c r="AT18" s="39" t="s">
        <v>127</v>
      </c>
      <c r="AU18" s="43" t="s">
        <v>128</v>
      </c>
      <c r="AV18" s="28" t="s">
        <v>129</v>
      </c>
      <c r="AW18" s="41" t="s">
        <v>130</v>
      </c>
      <c r="AX18" s="41" t="s">
        <v>130</v>
      </c>
      <c r="AY18" s="28" t="s">
        <v>131</v>
      </c>
      <c r="BQ18" s="42"/>
      <c r="BR18" s="42"/>
      <c r="BS18" s="42"/>
      <c r="BT18" s="42"/>
      <c r="BU18" s="42"/>
      <c r="BV18" s="42"/>
      <c r="BW18" s="42"/>
      <c r="BX18" s="42"/>
      <c r="BY18" s="42"/>
      <c r="BZ18" s="42"/>
      <c r="CA18" s="42"/>
      <c r="CB18" s="42"/>
      <c r="CC18" s="42"/>
      <c r="CD18" s="42"/>
      <c r="CE18" s="42"/>
    </row>
    <row r="19" spans="2:83" s="2" customFormat="1" ht="200" x14ac:dyDescent="0.35">
      <c r="B19" s="24" t="s">
        <v>41</v>
      </c>
      <c r="C19" s="24" t="s">
        <v>42</v>
      </c>
      <c r="D19" s="25">
        <v>9</v>
      </c>
      <c r="E19" s="24" t="s">
        <v>106</v>
      </c>
      <c r="F19" s="26" t="s">
        <v>132</v>
      </c>
      <c r="G19" s="26" t="s">
        <v>133</v>
      </c>
      <c r="H19" s="27" t="s">
        <v>98</v>
      </c>
      <c r="I19" s="28" t="s">
        <v>47</v>
      </c>
      <c r="J19" s="28" t="s">
        <v>48</v>
      </c>
      <c r="K19" s="28" t="s">
        <v>49</v>
      </c>
      <c r="L19" s="28" t="s">
        <v>134</v>
      </c>
      <c r="M19" s="29" t="s">
        <v>76</v>
      </c>
      <c r="N19" s="30">
        <f>+IF(M19=[1]Probabilidad!$D$3,[1]Probabilidad!$C$3,IF(M19=[1]Probabilidad!$D$4,[1]Probabilidad!$C$4,IF([1]QUIRÚRGICAS!M19=[1]Probabilidad!$D$5,[1]Probabilidad!$C$5,IF([1]QUIRÚRGICAS!M19=[1]Probabilidad!$D$6,[1]Probabilidad!$C$6,IF([1]QUIRÚRGICAS!M19=[1]Probabilidad!$D$7,[1]Probabilidad!$C$7,[1]Probabilidad!$C$7)))))</f>
        <v>2</v>
      </c>
      <c r="O19" s="31" t="str">
        <f>+IF(M19=[1]Probabilidad!$D$3,[1]Probabilidad!$B$3,IF(M19=[1]Probabilidad!$D$4,[1]Probabilidad!$B$4,IF([1]QUIRÚRGICAS!M19=[1]Probabilidad!$D$5,[1]Probabilidad!$B$5,IF([1]QUIRÚRGICAS!M19=[1]Probabilidad!$D$6,[1]Probabilidad!$B$6,IF([1]QUIRÚRGICAS!M19=[1]Probabilidad!$D$7,[1]Probabilidad!$B$7,[1]Probabilidad!$B$7)))))</f>
        <v>Improbable</v>
      </c>
      <c r="P19" s="32" t="s">
        <v>100</v>
      </c>
      <c r="Q19" s="30">
        <f>VLOOKUP([1]QUIRÚRGICAS!P19,[1]Impacto!$B$3:$D$7,3,FALSE)</f>
        <v>2</v>
      </c>
      <c r="R19" s="30" t="str">
        <f>VLOOKUP([1]QUIRÚRGICAS!P19,[1]Impacto!$B$3:$D$7,2,FALSE)</f>
        <v>Menor</v>
      </c>
      <c r="S19" s="33">
        <f t="shared" si="0"/>
        <v>4</v>
      </c>
      <c r="T19" s="25" t="str">
        <f t="shared" si="1"/>
        <v>Bajo</v>
      </c>
      <c r="U19" s="25">
        <v>1</v>
      </c>
      <c r="V19" s="27" t="s">
        <v>135</v>
      </c>
      <c r="W19" s="28" t="s">
        <v>124</v>
      </c>
      <c r="X19" s="28" t="s">
        <v>125</v>
      </c>
      <c r="Y19" s="39" t="s">
        <v>56</v>
      </c>
      <c r="Z19" s="39"/>
      <c r="AA19" s="39" t="s">
        <v>57</v>
      </c>
      <c r="AB19" s="39"/>
      <c r="AC19" s="39" t="s">
        <v>114</v>
      </c>
      <c r="AD19" s="39"/>
      <c r="AE19" s="39" t="s">
        <v>59</v>
      </c>
      <c r="AF19" s="39"/>
      <c r="AG19" s="39" t="s">
        <v>115</v>
      </c>
      <c r="AH19" s="39"/>
      <c r="AI19" s="39"/>
      <c r="AJ19" s="27" t="s">
        <v>116</v>
      </c>
      <c r="AK19" s="29" t="s">
        <v>76</v>
      </c>
      <c r="AL19" s="30">
        <f>+IF(AK19=[1]Probabilidad!$D$3,[1]Probabilidad!$C$3,IF(AK19=[1]Probabilidad!$D$4,[1]Probabilidad!$C$4,IF([1]QUIRÚRGICAS!AK19=[1]Probabilidad!$D$5,[1]Probabilidad!$C$5,IF([1]QUIRÚRGICAS!AK19=[1]Probabilidad!$D$6,[1]Probabilidad!$C$6,IF([1]QUIRÚRGICAS!AK19=[1]Probabilidad!$D$7,[1]Probabilidad!$C$7,[1]Probabilidad!$C$7)))))</f>
        <v>2</v>
      </c>
      <c r="AM19" s="31" t="str">
        <f>+IF(AK19=[1]Probabilidad!$D$3,[1]Probabilidad!$B$3,IF(AK19=[1]Probabilidad!$D$4,[1]Probabilidad!$B$4,IF([1]QUIRÚRGICAS!AK19=[1]Probabilidad!$D$5,[1]Probabilidad!$B$5,IF([1]QUIRÚRGICAS!AK19=[1]Probabilidad!$D$6,[1]Probabilidad!$B$6,IF([1]QUIRÚRGICAS!AK19=[1]Probabilidad!$D$7,[1]Probabilidad!$B$7,[1]Probabilidad!$B$7)))))</f>
        <v>Improbable</v>
      </c>
      <c r="AN19" s="32" t="s">
        <v>52</v>
      </c>
      <c r="AO19" s="30">
        <f>VLOOKUP([1]QUIRÚRGICAS!AN19,[1]Impacto!$B$3:$D$7,3,FALSE)</f>
        <v>3</v>
      </c>
      <c r="AP19" s="30" t="str">
        <f>VLOOKUP([1]QUIRÚRGICAS!AN19,[1]Impacto!$B$3:$D$7,2,FALSE)</f>
        <v>Moderado</v>
      </c>
      <c r="AQ19" s="33">
        <f t="shared" si="2"/>
        <v>5</v>
      </c>
      <c r="AR19" s="25" t="str">
        <f t="shared" si="3"/>
        <v>Medio</v>
      </c>
      <c r="AS19" s="38" t="s">
        <v>63</v>
      </c>
      <c r="AT19" s="39" t="s">
        <v>127</v>
      </c>
      <c r="AU19" s="43" t="s">
        <v>136</v>
      </c>
      <c r="AV19" s="28" t="s">
        <v>88</v>
      </c>
      <c r="AW19" s="40" t="s">
        <v>54</v>
      </c>
      <c r="AX19" s="41" t="s">
        <v>74</v>
      </c>
      <c r="AY19" s="28" t="s">
        <v>137</v>
      </c>
      <c r="BQ19" s="42"/>
      <c r="BR19" s="42"/>
      <c r="BS19" s="42"/>
      <c r="BT19" s="42"/>
      <c r="BU19" s="42"/>
      <c r="BV19" s="42"/>
      <c r="BW19" s="42"/>
      <c r="BX19" s="42"/>
      <c r="BY19" s="42"/>
      <c r="BZ19" s="42"/>
      <c r="CA19" s="42"/>
      <c r="CB19" s="42"/>
      <c r="CC19" s="42"/>
      <c r="CD19" s="42"/>
      <c r="CE19" s="42"/>
    </row>
    <row r="20" spans="2:83" s="2" customFormat="1" ht="229.5" customHeight="1" x14ac:dyDescent="0.35">
      <c r="B20" s="24" t="s">
        <v>41</v>
      </c>
      <c r="C20" s="24" t="s">
        <v>42</v>
      </c>
      <c r="D20" s="25">
        <v>10</v>
      </c>
      <c r="E20" s="24" t="s">
        <v>106</v>
      </c>
      <c r="F20" s="26" t="s">
        <v>138</v>
      </c>
      <c r="G20" s="26" t="s">
        <v>139</v>
      </c>
      <c r="H20" s="27" t="s">
        <v>140</v>
      </c>
      <c r="I20" s="28" t="s">
        <v>47</v>
      </c>
      <c r="J20" s="28" t="s">
        <v>48</v>
      </c>
      <c r="K20" s="28" t="s">
        <v>49</v>
      </c>
      <c r="L20" s="28" t="s">
        <v>134</v>
      </c>
      <c r="M20" s="29" t="s">
        <v>76</v>
      </c>
      <c r="N20" s="30">
        <f>+IF(M20=[1]Probabilidad!$D$3,[1]Probabilidad!$C$3,IF(M20=[1]Probabilidad!$D$4,[1]Probabilidad!$C$4,IF([1]QUIRÚRGICAS!M20=[1]Probabilidad!$D$5,[1]Probabilidad!$C$5,IF([1]QUIRÚRGICAS!M20=[1]Probabilidad!$D$6,[1]Probabilidad!$C$6,IF([1]QUIRÚRGICAS!M20=[1]Probabilidad!$D$7,[1]Probabilidad!$C$7,[1]Probabilidad!$C$7)))))</f>
        <v>2</v>
      </c>
      <c r="O20" s="31" t="str">
        <f>+IF(M20=[1]Probabilidad!$D$3,[1]Probabilidad!$B$3,IF(M20=[1]Probabilidad!$D$4,[1]Probabilidad!$B$4,IF([1]QUIRÚRGICAS!M20=[1]Probabilidad!$D$5,[1]Probabilidad!$B$5,IF([1]QUIRÚRGICAS!M20=[1]Probabilidad!$D$6,[1]Probabilidad!$B$6,IF([1]QUIRÚRGICAS!M20=[1]Probabilidad!$D$7,[1]Probabilidad!$B$7,[1]Probabilidad!$B$7)))))</f>
        <v>Improbable</v>
      </c>
      <c r="P20" s="32" t="s">
        <v>100</v>
      </c>
      <c r="Q20" s="30">
        <f>VLOOKUP([1]QUIRÚRGICAS!P20,[1]Impacto!$B$3:$D$7,3,FALSE)</f>
        <v>2</v>
      </c>
      <c r="R20" s="30" t="str">
        <f>VLOOKUP([1]QUIRÚRGICAS!P20,[1]Impacto!$B$3:$D$7,2,FALSE)</f>
        <v>Menor</v>
      </c>
      <c r="S20" s="33">
        <f t="shared" si="0"/>
        <v>4</v>
      </c>
      <c r="T20" s="25" t="str">
        <f t="shared" si="1"/>
        <v>Bajo</v>
      </c>
      <c r="U20" s="25">
        <v>1</v>
      </c>
      <c r="V20" s="27" t="s">
        <v>141</v>
      </c>
      <c r="W20" s="28" t="s">
        <v>54</v>
      </c>
      <c r="X20" s="28" t="s">
        <v>74</v>
      </c>
      <c r="Y20" s="39" t="s">
        <v>56</v>
      </c>
      <c r="Z20" s="39"/>
      <c r="AA20" s="39" t="s">
        <v>57</v>
      </c>
      <c r="AB20" s="39"/>
      <c r="AC20" s="39" t="s">
        <v>114</v>
      </c>
      <c r="AD20" s="39"/>
      <c r="AE20" s="39" t="s">
        <v>59</v>
      </c>
      <c r="AF20" s="39"/>
      <c r="AG20" s="39" t="s">
        <v>115</v>
      </c>
      <c r="AH20" s="39"/>
      <c r="AI20" s="39"/>
      <c r="AJ20" s="27" t="s">
        <v>116</v>
      </c>
      <c r="AK20" s="29" t="s">
        <v>76</v>
      </c>
      <c r="AL20" s="30">
        <f>+IF(AK20=[1]Probabilidad!$D$3,[1]Probabilidad!$C$3,IF(AK20=[1]Probabilidad!$D$4,[1]Probabilidad!$C$4,IF([1]QUIRÚRGICAS!AK20=[1]Probabilidad!$D$5,[1]Probabilidad!$C$5,IF([1]QUIRÚRGICAS!AK20=[1]Probabilidad!$D$6,[1]Probabilidad!$C$6,IF([1]QUIRÚRGICAS!AK20=[1]Probabilidad!$D$7,[1]Probabilidad!$C$7,[1]Probabilidad!$C$7)))))</f>
        <v>2</v>
      </c>
      <c r="AM20" s="31" t="str">
        <f>+IF(AK20=[1]Probabilidad!$D$3,[1]Probabilidad!$B$3,IF(AK20=[1]Probabilidad!$D$4,[1]Probabilidad!$B$4,IF([1]QUIRÚRGICAS!AK20=[1]Probabilidad!$D$5,[1]Probabilidad!$B$5,IF([1]QUIRÚRGICAS!AK20=[1]Probabilidad!$D$6,[1]Probabilidad!$B$6,IF([1]QUIRÚRGICAS!AK20=[1]Probabilidad!$D$7,[1]Probabilidad!$B$7,[1]Probabilidad!$B$7)))))</f>
        <v>Improbable</v>
      </c>
      <c r="AN20" s="32" t="s">
        <v>52</v>
      </c>
      <c r="AO20" s="30">
        <f>VLOOKUP([1]QUIRÚRGICAS!AN20,[1]Impacto!$B$3:$D$7,3,FALSE)</f>
        <v>3</v>
      </c>
      <c r="AP20" s="30" t="str">
        <f>VLOOKUP([1]QUIRÚRGICAS!AN20,[1]Impacto!$B$3:$D$7,2,FALSE)</f>
        <v>Moderado</v>
      </c>
      <c r="AQ20" s="33">
        <f t="shared" si="2"/>
        <v>5</v>
      </c>
      <c r="AR20" s="25" t="str">
        <f t="shared" si="3"/>
        <v>Medio</v>
      </c>
      <c r="AS20" s="38" t="s">
        <v>63</v>
      </c>
      <c r="AT20" s="39" t="s">
        <v>127</v>
      </c>
      <c r="AU20" s="43" t="s">
        <v>142</v>
      </c>
      <c r="AV20" s="28" t="s">
        <v>88</v>
      </c>
      <c r="AW20" s="40" t="s">
        <v>54</v>
      </c>
      <c r="AX20" s="41" t="s">
        <v>74</v>
      </c>
      <c r="AY20" s="28" t="s">
        <v>143</v>
      </c>
      <c r="BQ20" s="42"/>
      <c r="BR20" s="42"/>
      <c r="BS20" s="42"/>
      <c r="BT20" s="42"/>
      <c r="BU20" s="42"/>
      <c r="BV20" s="42"/>
      <c r="BW20" s="42"/>
      <c r="BX20" s="42"/>
      <c r="BY20" s="42"/>
      <c r="BZ20" s="42"/>
      <c r="CA20" s="42"/>
      <c r="CB20" s="42"/>
      <c r="CC20" s="42"/>
      <c r="CD20" s="42"/>
      <c r="CE20" s="42"/>
    </row>
    <row r="21" spans="2:83" s="2" customFormat="1" ht="409.5" x14ac:dyDescent="0.35">
      <c r="B21" s="24" t="s">
        <v>41</v>
      </c>
      <c r="C21" s="24" t="s">
        <v>42</v>
      </c>
      <c r="D21" s="25">
        <v>11</v>
      </c>
      <c r="E21" s="24" t="s">
        <v>106</v>
      </c>
      <c r="F21" s="26" t="s">
        <v>144</v>
      </c>
      <c r="G21" s="26" t="s">
        <v>139</v>
      </c>
      <c r="H21" s="27" t="s">
        <v>109</v>
      </c>
      <c r="I21" s="28" t="s">
        <v>47</v>
      </c>
      <c r="J21" s="28" t="s">
        <v>48</v>
      </c>
      <c r="K21" s="28" t="s">
        <v>49</v>
      </c>
      <c r="L21" s="28" t="s">
        <v>134</v>
      </c>
      <c r="M21" s="29" t="s">
        <v>76</v>
      </c>
      <c r="N21" s="30">
        <f>+IF(M21=[1]Probabilidad!$D$3,[1]Probabilidad!$C$3,IF(M21=[1]Probabilidad!$D$4,[1]Probabilidad!$C$4,IF([1]QUIRÚRGICAS!M21=[1]Probabilidad!$D$5,[1]Probabilidad!$C$5,IF([1]QUIRÚRGICAS!M21=[1]Probabilidad!$D$6,[1]Probabilidad!$C$6,IF([1]QUIRÚRGICAS!M21=[1]Probabilidad!$D$7,[1]Probabilidad!$C$7,[1]Probabilidad!$C$7)))))</f>
        <v>2</v>
      </c>
      <c r="O21" s="31" t="str">
        <f>+IF(M21=[1]Probabilidad!$D$3,[1]Probabilidad!$B$3,IF(M21=[1]Probabilidad!$D$4,[1]Probabilidad!$B$4,IF([1]QUIRÚRGICAS!M21=[1]Probabilidad!$D$5,[1]Probabilidad!$B$5,IF([1]QUIRÚRGICAS!M21=[1]Probabilidad!$D$6,[1]Probabilidad!$B$6,IF([1]QUIRÚRGICAS!M21=[1]Probabilidad!$D$7,[1]Probabilidad!$B$7,[1]Probabilidad!$B$7)))))</f>
        <v>Improbable</v>
      </c>
      <c r="P21" s="32" t="s">
        <v>100</v>
      </c>
      <c r="Q21" s="30">
        <f>VLOOKUP([1]QUIRÚRGICAS!P21,[1]Impacto!$B$3:$D$7,3,FALSE)</f>
        <v>2</v>
      </c>
      <c r="R21" s="30" t="str">
        <f>VLOOKUP([1]QUIRÚRGICAS!P21,[1]Impacto!$B$3:$D$7,2,FALSE)</f>
        <v>Menor</v>
      </c>
      <c r="S21" s="33">
        <f t="shared" si="0"/>
        <v>4</v>
      </c>
      <c r="T21" s="25" t="str">
        <f t="shared" si="1"/>
        <v>Bajo</v>
      </c>
      <c r="U21" s="25">
        <v>1</v>
      </c>
      <c r="V21" s="27" t="s">
        <v>145</v>
      </c>
      <c r="W21" s="28" t="s">
        <v>54</v>
      </c>
      <c r="X21" s="28" t="s">
        <v>74</v>
      </c>
      <c r="Y21" s="39" t="s">
        <v>56</v>
      </c>
      <c r="Z21" s="39"/>
      <c r="AA21" s="39" t="s">
        <v>57</v>
      </c>
      <c r="AB21" s="39"/>
      <c r="AC21" s="39" t="s">
        <v>114</v>
      </c>
      <c r="AD21" s="39"/>
      <c r="AE21" s="39" t="s">
        <v>59</v>
      </c>
      <c r="AF21" s="39"/>
      <c r="AG21" s="39" t="s">
        <v>115</v>
      </c>
      <c r="AH21" s="39"/>
      <c r="AI21" s="39"/>
      <c r="AJ21" s="27" t="s">
        <v>116</v>
      </c>
      <c r="AK21" s="29" t="s">
        <v>76</v>
      </c>
      <c r="AL21" s="30">
        <f>+IF(AK21=[1]Probabilidad!$D$3,[1]Probabilidad!$C$3,IF(AK21=[1]Probabilidad!$D$4,[1]Probabilidad!$C$4,IF([1]QUIRÚRGICAS!AK21=[1]Probabilidad!$D$5,[1]Probabilidad!$C$5,IF([1]QUIRÚRGICAS!AK21=[1]Probabilidad!$D$6,[1]Probabilidad!$C$6,IF([1]QUIRÚRGICAS!AK21=[1]Probabilidad!$D$7,[1]Probabilidad!$C$7,[1]Probabilidad!$C$7)))))</f>
        <v>2</v>
      </c>
      <c r="AM21" s="31" t="str">
        <f>+IF(AK21=[1]Probabilidad!$D$3,[1]Probabilidad!$B$3,IF(AK21=[1]Probabilidad!$D$4,[1]Probabilidad!$B$4,IF([1]QUIRÚRGICAS!AK21=[1]Probabilidad!$D$5,[1]Probabilidad!$B$5,IF([1]QUIRÚRGICAS!AK21=[1]Probabilidad!$D$6,[1]Probabilidad!$B$6,IF([1]QUIRÚRGICAS!AK21=[1]Probabilidad!$D$7,[1]Probabilidad!$B$7,[1]Probabilidad!$B$7)))))</f>
        <v>Improbable</v>
      </c>
      <c r="AN21" s="32" t="s">
        <v>52</v>
      </c>
      <c r="AO21" s="30">
        <f>VLOOKUP([1]QUIRÚRGICAS!AN21,[1]Impacto!$B$3:$D$7,3,FALSE)</f>
        <v>3</v>
      </c>
      <c r="AP21" s="30" t="str">
        <f>VLOOKUP([1]QUIRÚRGICAS!AN21,[1]Impacto!$B$3:$D$7,2,FALSE)</f>
        <v>Moderado</v>
      </c>
      <c r="AQ21" s="33">
        <f t="shared" si="2"/>
        <v>5</v>
      </c>
      <c r="AR21" s="25" t="str">
        <f t="shared" si="3"/>
        <v>Medio</v>
      </c>
      <c r="AS21" s="38" t="s">
        <v>63</v>
      </c>
      <c r="AT21" s="39" t="s">
        <v>127</v>
      </c>
      <c r="AU21" s="43" t="s">
        <v>142</v>
      </c>
      <c r="AV21" s="28" t="s">
        <v>88</v>
      </c>
      <c r="AW21" s="40" t="s">
        <v>54</v>
      </c>
      <c r="AX21" s="41" t="s">
        <v>74</v>
      </c>
      <c r="AY21" s="28" t="s">
        <v>143</v>
      </c>
      <c r="BQ21" s="42"/>
      <c r="BR21" s="42"/>
      <c r="BS21" s="42"/>
      <c r="BT21" s="42"/>
      <c r="BU21" s="42"/>
      <c r="BV21" s="42"/>
      <c r="BW21" s="42"/>
      <c r="BX21" s="42"/>
      <c r="BY21" s="42"/>
      <c r="BZ21" s="42"/>
      <c r="CA21" s="42"/>
      <c r="CB21" s="42"/>
      <c r="CC21" s="42"/>
      <c r="CD21" s="42"/>
      <c r="CE21" s="42"/>
    </row>
    <row r="22" spans="2:83" s="2" customFormat="1" ht="231.75" customHeight="1" x14ac:dyDescent="0.35">
      <c r="B22" s="24" t="s">
        <v>41</v>
      </c>
      <c r="C22" s="24" t="s">
        <v>42</v>
      </c>
      <c r="D22" s="25">
        <v>12</v>
      </c>
      <c r="E22" s="24" t="s">
        <v>146</v>
      </c>
      <c r="F22" s="26" t="s">
        <v>147</v>
      </c>
      <c r="G22" s="26" t="s">
        <v>148</v>
      </c>
      <c r="H22" s="27" t="s">
        <v>149</v>
      </c>
      <c r="I22" s="28" t="s">
        <v>150</v>
      </c>
      <c r="J22" s="28" t="s">
        <v>48</v>
      </c>
      <c r="K22" s="28" t="s">
        <v>49</v>
      </c>
      <c r="L22" s="28" t="s">
        <v>134</v>
      </c>
      <c r="M22" s="29" t="s">
        <v>151</v>
      </c>
      <c r="N22" s="30">
        <f>+IF(M22=[1]Probabilidad!$D$3,[1]Probabilidad!$C$3,IF(M22=[1]Probabilidad!$D$4,[1]Probabilidad!$C$4,IF([1]QUIRÚRGICAS!M22=[1]Probabilidad!$D$5,[1]Probabilidad!$C$5,IF([1]QUIRÚRGICAS!M22=[1]Probabilidad!$D$6,[1]Probabilidad!$C$6,IF([1]QUIRÚRGICAS!M22=[1]Probabilidad!$D$7,[1]Probabilidad!$C$7,[1]Probabilidad!$C$7)))))</f>
        <v>4</v>
      </c>
      <c r="O22" s="31" t="str">
        <f>+IF(M22=[1]Probabilidad!$D$3,[1]Probabilidad!$B$3,IF(M22=[1]Probabilidad!$D$4,[1]Probabilidad!$B$4,IF([1]QUIRÚRGICAS!M22=[1]Probabilidad!$D$5,[1]Probabilidad!$B$5,IF([1]QUIRÚRGICAS!M22=[1]Probabilidad!$D$6,[1]Probabilidad!$B$6,IF([1]QUIRÚRGICAS!M22=[1]Probabilidad!$D$7,[1]Probabilidad!$B$7,[1]Probabilidad!$B$7)))))</f>
        <v>Probable</v>
      </c>
      <c r="P22" s="32" t="s">
        <v>72</v>
      </c>
      <c r="Q22" s="30">
        <f>VLOOKUP([1]QUIRÚRGICAS!P22,[1]Impacto!$B$3:$D$7,3,FALSE)</f>
        <v>4</v>
      </c>
      <c r="R22" s="30" t="str">
        <f>VLOOKUP([1]QUIRÚRGICAS!P22,[1]Impacto!$B$3:$D$7,2,FALSE)</f>
        <v xml:space="preserve">Mayor </v>
      </c>
      <c r="S22" s="33">
        <f t="shared" si="0"/>
        <v>8</v>
      </c>
      <c r="T22" s="25" t="str">
        <f t="shared" si="1"/>
        <v>Extremo</v>
      </c>
      <c r="U22" s="25">
        <v>5</v>
      </c>
      <c r="V22" s="27" t="s">
        <v>152</v>
      </c>
      <c r="W22" s="28" t="s">
        <v>124</v>
      </c>
      <c r="X22" s="28" t="s">
        <v>113</v>
      </c>
      <c r="Y22" s="39" t="s">
        <v>56</v>
      </c>
      <c r="Z22" s="39"/>
      <c r="AA22" s="39" t="s">
        <v>57</v>
      </c>
      <c r="AB22" s="39"/>
      <c r="AC22" s="39" t="s">
        <v>114</v>
      </c>
      <c r="AD22" s="39"/>
      <c r="AE22" s="39" t="s">
        <v>59</v>
      </c>
      <c r="AF22" s="39"/>
      <c r="AG22" s="39" t="s">
        <v>115</v>
      </c>
      <c r="AH22" s="39"/>
      <c r="AI22" s="39"/>
      <c r="AJ22" s="27" t="s">
        <v>153</v>
      </c>
      <c r="AK22" s="29" t="s">
        <v>76</v>
      </c>
      <c r="AL22" s="30">
        <f>+IF(AK22=[1]Probabilidad!$D$3,[1]Probabilidad!$C$3,IF(AK22=[1]Probabilidad!$D$4,[1]Probabilidad!$C$4,IF([1]QUIRÚRGICAS!AK22=[1]Probabilidad!$D$5,[1]Probabilidad!$C$5,IF([1]QUIRÚRGICAS!AK22=[1]Probabilidad!$D$6,[1]Probabilidad!$C$6,IF([1]QUIRÚRGICAS!AK22=[1]Probabilidad!$D$7,[1]Probabilidad!$C$7,[1]Probabilidad!$C$7)))))</f>
        <v>2</v>
      </c>
      <c r="AM22" s="31" t="str">
        <f>+IF(AK22=[1]Probabilidad!$D$3,[1]Probabilidad!$B$3,IF(AK22=[1]Probabilidad!$D$4,[1]Probabilidad!$B$4,IF([1]QUIRÚRGICAS!AK22=[1]Probabilidad!$D$5,[1]Probabilidad!$B$5,IF([1]QUIRÚRGICAS!AK22=[1]Probabilidad!$D$6,[1]Probabilidad!$B$6,IF([1]QUIRÚRGICAS!AK22=[1]Probabilidad!$D$7,[1]Probabilidad!$B$7,[1]Probabilidad!$B$7)))))</f>
        <v>Improbable</v>
      </c>
      <c r="AN22" s="32" t="s">
        <v>52</v>
      </c>
      <c r="AO22" s="30">
        <f>VLOOKUP([1]QUIRÚRGICAS!AN22,[1]Impacto!$B$3:$D$7,3,FALSE)</f>
        <v>3</v>
      </c>
      <c r="AP22" s="30" t="str">
        <f>VLOOKUP([1]QUIRÚRGICAS!AN22,[1]Impacto!$B$3:$D$7,2,FALSE)</f>
        <v>Moderado</v>
      </c>
      <c r="AQ22" s="33">
        <f t="shared" si="2"/>
        <v>5</v>
      </c>
      <c r="AR22" s="25" t="str">
        <f t="shared" si="3"/>
        <v>Medio</v>
      </c>
      <c r="AS22" s="38" t="s">
        <v>63</v>
      </c>
      <c r="AT22" s="39" t="s">
        <v>127</v>
      </c>
      <c r="AU22" s="27" t="s">
        <v>154</v>
      </c>
      <c r="AV22" s="28" t="s">
        <v>155</v>
      </c>
      <c r="AW22" s="40" t="s">
        <v>124</v>
      </c>
      <c r="AX22" s="41" t="s">
        <v>113</v>
      </c>
      <c r="AY22" s="27" t="s">
        <v>156</v>
      </c>
      <c r="BQ22" s="42"/>
      <c r="BR22" s="42"/>
      <c r="BS22" s="42"/>
      <c r="BT22" s="42"/>
      <c r="BU22" s="42"/>
      <c r="BV22" s="42"/>
      <c r="BW22" s="42"/>
      <c r="BX22" s="42"/>
      <c r="BY22" s="42"/>
      <c r="BZ22" s="42"/>
      <c r="CA22" s="42"/>
      <c r="CB22" s="42"/>
      <c r="CC22" s="42"/>
      <c r="CD22" s="42"/>
      <c r="CE22" s="42"/>
    </row>
    <row r="23" spans="2:83" s="2" customFormat="1" ht="409.5" x14ac:dyDescent="0.35">
      <c r="B23" s="24" t="s">
        <v>41</v>
      </c>
      <c r="C23" s="24" t="s">
        <v>42</v>
      </c>
      <c r="D23" s="25">
        <v>13</v>
      </c>
      <c r="E23" s="24" t="s">
        <v>146</v>
      </c>
      <c r="F23" s="26" t="s">
        <v>157</v>
      </c>
      <c r="G23" s="26" t="s">
        <v>158</v>
      </c>
      <c r="H23" s="27" t="s">
        <v>159</v>
      </c>
      <c r="I23" s="28" t="s">
        <v>150</v>
      </c>
      <c r="J23" s="28" t="s">
        <v>48</v>
      </c>
      <c r="K23" s="28" t="s">
        <v>49</v>
      </c>
      <c r="L23" s="28" t="s">
        <v>134</v>
      </c>
      <c r="M23" s="29" t="s">
        <v>151</v>
      </c>
      <c r="N23" s="30">
        <f>+IF(M23=[1]Probabilidad!$D$3,[1]Probabilidad!$C$3,IF(M23=[1]Probabilidad!$D$4,[1]Probabilidad!$C$4,IF([1]QUIRÚRGICAS!M23=[1]Probabilidad!$D$5,[1]Probabilidad!$C$5,IF([1]QUIRÚRGICAS!M23=[1]Probabilidad!$D$6,[1]Probabilidad!$C$6,IF([1]QUIRÚRGICAS!M23=[1]Probabilidad!$D$7,[1]Probabilidad!$C$7,[1]Probabilidad!$C$7)))))</f>
        <v>4</v>
      </c>
      <c r="O23" s="31" t="str">
        <f>+IF(M23=[1]Probabilidad!$D$3,[1]Probabilidad!$B$3,IF(M23=[1]Probabilidad!$D$4,[1]Probabilidad!$B$4,IF([1]QUIRÚRGICAS!M23=[1]Probabilidad!$D$5,[1]Probabilidad!$B$5,IF([1]QUIRÚRGICAS!M23=[1]Probabilidad!$D$6,[1]Probabilidad!$B$6,IF([1]QUIRÚRGICAS!M23=[1]Probabilidad!$D$7,[1]Probabilidad!$B$7,[1]Probabilidad!$B$7)))))</f>
        <v>Probable</v>
      </c>
      <c r="P23" s="32" t="s">
        <v>72</v>
      </c>
      <c r="Q23" s="30">
        <f>VLOOKUP([1]QUIRÚRGICAS!P23,[1]Impacto!$B$3:$D$7,3,FALSE)</f>
        <v>4</v>
      </c>
      <c r="R23" s="30" t="str">
        <f>VLOOKUP([1]QUIRÚRGICAS!P23,[1]Impacto!$B$3:$D$7,2,FALSE)</f>
        <v xml:space="preserve">Mayor </v>
      </c>
      <c r="S23" s="33">
        <f t="shared" si="0"/>
        <v>8</v>
      </c>
      <c r="T23" s="25" t="str">
        <f t="shared" si="1"/>
        <v>Extremo</v>
      </c>
      <c r="U23" s="25">
        <v>6</v>
      </c>
      <c r="V23" s="27" t="s">
        <v>160</v>
      </c>
      <c r="W23" s="28" t="s">
        <v>124</v>
      </c>
      <c r="X23" s="28" t="s">
        <v>113</v>
      </c>
      <c r="Y23" s="39" t="s">
        <v>56</v>
      </c>
      <c r="Z23" s="39"/>
      <c r="AA23" s="39" t="s">
        <v>57</v>
      </c>
      <c r="AB23" s="39"/>
      <c r="AC23" s="39" t="s">
        <v>114</v>
      </c>
      <c r="AD23" s="39"/>
      <c r="AE23" s="39" t="s">
        <v>59</v>
      </c>
      <c r="AF23" s="39"/>
      <c r="AG23" s="39" t="s">
        <v>115</v>
      </c>
      <c r="AH23" s="39"/>
      <c r="AI23" s="39"/>
      <c r="AJ23" s="27" t="s">
        <v>153</v>
      </c>
      <c r="AK23" s="29" t="s">
        <v>76</v>
      </c>
      <c r="AL23" s="30">
        <f>+IF(AK23=[1]Probabilidad!$D$3,[1]Probabilidad!$C$3,IF(AK23=[1]Probabilidad!$D$4,[1]Probabilidad!$C$4,IF([1]QUIRÚRGICAS!AK23=[1]Probabilidad!$D$5,[1]Probabilidad!$C$5,IF([1]QUIRÚRGICAS!AK23=[1]Probabilidad!$D$6,[1]Probabilidad!$C$6,IF([1]QUIRÚRGICAS!AK23=[1]Probabilidad!$D$7,[1]Probabilidad!$C$7,[1]Probabilidad!$C$7)))))</f>
        <v>2</v>
      </c>
      <c r="AM23" s="31" t="str">
        <f>+IF(AK23=[1]Probabilidad!$D$3,[1]Probabilidad!$B$3,IF(AK23=[1]Probabilidad!$D$4,[1]Probabilidad!$B$4,IF([1]QUIRÚRGICAS!AK23=[1]Probabilidad!$D$5,[1]Probabilidad!$B$5,IF([1]QUIRÚRGICAS!AK23=[1]Probabilidad!$D$6,[1]Probabilidad!$B$6,IF([1]QUIRÚRGICAS!AK23=[1]Probabilidad!$D$7,[1]Probabilidad!$B$7,[1]Probabilidad!$B$7)))))</f>
        <v>Improbable</v>
      </c>
      <c r="AN23" s="32" t="s">
        <v>72</v>
      </c>
      <c r="AO23" s="30">
        <f>VLOOKUP([1]QUIRÚRGICAS!AN23,[1]Impacto!$B$3:$D$7,3,FALSE)</f>
        <v>4</v>
      </c>
      <c r="AP23" s="30" t="str">
        <f>VLOOKUP([1]QUIRÚRGICAS!AN23,[1]Impacto!$B$3:$D$7,2,FALSE)</f>
        <v xml:space="preserve">Mayor </v>
      </c>
      <c r="AQ23" s="33">
        <f t="shared" si="2"/>
        <v>6</v>
      </c>
      <c r="AR23" s="25" t="str">
        <f t="shared" si="3"/>
        <v>Alto</v>
      </c>
      <c r="AS23" s="38" t="s">
        <v>63</v>
      </c>
      <c r="AT23" s="39" t="s">
        <v>127</v>
      </c>
      <c r="AU23" s="27" t="s">
        <v>161</v>
      </c>
      <c r="AV23" s="28" t="s">
        <v>155</v>
      </c>
      <c r="AW23" s="40" t="s">
        <v>124</v>
      </c>
      <c r="AX23" s="41" t="s">
        <v>113</v>
      </c>
      <c r="AY23" s="27" t="s">
        <v>156</v>
      </c>
      <c r="BQ23" s="42"/>
      <c r="BR23" s="42"/>
      <c r="BS23" s="42"/>
      <c r="BT23" s="42"/>
      <c r="BU23" s="42"/>
      <c r="BV23" s="42"/>
      <c r="BW23" s="42"/>
      <c r="BX23" s="42"/>
      <c r="BY23" s="42"/>
      <c r="BZ23" s="42"/>
      <c r="CA23" s="42"/>
      <c r="CB23" s="42"/>
      <c r="CC23" s="42"/>
      <c r="CD23" s="42"/>
      <c r="CE23" s="42"/>
    </row>
    <row r="24" spans="2:83" s="2" customFormat="1" ht="292.5" customHeight="1" x14ac:dyDescent="0.35">
      <c r="B24" s="24" t="s">
        <v>41</v>
      </c>
      <c r="C24" s="24" t="s">
        <v>42</v>
      </c>
      <c r="D24" s="25">
        <v>14</v>
      </c>
      <c r="E24" s="24" t="s">
        <v>146</v>
      </c>
      <c r="F24" s="26" t="s">
        <v>162</v>
      </c>
      <c r="G24" s="26" t="s">
        <v>163</v>
      </c>
      <c r="H24" s="27" t="s">
        <v>164</v>
      </c>
      <c r="I24" s="28" t="s">
        <v>150</v>
      </c>
      <c r="J24" s="28" t="s">
        <v>48</v>
      </c>
      <c r="K24" s="28" t="s">
        <v>49</v>
      </c>
      <c r="L24" s="28" t="s">
        <v>99</v>
      </c>
      <c r="M24" s="29" t="s">
        <v>151</v>
      </c>
      <c r="N24" s="30">
        <f>+IF(M24=[1]Probabilidad!$D$3,[1]Probabilidad!$C$3,IF(M24=[1]Probabilidad!$D$4,[1]Probabilidad!$C$4,IF([1]QUIRÚRGICAS!M24=[1]Probabilidad!$D$5,[1]Probabilidad!$C$5,IF([1]QUIRÚRGICAS!M24=[1]Probabilidad!$D$6,[1]Probabilidad!$C$6,IF([1]QUIRÚRGICAS!M24=[1]Probabilidad!$D$7,[1]Probabilidad!$C$7,[1]Probabilidad!$C$7)))))</f>
        <v>4</v>
      </c>
      <c r="O24" s="31" t="str">
        <f>+IF(M24=[1]Probabilidad!$D$3,[1]Probabilidad!$B$3,IF(M24=[1]Probabilidad!$D$4,[1]Probabilidad!$B$4,IF([1]QUIRÚRGICAS!M24=[1]Probabilidad!$D$5,[1]Probabilidad!$B$5,IF([1]QUIRÚRGICAS!M24=[1]Probabilidad!$D$6,[1]Probabilidad!$B$6,IF([1]QUIRÚRGICAS!M24=[1]Probabilidad!$D$7,[1]Probabilidad!$B$7,[1]Probabilidad!$B$7)))))</f>
        <v>Probable</v>
      </c>
      <c r="P24" s="32" t="s">
        <v>72</v>
      </c>
      <c r="Q24" s="30">
        <f>VLOOKUP([1]QUIRÚRGICAS!P24,[1]Impacto!$B$3:$D$7,3,FALSE)</f>
        <v>4</v>
      </c>
      <c r="R24" s="30" t="str">
        <f>VLOOKUP([1]QUIRÚRGICAS!P24,[1]Impacto!$B$3:$D$7,2,FALSE)</f>
        <v xml:space="preserve">Mayor </v>
      </c>
      <c r="S24" s="33">
        <f t="shared" si="0"/>
        <v>8</v>
      </c>
      <c r="T24" s="25" t="str">
        <f t="shared" si="1"/>
        <v>Extremo</v>
      </c>
      <c r="U24" s="25">
        <v>6</v>
      </c>
      <c r="V24" s="27" t="s">
        <v>165</v>
      </c>
      <c r="W24" s="28" t="s">
        <v>124</v>
      </c>
      <c r="X24" s="28" t="s">
        <v>113</v>
      </c>
      <c r="Y24" s="39" t="s">
        <v>56</v>
      </c>
      <c r="Z24" s="39"/>
      <c r="AA24" s="39" t="s">
        <v>57</v>
      </c>
      <c r="AB24" s="39"/>
      <c r="AC24" s="39" t="s">
        <v>114</v>
      </c>
      <c r="AD24" s="39"/>
      <c r="AE24" s="39" t="s">
        <v>59</v>
      </c>
      <c r="AF24" s="39"/>
      <c r="AG24" s="39" t="s">
        <v>115</v>
      </c>
      <c r="AH24" s="39"/>
      <c r="AI24" s="39"/>
      <c r="AJ24" s="27" t="s">
        <v>153</v>
      </c>
      <c r="AK24" s="29" t="s">
        <v>76</v>
      </c>
      <c r="AL24" s="30">
        <f>+IF(AK24=[1]Probabilidad!$D$3,[1]Probabilidad!$C$3,IF(AK24=[1]Probabilidad!$D$4,[1]Probabilidad!$C$4,IF([1]QUIRÚRGICAS!AK24=[1]Probabilidad!$D$5,[1]Probabilidad!$C$5,IF([1]QUIRÚRGICAS!AK24=[1]Probabilidad!$D$6,[1]Probabilidad!$C$6,IF([1]QUIRÚRGICAS!AK24=[1]Probabilidad!$D$7,[1]Probabilidad!$C$7,[1]Probabilidad!$C$7)))))</f>
        <v>2</v>
      </c>
      <c r="AM24" s="31" t="str">
        <f>+IF(AK24=[1]Probabilidad!$D$3,[1]Probabilidad!$B$3,IF(AK24=[1]Probabilidad!$D$4,[1]Probabilidad!$B$4,IF([1]QUIRÚRGICAS!AK24=[1]Probabilidad!$D$5,[1]Probabilidad!$B$5,IF([1]QUIRÚRGICAS!AK24=[1]Probabilidad!$D$6,[1]Probabilidad!$B$6,IF([1]QUIRÚRGICAS!AK24=[1]Probabilidad!$D$7,[1]Probabilidad!$B$7,[1]Probabilidad!$B$7)))))</f>
        <v>Improbable</v>
      </c>
      <c r="AN24" s="32" t="s">
        <v>52</v>
      </c>
      <c r="AO24" s="30">
        <f>VLOOKUP([1]QUIRÚRGICAS!AN24,[1]Impacto!$B$3:$D$7,3,FALSE)</f>
        <v>3</v>
      </c>
      <c r="AP24" s="30" t="str">
        <f>VLOOKUP([1]QUIRÚRGICAS!AN24,[1]Impacto!$B$3:$D$7,2,FALSE)</f>
        <v>Moderado</v>
      </c>
      <c r="AQ24" s="33">
        <f t="shared" si="2"/>
        <v>5</v>
      </c>
      <c r="AR24" s="25" t="str">
        <f t="shared" si="3"/>
        <v>Medio</v>
      </c>
      <c r="AS24" s="38" t="s">
        <v>63</v>
      </c>
      <c r="AT24" s="39" t="s">
        <v>127</v>
      </c>
      <c r="AU24" s="27" t="s">
        <v>166</v>
      </c>
      <c r="AV24" s="28" t="s">
        <v>155</v>
      </c>
      <c r="AW24" s="40" t="s">
        <v>124</v>
      </c>
      <c r="AX24" s="41" t="s">
        <v>113</v>
      </c>
      <c r="AY24" s="27" t="s">
        <v>167</v>
      </c>
      <c r="BQ24" s="42"/>
      <c r="BR24" s="42"/>
      <c r="BS24" s="42"/>
      <c r="BT24" s="42"/>
      <c r="BU24" s="42"/>
      <c r="BV24" s="42"/>
      <c r="BW24" s="42"/>
      <c r="BX24" s="42"/>
      <c r="BY24" s="42"/>
      <c r="BZ24" s="42"/>
      <c r="CA24" s="42"/>
      <c r="CB24" s="42"/>
      <c r="CC24" s="42"/>
      <c r="CD24" s="42"/>
      <c r="CE24" s="42"/>
    </row>
    <row r="25" spans="2:83" s="2" customFormat="1" ht="409.5" x14ac:dyDescent="0.35">
      <c r="B25" s="24" t="s">
        <v>41</v>
      </c>
      <c r="C25" s="24" t="s">
        <v>42</v>
      </c>
      <c r="D25" s="25">
        <v>15</v>
      </c>
      <c r="E25" s="24" t="s">
        <v>146</v>
      </c>
      <c r="F25" s="26" t="s">
        <v>168</v>
      </c>
      <c r="G25" s="26" t="s">
        <v>163</v>
      </c>
      <c r="H25" s="27" t="s">
        <v>169</v>
      </c>
      <c r="I25" s="28" t="s">
        <v>150</v>
      </c>
      <c r="J25" s="28" t="s">
        <v>48</v>
      </c>
      <c r="K25" s="28" t="s">
        <v>49</v>
      </c>
      <c r="L25" s="28" t="s">
        <v>134</v>
      </c>
      <c r="M25" s="29" t="s">
        <v>151</v>
      </c>
      <c r="N25" s="30">
        <f>+IF(M25=[1]Probabilidad!$D$3,[1]Probabilidad!$C$3,IF(M25=[1]Probabilidad!$D$4,[1]Probabilidad!$C$4,IF([1]QUIRÚRGICAS!M25=[1]Probabilidad!$D$5,[1]Probabilidad!$C$5,IF([1]QUIRÚRGICAS!M25=[1]Probabilidad!$D$6,[1]Probabilidad!$C$6,IF([1]QUIRÚRGICAS!M25=[1]Probabilidad!$D$7,[1]Probabilidad!$C$7,[1]Probabilidad!$C$7)))))</f>
        <v>4</v>
      </c>
      <c r="O25" s="31" t="str">
        <f>+IF(M25=[1]Probabilidad!$D$3,[1]Probabilidad!$B$3,IF(M25=[1]Probabilidad!$D$4,[1]Probabilidad!$B$4,IF([1]QUIRÚRGICAS!M25=[1]Probabilidad!$D$5,[1]Probabilidad!$B$5,IF([1]QUIRÚRGICAS!M25=[1]Probabilidad!$D$6,[1]Probabilidad!$B$6,IF([1]QUIRÚRGICAS!M25=[1]Probabilidad!$D$7,[1]Probabilidad!$B$7,[1]Probabilidad!$B$7)))))</f>
        <v>Probable</v>
      </c>
      <c r="P25" s="32" t="s">
        <v>72</v>
      </c>
      <c r="Q25" s="30">
        <f>VLOOKUP([1]QUIRÚRGICAS!P25,[1]Impacto!$B$3:$D$7,3,FALSE)</f>
        <v>4</v>
      </c>
      <c r="R25" s="30" t="str">
        <f>VLOOKUP([1]QUIRÚRGICAS!P25,[1]Impacto!$B$3:$D$7,2,FALSE)</f>
        <v xml:space="preserve">Mayor </v>
      </c>
      <c r="S25" s="33">
        <f t="shared" si="0"/>
        <v>8</v>
      </c>
      <c r="T25" s="25" t="str">
        <f t="shared" si="1"/>
        <v>Extremo</v>
      </c>
      <c r="U25" s="25">
        <v>6</v>
      </c>
      <c r="V25" s="27" t="s">
        <v>165</v>
      </c>
      <c r="W25" s="28" t="s">
        <v>124</v>
      </c>
      <c r="X25" s="28" t="s">
        <v>113</v>
      </c>
      <c r="Y25" s="39" t="s">
        <v>56</v>
      </c>
      <c r="Z25" s="39"/>
      <c r="AA25" s="39" t="s">
        <v>57</v>
      </c>
      <c r="AB25" s="39"/>
      <c r="AC25" s="39" t="s">
        <v>114</v>
      </c>
      <c r="AD25" s="39"/>
      <c r="AE25" s="39" t="s">
        <v>59</v>
      </c>
      <c r="AF25" s="39"/>
      <c r="AG25" s="39" t="s">
        <v>115</v>
      </c>
      <c r="AH25" s="39"/>
      <c r="AI25" s="39"/>
      <c r="AJ25" s="27" t="s">
        <v>153</v>
      </c>
      <c r="AK25" s="29" t="s">
        <v>76</v>
      </c>
      <c r="AL25" s="30">
        <f>+IF(AK25=[1]Probabilidad!$D$3,[1]Probabilidad!$C$3,IF(AK25=[1]Probabilidad!$D$4,[1]Probabilidad!$C$4,IF([1]QUIRÚRGICAS!AK25=[1]Probabilidad!$D$5,[1]Probabilidad!$C$5,IF([1]QUIRÚRGICAS!AK25=[1]Probabilidad!$D$6,[1]Probabilidad!$C$6,IF([1]QUIRÚRGICAS!AK25=[1]Probabilidad!$D$7,[1]Probabilidad!$C$7,[1]Probabilidad!$C$7)))))</f>
        <v>2</v>
      </c>
      <c r="AM25" s="31" t="str">
        <f>+IF(AK25=[1]Probabilidad!$D$3,[1]Probabilidad!$B$3,IF(AK25=[1]Probabilidad!$D$4,[1]Probabilidad!$B$4,IF([1]QUIRÚRGICAS!AK25=[1]Probabilidad!$D$5,[1]Probabilidad!$B$5,IF([1]QUIRÚRGICAS!AK25=[1]Probabilidad!$D$6,[1]Probabilidad!$B$6,IF([1]QUIRÚRGICAS!AK25=[1]Probabilidad!$D$7,[1]Probabilidad!$B$7,[1]Probabilidad!$B$7)))))</f>
        <v>Improbable</v>
      </c>
      <c r="AN25" s="32" t="s">
        <v>52</v>
      </c>
      <c r="AO25" s="30">
        <f>VLOOKUP([1]QUIRÚRGICAS!AN25,[1]Impacto!$B$3:$D$7,3,FALSE)</f>
        <v>3</v>
      </c>
      <c r="AP25" s="30" t="str">
        <f>VLOOKUP([1]QUIRÚRGICAS!AN25,[1]Impacto!$B$3:$D$7,2,FALSE)</f>
        <v>Moderado</v>
      </c>
      <c r="AQ25" s="33">
        <f t="shared" si="2"/>
        <v>5</v>
      </c>
      <c r="AR25" s="25" t="str">
        <f t="shared" si="3"/>
        <v>Medio</v>
      </c>
      <c r="AS25" s="38" t="s">
        <v>63</v>
      </c>
      <c r="AT25" s="39" t="s">
        <v>127</v>
      </c>
      <c r="AU25" s="27" t="s">
        <v>166</v>
      </c>
      <c r="AV25" s="28" t="s">
        <v>155</v>
      </c>
      <c r="AW25" s="40" t="s">
        <v>124</v>
      </c>
      <c r="AX25" s="41" t="s">
        <v>113</v>
      </c>
      <c r="AY25" s="27" t="s">
        <v>167</v>
      </c>
      <c r="BQ25" s="42"/>
      <c r="BR25" s="42"/>
      <c r="BS25" s="42"/>
      <c r="BT25" s="42"/>
      <c r="BU25" s="42"/>
      <c r="BV25" s="42"/>
      <c r="BW25" s="42"/>
      <c r="BX25" s="42"/>
      <c r="BY25" s="42"/>
      <c r="BZ25" s="42"/>
      <c r="CA25" s="42"/>
      <c r="CB25" s="42"/>
      <c r="CC25" s="42"/>
      <c r="CD25" s="42"/>
      <c r="CE25" s="42"/>
    </row>
    <row r="26" spans="2:83" s="2" customFormat="1" ht="409.5" x14ac:dyDescent="0.35">
      <c r="B26" s="24" t="s">
        <v>41</v>
      </c>
      <c r="C26" s="24" t="s">
        <v>42</v>
      </c>
      <c r="D26" s="25">
        <v>16</v>
      </c>
      <c r="E26" s="24" t="s">
        <v>146</v>
      </c>
      <c r="F26" s="26" t="s">
        <v>170</v>
      </c>
      <c r="G26" s="26" t="s">
        <v>163</v>
      </c>
      <c r="H26" s="27" t="s">
        <v>171</v>
      </c>
      <c r="I26" s="28" t="s">
        <v>150</v>
      </c>
      <c r="J26" s="28" t="s">
        <v>48</v>
      </c>
      <c r="K26" s="28" t="s">
        <v>49</v>
      </c>
      <c r="L26" s="28" t="s">
        <v>134</v>
      </c>
      <c r="M26" s="29" t="s">
        <v>151</v>
      </c>
      <c r="N26" s="30">
        <f>+IF(M26=[1]Probabilidad!$D$3,[1]Probabilidad!$C$3,IF(M26=[1]Probabilidad!$D$4,[1]Probabilidad!$C$4,IF([1]QUIRÚRGICAS!M26=[1]Probabilidad!$D$5,[1]Probabilidad!$C$5,IF([1]QUIRÚRGICAS!M26=[1]Probabilidad!$D$6,[1]Probabilidad!$C$6,IF([1]QUIRÚRGICAS!M26=[1]Probabilidad!$D$7,[1]Probabilidad!$C$7,[1]Probabilidad!$C$7)))))</f>
        <v>4</v>
      </c>
      <c r="O26" s="31" t="str">
        <f>+IF(M26=[1]Probabilidad!$D$3,[1]Probabilidad!$B$3,IF(M26=[1]Probabilidad!$D$4,[1]Probabilidad!$B$4,IF([1]QUIRÚRGICAS!M26=[1]Probabilidad!$D$5,[1]Probabilidad!$B$5,IF([1]QUIRÚRGICAS!M26=[1]Probabilidad!$D$6,[1]Probabilidad!$B$6,IF([1]QUIRÚRGICAS!M26=[1]Probabilidad!$D$7,[1]Probabilidad!$B$7,[1]Probabilidad!$B$7)))))</f>
        <v>Probable</v>
      </c>
      <c r="P26" s="32" t="s">
        <v>72</v>
      </c>
      <c r="Q26" s="30">
        <f>VLOOKUP([1]QUIRÚRGICAS!P26,[1]Impacto!$B$3:$D$7,3,FALSE)</f>
        <v>4</v>
      </c>
      <c r="R26" s="30" t="str">
        <f>VLOOKUP([1]QUIRÚRGICAS!P26,[1]Impacto!$B$3:$D$7,2,FALSE)</f>
        <v xml:space="preserve">Mayor </v>
      </c>
      <c r="S26" s="33">
        <f t="shared" si="0"/>
        <v>8</v>
      </c>
      <c r="T26" s="25" t="str">
        <f t="shared" si="1"/>
        <v>Extremo</v>
      </c>
      <c r="U26" s="25">
        <v>6</v>
      </c>
      <c r="V26" s="27" t="s">
        <v>165</v>
      </c>
      <c r="W26" s="28" t="s">
        <v>124</v>
      </c>
      <c r="X26" s="28" t="s">
        <v>113</v>
      </c>
      <c r="Y26" s="39" t="s">
        <v>56</v>
      </c>
      <c r="Z26" s="39"/>
      <c r="AA26" s="39" t="s">
        <v>57</v>
      </c>
      <c r="AB26" s="39"/>
      <c r="AC26" s="39" t="s">
        <v>114</v>
      </c>
      <c r="AD26" s="39"/>
      <c r="AE26" s="39" t="s">
        <v>59</v>
      </c>
      <c r="AF26" s="39"/>
      <c r="AG26" s="39" t="s">
        <v>115</v>
      </c>
      <c r="AH26" s="39"/>
      <c r="AI26" s="39"/>
      <c r="AJ26" s="27" t="s">
        <v>153</v>
      </c>
      <c r="AK26" s="29" t="s">
        <v>76</v>
      </c>
      <c r="AL26" s="30">
        <f>+IF(AK26=[1]Probabilidad!$D$3,[1]Probabilidad!$C$3,IF(AK26=[1]Probabilidad!$D$4,[1]Probabilidad!$C$4,IF([1]QUIRÚRGICAS!AK26=[1]Probabilidad!$D$5,[1]Probabilidad!$C$5,IF([1]QUIRÚRGICAS!AK26=[1]Probabilidad!$D$6,[1]Probabilidad!$C$6,IF([1]QUIRÚRGICAS!AK26=[1]Probabilidad!$D$7,[1]Probabilidad!$C$7,[1]Probabilidad!$C$7)))))</f>
        <v>2</v>
      </c>
      <c r="AM26" s="31" t="str">
        <f>+IF(AK26=[1]Probabilidad!$D$3,[1]Probabilidad!$B$3,IF(AK26=[1]Probabilidad!$D$4,[1]Probabilidad!$B$4,IF([1]QUIRÚRGICAS!AK26=[1]Probabilidad!$D$5,[1]Probabilidad!$B$5,IF([1]QUIRÚRGICAS!AK26=[1]Probabilidad!$D$6,[1]Probabilidad!$B$6,IF([1]QUIRÚRGICAS!AK26=[1]Probabilidad!$D$7,[1]Probabilidad!$B$7,[1]Probabilidad!$B$7)))))</f>
        <v>Improbable</v>
      </c>
      <c r="AN26" s="32" t="s">
        <v>52</v>
      </c>
      <c r="AO26" s="30">
        <f>VLOOKUP([1]QUIRÚRGICAS!AN26,[1]Impacto!$B$3:$D$7,3,FALSE)</f>
        <v>3</v>
      </c>
      <c r="AP26" s="30" t="str">
        <f>VLOOKUP([1]QUIRÚRGICAS!AN26,[1]Impacto!$B$3:$D$7,2,FALSE)</f>
        <v>Moderado</v>
      </c>
      <c r="AQ26" s="33">
        <f t="shared" si="2"/>
        <v>5</v>
      </c>
      <c r="AR26" s="25" t="str">
        <f t="shared" si="3"/>
        <v>Medio</v>
      </c>
      <c r="AS26" s="38" t="s">
        <v>63</v>
      </c>
      <c r="AT26" s="39" t="s">
        <v>127</v>
      </c>
      <c r="AU26" s="27" t="s">
        <v>166</v>
      </c>
      <c r="AV26" s="28" t="s">
        <v>155</v>
      </c>
      <c r="AW26" s="40" t="s">
        <v>124</v>
      </c>
      <c r="AX26" s="41" t="s">
        <v>113</v>
      </c>
      <c r="AY26" s="27" t="s">
        <v>167</v>
      </c>
      <c r="BQ26" s="42"/>
      <c r="BR26" s="42"/>
      <c r="BS26" s="42"/>
      <c r="BT26" s="42"/>
      <c r="BU26" s="42"/>
      <c r="BV26" s="42"/>
      <c r="BW26" s="42"/>
      <c r="BX26" s="42"/>
      <c r="BY26" s="42"/>
      <c r="BZ26" s="42"/>
      <c r="CA26" s="42"/>
      <c r="CB26" s="42"/>
      <c r="CC26" s="42"/>
      <c r="CD26" s="42"/>
      <c r="CE26" s="42"/>
    </row>
    <row r="27" spans="2:83" s="2" customFormat="1" ht="298.5" customHeight="1" x14ac:dyDescent="0.35">
      <c r="B27" s="24" t="s">
        <v>41</v>
      </c>
      <c r="C27" s="24" t="s">
        <v>42</v>
      </c>
      <c r="D27" s="25">
        <v>17</v>
      </c>
      <c r="E27" s="24" t="s">
        <v>146</v>
      </c>
      <c r="F27" s="26" t="s">
        <v>172</v>
      </c>
      <c r="G27" s="26" t="s">
        <v>173</v>
      </c>
      <c r="H27" s="27" t="s">
        <v>174</v>
      </c>
      <c r="I27" s="28" t="s">
        <v>150</v>
      </c>
      <c r="J27" s="28" t="s">
        <v>48</v>
      </c>
      <c r="K27" s="28" t="s">
        <v>49</v>
      </c>
      <c r="L27" s="28" t="s">
        <v>134</v>
      </c>
      <c r="M27" s="29" t="s">
        <v>151</v>
      </c>
      <c r="N27" s="30">
        <f>+IF(M27=[1]Probabilidad!$D$3,[1]Probabilidad!$C$3,IF(M27=[1]Probabilidad!$D$4,[1]Probabilidad!$C$4,IF([1]QUIRÚRGICAS!M27=[1]Probabilidad!$D$5,[1]Probabilidad!$C$5,IF([1]QUIRÚRGICAS!M27=[1]Probabilidad!$D$6,[1]Probabilidad!$C$6,IF([1]QUIRÚRGICAS!M27=[1]Probabilidad!$D$7,[1]Probabilidad!$C$7,[1]Probabilidad!$C$7)))))</f>
        <v>4</v>
      </c>
      <c r="O27" s="31" t="str">
        <f>+IF(M27=[1]Probabilidad!$D$3,[1]Probabilidad!$B$3,IF(M27=[1]Probabilidad!$D$4,[1]Probabilidad!$B$4,IF([1]QUIRÚRGICAS!M27=[1]Probabilidad!$D$5,[1]Probabilidad!$B$5,IF([1]QUIRÚRGICAS!M27=[1]Probabilidad!$D$6,[1]Probabilidad!$B$6,IF([1]QUIRÚRGICAS!M27=[1]Probabilidad!$D$7,[1]Probabilidad!$B$7,[1]Probabilidad!$B$7)))))</f>
        <v>Probable</v>
      </c>
      <c r="P27" s="32" t="s">
        <v>72</v>
      </c>
      <c r="Q27" s="30">
        <f>VLOOKUP([1]QUIRÚRGICAS!P27,[1]Impacto!$B$3:$D$7,3,FALSE)</f>
        <v>4</v>
      </c>
      <c r="R27" s="30" t="str">
        <f>VLOOKUP([1]QUIRÚRGICAS!P27,[1]Impacto!$B$3:$D$7,2,FALSE)</f>
        <v xml:space="preserve">Mayor </v>
      </c>
      <c r="S27" s="33">
        <f t="shared" si="0"/>
        <v>8</v>
      </c>
      <c r="T27" s="25" t="str">
        <f t="shared" si="1"/>
        <v>Extremo</v>
      </c>
      <c r="U27" s="25">
        <v>6</v>
      </c>
      <c r="V27" s="27" t="s">
        <v>165</v>
      </c>
      <c r="W27" s="28" t="s">
        <v>124</v>
      </c>
      <c r="X27" s="28" t="s">
        <v>113</v>
      </c>
      <c r="Y27" s="39" t="s">
        <v>56</v>
      </c>
      <c r="Z27" s="39"/>
      <c r="AA27" s="39" t="s">
        <v>57</v>
      </c>
      <c r="AB27" s="39"/>
      <c r="AC27" s="39" t="s">
        <v>114</v>
      </c>
      <c r="AD27" s="39"/>
      <c r="AE27" s="39" t="s">
        <v>59</v>
      </c>
      <c r="AF27" s="39"/>
      <c r="AG27" s="39" t="s">
        <v>115</v>
      </c>
      <c r="AH27" s="39"/>
      <c r="AI27" s="39"/>
      <c r="AJ27" s="27" t="s">
        <v>153</v>
      </c>
      <c r="AK27" s="29" t="s">
        <v>76</v>
      </c>
      <c r="AL27" s="30">
        <f>+IF(AK27=[1]Probabilidad!$D$3,[1]Probabilidad!$C$3,IF(AK27=[1]Probabilidad!$D$4,[1]Probabilidad!$C$4,IF([1]QUIRÚRGICAS!AK27=[1]Probabilidad!$D$5,[1]Probabilidad!$C$5,IF([1]QUIRÚRGICAS!AK27=[1]Probabilidad!$D$6,[1]Probabilidad!$C$6,IF([1]QUIRÚRGICAS!AK27=[1]Probabilidad!$D$7,[1]Probabilidad!$C$7,[1]Probabilidad!$C$7)))))</f>
        <v>2</v>
      </c>
      <c r="AM27" s="31" t="str">
        <f>+IF(AK27=[1]Probabilidad!$D$3,[1]Probabilidad!$B$3,IF(AK27=[1]Probabilidad!$D$4,[1]Probabilidad!$B$4,IF([1]QUIRÚRGICAS!AK27=[1]Probabilidad!$D$5,[1]Probabilidad!$B$5,IF([1]QUIRÚRGICAS!AK27=[1]Probabilidad!$D$6,[1]Probabilidad!$B$6,IF([1]QUIRÚRGICAS!AK27=[1]Probabilidad!$D$7,[1]Probabilidad!$B$7,[1]Probabilidad!$B$7)))))</f>
        <v>Improbable</v>
      </c>
      <c r="AN27" s="32" t="s">
        <v>52</v>
      </c>
      <c r="AO27" s="30">
        <f>VLOOKUP([1]QUIRÚRGICAS!AN27,[1]Impacto!$B$3:$D$7,3,FALSE)</f>
        <v>3</v>
      </c>
      <c r="AP27" s="30" t="str">
        <f>VLOOKUP([1]QUIRÚRGICAS!AN27,[1]Impacto!$B$3:$D$7,2,FALSE)</f>
        <v>Moderado</v>
      </c>
      <c r="AQ27" s="33">
        <f t="shared" si="2"/>
        <v>5</v>
      </c>
      <c r="AR27" s="25" t="str">
        <f t="shared" si="3"/>
        <v>Medio</v>
      </c>
      <c r="AS27" s="38" t="s">
        <v>63</v>
      </c>
      <c r="AT27" s="39" t="s">
        <v>127</v>
      </c>
      <c r="AU27" s="27" t="s">
        <v>166</v>
      </c>
      <c r="AV27" s="28" t="s">
        <v>155</v>
      </c>
      <c r="AW27" s="40" t="s">
        <v>124</v>
      </c>
      <c r="AX27" s="41" t="s">
        <v>113</v>
      </c>
      <c r="AY27" s="27" t="s">
        <v>167</v>
      </c>
      <c r="BQ27" s="42"/>
      <c r="BR27" s="42"/>
      <c r="BS27" s="42"/>
      <c r="BT27" s="42"/>
      <c r="BU27" s="42"/>
      <c r="BV27" s="42"/>
      <c r="BW27" s="42"/>
      <c r="BX27" s="42"/>
      <c r="BY27" s="42"/>
      <c r="BZ27" s="42"/>
      <c r="CA27" s="42"/>
      <c r="CB27" s="42"/>
      <c r="CC27" s="42"/>
      <c r="CD27" s="42"/>
      <c r="CE27" s="42"/>
    </row>
    <row r="28" spans="2:83" s="2" customFormat="1" ht="409.5" x14ac:dyDescent="0.35">
      <c r="B28" s="24" t="s">
        <v>41</v>
      </c>
      <c r="C28" s="24" t="s">
        <v>42</v>
      </c>
      <c r="D28" s="25">
        <v>18</v>
      </c>
      <c r="E28" s="24" t="s">
        <v>146</v>
      </c>
      <c r="F28" s="26" t="s">
        <v>175</v>
      </c>
      <c r="G28" s="26" t="s">
        <v>173</v>
      </c>
      <c r="H28" s="27" t="s">
        <v>174</v>
      </c>
      <c r="I28" s="28" t="s">
        <v>150</v>
      </c>
      <c r="J28" s="28" t="s">
        <v>48</v>
      </c>
      <c r="K28" s="28" t="s">
        <v>49</v>
      </c>
      <c r="L28" s="28" t="s">
        <v>134</v>
      </c>
      <c r="M28" s="29" t="s">
        <v>151</v>
      </c>
      <c r="N28" s="30">
        <f>+IF(M28=[1]Probabilidad!$D$3,[1]Probabilidad!$C$3,IF(M28=[1]Probabilidad!$D$4,[1]Probabilidad!$C$4,IF([1]QUIRÚRGICAS!M28=[1]Probabilidad!$D$5,[1]Probabilidad!$C$5,IF([1]QUIRÚRGICAS!M28=[1]Probabilidad!$D$6,[1]Probabilidad!$C$6,IF([1]QUIRÚRGICAS!M28=[1]Probabilidad!$D$7,[1]Probabilidad!$C$7,[1]Probabilidad!$C$7)))))</f>
        <v>4</v>
      </c>
      <c r="O28" s="31" t="str">
        <f>+IF(M28=[1]Probabilidad!$D$3,[1]Probabilidad!$B$3,IF(M28=[1]Probabilidad!$D$4,[1]Probabilidad!$B$4,IF([1]QUIRÚRGICAS!M28=[1]Probabilidad!$D$5,[1]Probabilidad!$B$5,IF([1]QUIRÚRGICAS!M28=[1]Probabilidad!$D$6,[1]Probabilidad!$B$6,IF([1]QUIRÚRGICAS!M28=[1]Probabilidad!$D$7,[1]Probabilidad!$B$7,[1]Probabilidad!$B$7)))))</f>
        <v>Probable</v>
      </c>
      <c r="P28" s="32" t="s">
        <v>72</v>
      </c>
      <c r="Q28" s="30">
        <f>VLOOKUP([1]QUIRÚRGICAS!P28,[1]Impacto!$B$3:$D$7,3,FALSE)</f>
        <v>4</v>
      </c>
      <c r="R28" s="30" t="str">
        <f>VLOOKUP([1]QUIRÚRGICAS!P28,[1]Impacto!$B$3:$D$7,2,FALSE)</f>
        <v xml:space="preserve">Mayor </v>
      </c>
      <c r="S28" s="33">
        <f t="shared" si="0"/>
        <v>8</v>
      </c>
      <c r="T28" s="25" t="str">
        <f t="shared" si="1"/>
        <v>Extremo</v>
      </c>
      <c r="U28" s="25">
        <v>6</v>
      </c>
      <c r="V28" s="27" t="s">
        <v>165</v>
      </c>
      <c r="W28" s="28" t="s">
        <v>124</v>
      </c>
      <c r="X28" s="28" t="s">
        <v>113</v>
      </c>
      <c r="Y28" s="39" t="s">
        <v>56</v>
      </c>
      <c r="Z28" s="39"/>
      <c r="AA28" s="39" t="s">
        <v>57</v>
      </c>
      <c r="AB28" s="39"/>
      <c r="AC28" s="39" t="s">
        <v>114</v>
      </c>
      <c r="AD28" s="39"/>
      <c r="AE28" s="39" t="s">
        <v>59</v>
      </c>
      <c r="AF28" s="39"/>
      <c r="AG28" s="39" t="s">
        <v>115</v>
      </c>
      <c r="AH28" s="39"/>
      <c r="AI28" s="39"/>
      <c r="AJ28" s="27" t="s">
        <v>153</v>
      </c>
      <c r="AK28" s="29" t="s">
        <v>76</v>
      </c>
      <c r="AL28" s="30">
        <f>+IF(AK28=[1]Probabilidad!$D$3,[1]Probabilidad!$C$3,IF(AK28=[1]Probabilidad!$D$4,[1]Probabilidad!$C$4,IF([1]QUIRÚRGICAS!AK28=[1]Probabilidad!$D$5,[1]Probabilidad!$C$5,IF([1]QUIRÚRGICAS!AK28=[1]Probabilidad!$D$6,[1]Probabilidad!$C$6,IF([1]QUIRÚRGICAS!AK28=[1]Probabilidad!$D$7,[1]Probabilidad!$C$7,[1]Probabilidad!$C$7)))))</f>
        <v>2</v>
      </c>
      <c r="AM28" s="31" t="str">
        <f>+IF(AK28=[1]Probabilidad!$D$3,[1]Probabilidad!$B$3,IF(AK28=[1]Probabilidad!$D$4,[1]Probabilidad!$B$4,IF([1]QUIRÚRGICAS!AK28=[1]Probabilidad!$D$5,[1]Probabilidad!$B$5,IF([1]QUIRÚRGICAS!AK28=[1]Probabilidad!$D$6,[1]Probabilidad!$B$6,IF([1]QUIRÚRGICAS!AK28=[1]Probabilidad!$D$7,[1]Probabilidad!$B$7,[1]Probabilidad!$B$7)))))</f>
        <v>Improbable</v>
      </c>
      <c r="AN28" s="32" t="s">
        <v>52</v>
      </c>
      <c r="AO28" s="30">
        <f>VLOOKUP([1]QUIRÚRGICAS!AN28,[1]Impacto!$B$3:$D$7,3,FALSE)</f>
        <v>3</v>
      </c>
      <c r="AP28" s="30" t="str">
        <f>VLOOKUP([1]QUIRÚRGICAS!AN28,[1]Impacto!$B$3:$D$7,2,FALSE)</f>
        <v>Moderado</v>
      </c>
      <c r="AQ28" s="33">
        <f t="shared" si="2"/>
        <v>5</v>
      </c>
      <c r="AR28" s="25" t="str">
        <f t="shared" si="3"/>
        <v>Medio</v>
      </c>
      <c r="AS28" s="38" t="s">
        <v>63</v>
      </c>
      <c r="AT28" s="39" t="s">
        <v>127</v>
      </c>
      <c r="AU28" s="27" t="s">
        <v>176</v>
      </c>
      <c r="AV28" s="28" t="s">
        <v>155</v>
      </c>
      <c r="AW28" s="40" t="s">
        <v>124</v>
      </c>
      <c r="AX28" s="41" t="s">
        <v>113</v>
      </c>
      <c r="AY28" s="27" t="s">
        <v>177</v>
      </c>
      <c r="BQ28" s="42"/>
      <c r="BR28" s="42"/>
      <c r="BS28" s="42"/>
      <c r="BT28" s="42"/>
      <c r="BU28" s="42"/>
      <c r="BV28" s="42"/>
      <c r="BW28" s="42"/>
      <c r="BX28" s="42"/>
      <c r="BY28" s="42"/>
      <c r="BZ28" s="42"/>
      <c r="CA28" s="42"/>
      <c r="CB28" s="42"/>
      <c r="CC28" s="42"/>
      <c r="CD28" s="42"/>
      <c r="CE28" s="42"/>
    </row>
    <row r="29" spans="2:83" s="2" customFormat="1" ht="409.5" x14ac:dyDescent="0.35">
      <c r="B29" s="24" t="s">
        <v>41</v>
      </c>
      <c r="C29" s="24" t="s">
        <v>42</v>
      </c>
      <c r="D29" s="25">
        <v>19</v>
      </c>
      <c r="E29" s="24" t="s">
        <v>146</v>
      </c>
      <c r="F29" s="26" t="s">
        <v>178</v>
      </c>
      <c r="G29" s="26" t="s">
        <v>179</v>
      </c>
      <c r="H29" s="27" t="s">
        <v>174</v>
      </c>
      <c r="I29" s="28" t="s">
        <v>150</v>
      </c>
      <c r="J29" s="28" t="s">
        <v>48</v>
      </c>
      <c r="K29" s="28" t="s">
        <v>49</v>
      </c>
      <c r="L29" s="28" t="s">
        <v>134</v>
      </c>
      <c r="M29" s="29" t="s">
        <v>151</v>
      </c>
      <c r="N29" s="30">
        <f>+IF(M29=[1]Probabilidad!$D$3,[1]Probabilidad!$C$3,IF(M29=[1]Probabilidad!$D$4,[1]Probabilidad!$C$4,IF([1]QUIRÚRGICAS!M29=[1]Probabilidad!$D$5,[1]Probabilidad!$C$5,IF([1]QUIRÚRGICAS!M29=[1]Probabilidad!$D$6,[1]Probabilidad!$C$6,IF([1]QUIRÚRGICAS!M29=[1]Probabilidad!$D$7,[1]Probabilidad!$C$7,[1]Probabilidad!$C$7)))))</f>
        <v>4</v>
      </c>
      <c r="O29" s="31" t="str">
        <f>+IF(M29=[1]Probabilidad!$D$3,[1]Probabilidad!$B$3,IF(M29=[1]Probabilidad!$D$4,[1]Probabilidad!$B$4,IF([1]QUIRÚRGICAS!M29=[1]Probabilidad!$D$5,[1]Probabilidad!$B$5,IF([1]QUIRÚRGICAS!M29=[1]Probabilidad!$D$6,[1]Probabilidad!$B$6,IF([1]QUIRÚRGICAS!M29=[1]Probabilidad!$D$7,[1]Probabilidad!$B$7,[1]Probabilidad!$B$7)))))</f>
        <v>Probable</v>
      </c>
      <c r="P29" s="32" t="s">
        <v>72</v>
      </c>
      <c r="Q29" s="30">
        <f>VLOOKUP([1]QUIRÚRGICAS!P29,[1]Impacto!$B$3:$D$7,3,FALSE)</f>
        <v>4</v>
      </c>
      <c r="R29" s="30" t="str">
        <f>VLOOKUP([1]QUIRÚRGICAS!P29,[1]Impacto!$B$3:$D$7,2,FALSE)</f>
        <v xml:space="preserve">Mayor </v>
      </c>
      <c r="S29" s="33">
        <f t="shared" si="0"/>
        <v>8</v>
      </c>
      <c r="T29" s="25" t="str">
        <f t="shared" si="1"/>
        <v>Extremo</v>
      </c>
      <c r="U29" s="25">
        <v>6</v>
      </c>
      <c r="V29" s="27" t="s">
        <v>165</v>
      </c>
      <c r="W29" s="28" t="s">
        <v>124</v>
      </c>
      <c r="X29" s="28" t="s">
        <v>113</v>
      </c>
      <c r="Y29" s="39" t="s">
        <v>56</v>
      </c>
      <c r="Z29" s="39"/>
      <c r="AA29" s="39" t="s">
        <v>57</v>
      </c>
      <c r="AB29" s="39"/>
      <c r="AC29" s="39" t="s">
        <v>114</v>
      </c>
      <c r="AD29" s="39"/>
      <c r="AE29" s="39" t="s">
        <v>59</v>
      </c>
      <c r="AF29" s="39"/>
      <c r="AG29" s="39" t="s">
        <v>115</v>
      </c>
      <c r="AH29" s="39"/>
      <c r="AI29" s="39"/>
      <c r="AJ29" s="27" t="s">
        <v>153</v>
      </c>
      <c r="AK29" s="29" t="s">
        <v>76</v>
      </c>
      <c r="AL29" s="30">
        <f>+IF(AK29=[1]Probabilidad!$D$3,[1]Probabilidad!$C$3,IF(AK29=[1]Probabilidad!$D$4,[1]Probabilidad!$C$4,IF([1]QUIRÚRGICAS!AK29=[1]Probabilidad!$D$5,[1]Probabilidad!$C$5,IF([1]QUIRÚRGICAS!AK29=[1]Probabilidad!$D$6,[1]Probabilidad!$C$6,IF([1]QUIRÚRGICAS!AK29=[1]Probabilidad!$D$7,[1]Probabilidad!$C$7,[1]Probabilidad!$C$7)))))</f>
        <v>2</v>
      </c>
      <c r="AM29" s="31" t="str">
        <f>+IF(AK29=[1]Probabilidad!$D$3,[1]Probabilidad!$B$3,IF(AK29=[1]Probabilidad!$D$4,[1]Probabilidad!$B$4,IF([1]QUIRÚRGICAS!AK29=[1]Probabilidad!$D$5,[1]Probabilidad!$B$5,IF([1]QUIRÚRGICAS!AK29=[1]Probabilidad!$D$6,[1]Probabilidad!$B$6,IF([1]QUIRÚRGICAS!AK29=[1]Probabilidad!$D$7,[1]Probabilidad!$B$7,[1]Probabilidad!$B$7)))))</f>
        <v>Improbable</v>
      </c>
      <c r="AN29" s="32" t="s">
        <v>52</v>
      </c>
      <c r="AO29" s="30">
        <f>VLOOKUP([1]QUIRÚRGICAS!AN29,[1]Impacto!$B$3:$D$7,3,FALSE)</f>
        <v>3</v>
      </c>
      <c r="AP29" s="30" t="str">
        <f>VLOOKUP([1]QUIRÚRGICAS!AN29,[1]Impacto!$B$3:$D$7,2,FALSE)</f>
        <v>Moderado</v>
      </c>
      <c r="AQ29" s="33">
        <f t="shared" si="2"/>
        <v>5</v>
      </c>
      <c r="AR29" s="25" t="str">
        <f t="shared" si="3"/>
        <v>Medio</v>
      </c>
      <c r="AS29" s="38" t="s">
        <v>63</v>
      </c>
      <c r="AT29" s="39" t="s">
        <v>127</v>
      </c>
      <c r="AU29" s="27" t="s">
        <v>180</v>
      </c>
      <c r="AV29" s="28" t="s">
        <v>155</v>
      </c>
      <c r="AW29" s="40" t="s">
        <v>124</v>
      </c>
      <c r="AX29" s="41" t="s">
        <v>113</v>
      </c>
      <c r="AY29" s="27" t="s">
        <v>177</v>
      </c>
      <c r="BQ29" s="42"/>
      <c r="BR29" s="42"/>
      <c r="BS29" s="42"/>
      <c r="BT29" s="42"/>
      <c r="BU29" s="42"/>
      <c r="BV29" s="42"/>
      <c r="BW29" s="42"/>
      <c r="BX29" s="42"/>
      <c r="BY29" s="42"/>
      <c r="BZ29" s="42"/>
      <c r="CA29" s="42"/>
      <c r="CB29" s="42"/>
      <c r="CC29" s="42"/>
      <c r="CD29" s="42"/>
      <c r="CE29" s="42"/>
    </row>
    <row r="30" spans="2:83" s="2" customFormat="1" ht="228.75" customHeight="1" x14ac:dyDescent="0.35">
      <c r="B30" s="24" t="s">
        <v>41</v>
      </c>
      <c r="C30" s="24" t="s">
        <v>42</v>
      </c>
      <c r="D30" s="25">
        <v>20</v>
      </c>
      <c r="E30" s="24" t="s">
        <v>146</v>
      </c>
      <c r="F30" s="26" t="s">
        <v>181</v>
      </c>
      <c r="G30" s="26" t="s">
        <v>182</v>
      </c>
      <c r="H30" s="27" t="s">
        <v>183</v>
      </c>
      <c r="I30" s="28" t="s">
        <v>150</v>
      </c>
      <c r="J30" s="28" t="s">
        <v>48</v>
      </c>
      <c r="K30" s="28" t="s">
        <v>49</v>
      </c>
      <c r="L30" s="28" t="s">
        <v>134</v>
      </c>
      <c r="M30" s="29" t="s">
        <v>151</v>
      </c>
      <c r="N30" s="30">
        <f>+IF(M30=[1]Probabilidad!$D$3,[1]Probabilidad!$C$3,IF(M30=[1]Probabilidad!$D$4,[1]Probabilidad!$C$4,IF([1]QUIRÚRGICAS!M30=[1]Probabilidad!$D$5,[1]Probabilidad!$C$5,IF([1]QUIRÚRGICAS!M30=[1]Probabilidad!$D$6,[1]Probabilidad!$C$6,IF([1]QUIRÚRGICAS!M30=[1]Probabilidad!$D$7,[1]Probabilidad!$C$7,[1]Probabilidad!$C$7)))))</f>
        <v>4</v>
      </c>
      <c r="O30" s="31" t="str">
        <f>+IF(M30=[1]Probabilidad!$D$3,[1]Probabilidad!$B$3,IF(M30=[1]Probabilidad!$D$4,[1]Probabilidad!$B$4,IF([1]QUIRÚRGICAS!M30=[1]Probabilidad!$D$5,[1]Probabilidad!$B$5,IF([1]QUIRÚRGICAS!M30=[1]Probabilidad!$D$6,[1]Probabilidad!$B$6,IF([1]QUIRÚRGICAS!M30=[1]Probabilidad!$D$7,[1]Probabilidad!$B$7,[1]Probabilidad!$B$7)))))</f>
        <v>Probable</v>
      </c>
      <c r="P30" s="32" t="s">
        <v>72</v>
      </c>
      <c r="Q30" s="30">
        <f>VLOOKUP([1]QUIRÚRGICAS!P30,[1]Impacto!$B$3:$D$7,3,FALSE)</f>
        <v>4</v>
      </c>
      <c r="R30" s="30" t="str">
        <f>VLOOKUP([1]QUIRÚRGICAS!P30,[1]Impacto!$B$3:$D$7,2,FALSE)</f>
        <v xml:space="preserve">Mayor </v>
      </c>
      <c r="S30" s="33">
        <f t="shared" si="0"/>
        <v>8</v>
      </c>
      <c r="T30" s="25" t="str">
        <f t="shared" si="1"/>
        <v>Extremo</v>
      </c>
      <c r="U30" s="25">
        <v>4</v>
      </c>
      <c r="V30" s="27" t="s">
        <v>184</v>
      </c>
      <c r="W30" s="28" t="s">
        <v>124</v>
      </c>
      <c r="X30" s="28" t="s">
        <v>113</v>
      </c>
      <c r="Y30" s="39" t="s">
        <v>56</v>
      </c>
      <c r="Z30" s="39"/>
      <c r="AA30" s="39" t="s">
        <v>57</v>
      </c>
      <c r="AB30" s="39"/>
      <c r="AC30" s="39" t="s">
        <v>114</v>
      </c>
      <c r="AD30" s="39"/>
      <c r="AE30" s="39" t="s">
        <v>59</v>
      </c>
      <c r="AF30" s="39"/>
      <c r="AG30" s="39" t="s">
        <v>115</v>
      </c>
      <c r="AH30" s="39"/>
      <c r="AI30" s="39"/>
      <c r="AJ30" s="27" t="s">
        <v>153</v>
      </c>
      <c r="AK30" s="29" t="s">
        <v>76</v>
      </c>
      <c r="AL30" s="30">
        <f>+IF(AK30=[1]Probabilidad!$D$3,[1]Probabilidad!$C$3,IF(AK30=[1]Probabilidad!$D$4,[1]Probabilidad!$C$4,IF([1]QUIRÚRGICAS!AK30=[1]Probabilidad!$D$5,[1]Probabilidad!$C$5,IF([1]QUIRÚRGICAS!AK30=[1]Probabilidad!$D$6,[1]Probabilidad!$C$6,IF([1]QUIRÚRGICAS!AK30=[1]Probabilidad!$D$7,[1]Probabilidad!$C$7,[1]Probabilidad!$C$7)))))</f>
        <v>2</v>
      </c>
      <c r="AM30" s="31" t="str">
        <f>+IF(AK30=[1]Probabilidad!$D$3,[1]Probabilidad!$B$3,IF(AK30=[1]Probabilidad!$D$4,[1]Probabilidad!$B$4,IF([1]QUIRÚRGICAS!AK30=[1]Probabilidad!$D$5,[1]Probabilidad!$B$5,IF([1]QUIRÚRGICAS!AK30=[1]Probabilidad!$D$6,[1]Probabilidad!$B$6,IF([1]QUIRÚRGICAS!AK30=[1]Probabilidad!$D$7,[1]Probabilidad!$B$7,[1]Probabilidad!$B$7)))))</f>
        <v>Improbable</v>
      </c>
      <c r="AN30" s="32" t="s">
        <v>52</v>
      </c>
      <c r="AO30" s="30">
        <f>VLOOKUP([1]QUIRÚRGICAS!AN30,[1]Impacto!$B$3:$D$7,3,FALSE)</f>
        <v>3</v>
      </c>
      <c r="AP30" s="30" t="str">
        <f>VLOOKUP([1]QUIRÚRGICAS!AN30,[1]Impacto!$B$3:$D$7,2,FALSE)</f>
        <v>Moderado</v>
      </c>
      <c r="AQ30" s="33">
        <f t="shared" si="2"/>
        <v>5</v>
      </c>
      <c r="AR30" s="25" t="str">
        <f t="shared" si="3"/>
        <v>Medio</v>
      </c>
      <c r="AS30" s="38" t="s">
        <v>63</v>
      </c>
      <c r="AT30" s="39" t="s">
        <v>127</v>
      </c>
      <c r="AU30" s="27" t="s">
        <v>185</v>
      </c>
      <c r="AV30" s="28" t="s">
        <v>186</v>
      </c>
      <c r="AW30" s="40" t="s">
        <v>124</v>
      </c>
      <c r="AX30" s="41" t="s">
        <v>113</v>
      </c>
      <c r="AY30" s="27" t="s">
        <v>187</v>
      </c>
      <c r="BQ30" s="42"/>
      <c r="BR30" s="42"/>
      <c r="BS30" s="42"/>
      <c r="BT30" s="42"/>
      <c r="BU30" s="42"/>
      <c r="BV30" s="42"/>
      <c r="BW30" s="42"/>
      <c r="BX30" s="42"/>
      <c r="BY30" s="42"/>
      <c r="BZ30" s="42"/>
      <c r="CA30" s="42"/>
      <c r="CB30" s="42"/>
      <c r="CC30" s="42"/>
      <c r="CD30" s="42"/>
      <c r="CE30" s="42"/>
    </row>
    <row r="31" spans="2:83" s="2" customFormat="1" ht="312" customHeight="1" x14ac:dyDescent="0.35">
      <c r="B31" s="24" t="s">
        <v>41</v>
      </c>
      <c r="C31" s="24" t="s">
        <v>42</v>
      </c>
      <c r="D31" s="25">
        <v>21</v>
      </c>
      <c r="E31" s="24" t="s">
        <v>146</v>
      </c>
      <c r="F31" s="26" t="s">
        <v>188</v>
      </c>
      <c r="G31" s="26" t="s">
        <v>189</v>
      </c>
      <c r="H31" s="27" t="s">
        <v>190</v>
      </c>
      <c r="I31" s="28" t="s">
        <v>150</v>
      </c>
      <c r="J31" s="28" t="s">
        <v>48</v>
      </c>
      <c r="K31" s="28" t="s">
        <v>49</v>
      </c>
      <c r="L31" s="28" t="s">
        <v>134</v>
      </c>
      <c r="M31" s="29" t="s">
        <v>151</v>
      </c>
      <c r="N31" s="30">
        <f>+IF(M31=[1]Probabilidad!$D$3,[1]Probabilidad!$C$3,IF(M31=[1]Probabilidad!$D$4,[1]Probabilidad!$C$4,IF([1]QUIRÚRGICAS!M31=[1]Probabilidad!$D$5,[1]Probabilidad!$C$5,IF([1]QUIRÚRGICAS!M31=[1]Probabilidad!$D$6,[1]Probabilidad!$C$6,IF([1]QUIRÚRGICAS!M31=[1]Probabilidad!$D$7,[1]Probabilidad!$C$7,[1]Probabilidad!$C$7)))))</f>
        <v>4</v>
      </c>
      <c r="O31" s="31" t="str">
        <f>+IF(M31=[1]Probabilidad!$D$3,[1]Probabilidad!$B$3,IF(M31=[1]Probabilidad!$D$4,[1]Probabilidad!$B$4,IF([1]QUIRÚRGICAS!M31=[1]Probabilidad!$D$5,[1]Probabilidad!$B$5,IF([1]QUIRÚRGICAS!M31=[1]Probabilidad!$D$6,[1]Probabilidad!$B$6,IF([1]QUIRÚRGICAS!M31=[1]Probabilidad!$D$7,[1]Probabilidad!$B$7,[1]Probabilidad!$B$7)))))</f>
        <v>Probable</v>
      </c>
      <c r="P31" s="32" t="s">
        <v>72</v>
      </c>
      <c r="Q31" s="30">
        <f>VLOOKUP([1]QUIRÚRGICAS!P31,[1]Impacto!$B$3:$D$7,3,FALSE)</f>
        <v>4</v>
      </c>
      <c r="R31" s="30" t="str">
        <f>VLOOKUP([1]QUIRÚRGICAS!P31,[1]Impacto!$B$3:$D$7,2,FALSE)</f>
        <v xml:space="preserve">Mayor </v>
      </c>
      <c r="S31" s="33">
        <f t="shared" si="0"/>
        <v>8</v>
      </c>
      <c r="T31" s="25" t="str">
        <f t="shared" si="1"/>
        <v>Extremo</v>
      </c>
      <c r="U31" s="25">
        <v>10</v>
      </c>
      <c r="V31" s="27" t="s">
        <v>191</v>
      </c>
      <c r="W31" s="28" t="s">
        <v>124</v>
      </c>
      <c r="X31" s="28" t="s">
        <v>113</v>
      </c>
      <c r="Y31" s="39" t="s">
        <v>56</v>
      </c>
      <c r="Z31" s="39"/>
      <c r="AA31" s="39" t="s">
        <v>57</v>
      </c>
      <c r="AB31" s="39"/>
      <c r="AC31" s="39" t="s">
        <v>114</v>
      </c>
      <c r="AD31" s="39"/>
      <c r="AE31" s="39" t="s">
        <v>59</v>
      </c>
      <c r="AF31" s="39"/>
      <c r="AG31" s="39" t="s">
        <v>115</v>
      </c>
      <c r="AH31" s="39"/>
      <c r="AI31" s="39"/>
      <c r="AJ31" s="27" t="s">
        <v>153</v>
      </c>
      <c r="AK31" s="29" t="s">
        <v>76</v>
      </c>
      <c r="AL31" s="30">
        <f>+IF(AK31=[1]Probabilidad!$D$3,[1]Probabilidad!$C$3,IF(AK31=[1]Probabilidad!$D$4,[1]Probabilidad!$C$4,IF([1]QUIRÚRGICAS!AK31=[1]Probabilidad!$D$5,[1]Probabilidad!$C$5,IF([1]QUIRÚRGICAS!AK31=[1]Probabilidad!$D$6,[1]Probabilidad!$C$6,IF([1]QUIRÚRGICAS!AK31=[1]Probabilidad!$D$7,[1]Probabilidad!$C$7,[1]Probabilidad!$C$7)))))</f>
        <v>2</v>
      </c>
      <c r="AM31" s="31" t="str">
        <f>+IF(AK31=[1]Probabilidad!$D$3,[1]Probabilidad!$B$3,IF(AK31=[1]Probabilidad!$D$4,[1]Probabilidad!$B$4,IF([1]QUIRÚRGICAS!AK31=[1]Probabilidad!$D$5,[1]Probabilidad!$B$5,IF([1]QUIRÚRGICAS!AK31=[1]Probabilidad!$D$6,[1]Probabilidad!$B$6,IF([1]QUIRÚRGICAS!AK31=[1]Probabilidad!$D$7,[1]Probabilidad!$B$7,[1]Probabilidad!$B$7)))))</f>
        <v>Improbable</v>
      </c>
      <c r="AN31" s="32" t="s">
        <v>52</v>
      </c>
      <c r="AO31" s="30">
        <f>VLOOKUP([1]QUIRÚRGICAS!AN31,[1]Impacto!$B$3:$D$7,3,FALSE)</f>
        <v>3</v>
      </c>
      <c r="AP31" s="30" t="str">
        <f>VLOOKUP([1]QUIRÚRGICAS!AN31,[1]Impacto!$B$3:$D$7,2,FALSE)</f>
        <v>Moderado</v>
      </c>
      <c r="AQ31" s="33">
        <f t="shared" si="2"/>
        <v>5</v>
      </c>
      <c r="AR31" s="25" t="str">
        <f t="shared" si="3"/>
        <v>Medio</v>
      </c>
      <c r="AS31" s="38" t="s">
        <v>63</v>
      </c>
      <c r="AT31" s="39" t="s">
        <v>127</v>
      </c>
      <c r="AU31" s="27" t="s">
        <v>192</v>
      </c>
      <c r="AV31" s="28" t="s">
        <v>193</v>
      </c>
      <c r="AW31" s="40" t="s">
        <v>124</v>
      </c>
      <c r="AX31" s="41" t="s">
        <v>113</v>
      </c>
      <c r="AY31" s="27" t="s">
        <v>187</v>
      </c>
      <c r="BQ31" s="42"/>
      <c r="BR31" s="42"/>
      <c r="BS31" s="42"/>
      <c r="BT31" s="42"/>
      <c r="BU31" s="42"/>
      <c r="BV31" s="42"/>
      <c r="BW31" s="42"/>
      <c r="BX31" s="42"/>
      <c r="BY31" s="42"/>
      <c r="BZ31" s="42"/>
      <c r="CA31" s="42"/>
      <c r="CB31" s="42"/>
      <c r="CC31" s="42"/>
      <c r="CD31" s="42"/>
      <c r="CE31" s="42"/>
    </row>
    <row r="32" spans="2:83" s="2" customFormat="1" ht="409.5" x14ac:dyDescent="0.35">
      <c r="B32" s="24" t="s">
        <v>194</v>
      </c>
      <c r="C32" s="24" t="s">
        <v>42</v>
      </c>
      <c r="D32" s="25">
        <v>22</v>
      </c>
      <c r="E32" s="24" t="s">
        <v>146</v>
      </c>
      <c r="F32" s="26" t="s">
        <v>195</v>
      </c>
      <c r="G32" s="26" t="s">
        <v>196</v>
      </c>
      <c r="H32" s="27" t="s">
        <v>109</v>
      </c>
      <c r="I32" s="28" t="s">
        <v>47</v>
      </c>
      <c r="J32" s="28" t="s">
        <v>48</v>
      </c>
      <c r="K32" s="28" t="s">
        <v>110</v>
      </c>
      <c r="L32" s="28" t="s">
        <v>99</v>
      </c>
      <c r="M32" s="29" t="s">
        <v>62</v>
      </c>
      <c r="N32" s="30">
        <f>+IF(M32=[1]Probabilidad!$D$3,[1]Probabilidad!$C$3,IF(M32=[1]Probabilidad!$D$4,[1]Probabilidad!$C$4,IF([1]QUIRÚRGICAS!M32=[1]Probabilidad!$D$5,[1]Probabilidad!$C$5,IF([1]QUIRÚRGICAS!M32=[1]Probabilidad!$D$6,[1]Probabilidad!$C$6,IF([1]QUIRÚRGICAS!M32=[1]Probabilidad!$D$7,[1]Probabilidad!$C$7,[1]Probabilidad!$C$7)))))</f>
        <v>1</v>
      </c>
      <c r="O32" s="31" t="str">
        <f>+IF(M32=[1]Probabilidad!$D$3,[1]Probabilidad!$B$3,IF(M32=[1]Probabilidad!$D$4,[1]Probabilidad!$B$4,IF([1]QUIRÚRGICAS!M32=[1]Probabilidad!$D$5,[1]Probabilidad!$B$5,IF([1]QUIRÚRGICAS!M32=[1]Probabilidad!$D$6,[1]Probabilidad!$B$6,IF([1]QUIRÚRGICAS!M32=[1]Probabilidad!$D$7,[1]Probabilidad!$B$7,[1]Probabilidad!$B$7)))))</f>
        <v>Raro</v>
      </c>
      <c r="P32" s="32" t="s">
        <v>111</v>
      </c>
      <c r="Q32" s="30">
        <f>VLOOKUP([1]QUIRÚRGICAS!P32,[1]Impacto!$B$3:$D$7,3,FALSE)</f>
        <v>5</v>
      </c>
      <c r="R32" s="30" t="str">
        <f>VLOOKUP([1]QUIRÚRGICAS!P32,[1]Impacto!$B$3:$D$7,2,FALSE)</f>
        <v xml:space="preserve">Catastrófico </v>
      </c>
      <c r="S32" s="33">
        <f t="shared" si="0"/>
        <v>6</v>
      </c>
      <c r="T32" s="25" t="str">
        <f t="shared" si="1"/>
        <v>Alto</v>
      </c>
      <c r="U32" s="25">
        <v>7</v>
      </c>
      <c r="V32" s="27" t="s">
        <v>197</v>
      </c>
      <c r="W32" s="28" t="s">
        <v>54</v>
      </c>
      <c r="X32" s="28" t="s">
        <v>113</v>
      </c>
      <c r="Y32" s="39" t="s">
        <v>56</v>
      </c>
      <c r="Z32" s="39"/>
      <c r="AA32" s="39" t="s">
        <v>57</v>
      </c>
      <c r="AB32" s="39"/>
      <c r="AC32" s="39" t="s">
        <v>114</v>
      </c>
      <c r="AD32" s="39"/>
      <c r="AE32" s="39" t="s">
        <v>59</v>
      </c>
      <c r="AF32" s="39"/>
      <c r="AG32" s="39" t="s">
        <v>115</v>
      </c>
      <c r="AH32" s="39"/>
      <c r="AI32" s="39"/>
      <c r="AJ32" s="27" t="s">
        <v>198</v>
      </c>
      <c r="AK32" s="29" t="s">
        <v>62</v>
      </c>
      <c r="AL32" s="30">
        <f>+IF(AK32=[1]Probabilidad!$D$3,[1]Probabilidad!$C$3,IF(AK32=[1]Probabilidad!$D$4,[1]Probabilidad!$C$4,IF([1]QUIRÚRGICAS!AK32=[1]Probabilidad!$D$5,[1]Probabilidad!$C$5,IF([1]QUIRÚRGICAS!AK32=[1]Probabilidad!$D$6,[1]Probabilidad!$C$6,IF([1]QUIRÚRGICAS!AK32=[1]Probabilidad!$D$7,[1]Probabilidad!$C$7,[1]Probabilidad!$C$7)))))</f>
        <v>1</v>
      </c>
      <c r="AM32" s="31" t="str">
        <f>+IF(AK32=[1]Probabilidad!$D$3,[1]Probabilidad!$B$3,IF(AK32=[1]Probabilidad!$D$4,[1]Probabilidad!$B$4,IF([1]QUIRÚRGICAS!AK32=[1]Probabilidad!$D$5,[1]Probabilidad!$B$5,IF([1]QUIRÚRGICAS!AK32=[1]Probabilidad!$D$6,[1]Probabilidad!$B$6,IF([1]QUIRÚRGICAS!AK32=[1]Probabilidad!$D$7,[1]Probabilidad!$B$7,[1]Probabilidad!$B$7)))))</f>
        <v>Raro</v>
      </c>
      <c r="AN32" s="32" t="s">
        <v>111</v>
      </c>
      <c r="AO32" s="30">
        <f>VLOOKUP([1]QUIRÚRGICAS!AN32,[1]Impacto!$B$3:$D$7,3,FALSE)</f>
        <v>5</v>
      </c>
      <c r="AP32" s="30" t="str">
        <f>VLOOKUP([1]QUIRÚRGICAS!AN32,[1]Impacto!$B$3:$D$7,2,FALSE)</f>
        <v xml:space="preserve">Catastrófico </v>
      </c>
      <c r="AQ32" s="33">
        <f t="shared" si="2"/>
        <v>6</v>
      </c>
      <c r="AR32" s="25" t="str">
        <f t="shared" si="3"/>
        <v>Alto</v>
      </c>
      <c r="AS32" s="38" t="s">
        <v>63</v>
      </c>
      <c r="AT32" s="39" t="s">
        <v>64</v>
      </c>
      <c r="AU32" s="27" t="s">
        <v>199</v>
      </c>
      <c r="AV32" s="28" t="s">
        <v>200</v>
      </c>
      <c r="AW32" s="40" t="s">
        <v>54</v>
      </c>
      <c r="AX32" s="41" t="s">
        <v>113</v>
      </c>
      <c r="AY32" s="28" t="s">
        <v>119</v>
      </c>
      <c r="BQ32" s="42"/>
      <c r="BR32" s="42"/>
      <c r="BS32" s="42"/>
      <c r="BT32" s="42"/>
      <c r="BU32" s="42"/>
      <c r="BV32" s="42"/>
      <c r="BW32" s="42"/>
      <c r="BX32" s="42"/>
      <c r="BY32" s="42"/>
      <c r="BZ32" s="42"/>
      <c r="CA32" s="42"/>
      <c r="CB32" s="42"/>
      <c r="CC32" s="42"/>
      <c r="CD32" s="42"/>
      <c r="CE32" s="42"/>
    </row>
    <row r="33" spans="2:83" s="2" customFormat="1" ht="409.5" x14ac:dyDescent="0.35">
      <c r="B33" s="24" t="s">
        <v>194</v>
      </c>
      <c r="C33" s="24" t="s">
        <v>42</v>
      </c>
      <c r="D33" s="25">
        <v>23</v>
      </c>
      <c r="E33" s="24" t="s">
        <v>146</v>
      </c>
      <c r="F33" s="26" t="s">
        <v>201</v>
      </c>
      <c r="G33" s="26" t="s">
        <v>202</v>
      </c>
      <c r="H33" s="27" t="s">
        <v>203</v>
      </c>
      <c r="I33" s="28" t="s">
        <v>150</v>
      </c>
      <c r="J33" s="28" t="s">
        <v>48</v>
      </c>
      <c r="K33" s="28" t="s">
        <v>49</v>
      </c>
      <c r="L33" s="28" t="s">
        <v>50</v>
      </c>
      <c r="M33" s="29" t="s">
        <v>76</v>
      </c>
      <c r="N33" s="30">
        <f>+IF(M33=[1]Probabilidad!$D$3,[1]Probabilidad!$C$3,IF(M33=[1]Probabilidad!$D$4,[1]Probabilidad!$C$4,IF([1]QUIRÚRGICAS!M33=[1]Probabilidad!$D$5,[1]Probabilidad!$C$5,IF([1]QUIRÚRGICAS!M33=[1]Probabilidad!$D$6,[1]Probabilidad!$C$6,IF([1]QUIRÚRGICAS!M33=[1]Probabilidad!$D$7,[1]Probabilidad!$C$7,[1]Probabilidad!$C$7)))))</f>
        <v>2</v>
      </c>
      <c r="O33" s="31" t="str">
        <f>+IF(M33=[1]Probabilidad!$D$3,[1]Probabilidad!$B$3,IF(M33=[1]Probabilidad!$D$4,[1]Probabilidad!$B$4,IF([1]QUIRÚRGICAS!M33=[1]Probabilidad!$D$5,[1]Probabilidad!$B$5,IF([1]QUIRÚRGICAS!M33=[1]Probabilidad!$D$6,[1]Probabilidad!$B$6,IF([1]QUIRÚRGICAS!M33=[1]Probabilidad!$D$7,[1]Probabilidad!$B$7,[1]Probabilidad!$B$7)))))</f>
        <v>Improbable</v>
      </c>
      <c r="P33" s="32" t="s">
        <v>72</v>
      </c>
      <c r="Q33" s="30">
        <f>VLOOKUP([1]QUIRÚRGICAS!P33,[1]Impacto!$B$3:$D$7,3,FALSE)</f>
        <v>4</v>
      </c>
      <c r="R33" s="30" t="str">
        <f>VLOOKUP([1]QUIRÚRGICAS!P33,[1]Impacto!$B$3:$D$7,2,FALSE)</f>
        <v xml:space="preserve">Mayor </v>
      </c>
      <c r="S33" s="33">
        <f t="shared" si="0"/>
        <v>6</v>
      </c>
      <c r="T33" s="25" t="str">
        <f t="shared" si="1"/>
        <v>Alto</v>
      </c>
      <c r="U33" s="25">
        <v>4</v>
      </c>
      <c r="V33" s="27" t="s">
        <v>204</v>
      </c>
      <c r="W33" s="28" t="s">
        <v>124</v>
      </c>
      <c r="X33" s="28" t="s">
        <v>113</v>
      </c>
      <c r="Y33" s="39" t="s">
        <v>56</v>
      </c>
      <c r="Z33" s="39"/>
      <c r="AA33" s="39" t="s">
        <v>57</v>
      </c>
      <c r="AB33" s="39"/>
      <c r="AC33" s="39" t="s">
        <v>114</v>
      </c>
      <c r="AD33" s="39"/>
      <c r="AE33" s="39" t="s">
        <v>59</v>
      </c>
      <c r="AF33" s="39"/>
      <c r="AG33" s="39" t="s">
        <v>115</v>
      </c>
      <c r="AH33" s="39"/>
      <c r="AI33" s="39"/>
      <c r="AJ33" s="27" t="s">
        <v>153</v>
      </c>
      <c r="AK33" s="29" t="s">
        <v>76</v>
      </c>
      <c r="AL33" s="30">
        <f>+IF(AK33=[1]Probabilidad!$D$3,[1]Probabilidad!$C$3,IF(AK33=[1]Probabilidad!$D$4,[1]Probabilidad!$C$4,IF([1]QUIRÚRGICAS!AK33=[1]Probabilidad!$D$5,[1]Probabilidad!$C$5,IF([1]QUIRÚRGICAS!AK33=[1]Probabilidad!$D$6,[1]Probabilidad!$C$6,IF([1]QUIRÚRGICAS!AK33=[1]Probabilidad!$D$7,[1]Probabilidad!$C$7,[1]Probabilidad!$C$7)))))</f>
        <v>2</v>
      </c>
      <c r="AM33" s="31" t="str">
        <f>+IF(AK33=[1]Probabilidad!$D$3,[1]Probabilidad!$B$3,IF(AK33=[1]Probabilidad!$D$4,[1]Probabilidad!$B$4,IF([1]QUIRÚRGICAS!AK33=[1]Probabilidad!$D$5,[1]Probabilidad!$B$5,IF([1]QUIRÚRGICAS!AK33=[1]Probabilidad!$D$6,[1]Probabilidad!$B$6,IF([1]QUIRÚRGICAS!AK33=[1]Probabilidad!$D$7,[1]Probabilidad!$B$7,[1]Probabilidad!$B$7)))))</f>
        <v>Improbable</v>
      </c>
      <c r="AN33" s="32" t="s">
        <v>52</v>
      </c>
      <c r="AO33" s="30">
        <f>VLOOKUP([1]QUIRÚRGICAS!AN33,[1]Impacto!$B$3:$D$7,3,FALSE)</f>
        <v>3</v>
      </c>
      <c r="AP33" s="30" t="str">
        <f>VLOOKUP([1]QUIRÚRGICAS!AN33,[1]Impacto!$B$3:$D$7,2,FALSE)</f>
        <v>Moderado</v>
      </c>
      <c r="AQ33" s="33">
        <f t="shared" si="2"/>
        <v>5</v>
      </c>
      <c r="AR33" s="25" t="str">
        <f t="shared" si="3"/>
        <v>Medio</v>
      </c>
      <c r="AS33" s="38" t="s">
        <v>63</v>
      </c>
      <c r="AT33" s="39" t="s">
        <v>127</v>
      </c>
      <c r="AU33" s="27" t="s">
        <v>205</v>
      </c>
      <c r="AV33" s="28" t="s">
        <v>206</v>
      </c>
      <c r="AW33" s="40" t="s">
        <v>124</v>
      </c>
      <c r="AX33" s="41" t="s">
        <v>113</v>
      </c>
      <c r="AY33" s="27" t="s">
        <v>187</v>
      </c>
      <c r="BQ33" s="42"/>
      <c r="BR33" s="42"/>
      <c r="BS33" s="42"/>
      <c r="BT33" s="42"/>
      <c r="BU33" s="42"/>
      <c r="BV33" s="42"/>
      <c r="BW33" s="42"/>
      <c r="BX33" s="42"/>
      <c r="BY33" s="42"/>
      <c r="BZ33" s="42"/>
      <c r="CA33" s="42"/>
      <c r="CB33" s="42"/>
      <c r="CC33" s="42"/>
      <c r="CD33" s="42"/>
      <c r="CE33" s="42"/>
    </row>
    <row r="34" spans="2:83" s="2" customFormat="1" ht="253.5" customHeight="1" x14ac:dyDescent="0.35">
      <c r="B34" s="24" t="s">
        <v>194</v>
      </c>
      <c r="C34" s="24" t="s">
        <v>42</v>
      </c>
      <c r="D34" s="25">
        <v>24</v>
      </c>
      <c r="E34" s="24" t="s">
        <v>146</v>
      </c>
      <c r="F34" s="26" t="s">
        <v>207</v>
      </c>
      <c r="G34" s="26" t="s">
        <v>208</v>
      </c>
      <c r="H34" s="27" t="s">
        <v>203</v>
      </c>
      <c r="I34" s="28" t="s">
        <v>150</v>
      </c>
      <c r="J34" s="28" t="s">
        <v>48</v>
      </c>
      <c r="K34" s="28" t="s">
        <v>49</v>
      </c>
      <c r="L34" s="28" t="s">
        <v>99</v>
      </c>
      <c r="M34" s="29" t="s">
        <v>76</v>
      </c>
      <c r="N34" s="30">
        <f>+IF(M34=[1]Probabilidad!$D$3,[1]Probabilidad!$C$3,IF(M34=[1]Probabilidad!$D$4,[1]Probabilidad!$C$4,IF([1]QUIRÚRGICAS!M34=[1]Probabilidad!$D$5,[1]Probabilidad!$C$5,IF([1]QUIRÚRGICAS!M34=[1]Probabilidad!$D$6,[1]Probabilidad!$C$6,IF([1]QUIRÚRGICAS!M34=[1]Probabilidad!$D$7,[1]Probabilidad!$C$7,[1]Probabilidad!$C$7)))))</f>
        <v>2</v>
      </c>
      <c r="O34" s="31" t="str">
        <f>+IF(M34=[1]Probabilidad!$D$3,[1]Probabilidad!$B$3,IF(M34=[1]Probabilidad!$D$4,[1]Probabilidad!$B$4,IF([1]QUIRÚRGICAS!M34=[1]Probabilidad!$D$5,[1]Probabilidad!$B$5,IF([1]QUIRÚRGICAS!M34=[1]Probabilidad!$D$6,[1]Probabilidad!$B$6,IF([1]QUIRÚRGICAS!M34=[1]Probabilidad!$D$7,[1]Probabilidad!$B$7,[1]Probabilidad!$B$7)))))</f>
        <v>Improbable</v>
      </c>
      <c r="P34" s="32" t="s">
        <v>72</v>
      </c>
      <c r="Q34" s="30">
        <f>VLOOKUP([1]QUIRÚRGICAS!P34,[1]Impacto!$B$3:$D$7,3,FALSE)</f>
        <v>4</v>
      </c>
      <c r="R34" s="30" t="str">
        <f>VLOOKUP([1]QUIRÚRGICAS!P34,[1]Impacto!$B$3:$D$7,2,FALSE)</f>
        <v xml:space="preserve">Mayor </v>
      </c>
      <c r="S34" s="33">
        <f t="shared" si="0"/>
        <v>6</v>
      </c>
      <c r="T34" s="25" t="str">
        <f t="shared" si="1"/>
        <v>Alto</v>
      </c>
      <c r="U34" s="25">
        <v>4</v>
      </c>
      <c r="V34" s="27" t="s">
        <v>204</v>
      </c>
      <c r="W34" s="28" t="s">
        <v>124</v>
      </c>
      <c r="X34" s="28" t="s">
        <v>113</v>
      </c>
      <c r="Y34" s="39" t="s">
        <v>56</v>
      </c>
      <c r="Z34" s="39"/>
      <c r="AA34" s="39" t="s">
        <v>57</v>
      </c>
      <c r="AB34" s="39"/>
      <c r="AC34" s="39" t="s">
        <v>114</v>
      </c>
      <c r="AD34" s="39"/>
      <c r="AE34" s="39" t="s">
        <v>59</v>
      </c>
      <c r="AF34" s="39"/>
      <c r="AG34" s="39" t="s">
        <v>115</v>
      </c>
      <c r="AH34" s="39"/>
      <c r="AI34" s="39"/>
      <c r="AJ34" s="27" t="s">
        <v>153</v>
      </c>
      <c r="AK34" s="29" t="s">
        <v>76</v>
      </c>
      <c r="AL34" s="30">
        <f>+IF(AK34=[1]Probabilidad!$D$3,[1]Probabilidad!$C$3,IF(AK34=[1]Probabilidad!$D$4,[1]Probabilidad!$C$4,IF([1]QUIRÚRGICAS!AK34=[1]Probabilidad!$D$5,[1]Probabilidad!$C$5,IF([1]QUIRÚRGICAS!AK34=[1]Probabilidad!$D$6,[1]Probabilidad!$C$6,IF([1]QUIRÚRGICAS!AK34=[1]Probabilidad!$D$7,[1]Probabilidad!$C$7,[1]Probabilidad!$C$7)))))</f>
        <v>2</v>
      </c>
      <c r="AM34" s="31" t="str">
        <f>+IF(AK34=[1]Probabilidad!$D$3,[1]Probabilidad!$B$3,IF(AK34=[1]Probabilidad!$D$4,[1]Probabilidad!$B$4,IF([1]QUIRÚRGICAS!AK34=[1]Probabilidad!$D$5,[1]Probabilidad!$B$5,IF([1]QUIRÚRGICAS!AK34=[1]Probabilidad!$D$6,[1]Probabilidad!$B$6,IF([1]QUIRÚRGICAS!AK34=[1]Probabilidad!$D$7,[1]Probabilidad!$B$7,[1]Probabilidad!$B$7)))))</f>
        <v>Improbable</v>
      </c>
      <c r="AN34" s="32" t="s">
        <v>52</v>
      </c>
      <c r="AO34" s="30">
        <f>VLOOKUP([1]QUIRÚRGICAS!AN34,[1]Impacto!$B$3:$D$7,3,FALSE)</f>
        <v>3</v>
      </c>
      <c r="AP34" s="30" t="str">
        <f>VLOOKUP([1]QUIRÚRGICAS!AN34,[1]Impacto!$B$3:$D$7,2,FALSE)</f>
        <v>Moderado</v>
      </c>
      <c r="AQ34" s="33">
        <f t="shared" si="2"/>
        <v>5</v>
      </c>
      <c r="AR34" s="25" t="str">
        <f t="shared" si="3"/>
        <v>Medio</v>
      </c>
      <c r="AS34" s="38" t="s">
        <v>63</v>
      </c>
      <c r="AT34" s="39" t="s">
        <v>127</v>
      </c>
      <c r="AU34" s="27" t="s">
        <v>205</v>
      </c>
      <c r="AV34" s="28" t="s">
        <v>206</v>
      </c>
      <c r="AW34" s="40" t="s">
        <v>124</v>
      </c>
      <c r="AX34" s="41" t="s">
        <v>113</v>
      </c>
      <c r="AY34" s="27" t="s">
        <v>187</v>
      </c>
      <c r="BQ34" s="42"/>
      <c r="BR34" s="42"/>
      <c r="BS34" s="42"/>
      <c r="BT34" s="42"/>
      <c r="BU34" s="42"/>
      <c r="BV34" s="42"/>
      <c r="BW34" s="42"/>
      <c r="BX34" s="42"/>
      <c r="BY34" s="42"/>
      <c r="BZ34" s="42"/>
      <c r="CA34" s="42"/>
      <c r="CB34" s="42"/>
      <c r="CC34" s="42"/>
      <c r="CD34" s="42"/>
      <c r="CE34" s="42"/>
    </row>
    <row r="35" spans="2:83" s="2" customFormat="1" ht="270.75" customHeight="1" x14ac:dyDescent="0.35">
      <c r="B35" s="24" t="s">
        <v>194</v>
      </c>
      <c r="C35" s="24" t="s">
        <v>42</v>
      </c>
      <c r="D35" s="25">
        <v>25</v>
      </c>
      <c r="E35" s="24" t="s">
        <v>146</v>
      </c>
      <c r="F35" s="26" t="s">
        <v>209</v>
      </c>
      <c r="G35" s="26" t="s">
        <v>210</v>
      </c>
      <c r="H35" s="27" t="s">
        <v>203</v>
      </c>
      <c r="I35" s="28" t="s">
        <v>150</v>
      </c>
      <c r="J35" s="28" t="s">
        <v>48</v>
      </c>
      <c r="K35" s="28" t="s">
        <v>49</v>
      </c>
      <c r="L35" s="28" t="s">
        <v>99</v>
      </c>
      <c r="M35" s="29" t="s">
        <v>76</v>
      </c>
      <c r="N35" s="30">
        <f>+IF(M35=[1]Probabilidad!$D$3,[1]Probabilidad!$C$3,IF(M35=[1]Probabilidad!$D$4,[1]Probabilidad!$C$4,IF([1]QUIRÚRGICAS!M35=[1]Probabilidad!$D$5,[1]Probabilidad!$C$5,IF([1]QUIRÚRGICAS!M35=[1]Probabilidad!$D$6,[1]Probabilidad!$C$6,IF([1]QUIRÚRGICAS!M35=[1]Probabilidad!$D$7,[1]Probabilidad!$C$7,[1]Probabilidad!$C$7)))))</f>
        <v>2</v>
      </c>
      <c r="O35" s="31" t="str">
        <f>+IF(M35=[1]Probabilidad!$D$3,[1]Probabilidad!$B$3,IF(M35=[1]Probabilidad!$D$4,[1]Probabilidad!$B$4,IF([1]QUIRÚRGICAS!M35=[1]Probabilidad!$D$5,[1]Probabilidad!$B$5,IF([1]QUIRÚRGICAS!M35=[1]Probabilidad!$D$6,[1]Probabilidad!$B$6,IF([1]QUIRÚRGICAS!M35=[1]Probabilidad!$D$7,[1]Probabilidad!$B$7,[1]Probabilidad!$B$7)))))</f>
        <v>Improbable</v>
      </c>
      <c r="P35" s="32" t="s">
        <v>72</v>
      </c>
      <c r="Q35" s="30">
        <f>VLOOKUP([1]QUIRÚRGICAS!P35,[1]Impacto!$B$3:$D$7,3,FALSE)</f>
        <v>4</v>
      </c>
      <c r="R35" s="30" t="str">
        <f>VLOOKUP([1]QUIRÚRGICAS!P35,[1]Impacto!$B$3:$D$7,2,FALSE)</f>
        <v xml:space="preserve">Mayor </v>
      </c>
      <c r="S35" s="33">
        <f t="shared" si="0"/>
        <v>6</v>
      </c>
      <c r="T35" s="25" t="str">
        <f t="shared" si="1"/>
        <v>Alto</v>
      </c>
      <c r="U35" s="25">
        <v>4</v>
      </c>
      <c r="V35" s="27" t="s">
        <v>204</v>
      </c>
      <c r="W35" s="28" t="s">
        <v>124</v>
      </c>
      <c r="X35" s="28" t="s">
        <v>113</v>
      </c>
      <c r="Y35" s="39" t="s">
        <v>56</v>
      </c>
      <c r="Z35" s="39"/>
      <c r="AA35" s="39" t="s">
        <v>57</v>
      </c>
      <c r="AB35" s="39"/>
      <c r="AC35" s="39" t="s">
        <v>114</v>
      </c>
      <c r="AD35" s="39"/>
      <c r="AE35" s="39" t="s">
        <v>59</v>
      </c>
      <c r="AF35" s="39"/>
      <c r="AG35" s="39" t="s">
        <v>115</v>
      </c>
      <c r="AH35" s="39"/>
      <c r="AI35" s="39"/>
      <c r="AJ35" s="27" t="s">
        <v>153</v>
      </c>
      <c r="AK35" s="29" t="s">
        <v>76</v>
      </c>
      <c r="AL35" s="30">
        <f>+IF(AK35=[1]Probabilidad!$D$3,[1]Probabilidad!$C$3,IF(AK35=[1]Probabilidad!$D$4,[1]Probabilidad!$C$4,IF([1]QUIRÚRGICAS!AK35=[1]Probabilidad!$D$5,[1]Probabilidad!$C$5,IF([1]QUIRÚRGICAS!AK35=[1]Probabilidad!$D$6,[1]Probabilidad!$C$6,IF([1]QUIRÚRGICAS!AK35=[1]Probabilidad!$D$7,[1]Probabilidad!$C$7,[1]Probabilidad!$C$7)))))</f>
        <v>2</v>
      </c>
      <c r="AM35" s="31" t="str">
        <f>+IF(AK35=[1]Probabilidad!$D$3,[1]Probabilidad!$B$3,IF(AK35=[1]Probabilidad!$D$4,[1]Probabilidad!$B$4,IF([1]QUIRÚRGICAS!AK35=[1]Probabilidad!$D$5,[1]Probabilidad!$B$5,IF([1]QUIRÚRGICAS!AK35=[1]Probabilidad!$D$6,[1]Probabilidad!$B$6,IF([1]QUIRÚRGICAS!AK35=[1]Probabilidad!$D$7,[1]Probabilidad!$B$7,[1]Probabilidad!$B$7)))))</f>
        <v>Improbable</v>
      </c>
      <c r="AN35" s="32" t="s">
        <v>52</v>
      </c>
      <c r="AO35" s="30">
        <f>VLOOKUP([1]QUIRÚRGICAS!AN35,[1]Impacto!$B$3:$D$7,3,FALSE)</f>
        <v>3</v>
      </c>
      <c r="AP35" s="30" t="str">
        <f>VLOOKUP([1]QUIRÚRGICAS!AN35,[1]Impacto!$B$3:$D$7,2,FALSE)</f>
        <v>Moderado</v>
      </c>
      <c r="AQ35" s="33">
        <f t="shared" si="2"/>
        <v>5</v>
      </c>
      <c r="AR35" s="25" t="str">
        <f t="shared" si="3"/>
        <v>Medio</v>
      </c>
      <c r="AS35" s="38" t="s">
        <v>63</v>
      </c>
      <c r="AT35" s="39" t="s">
        <v>127</v>
      </c>
      <c r="AU35" s="27" t="s">
        <v>205</v>
      </c>
      <c r="AV35" s="28" t="s">
        <v>211</v>
      </c>
      <c r="AW35" s="40" t="s">
        <v>124</v>
      </c>
      <c r="AX35" s="41" t="s">
        <v>113</v>
      </c>
      <c r="AY35" s="27" t="s">
        <v>212</v>
      </c>
      <c r="BQ35" s="42"/>
      <c r="BR35" s="42"/>
      <c r="BS35" s="42"/>
      <c r="BT35" s="42"/>
      <c r="BU35" s="42"/>
      <c r="BV35" s="42"/>
      <c r="BW35" s="42"/>
      <c r="BX35" s="42"/>
      <c r="BY35" s="42"/>
      <c r="BZ35" s="42"/>
      <c r="CA35" s="42"/>
      <c r="CB35" s="42"/>
      <c r="CC35" s="42"/>
      <c r="CD35" s="42"/>
      <c r="CE35" s="42"/>
    </row>
  </sheetData>
  <mergeCells count="42">
    <mergeCell ref="B2:F3"/>
    <mergeCell ref="G2:AW3"/>
    <mergeCell ref="AX2:AY3"/>
    <mergeCell ref="B4:F4"/>
    <mergeCell ref="G4:AW4"/>
    <mergeCell ref="AX4:AY4"/>
    <mergeCell ref="B6:C6"/>
    <mergeCell ref="B8:B10"/>
    <mergeCell ref="C8:C10"/>
    <mergeCell ref="D8:L8"/>
    <mergeCell ref="M8:T8"/>
    <mergeCell ref="K9:K10"/>
    <mergeCell ref="L9:L10"/>
    <mergeCell ref="M9:O10"/>
    <mergeCell ref="P9:R10"/>
    <mergeCell ref="Y9:AJ9"/>
    <mergeCell ref="U8:AJ8"/>
    <mergeCell ref="AK8:AT8"/>
    <mergeCell ref="AU8:AY8"/>
    <mergeCell ref="D9:D10"/>
    <mergeCell ref="E9:E10"/>
    <mergeCell ref="F9:F10"/>
    <mergeCell ref="G9:G10"/>
    <mergeCell ref="H9:H10"/>
    <mergeCell ref="I9:I10"/>
    <mergeCell ref="J9:J10"/>
    <mergeCell ref="AV9:AV10"/>
    <mergeCell ref="AW9:AW10"/>
    <mergeCell ref="AX9:AX10"/>
    <mergeCell ref="AY9:AY10"/>
    <mergeCell ref="D6:L6"/>
    <mergeCell ref="AK9:AM10"/>
    <mergeCell ref="AN9:AP10"/>
    <mergeCell ref="AQ9:AR10"/>
    <mergeCell ref="AS9:AS10"/>
    <mergeCell ref="AT9:AT10"/>
    <mergeCell ref="AU9:AU10"/>
    <mergeCell ref="S9:T10"/>
    <mergeCell ref="U9:U10"/>
    <mergeCell ref="V9:V10"/>
    <mergeCell ref="W9:W10"/>
    <mergeCell ref="X9:X10"/>
  </mergeCells>
  <conditionalFormatting sqref="O11:O35 AM11:AM35">
    <cfRule type="containsText" dxfId="18" priority="10" operator="containsText" text="Raro">
      <formula>NOT(ISERROR(SEARCH("Raro",O11)))</formula>
    </cfRule>
    <cfRule type="containsText" dxfId="17" priority="11" operator="containsText" text="Improbable">
      <formula>NOT(ISERROR(SEARCH("Improbable",O11)))</formula>
    </cfRule>
    <cfRule type="containsText" dxfId="16" priority="12" operator="containsText" text="Posible">
      <formula>NOT(ISERROR(SEARCH("Posible",O11)))</formula>
    </cfRule>
    <cfRule type="containsText" dxfId="15" priority="13" operator="containsText" text="Probable">
      <formula>NOT(ISERROR(SEARCH("Probable",O11)))</formula>
    </cfRule>
    <cfRule type="containsText" dxfId="14" priority="14" operator="containsText" text="Casi cierto">
      <formula>NOT(ISERROR(SEARCH("Casi cierto",O11)))</formula>
    </cfRule>
  </conditionalFormatting>
  <conditionalFormatting sqref="R11:R35 AP11:AP35">
    <cfRule type="containsText" dxfId="13" priority="5" operator="containsText" text="Insignificante">
      <formula>NOT(ISERROR(SEARCH("Insignificante",R11)))</formula>
    </cfRule>
    <cfRule type="containsText" dxfId="12" priority="6" operator="containsText" text="Menor">
      <formula>NOT(ISERROR(SEARCH("Menor",R11)))</formula>
    </cfRule>
    <cfRule type="containsText" dxfId="11" priority="7" operator="containsText" text="Moderado">
      <formula>NOT(ISERROR(SEARCH("Moderado",R11)))</formula>
    </cfRule>
    <cfRule type="containsText" dxfId="10" priority="8" operator="containsText" text="Mayor">
      <formula>NOT(ISERROR(SEARCH("Mayor",R11)))</formula>
    </cfRule>
    <cfRule type="containsText" dxfId="9" priority="9" operator="containsText" text="Catastrófico">
      <formula>NOT(ISERROR(SEARCH("Catastrófico",R11)))</formula>
    </cfRule>
  </conditionalFormatting>
  <conditionalFormatting sqref="S11:S35 AQ11:AQ35">
    <cfRule type="cellIs" dxfId="8" priority="1" operator="equal">
      <formula>"Extremo"</formula>
    </cfRule>
    <cfRule type="cellIs" dxfId="7" priority="2" operator="equal">
      <formula>"Alto"</formula>
    </cfRule>
    <cfRule type="cellIs" dxfId="6" priority="3" operator="equal">
      <formula>"Moderado"</formula>
    </cfRule>
    <cfRule type="cellIs" dxfId="5" priority="4" operator="equal">
      <formula>"Bajo"</formula>
    </cfRule>
  </conditionalFormatting>
  <conditionalFormatting sqref="T11:T35 AR11:AR35">
    <cfRule type="expression" dxfId="4" priority="15">
      <formula>($S$11=7)</formula>
    </cfRule>
    <cfRule type="expression" dxfId="3" priority="16">
      <formula>$S$11&gt;7</formula>
    </cfRule>
    <cfRule type="expression" dxfId="2" priority="17">
      <formula>($S$11=6)</formula>
    </cfRule>
    <cfRule type="expression" dxfId="1" priority="18">
      <formula>$S$11=5</formula>
    </cfRule>
    <cfRule type="expression" dxfId="0" priority="19">
      <formula>$S$11&lt;=4</formula>
    </cfRule>
  </conditionalFormatting>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ESTERILIZACION01 EST1. ESTERILIZACION01</dc:creator>
  <cp:lastModifiedBy>PCTP2ESTE01</cp:lastModifiedBy>
  <dcterms:created xsi:type="dcterms:W3CDTF">2025-07-01T21:14:49Z</dcterms:created>
  <dcterms:modified xsi:type="dcterms:W3CDTF">2026-01-29T19:24:03Z</dcterms:modified>
</cp:coreProperties>
</file>