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filterPrivacy="1"/>
  <xr:revisionPtr revIDLastSave="0" documentId="13_ncr:1_{62A46C75-A062-7E4B-8C03-DBCFC0A168F4}" xr6:coauthVersionLast="45" xr6:coauthVersionMax="45" xr10:uidLastSave="{00000000-0000-0000-0000-000000000000}"/>
  <workbookProtection workbookAlgorithmName="SHA-512" workbookHashValue="jjTIFOOJvH7GzzqJ9F79ZEzrSTsnX1xXo5O0DZSvf7RqUIlpdDtftJGfTOSkdqGTEZWkoanMhMNmOvzhUNjF/A==" workbookSaltValue="trsXryzHfPlLtlx3eQ+dgg==" workbookSpinCount="100000" lockStructure="1"/>
  <bookViews>
    <workbookView xWindow="0" yWindow="460" windowWidth="27320" windowHeight="13660" tabRatio="942" activeTab="2" xr2:uid="{00000000-000D-0000-FFFF-FFFF00000000}"/>
  </bookViews>
  <sheets>
    <sheet name="1.Carta y exp habilitante" sheetId="3" r:id="rId1"/>
    <sheet name="2. Exp habilitante EJECUTADA" sheetId="5" r:id="rId2"/>
    <sheet name="3. Exp habilitante EN EJEC" sheetId="34" r:id="rId3"/>
    <sheet name="Hoja 1 variables" sheetId="4" state="hidden" r:id="rId4"/>
  </sheets>
  <externalReferences>
    <externalReference r:id="rId5"/>
  </externalReferences>
  <definedNames>
    <definedName name="_xlnm.Print_Area" localSheetId="0">'1.Carta y exp habilitante'!$A$1:$K$23</definedName>
    <definedName name="_xlnm.Print_Area" localSheetId="1">'2. Exp habilitante EJECUTADA'!$A$1:$Q$15</definedName>
    <definedName name="_xlnm.Print_Area" localSheetId="2">'3. Exp habilitante EN EJEC'!$A$1:$O$15</definedName>
    <definedName name="RESPUESTASINO">'Hoja 1 variables'!$B$2:$B$3</definedName>
    <definedName name="unocero">'[1]Hoja 1 variables'!$C$2:$C$3</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E13" i="3" l="1"/>
  <c r="C13" i="3"/>
  <c r="J9" i="4" l="1"/>
  <c r="C17" i="5" l="1"/>
  <c r="G16" i="5" l="1"/>
  <c r="C1" i="34"/>
  <c r="C1" i="5"/>
  <c r="O8" i="5" l="1"/>
  <c r="O7" i="5" l="1"/>
  <c r="O6" i="5"/>
  <c r="P6" i="5" s="1"/>
  <c r="Q16" i="5" l="1"/>
  <c r="N15" i="34" l="1"/>
  <c r="O15" i="34" s="1"/>
  <c r="N14" i="34"/>
  <c r="O14" i="34" s="1"/>
  <c r="N13" i="34"/>
  <c r="O13" i="34" s="1"/>
  <c r="N12" i="34"/>
  <c r="O12" i="34" s="1"/>
  <c r="N11" i="34"/>
  <c r="O11" i="34" s="1"/>
  <c r="N10" i="34"/>
  <c r="O10" i="34" s="1"/>
  <c r="N9" i="34"/>
  <c r="O9" i="34" s="1"/>
  <c r="N8" i="34"/>
  <c r="O8" i="34" s="1"/>
  <c r="N7" i="34"/>
  <c r="O7" i="34" s="1"/>
  <c r="N6" i="34"/>
  <c r="O6" i="34" s="1"/>
  <c r="O17" i="34" l="1"/>
  <c r="A18" i="34"/>
  <c r="A17" i="5"/>
  <c r="A13" i="3" l="1"/>
  <c r="G13" i="3" s="1"/>
  <c r="J4" i="4"/>
  <c r="I16" i="3" l="1"/>
  <c r="K9" i="4"/>
  <c r="J8" i="4"/>
  <c r="K8" i="4" s="1"/>
  <c r="J7" i="4"/>
  <c r="K7" i="4" s="1"/>
  <c r="J6" i="4"/>
  <c r="J5" i="4"/>
  <c r="K4" i="4"/>
  <c r="P7" i="5" l="1"/>
  <c r="P8" i="5"/>
  <c r="P9" i="5"/>
  <c r="P10" i="5"/>
  <c r="P11" i="5"/>
  <c r="P12" i="5"/>
  <c r="P13" i="5"/>
  <c r="P14" i="5"/>
  <c r="P15" i="5"/>
  <c r="K5" i="4" l="1"/>
  <c r="K6" i="4"/>
  <c r="D21" i="3" l="1"/>
  <c r="H20" i="3" s="1"/>
  <c r="H24" i="3" s="1"/>
</calcChain>
</file>

<file path=xl/sharedStrings.xml><?xml version="1.0" encoding="utf-8"?>
<sst xmlns="http://schemas.openxmlformats.org/spreadsheetml/2006/main" count="197" uniqueCount="116">
  <si>
    <t>PROPONENTE</t>
  </si>
  <si>
    <t>CARTA DE PRESENTACIÓN DE LA PROPUESTA</t>
  </si>
  <si>
    <t>Cumple con el requisito mínimo habilitante?</t>
  </si>
  <si>
    <t>SI</t>
  </si>
  <si>
    <t>NO</t>
  </si>
  <si>
    <t>Miembro que reporta la Experiencia</t>
  </si>
  <si>
    <t>Entidad Contratante</t>
  </si>
  <si>
    <t>Consecutivo RUP</t>
  </si>
  <si>
    <t>Fecha de Inicio</t>
  </si>
  <si>
    <t>Fecha de terminación</t>
  </si>
  <si>
    <t>Forma de ejecución</t>
  </si>
  <si>
    <t>I, C, UT</t>
  </si>
  <si>
    <t>%</t>
  </si>
  <si>
    <t>Valor del Contrato COP</t>
  </si>
  <si>
    <t>SMMLV del año de terminación del contrato</t>
  </si>
  <si>
    <t>Valor del Contrato en SMMLV</t>
  </si>
  <si>
    <t>CONTRATO VÁLIDO PARA HABILITAR</t>
  </si>
  <si>
    <t>OBSERVACIONES</t>
  </si>
  <si>
    <t># Contrato</t>
  </si>
  <si>
    <t>Año</t>
  </si>
  <si>
    <t>SMMLV</t>
  </si>
  <si>
    <t>Objeto del Contrato.</t>
  </si>
  <si>
    <t xml:space="preserve">Identificación y cargo de la persona facultada para expedirla. </t>
  </si>
  <si>
    <t xml:space="preserve"> Si la certificación incluye varios contratos, se debe identificar en forma precisa si se trata de adiciones, prórrogas u otrosíes al principal o son contratos diferentes, indicando en cada uno de ellos sus plazos y valor. </t>
  </si>
  <si>
    <t>Fecha de suscripción o de iniciación del Contrato.</t>
  </si>
  <si>
    <t>Requisito mínimo habilitante en SMMLV</t>
  </si>
  <si>
    <t>Actividades y /o obligaciones</t>
  </si>
  <si>
    <t>MIEMBROS DEL PROPONENTE PLURAL:</t>
  </si>
  <si>
    <t>PORCENTAJE DE PARTICIPACIÓN</t>
  </si>
  <si>
    <t xml:space="preserve">ACREDITA LA EXPERIENCIA </t>
  </si>
  <si>
    <t>Puntaje</t>
  </si>
  <si>
    <t>Valor acreditado en SMMLV por los contratos válidos de acuerdo a los requisitos habilitantes del numeral 5.3. del Pliego de Condiciones</t>
  </si>
  <si>
    <t>Valor del Contrato en SMMLV (RUP)
con % de participación</t>
  </si>
  <si>
    <t xml:space="preserve">Región </t>
  </si>
  <si>
    <t xml:space="preserve">Region </t>
  </si>
  <si>
    <t>Norte</t>
  </si>
  <si>
    <t>Oriente</t>
  </si>
  <si>
    <t>Sur</t>
  </si>
  <si>
    <t>Presupuesto</t>
  </si>
  <si>
    <t xml:space="preserve">REGION </t>
  </si>
  <si>
    <t xml:space="preserve"> En SMMLV</t>
  </si>
  <si>
    <t xml:space="preserve">SMMLV POR REGION </t>
  </si>
  <si>
    <t>RUP</t>
  </si>
  <si>
    <t xml:space="preserve">CERTIFICACION </t>
  </si>
  <si>
    <t>Nombre del contratista (RUP)</t>
  </si>
  <si>
    <t>Nombre del contratante (RUP)</t>
  </si>
  <si>
    <t>Porcentaje de participación en el valor ejecutado en caso de consorcios y uniones temporales (RUP)</t>
  </si>
  <si>
    <t xml:space="preserve">Antioquia </t>
  </si>
  <si>
    <r>
      <t>15 puntos:</t>
    </r>
    <r>
      <rPr>
        <sz val="11"/>
        <color theme="1"/>
        <rFont val="Arial Narrow"/>
        <family val="2"/>
      </rPr>
      <t xml:space="preserve">  93 accesos </t>
    </r>
  </si>
  <si>
    <r>
      <t>30 puntos:</t>
    </r>
    <r>
      <rPr>
        <sz val="11"/>
        <color theme="1"/>
        <rFont val="Arial Narrow"/>
        <family val="2"/>
      </rPr>
      <t xml:space="preserve"> 154 accesos</t>
    </r>
  </si>
  <si>
    <t xml:space="preserve">Cundinamarca  </t>
  </si>
  <si>
    <r>
      <t>15 puntos:</t>
    </r>
    <r>
      <rPr>
        <sz val="11"/>
        <color theme="1"/>
        <rFont val="Arial Narrow"/>
        <family val="2"/>
      </rPr>
      <t xml:space="preserve"> 56 accesos</t>
    </r>
  </si>
  <si>
    <r>
      <t>30 puntos:</t>
    </r>
    <r>
      <rPr>
        <sz val="11"/>
        <color theme="1"/>
        <rFont val="Arial Narrow"/>
        <family val="2"/>
      </rPr>
      <t xml:space="preserve"> 93 accesos</t>
    </r>
  </si>
  <si>
    <r>
      <t>15 puntos:</t>
    </r>
    <r>
      <rPr>
        <sz val="11"/>
        <color theme="1"/>
        <rFont val="Arial Narrow"/>
        <family val="2"/>
      </rPr>
      <t xml:space="preserve"> 43 accesos</t>
    </r>
  </si>
  <si>
    <r>
      <t>30 puntos:</t>
    </r>
    <r>
      <rPr>
        <sz val="11"/>
        <color theme="1"/>
        <rFont val="Arial Narrow"/>
        <family val="2"/>
      </rPr>
      <t xml:space="preserve"> 71 accesos</t>
    </r>
  </si>
  <si>
    <t>Eje cafetero</t>
  </si>
  <si>
    <r>
      <t>15 puntos:</t>
    </r>
    <r>
      <rPr>
        <sz val="11"/>
        <color theme="1"/>
        <rFont val="Arial Narrow"/>
        <family val="2"/>
      </rPr>
      <t xml:space="preserve"> 36 accesos</t>
    </r>
  </si>
  <si>
    <r>
      <t>30 puntos:</t>
    </r>
    <r>
      <rPr>
        <sz val="11"/>
        <color theme="1"/>
        <rFont val="Arial Narrow"/>
        <family val="2"/>
      </rPr>
      <t xml:space="preserve"> 61 accesos</t>
    </r>
  </si>
  <si>
    <t xml:space="preserve">Centro-occidente </t>
  </si>
  <si>
    <r>
      <t>15 puntos:</t>
    </r>
    <r>
      <rPr>
        <sz val="11"/>
        <color theme="1"/>
        <rFont val="Arial Narrow"/>
        <family val="2"/>
      </rPr>
      <t xml:space="preserve"> 42 accesos</t>
    </r>
  </si>
  <si>
    <r>
      <t>30 puntos:</t>
    </r>
    <r>
      <rPr>
        <sz val="11"/>
        <color theme="1"/>
        <rFont val="Arial Narrow"/>
        <family val="2"/>
      </rPr>
      <t xml:space="preserve"> 54 accesos</t>
    </r>
  </si>
  <si>
    <t>Pacífico</t>
  </si>
  <si>
    <r>
      <t>15 puntos:</t>
    </r>
    <r>
      <rPr>
        <sz val="11"/>
        <color theme="1"/>
        <rFont val="Arial Narrow"/>
        <family val="2"/>
      </rPr>
      <t xml:space="preserve"> 31 accesos</t>
    </r>
  </si>
  <si>
    <r>
      <t>30 puntos:</t>
    </r>
    <r>
      <rPr>
        <sz val="11"/>
        <color theme="1"/>
        <rFont val="Arial Narrow"/>
        <family val="2"/>
      </rPr>
      <t xml:space="preserve"> 52 accesos</t>
    </r>
  </si>
  <si>
    <r>
      <t>30 puntos:</t>
    </r>
    <r>
      <rPr>
        <sz val="11"/>
        <color theme="1"/>
        <rFont val="Arial Narrow"/>
        <family val="2"/>
      </rPr>
      <t xml:space="preserve">  70 accesos</t>
    </r>
  </si>
  <si>
    <t>Centro-oriente</t>
  </si>
  <si>
    <r>
      <t>15 puntos:</t>
    </r>
    <r>
      <rPr>
        <sz val="11"/>
        <color theme="1"/>
        <rFont val="Arial Narrow"/>
        <family val="2"/>
      </rPr>
      <t xml:space="preserve"> 27 accesos</t>
    </r>
  </si>
  <si>
    <r>
      <t>30 puntos:</t>
    </r>
    <r>
      <rPr>
        <sz val="11"/>
        <color theme="1"/>
        <rFont val="Arial Narrow"/>
        <family val="2"/>
      </rPr>
      <t xml:space="preserve"> 45 accesos</t>
    </r>
  </si>
  <si>
    <t>REGION A</t>
  </si>
  <si>
    <t>REGION B</t>
  </si>
  <si>
    <t xml:space="preserve">•	Presentar propuesta por un mismo proponente para ambas regiones (Región A y Región B), con la opción de ser adjudicatario sólo de una región, </t>
  </si>
  <si>
    <t xml:space="preserve">•	Presentar propuesta por un mismo proponente para ambas regiones (Región A y Región B), con la opción excepcional  de ser adjudicatario de las dos regiones, </t>
  </si>
  <si>
    <t>•	Presentarse en dos proponentes diferentes para ambas regiones (Región A y Región B), con la opción excepcional  de ser adjudicatario de las dos regiones 
REGION A</t>
  </si>
  <si>
    <t>•	Presentarse en dos proponentes diferentes para ambas regiones (Región A y Región B), con la opción excepcional  de ser adjudicatario de las dos regiones 
REGION B</t>
  </si>
  <si>
    <t>Fecha de terminación de los contratos ejecutados y terminados dentro de los diez (10) años anteriores a la fecha de cierre del presente proceso de selección</t>
  </si>
  <si>
    <t>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t>
  </si>
  <si>
    <t xml:space="preserve">Clasificación UNSPSC
81161700
81112100
83111600
</t>
  </si>
  <si>
    <t>Contrato Nacional o extranjero</t>
  </si>
  <si>
    <t xml:space="preserve">Moneda del contrato Contrato.
Si la moneda del contrato es diferente al dólar https://www1.oanda.com/lang/es/currency/converter/. </t>
  </si>
  <si>
    <t>valor en dolares</t>
  </si>
  <si>
    <t>No. de contratos con los cuales se acredita la experiencia</t>
  </si>
  <si>
    <t xml:space="preserve">No. de contratos terminados </t>
  </si>
  <si>
    <t xml:space="preserve">No. máximo de contratos en ejecución </t>
  </si>
  <si>
    <t>Equivalencia entre contratos terminados y contratos en ejecución</t>
  </si>
  <si>
    <t>Identificación y cargo de la persona facultada para expedirla. La certificación debe venir suscrita por la persona que ejerza la representación legal del emisor, o por aquel que tenga las facultades para expedirla. Así mismo, debe venir acompañada de los datos de contacto de quien certifica (teléfono, correo electrónico y dirección) o en su defecto, el proponente podrá informar los datos de contacto en documento anexo a la propuesta.</t>
  </si>
  <si>
    <t xml:space="preserve"> Si la certificación incluye varios contratos, se debe identificar en forma precisa si se trata de adiciones, prórrogas u otrosíes al principal o son contratos diferentes, indicando en cada uno de ellos sus plazos (fecha de suscripción y/o de inicio del contrato y, tiempo de operación del contrato) y valor. Si la certificación incluye el Contrato principal con sus adiciones, prórrogas u otrosíes, se entenderá como un solo Contrato certificado.  </t>
  </si>
  <si>
    <t>Valor ejecutado por el Contratista. La fecha de corte para calcular el monto ejecutado deberá constar en la certificación y tendrá que ser anterior o coincidir con la fecha de expedición de dicha certificación.</t>
  </si>
  <si>
    <t>Indicar expresamente que los tres (3) años de operación a cargo del contratista, de acuerdo con el concepto del contratante, ha sido satisfactoria en cuanto al cumplimiento de los indicadores de calidad y niveles de servicio.</t>
  </si>
  <si>
    <t xml:space="preserve">SMMLV </t>
  </si>
  <si>
    <t>1. CONSIDERACIONES PARA LA ACREDITACIÓN DE LA EXPERIENCIA CON CONTRATOS EN EJECUCIÓN</t>
  </si>
  <si>
    <t>2. EXPERIENCIA COMO REQUISITO HABILITANTE</t>
  </si>
  <si>
    <t>3. REQUISITOS HABILITANTES</t>
  </si>
  <si>
    <t>CUMPLE CON LOS REQUISITOS HABILITANTES?</t>
  </si>
  <si>
    <t>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Europea.ç</t>
  </si>
  <si>
    <t>UT CONEXO TIC</t>
  </si>
  <si>
    <t>Energía Integral Andina S.A.</t>
  </si>
  <si>
    <t>Archivos Procesos y Tecnología S.A.</t>
  </si>
  <si>
    <t>Panamproject S.A.S.</t>
  </si>
  <si>
    <t>Nacional</t>
  </si>
  <si>
    <t>81161700
81112100
83111600</t>
  </si>
  <si>
    <t>UNE EPM TELECOMUNICACIONES S.A.</t>
  </si>
  <si>
    <t>I</t>
  </si>
  <si>
    <t>UNE EPM Telelecomunicaciones</t>
  </si>
  <si>
    <t>N.A</t>
  </si>
  <si>
    <t>Edatel SA ESP</t>
  </si>
  <si>
    <t>Ministerio de Tecnologías de la Información y las Comunicaciones</t>
  </si>
  <si>
    <r>
      <t xml:space="preserve">Tiempo de operación del contrato. </t>
    </r>
    <r>
      <rPr>
        <b/>
        <sz val="8"/>
        <color rgb="FFFF0000"/>
        <rFont val="Calibri"/>
        <family val="2"/>
        <scheme val="minor"/>
      </rPr>
      <t>Años</t>
    </r>
  </si>
  <si>
    <t>No indica</t>
  </si>
  <si>
    <t>N/A</t>
  </si>
  <si>
    <t>La Entidad informa que este contrato se encuentra en  ejecución. Sin embargo el oferente lo relaciona en el Anexo 7 como un contrato terminado.  Por lo cual, se solicita al oferente que aclare el anexo 7 y la certificación presentada.</t>
  </si>
  <si>
    <t>Desarrollar las actividades requeridas para satisfacer las necesidades de los clientes, soportadas en las
infraestructuras dispuestas para el uso de las tecnologías de la información y comunicaciones (TIC) enfocadas en calidad y productividad, correspondiente al Grupo 2: Provisión y Soporte de servicios de telecomunicaciones, principalmente en los departamentos de Antioquia ( Medellín correspondiente a las centrales telefónicas y/o CDI de: América, Nutibara, Otrabanda, San Bernardo , Buenos Aires , Centro , Colón , San Javier , Villa Hermosa , Miraflores y sus correspondientes concentradores)Arauca, Amazonas, Caquetá, Guaviare, Guainía, Meta, Vichada, Huila, Tolima, Quindío, Caldas, Risaralda, Cundinamarca, Boyacá y Casanare.</t>
  </si>
  <si>
    <t>Tercerización de la operación técnica en el área de cobertura de EDATEL, que comprende todas las actividades relacionadas con atención en premisas de clientes urbanos y rurales, gestión de torre de control, operación y mantenimiento de las redes de cobre, HFC y fibra óptica; atención de órdenes de trabajo y mantenimiento en las plataformas de energía y aire acondicionado, nodos de inalámbrica, conmutación, datos, transmisión, y la atención de las estaciones base repetidoras.</t>
  </si>
  <si>
    <t>Diseñar, instalar, poner en servicio, operar y mantener una Red de Cable submarino de Fibra Óptica para la isla de San Andres.</t>
  </si>
  <si>
    <t>Operaciones de campo en las premisas del cliente para los procesos de aprovisionamiento, aseguramiento y desaprovisionamiento de productos y/o servicios de las tecnologías de la información y la comunicación (TIC) ofrecidos por cada una de las compañías, así como el suministro de elementos y servicios asociados necesarios para tales efectos.</t>
  </si>
  <si>
    <t xml:space="preserve">
El oferente adjunta comunicado indicando que las certificaciones de experiencia aportadas en nuestra oferta que fueron suscritas por la empresa EDATEL SA han sido emitidas por UNE EPM TELECOMUNICACIONES S.A en virtud a que desde el 14 de agosto de 2014, como consecuencia del acuerdo de fusión entre las sociedades UNE EPM Telecomunicaciones S.A. y Millicom Spain Cable S.L, EDATEL pasó a ser parte del grupo empresarial conjunto controlado por las sociedades: Millicom Spain SL, Peak Record S.L., Peak Five S.L., Global Albion S.L., los cuales ejercen control indirecto a través de UNE EPM Telecomunicaciones s.a.</t>
  </si>
  <si>
    <r>
      <t xml:space="preserve">La certificación relaciona varias actividades las cuales se realizan en un periodo de tiempo pero no se evidencian las actividades de operación y el tiempo de esas actividades. El pliego establece que </t>
    </r>
    <r>
      <rPr>
        <i/>
        <sz val="8"/>
        <color theme="1"/>
        <rFont val="Calibri"/>
        <family val="2"/>
        <scheme val="minor"/>
      </rPr>
      <t xml:space="preserve">El proponente podrá acreditar la experiencia antes mencionada con contratos de operación de infraestructura de 
telecomunicaciones o con contratos de instalación y operación de infraestructura de telecomunicaciones o con contratos que 
abarquen una red compuesta de accesos conectados a Internet a través de tecnología satelital (incluidas sus respectivas 
prórrogas y adiciones), que se encuentren en ejecución a la fecha de cierre de la presente licitación pública. Para tales efectos, 
deberán acreditar que dichos contratos llevan en operación satisfactoria al menos tres (3) años. Se entiende por operación 
satisfactoria la certificación que de cuenta del cumplimiento, de acuerdo con el concepto del contratante, de los Indicadores 
de Calidad y Niveles de Servicio.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</si>
</sst>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quot;#,##0.00;[Red]\-&quot;$&quot;#,##0.00"/>
    <numFmt numFmtId="44" formatCode="_-&quot;$&quot;* #,##0.00_-;\-&quot;$&quot;* #,##0.00_-;_-&quot;$&quot;* &quot;-&quot;??_-;_-@_-"/>
    <numFmt numFmtId="164" formatCode="&quot;$&quot;\ #,##0;[Red]\-&quot;$&quot;\ #,##0"/>
    <numFmt numFmtId="165" formatCode="_-&quot;$&quot;\ * #,##0_-;\-&quot;$&quot;\ * #,##0_-;_-&quot;$&quot;\ * &quot;-&quot;_-;_-@_-"/>
    <numFmt numFmtId="166" formatCode="_(&quot;$&quot;\ * #,##0.00_);_(&quot;$&quot;\ * \(#,##0.00\);_(&quot;$&quot;\ * &quot;-&quot;??_);_(@_)"/>
    <numFmt numFmtId="167" formatCode="_(* #,##0.00_);_(* \(#,##0.00\);_(* &quot;-&quot;??_);_(@_)"/>
    <numFmt numFmtId="168" formatCode="_(&quot;$&quot;\ * #,##0_);_(&quot;$&quot;\ * \(#,##0\);_(&quot;$&quot;\ * &quot;-&quot;??_);_(@_)"/>
    <numFmt numFmtId="169" formatCode="0.00000"/>
  </numFmts>
  <fonts count="18"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8"/>
      <color theme="1"/>
      <name val="Calibri"/>
      <family val="2"/>
      <scheme val="minor"/>
    </font>
    <font>
      <b/>
      <sz val="8"/>
      <color theme="1"/>
      <name val="Arial Narrow"/>
      <family val="2"/>
    </font>
    <font>
      <sz val="8"/>
      <color theme="1"/>
      <name val="Calibri"/>
      <family val="2"/>
      <scheme val="minor"/>
    </font>
    <font>
      <sz val="8"/>
      <name val="Calibri"/>
      <family val="2"/>
      <scheme val="minor"/>
    </font>
    <font>
      <sz val="10"/>
      <name val="Calibri"/>
      <family val="2"/>
      <scheme val="minor"/>
    </font>
    <font>
      <sz val="11"/>
      <name val="Calibri"/>
      <family val="2"/>
      <scheme val="minor"/>
    </font>
    <font>
      <b/>
      <sz val="11"/>
      <color theme="1"/>
      <name val="Arial Narrow"/>
      <family val="2"/>
    </font>
    <font>
      <sz val="11"/>
      <color theme="1"/>
      <name val="Arial Narrow"/>
      <family val="2"/>
    </font>
    <font>
      <sz val="8"/>
      <color rgb="FF000000"/>
      <name val="Arial Narrow"/>
      <family val="2"/>
    </font>
    <font>
      <sz val="9"/>
      <color rgb="FF000000"/>
      <name val="Arial Narrow"/>
      <family val="2"/>
    </font>
    <font>
      <b/>
      <sz val="10"/>
      <name val="Calibri"/>
      <family val="2"/>
      <scheme val="minor"/>
    </font>
    <font>
      <b/>
      <sz val="8"/>
      <color rgb="FFFF0000"/>
      <name val="Calibri"/>
      <family val="2"/>
      <scheme val="minor"/>
    </font>
    <font>
      <i/>
      <sz val="8"/>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2" tint="-9.9978637043366805E-2"/>
        <bgColor indexed="64"/>
      </patternFill>
    </fill>
    <fill>
      <patternFill patternType="solid">
        <fgColor theme="0" tint="-0.14999847407452621"/>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medium">
        <color auto="1"/>
      </left>
      <right style="medium">
        <color indexed="64"/>
      </right>
      <top/>
      <bottom style="medium">
        <color auto="1"/>
      </bottom>
      <diagonal/>
    </border>
    <border>
      <left style="thin">
        <color auto="1"/>
      </left>
      <right/>
      <top style="medium">
        <color indexed="64"/>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indexed="64"/>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style="medium">
        <color auto="1"/>
      </left>
      <right/>
      <top style="thin">
        <color auto="1"/>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thin">
        <color auto="1"/>
      </bottom>
      <diagonal/>
    </border>
    <border>
      <left/>
      <right style="thin">
        <color auto="1"/>
      </right>
      <top/>
      <bottom style="thin">
        <color auto="1"/>
      </bottom>
      <diagonal/>
    </border>
    <border>
      <left/>
      <right style="thin">
        <color auto="1"/>
      </right>
      <top style="thin">
        <color auto="1"/>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s>
  <cellStyleXfs count="4">
    <xf numFmtId="0" fontId="0" fillId="0" borderId="0"/>
    <xf numFmtId="167"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cellStyleXfs>
  <cellXfs count="140">
    <xf numFmtId="0" fontId="0" fillId="0" borderId="0" xfId="0"/>
    <xf numFmtId="0" fontId="0" fillId="2" borderId="0" xfId="0" applyFill="1" applyBorder="1"/>
    <xf numFmtId="0" fontId="3" fillId="2" borderId="0" xfId="0" applyFont="1" applyFill="1" applyBorder="1"/>
    <xf numFmtId="0" fontId="4" fillId="2" borderId="0" xfId="0" applyFont="1" applyFill="1" applyBorder="1" applyAlignment="1">
      <alignment vertical="center" wrapText="1"/>
    </xf>
    <xf numFmtId="0" fontId="3" fillId="2" borderId="0" xfId="0" applyFont="1" applyFill="1" applyBorder="1" applyAlignment="1">
      <alignment vertical="center" wrapText="1"/>
    </xf>
    <xf numFmtId="0" fontId="3" fillId="2" borderId="0" xfId="0" applyFont="1" applyFill="1" applyBorder="1" applyAlignment="1">
      <alignment horizontal="center" vertical="center"/>
    </xf>
    <xf numFmtId="0" fontId="7" fillId="2" borderId="0" xfId="0" applyFont="1" applyFill="1" applyBorder="1"/>
    <xf numFmtId="3" fontId="0" fillId="0" borderId="1" xfId="0" applyNumberFormat="1" applyBorder="1"/>
    <xf numFmtId="0" fontId="0" fillId="0" borderId="1" xfId="0" applyBorder="1" applyAlignment="1">
      <alignment horizontal="center"/>
    </xf>
    <xf numFmtId="0" fontId="0" fillId="0" borderId="0" xfId="0" applyFill="1" applyBorder="1"/>
    <xf numFmtId="0" fontId="4" fillId="2" borderId="0" xfId="0" applyFont="1" applyFill="1" applyBorder="1" applyAlignment="1">
      <alignment horizontal="left"/>
    </xf>
    <xf numFmtId="0" fontId="0" fillId="0" borderId="1" xfId="0" applyBorder="1" applyAlignment="1">
      <alignment horizontal="center" vertical="center"/>
    </xf>
    <xf numFmtId="0" fontId="0" fillId="0" borderId="0" xfId="0" applyAlignment="1">
      <alignment horizontal="center" vertical="center"/>
    </xf>
    <xf numFmtId="0" fontId="7" fillId="3" borderId="1" xfId="0" applyFont="1" applyFill="1" applyBorder="1" applyAlignment="1">
      <alignment horizontal="center" vertical="center"/>
    </xf>
    <xf numFmtId="0" fontId="4" fillId="2" borderId="0" xfId="0" applyFont="1" applyFill="1" applyBorder="1" applyAlignment="1">
      <alignment horizontal="center"/>
    </xf>
    <xf numFmtId="0" fontId="3" fillId="2" borderId="0" xfId="0" applyFont="1" applyFill="1" applyBorder="1" applyAlignment="1">
      <alignment horizontal="center"/>
    </xf>
    <xf numFmtId="0" fontId="9" fillId="2" borderId="0" xfId="0" applyFont="1" applyFill="1" applyBorder="1" applyAlignment="1">
      <alignment horizontal="left" vertical="center" wrapText="1"/>
    </xf>
    <xf numFmtId="0" fontId="4" fillId="2" borderId="0" xfId="0" applyFont="1" applyFill="1" applyBorder="1" applyAlignment="1">
      <alignment horizontal="center" vertical="center"/>
    </xf>
    <xf numFmtId="0" fontId="4" fillId="2" borderId="0" xfId="0" applyFont="1" applyFill="1" applyBorder="1" applyAlignment="1">
      <alignment vertical="center"/>
    </xf>
    <xf numFmtId="0" fontId="2" fillId="0" borderId="12" xfId="0" applyFont="1" applyFill="1" applyBorder="1" applyAlignment="1">
      <alignment vertical="center" wrapText="1"/>
    </xf>
    <xf numFmtId="0" fontId="4" fillId="2" borderId="11" xfId="0" applyFont="1" applyFill="1" applyBorder="1" applyAlignment="1">
      <alignment horizontal="center" vertical="center" wrapText="1"/>
    </xf>
    <xf numFmtId="167" fontId="7" fillId="3" borderId="1" xfId="1" applyNumberFormat="1" applyFont="1" applyFill="1" applyBorder="1" applyAlignment="1">
      <alignment vertical="center" wrapText="1"/>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xf>
    <xf numFmtId="9" fontId="7" fillId="3" borderId="1" xfId="0" applyNumberFormat="1" applyFont="1" applyFill="1" applyBorder="1" applyAlignment="1">
      <alignment horizontal="center" vertical="center" wrapText="1"/>
    </xf>
    <xf numFmtId="168" fontId="7" fillId="3" borderId="1" xfId="2" applyNumberFormat="1" applyFont="1" applyFill="1" applyBorder="1" applyAlignment="1">
      <alignment vertical="center" wrapText="1"/>
    </xf>
    <xf numFmtId="0" fontId="7" fillId="3" borderId="1" xfId="0" applyFont="1" applyFill="1" applyBorder="1" applyAlignment="1">
      <alignment vertical="center" wrapText="1"/>
    </xf>
    <xf numFmtId="166" fontId="7" fillId="3" borderId="1" xfId="2" applyNumberFormat="1" applyFont="1" applyFill="1" applyBorder="1" applyAlignment="1">
      <alignment vertical="center" wrapText="1"/>
    </xf>
    <xf numFmtId="9" fontId="7" fillId="3"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8" fillId="3" borderId="1" xfId="0" applyFont="1" applyFill="1" applyBorder="1" applyAlignment="1">
      <alignment horizontal="justify" vertical="center" wrapText="1"/>
    </xf>
    <xf numFmtId="0" fontId="7" fillId="3" borderId="1" xfId="0" applyFont="1" applyFill="1" applyBorder="1" applyAlignment="1">
      <alignment horizontal="justify" vertical="center" wrapText="1"/>
    </xf>
    <xf numFmtId="0" fontId="0" fillId="2" borderId="0" xfId="0" applyFill="1" applyBorder="1" applyAlignment="1">
      <alignment horizontal="justify" vertical="center"/>
    </xf>
    <xf numFmtId="168" fontId="7" fillId="0" borderId="0" xfId="2" applyNumberFormat="1" applyFont="1" applyFill="1" applyBorder="1" applyAlignment="1">
      <alignment vertical="center" wrapText="1"/>
    </xf>
    <xf numFmtId="166" fontId="0" fillId="0" borderId="0" xfId="0" applyNumberFormat="1" applyFill="1" applyBorder="1"/>
    <xf numFmtId="168" fontId="0" fillId="0" borderId="0" xfId="0" applyNumberFormat="1" applyFill="1" applyBorder="1"/>
    <xf numFmtId="167" fontId="7" fillId="0" borderId="0" xfId="1" applyNumberFormat="1" applyFont="1" applyFill="1" applyBorder="1" applyAlignment="1">
      <alignment vertical="center" wrapText="1"/>
    </xf>
    <xf numFmtId="0" fontId="13" fillId="0" borderId="16" xfId="0" applyFont="1" applyBorder="1" applyAlignment="1">
      <alignment vertical="center" wrapText="1"/>
    </xf>
    <xf numFmtId="0" fontId="0" fillId="0" borderId="8" xfId="0" applyBorder="1" applyAlignment="1">
      <alignment horizontal="center" vertical="center"/>
    </xf>
    <xf numFmtId="0" fontId="0" fillId="0" borderId="9" xfId="0" applyBorder="1"/>
    <xf numFmtId="164" fontId="14" fillId="0" borderId="20" xfId="0" applyNumberFormat="1" applyFont="1" applyBorder="1" applyAlignment="1">
      <alignment horizontal="right" vertical="center" wrapText="1"/>
    </xf>
    <xf numFmtId="0" fontId="0" fillId="0" borderId="2" xfId="0" applyBorder="1"/>
    <xf numFmtId="0" fontId="0" fillId="0" borderId="23" xfId="0" applyBorder="1"/>
    <xf numFmtId="0" fontId="0" fillId="0" borderId="17" xfId="0" applyBorder="1"/>
    <xf numFmtId="9" fontId="0" fillId="0" borderId="7" xfId="0" applyNumberFormat="1" applyBorder="1"/>
    <xf numFmtId="0" fontId="4" fillId="2" borderId="0" xfId="0" applyFont="1" applyFill="1" applyBorder="1" applyAlignment="1">
      <alignment horizontal="center"/>
    </xf>
    <xf numFmtId="0" fontId="5" fillId="6" borderId="19"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7" fillId="3" borderId="1" xfId="1" applyNumberFormat="1" applyFont="1" applyFill="1" applyBorder="1" applyAlignment="1">
      <alignment vertical="center" wrapText="1"/>
    </xf>
    <xf numFmtId="0" fontId="11" fillId="0" borderId="29"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34" xfId="0" applyFont="1" applyBorder="1" applyAlignment="1">
      <alignment horizontal="center" vertical="center" wrapText="1"/>
    </xf>
    <xf numFmtId="0" fontId="12" fillId="0" borderId="34"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32" xfId="0" applyFont="1" applyBorder="1" applyAlignment="1">
      <alignment horizontal="center" vertical="center" wrapText="1"/>
    </xf>
    <xf numFmtId="0" fontId="12" fillId="0" borderId="32" xfId="0" applyFont="1" applyBorder="1" applyAlignment="1">
      <alignment horizontal="center" vertical="center" wrapText="1"/>
    </xf>
    <xf numFmtId="0" fontId="11" fillId="0" borderId="31" xfId="0" applyFont="1" applyBorder="1" applyAlignment="1">
      <alignment horizontal="center" vertical="center" wrapText="1"/>
    </xf>
    <xf numFmtId="0" fontId="6" fillId="0" borderId="1" xfId="0" applyFont="1" applyFill="1" applyBorder="1" applyAlignment="1">
      <alignment horizontal="center" vertical="center" wrapText="1"/>
    </xf>
    <xf numFmtId="165" fontId="14" fillId="0" borderId="20" xfId="3" applyFont="1" applyBorder="1" applyAlignment="1">
      <alignment horizontal="right" vertical="center" wrapText="1"/>
    </xf>
    <xf numFmtId="0" fontId="0" fillId="0" borderId="1" xfId="0" applyFill="1" applyBorder="1" applyAlignment="1">
      <alignment horizontal="center"/>
    </xf>
    <xf numFmtId="3" fontId="0" fillId="0" borderId="1" xfId="0" applyNumberFormat="1" applyFill="1" applyBorder="1"/>
    <xf numFmtId="8" fontId="0" fillId="0" borderId="0" xfId="0" applyNumberFormat="1"/>
    <xf numFmtId="1" fontId="0" fillId="0" borderId="26" xfId="0" applyNumberFormat="1" applyBorder="1"/>
    <xf numFmtId="44" fontId="7" fillId="3" borderId="1" xfId="1" applyNumberFormat="1" applyFont="1" applyFill="1" applyBorder="1" applyAlignment="1">
      <alignment vertical="center" wrapText="1"/>
    </xf>
    <xf numFmtId="1" fontId="0" fillId="0" borderId="25" xfId="0" applyNumberFormat="1" applyBorder="1"/>
    <xf numFmtId="167" fontId="7" fillId="3" borderId="1" xfId="1" applyFont="1" applyFill="1" applyBorder="1" applyAlignment="1">
      <alignment horizontal="center" vertical="center"/>
    </xf>
    <xf numFmtId="0" fontId="8" fillId="3" borderId="1" xfId="0" applyFont="1" applyFill="1" applyBorder="1" applyAlignment="1">
      <alignment vertical="center" wrapText="1"/>
    </xf>
    <xf numFmtId="0" fontId="4" fillId="2" borderId="8" xfId="0" applyFont="1" applyFill="1" applyBorder="1" applyAlignment="1">
      <alignment horizontal="center"/>
    </xf>
    <xf numFmtId="0" fontId="3" fillId="2" borderId="2" xfId="0" applyFont="1" applyFill="1" applyBorder="1" applyAlignment="1"/>
    <xf numFmtId="0" fontId="3" fillId="2" borderId="3" xfId="0" applyFont="1" applyFill="1" applyBorder="1" applyAlignment="1"/>
    <xf numFmtId="0" fontId="3" fillId="2" borderId="4" xfId="0" applyFont="1" applyFill="1" applyBorder="1" applyAlignment="1"/>
    <xf numFmtId="169" fontId="7" fillId="3" borderId="1" xfId="1" applyNumberFormat="1" applyFont="1" applyFill="1" applyBorder="1" applyAlignment="1">
      <alignment vertical="center" wrapText="1"/>
    </xf>
    <xf numFmtId="10" fontId="0" fillId="0" borderId="1" xfId="0" applyNumberFormat="1"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5" xfId="0" applyFont="1" applyFill="1" applyBorder="1" applyAlignment="1">
      <alignment horizontal="center"/>
    </xf>
    <xf numFmtId="0" fontId="4" fillId="2" borderId="13" xfId="0" applyFont="1" applyFill="1" applyBorder="1" applyAlignment="1">
      <alignment horizontal="center"/>
    </xf>
    <xf numFmtId="0" fontId="4" fillId="2" borderId="14" xfId="0" applyFont="1" applyFill="1" applyBorder="1" applyAlignment="1">
      <alignment horizontal="center"/>
    </xf>
    <xf numFmtId="0" fontId="0" fillId="2" borderId="36" xfId="0" applyFill="1" applyBorder="1" applyAlignment="1">
      <alignment horizontal="center"/>
    </xf>
    <xf numFmtId="0" fontId="0" fillId="2" borderId="37" xfId="0" applyFill="1" applyBorder="1" applyAlignment="1">
      <alignment horizontal="center"/>
    </xf>
    <xf numFmtId="0" fontId="0" fillId="2" borderId="17"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21" xfId="0" applyFont="1" applyFill="1" applyBorder="1" applyAlignment="1">
      <alignment horizontal="center" vertical="center" wrapText="1"/>
    </xf>
    <xf numFmtId="0" fontId="4" fillId="2" borderId="22" xfId="0" applyFont="1" applyFill="1" applyBorder="1" applyAlignment="1">
      <alignment horizontal="center" vertical="center" wrapText="1"/>
    </xf>
    <xf numFmtId="10" fontId="0" fillId="0" borderId="2" xfId="0" applyNumberFormat="1" applyFill="1" applyBorder="1" applyAlignment="1">
      <alignment horizontal="center" vertical="center" wrapText="1"/>
    </xf>
    <xf numFmtId="10" fontId="0" fillId="0" borderId="4" xfId="0" applyNumberFormat="1" applyFill="1" applyBorder="1" applyAlignment="1">
      <alignment horizontal="center" vertical="center" wrapText="1"/>
    </xf>
    <xf numFmtId="0" fontId="9" fillId="2" borderId="2" xfId="0" quotePrefix="1"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10" fillId="2" borderId="1" xfId="0" applyFont="1" applyFill="1" applyBorder="1" applyAlignment="1">
      <alignment horizontal="left" vertical="center" wrapText="1"/>
    </xf>
    <xf numFmtId="167" fontId="4" fillId="4" borderId="2" xfId="1" applyFont="1" applyFill="1" applyBorder="1" applyAlignment="1">
      <alignment horizontal="center" vertical="center" wrapText="1"/>
    </xf>
    <xf numFmtId="167" fontId="4" fillId="4" borderId="3" xfId="1" applyFont="1" applyFill="1" applyBorder="1" applyAlignment="1">
      <alignment horizontal="center" vertical="center" wrapText="1"/>
    </xf>
    <xf numFmtId="167" fontId="4" fillId="4" borderId="4" xfId="1"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2" borderId="0" xfId="0" applyFont="1" applyFill="1" applyBorder="1" applyAlignment="1">
      <alignment horizontal="center"/>
    </xf>
    <xf numFmtId="0" fontId="4" fillId="2" borderId="5" xfId="0" applyFont="1" applyFill="1" applyBorder="1" applyAlignment="1">
      <alignment horizontal="left"/>
    </xf>
    <xf numFmtId="0" fontId="4" fillId="2" borderId="1"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24" xfId="0" applyFont="1" applyFill="1" applyBorder="1" applyAlignment="1">
      <alignment horizontal="center" vertical="center" wrapText="1"/>
    </xf>
    <xf numFmtId="1" fontId="4" fillId="2" borderId="24" xfId="0" applyNumberFormat="1" applyFont="1" applyFill="1" applyBorder="1" applyAlignment="1">
      <alignment horizontal="center" vertical="center" wrapText="1"/>
    </xf>
    <xf numFmtId="1" fontId="4" fillId="2" borderId="3" xfId="0" applyNumberFormat="1" applyFont="1" applyFill="1" applyBorder="1" applyAlignment="1">
      <alignment horizontal="center" vertical="center" wrapText="1"/>
    </xf>
    <xf numFmtId="1" fontId="4" fillId="2" borderId="4"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12" fillId="0" borderId="35" xfId="0" applyFont="1" applyBorder="1" applyAlignment="1">
      <alignment vertical="center" wrapText="1"/>
    </xf>
    <xf numFmtId="0" fontId="12" fillId="0" borderId="32" xfId="0" applyFont="1" applyBorder="1" applyAlignment="1">
      <alignment vertical="center" wrapText="1"/>
    </xf>
    <xf numFmtId="0" fontId="12" fillId="0" borderId="31" xfId="0" applyFont="1" applyBorder="1" applyAlignment="1">
      <alignment vertical="center" wrapText="1"/>
    </xf>
  </cellXfs>
  <cellStyles count="4">
    <cellStyle name="Millares" xfId="1" builtinId="3"/>
    <cellStyle name="Moneda" xfId="2" builtinId="4"/>
    <cellStyle name="Moneda [0]" xfId="3" builtinId="7"/>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aMaria/AppData/Local/Microsoft/Windows/INetCache/Content.Outlook/0VZH3YV2/FORMATO%20EVALUACION%20INTERVENTOR&#205;A%20ESERC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EVALUACIÓN TÉCNICA"/>
      <sheetName val="EXPERIENCIA"/>
      <sheetName val="CONTRATOS - Detalle"/>
      <sheetName val="DATOS DIR TÉCNICO"/>
      <sheetName val="EXP DIR TÉCNICO"/>
      <sheetName val="DATOS DIR FIN"/>
      <sheetName val="EXP DIR ADMIN&amp;FINANCIERO"/>
      <sheetName val="Hoja 1 variables"/>
    </sheetNames>
    <sheetDataSet>
      <sheetData sheetId="0"/>
      <sheetData sheetId="1"/>
      <sheetData sheetId="2"/>
      <sheetData sheetId="3"/>
      <sheetData sheetId="4"/>
      <sheetData sheetId="5"/>
      <sheetData sheetId="6"/>
      <sheetData sheetId="7">
        <row r="2">
          <cell r="C2">
            <v>1</v>
          </cell>
        </row>
        <row r="3">
          <cell r="C3">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4"/>
  <sheetViews>
    <sheetView topLeftCell="A21" zoomScale="140" zoomScaleNormal="140" workbookViewId="0">
      <selection activeCell="D21" sqref="D21:G21"/>
    </sheetView>
  </sheetViews>
  <sheetFormatPr baseColWidth="10" defaultColWidth="9.1640625" defaultRowHeight="15" x14ac:dyDescent="0.2"/>
  <cols>
    <col min="1" max="1" width="22.83203125" style="1" customWidth="1"/>
    <col min="2" max="2" width="6.5" style="1" customWidth="1"/>
    <col min="3" max="3" width="11.6640625" style="1" customWidth="1"/>
    <col min="4" max="4" width="16.1640625" style="1" customWidth="1"/>
    <col min="5" max="5" width="18.6640625" style="1" customWidth="1"/>
    <col min="6" max="6" width="10.1640625" style="1" customWidth="1"/>
    <col min="7" max="7" width="9.83203125" style="1" customWidth="1"/>
    <col min="8" max="8" width="12.1640625" style="1" customWidth="1"/>
    <col min="9" max="9" width="6.5" style="1" customWidth="1"/>
    <col min="10" max="10" width="1.83203125" style="1" customWidth="1"/>
    <col min="11" max="11" width="14.1640625" style="1" customWidth="1"/>
    <col min="12" max="16384" width="9.1640625" style="1"/>
  </cols>
  <sheetData>
    <row r="1" spans="1:11" ht="15.75" customHeight="1" thickBot="1" x14ac:dyDescent="0.25">
      <c r="A1" s="69" t="s">
        <v>0</v>
      </c>
      <c r="B1" s="70" t="s">
        <v>94</v>
      </c>
      <c r="C1" s="71"/>
      <c r="D1" s="71"/>
      <c r="E1" s="71"/>
      <c r="F1" s="71"/>
      <c r="G1" s="71"/>
      <c r="H1" s="71"/>
      <c r="I1" s="71"/>
      <c r="J1" s="71"/>
      <c r="K1" s="72"/>
    </row>
    <row r="2" spans="1:11" ht="15.75" customHeight="1" x14ac:dyDescent="0.2">
      <c r="A2" s="45"/>
      <c r="B2" s="15"/>
      <c r="C2" s="15"/>
      <c r="D2" s="15"/>
      <c r="E2" s="15"/>
      <c r="F2" s="15"/>
      <c r="G2" s="15"/>
      <c r="H2" s="15"/>
      <c r="I2" s="15"/>
      <c r="J2" s="15"/>
      <c r="K2" s="15"/>
    </row>
    <row r="3" spans="1:11" ht="15.75" customHeight="1" x14ac:dyDescent="0.2">
      <c r="A3" s="14"/>
      <c r="B3" s="15"/>
      <c r="C3" s="15"/>
      <c r="D3" s="15"/>
      <c r="E3" s="15"/>
      <c r="F3" s="15"/>
      <c r="G3" s="15"/>
      <c r="H3" s="15"/>
      <c r="I3" s="15"/>
      <c r="J3" s="15"/>
      <c r="K3" s="15"/>
    </row>
    <row r="4" spans="1:11" ht="15.75" customHeight="1" x14ac:dyDescent="0.2">
      <c r="A4" s="91" t="s">
        <v>1</v>
      </c>
      <c r="B4" s="92"/>
      <c r="C4" s="92"/>
      <c r="D4" s="92"/>
      <c r="E4" s="92"/>
      <c r="F4" s="92"/>
      <c r="G4" s="92"/>
      <c r="H4" s="92"/>
      <c r="I4" s="93"/>
      <c r="J4" s="15"/>
      <c r="K4" s="15"/>
    </row>
    <row r="5" spans="1:11" ht="15.75" customHeight="1" x14ac:dyDescent="0.2">
      <c r="A5" s="108"/>
      <c r="B5" s="108"/>
      <c r="C5" s="108"/>
      <c r="D5" s="108"/>
      <c r="E5" s="108"/>
      <c r="F5" s="108"/>
      <c r="G5" s="108"/>
      <c r="H5" s="108"/>
      <c r="I5" s="108"/>
      <c r="J5" s="15"/>
      <c r="K5" s="15"/>
    </row>
    <row r="6" spans="1:11" ht="47.25" customHeight="1" x14ac:dyDescent="0.2">
      <c r="A6" s="20" t="s">
        <v>27</v>
      </c>
      <c r="B6" s="110" t="s">
        <v>28</v>
      </c>
      <c r="C6" s="110"/>
      <c r="D6" s="80" t="s">
        <v>29</v>
      </c>
      <c r="E6" s="81"/>
      <c r="F6" s="81"/>
      <c r="G6" s="81"/>
      <c r="H6" s="81"/>
      <c r="I6" s="82"/>
      <c r="J6" s="15"/>
      <c r="K6" s="15"/>
    </row>
    <row r="7" spans="1:11" ht="32.25" customHeight="1" x14ac:dyDescent="0.2">
      <c r="A7" s="19" t="s">
        <v>95</v>
      </c>
      <c r="B7" s="74">
        <v>0.7</v>
      </c>
      <c r="C7" s="74"/>
      <c r="D7" s="75" t="s">
        <v>3</v>
      </c>
      <c r="E7" s="76"/>
      <c r="F7" s="76"/>
      <c r="G7" s="76"/>
      <c r="H7" s="76"/>
      <c r="I7" s="77"/>
      <c r="J7" s="15"/>
      <c r="K7" s="15"/>
    </row>
    <row r="8" spans="1:11" ht="33.75" customHeight="1" x14ac:dyDescent="0.2">
      <c r="A8" s="19" t="s">
        <v>96</v>
      </c>
      <c r="B8" s="96">
        <v>0.25</v>
      </c>
      <c r="C8" s="97"/>
      <c r="D8" s="75" t="s">
        <v>4</v>
      </c>
      <c r="E8" s="76"/>
      <c r="F8" s="76"/>
      <c r="G8" s="76"/>
      <c r="H8" s="76"/>
      <c r="I8" s="77"/>
      <c r="J8" s="15"/>
      <c r="K8" s="15"/>
    </row>
    <row r="9" spans="1:11" ht="27" customHeight="1" x14ac:dyDescent="0.2">
      <c r="A9" s="19" t="s">
        <v>97</v>
      </c>
      <c r="B9" s="96">
        <v>0.05</v>
      </c>
      <c r="C9" s="97"/>
      <c r="D9" s="75" t="s">
        <v>4</v>
      </c>
      <c r="E9" s="76"/>
      <c r="F9" s="76"/>
      <c r="G9" s="76"/>
      <c r="H9" s="76"/>
      <c r="I9" s="77"/>
      <c r="J9" s="15"/>
      <c r="K9" s="15"/>
    </row>
    <row r="10" spans="1:11" ht="8.25" customHeight="1" x14ac:dyDescent="0.2">
      <c r="A10" s="16"/>
      <c r="B10" s="16"/>
      <c r="C10" s="16"/>
      <c r="D10" s="16"/>
      <c r="E10" s="16"/>
      <c r="F10" s="5"/>
      <c r="G10" s="5"/>
      <c r="H10" s="17"/>
      <c r="I10" s="18"/>
      <c r="J10" s="15"/>
      <c r="K10" s="15"/>
    </row>
    <row r="11" spans="1:11" ht="18" customHeight="1" x14ac:dyDescent="0.2">
      <c r="A11" s="105" t="s">
        <v>89</v>
      </c>
      <c r="B11" s="106"/>
      <c r="C11" s="106"/>
      <c r="D11" s="106"/>
      <c r="E11" s="106"/>
      <c r="F11" s="106"/>
      <c r="G11" s="106"/>
      <c r="H11" s="106"/>
      <c r="I11" s="106"/>
      <c r="J11" s="15"/>
      <c r="K11" s="15"/>
    </row>
    <row r="12" spans="1:11" ht="49" customHeight="1" x14ac:dyDescent="0.2">
      <c r="A12" s="78" t="s">
        <v>80</v>
      </c>
      <c r="B12" s="79"/>
      <c r="C12" s="78" t="s">
        <v>81</v>
      </c>
      <c r="D12" s="79"/>
      <c r="E12" s="78" t="s">
        <v>82</v>
      </c>
      <c r="F12" s="79"/>
      <c r="G12" s="80" t="s">
        <v>83</v>
      </c>
      <c r="H12" s="81"/>
      <c r="I12" s="82"/>
      <c r="J12" s="15"/>
      <c r="K12" s="15"/>
    </row>
    <row r="13" spans="1:11" ht="51" customHeight="1" x14ac:dyDescent="0.2">
      <c r="A13" s="78">
        <f>+'2. Exp habilitante EJECUTADA'!A17+'3. Exp habilitante EN EJEC'!A18</f>
        <v>5</v>
      </c>
      <c r="B13" s="79"/>
      <c r="C13" s="78">
        <f>+'2. Exp habilitante EJECUTADA'!A17</f>
        <v>3</v>
      </c>
      <c r="D13" s="79"/>
      <c r="E13" s="78">
        <f>+'3. Exp habilitante EN EJEC'!A18</f>
        <v>2</v>
      </c>
      <c r="F13" s="79"/>
      <c r="G13" s="98">
        <f>IF(AND(C13&gt;=E13,A13&lt;=10),1,0)</f>
        <v>1</v>
      </c>
      <c r="H13" s="99"/>
      <c r="I13" s="100"/>
      <c r="J13" s="15"/>
      <c r="K13" s="15"/>
    </row>
    <row r="14" spans="1:11" ht="15" customHeight="1" x14ac:dyDescent="0.2">
      <c r="A14" s="3"/>
      <c r="B14" s="4"/>
      <c r="C14" s="4"/>
      <c r="D14" s="4"/>
      <c r="E14" s="4"/>
      <c r="F14" s="3"/>
      <c r="G14" s="3"/>
      <c r="H14" s="3"/>
      <c r="I14" s="3"/>
    </row>
    <row r="15" spans="1:11" ht="15" customHeight="1" x14ac:dyDescent="0.2">
      <c r="A15" s="105" t="s">
        <v>90</v>
      </c>
      <c r="B15" s="106"/>
      <c r="C15" s="106"/>
      <c r="D15" s="106"/>
      <c r="E15" s="106"/>
      <c r="F15" s="106"/>
      <c r="G15" s="106"/>
      <c r="H15" s="106"/>
      <c r="I15" s="106"/>
      <c r="J15" s="106"/>
      <c r="K15" s="107"/>
    </row>
    <row r="16" spans="1:11" ht="30" customHeight="1" x14ac:dyDescent="0.2">
      <c r="A16" s="101" t="s">
        <v>31</v>
      </c>
      <c r="B16" s="101"/>
      <c r="C16" s="101"/>
      <c r="D16" s="101"/>
      <c r="E16" s="101"/>
      <c r="F16" s="101"/>
      <c r="G16" s="101"/>
      <c r="H16" s="101"/>
      <c r="I16" s="102">
        <f>+'2. Exp habilitante EJECUTADA'!Q16+'3. Exp habilitante EN EJEC'!O17</f>
        <v>491010.38</v>
      </c>
      <c r="J16" s="103"/>
      <c r="K16" s="104"/>
    </row>
    <row r="17" spans="1:11" ht="15" customHeight="1" x14ac:dyDescent="0.2">
      <c r="A17" s="10"/>
      <c r="B17" s="10"/>
      <c r="C17" s="10"/>
      <c r="D17" s="10"/>
      <c r="E17" s="10"/>
      <c r="F17" s="10"/>
      <c r="G17" s="10"/>
      <c r="H17" s="10"/>
      <c r="I17" s="10"/>
      <c r="J17" s="10"/>
      <c r="K17" s="10"/>
    </row>
    <row r="18" spans="1:11" ht="10.5" customHeight="1" x14ac:dyDescent="0.2">
      <c r="A18" s="109"/>
      <c r="B18" s="109"/>
      <c r="C18" s="109"/>
      <c r="D18" s="109"/>
      <c r="E18" s="109"/>
      <c r="F18" s="109"/>
      <c r="G18" s="109"/>
      <c r="H18" s="109"/>
      <c r="I18" s="109"/>
      <c r="J18" s="109"/>
      <c r="K18" s="109"/>
    </row>
    <row r="19" spans="1:11" ht="30" customHeight="1" thickBot="1" x14ac:dyDescent="0.25">
      <c r="A19" s="94" t="s">
        <v>25</v>
      </c>
      <c r="B19" s="95"/>
      <c r="C19" s="95"/>
      <c r="D19" s="81"/>
      <c r="E19" s="81"/>
      <c r="F19" s="81"/>
      <c r="G19" s="82"/>
      <c r="H19" s="80" t="s">
        <v>2</v>
      </c>
      <c r="I19" s="81"/>
      <c r="J19" s="81"/>
      <c r="K19" s="82"/>
    </row>
    <row r="20" spans="1:11" ht="30" customHeight="1" thickBot="1" x14ac:dyDescent="0.25">
      <c r="A20" s="115" t="s">
        <v>39</v>
      </c>
      <c r="B20" s="116"/>
      <c r="C20" s="117"/>
      <c r="D20" s="118" t="s">
        <v>41</v>
      </c>
      <c r="E20" s="81"/>
      <c r="F20" s="81"/>
      <c r="G20" s="82"/>
      <c r="H20" s="94">
        <f>+IF($I$16&gt;=$D$21,1,0)</f>
        <v>1</v>
      </c>
      <c r="I20" s="95"/>
      <c r="J20" s="95"/>
      <c r="K20" s="111"/>
    </row>
    <row r="21" spans="1:11" ht="126" customHeight="1" thickBot="1" x14ac:dyDescent="0.25">
      <c r="A21" s="115" t="s">
        <v>70</v>
      </c>
      <c r="B21" s="116"/>
      <c r="C21" s="117"/>
      <c r="D21" s="119">
        <f>VLOOKUP(A21,'Hoja 1 variables'!H4:K9,4,FALSE)</f>
        <v>122186.13098113242</v>
      </c>
      <c r="E21" s="120"/>
      <c r="F21" s="120"/>
      <c r="G21" s="121"/>
      <c r="H21" s="112"/>
      <c r="I21" s="113"/>
      <c r="J21" s="113"/>
      <c r="K21" s="114"/>
    </row>
    <row r="22" spans="1:11" ht="15" customHeight="1" thickBot="1" x14ac:dyDescent="0.25">
      <c r="A22" s="2"/>
      <c r="B22" s="2"/>
      <c r="C22" s="2"/>
      <c r="D22" s="2"/>
      <c r="E22" s="2"/>
      <c r="F22" s="2"/>
      <c r="G22" s="2"/>
      <c r="H22" s="2"/>
      <c r="I22" s="2"/>
    </row>
    <row r="23" spans="1:11" ht="15" customHeight="1" thickBot="1" x14ac:dyDescent="0.25">
      <c r="A23" s="83" t="s">
        <v>91</v>
      </c>
      <c r="B23" s="84"/>
      <c r="C23" s="84"/>
      <c r="D23" s="84"/>
      <c r="E23" s="84"/>
      <c r="F23" s="84"/>
      <c r="G23" s="84"/>
      <c r="H23" s="84"/>
      <c r="I23" s="84"/>
      <c r="J23" s="84"/>
      <c r="K23" s="85"/>
    </row>
    <row r="24" spans="1:11" ht="16" thickBot="1" x14ac:dyDescent="0.25">
      <c r="A24" s="86" t="s">
        <v>92</v>
      </c>
      <c r="B24" s="87"/>
      <c r="C24" s="87"/>
      <c r="D24" s="87"/>
      <c r="E24" s="87"/>
      <c r="F24" s="87"/>
      <c r="G24" s="87"/>
      <c r="H24" s="88">
        <f>+IF(SUM(H20,G13)=2,1,0)</f>
        <v>1</v>
      </c>
      <c r="I24" s="89"/>
      <c r="J24" s="89"/>
      <c r="K24" s="90"/>
    </row>
  </sheetData>
  <dataConsolidate/>
  <mergeCells count="33">
    <mergeCell ref="H20:K21"/>
    <mergeCell ref="D8:I8"/>
    <mergeCell ref="B9:C9"/>
    <mergeCell ref="D9:I9"/>
    <mergeCell ref="A21:C21"/>
    <mergeCell ref="A20:C20"/>
    <mergeCell ref="D20:G20"/>
    <mergeCell ref="D21:G21"/>
    <mergeCell ref="A11:I11"/>
    <mergeCell ref="A12:B12"/>
    <mergeCell ref="C12:D12"/>
    <mergeCell ref="E12:F12"/>
    <mergeCell ref="A23:K23"/>
    <mergeCell ref="A24:G24"/>
    <mergeCell ref="H24:K24"/>
    <mergeCell ref="A4:I4"/>
    <mergeCell ref="A19:G19"/>
    <mergeCell ref="B8:C8"/>
    <mergeCell ref="E13:F13"/>
    <mergeCell ref="G12:I12"/>
    <mergeCell ref="G13:I13"/>
    <mergeCell ref="A16:H16"/>
    <mergeCell ref="I16:K16"/>
    <mergeCell ref="A15:K15"/>
    <mergeCell ref="A5:I5"/>
    <mergeCell ref="A18:K18"/>
    <mergeCell ref="H19:K19"/>
    <mergeCell ref="B6:C6"/>
    <mergeCell ref="B7:C7"/>
    <mergeCell ref="D7:I7"/>
    <mergeCell ref="A13:B13"/>
    <mergeCell ref="C13:D13"/>
    <mergeCell ref="D6:I6"/>
  </mergeCells>
  <dataValidations count="2">
    <dataValidation type="list" showInputMessage="1" showErrorMessage="1" prompt="Seleccionar SI o NO" sqref="F10:G10 D6:D9" xr:uid="{00000000-0002-0000-0100-000000000000}">
      <formula1>RESPUESTASINO</formula1>
    </dataValidation>
    <dataValidation showInputMessage="1" showErrorMessage="1" prompt="Seleccionar SI o NO" sqref="G12:I13" xr:uid="{08ABB49C-2ED8-DD43-A594-483F1561AE57}"/>
  </dataValidations>
  <pageMargins left="0.70866141732283472" right="0.70866141732283472" top="1.4960629921259843" bottom="0.74803149606299213" header="0.31496062992125984" footer="0.31496062992125984"/>
  <pageSetup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492B792C-9303-4EC9-BFE0-1FFF15668F0E}">
          <x14:formula1>
            <xm:f>'Hoja 1 variables'!$H$4:$H$9</xm:f>
          </x14:formula1>
          <xm:sqref>A21:C21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B22"/>
  <sheetViews>
    <sheetView topLeftCell="X8" zoomScale="140" zoomScaleNormal="140" workbookViewId="0">
      <selection activeCell="AA9" sqref="AA9"/>
    </sheetView>
  </sheetViews>
  <sheetFormatPr baseColWidth="10" defaultColWidth="9.1640625" defaultRowHeight="15" x14ac:dyDescent="0.2"/>
  <cols>
    <col min="1" max="1" width="6.6640625" style="1" customWidth="1"/>
    <col min="2" max="2" width="8.6640625" style="1" customWidth="1"/>
    <col min="3" max="3" width="10.5" style="1" customWidth="1"/>
    <col min="4" max="4" width="9" style="1" customWidth="1"/>
    <col min="5" max="5" width="8.5" style="1" customWidth="1"/>
    <col min="6" max="6" width="15.83203125" style="1" customWidth="1"/>
    <col min="7" max="7" width="52" style="1" customWidth="1"/>
    <col min="8" max="8" width="9" style="1" bestFit="1" customWidth="1"/>
    <col min="9" max="9" width="8.83203125" style="1" customWidth="1"/>
    <col min="10" max="10" width="4" style="1" customWidth="1"/>
    <col min="11" max="11" width="5.33203125" style="1" customWidth="1"/>
    <col min="12" max="13" width="17.83203125" style="1" customWidth="1"/>
    <col min="14" max="14" width="16.6640625" style="1" bestFit="1" customWidth="1"/>
    <col min="15" max="15" width="15" style="1" bestFit="1" customWidth="1"/>
    <col min="16" max="16" width="16" style="1" customWidth="1"/>
    <col min="17" max="17" width="23.5" style="32" customWidth="1"/>
    <col min="18" max="18" width="12.33203125" style="1" bestFit="1" customWidth="1"/>
    <col min="19" max="19" width="12.5" style="1" bestFit="1" customWidth="1"/>
    <col min="20" max="20" width="16.6640625" style="1" bestFit="1" customWidth="1"/>
    <col min="21" max="21" width="15" style="1" bestFit="1" customWidth="1"/>
    <col min="22" max="22" width="16.6640625" style="1" bestFit="1" customWidth="1"/>
    <col min="23" max="23" width="16.83203125" style="1" customWidth="1"/>
    <col min="24" max="24" width="22.5" style="1" customWidth="1"/>
    <col min="25" max="25" width="9.1640625" style="1"/>
    <col min="26" max="26" width="17" style="1" customWidth="1"/>
    <col min="27" max="27" width="9.1640625" style="1"/>
    <col min="28" max="28" width="40.5" style="1" customWidth="1"/>
    <col min="29" max="16384" width="9.1640625" style="1"/>
  </cols>
  <sheetData>
    <row r="1" spans="1:28" ht="20.25" customHeight="1" x14ac:dyDescent="0.2">
      <c r="A1" s="122" t="s">
        <v>0</v>
      </c>
      <c r="B1" s="122"/>
      <c r="C1" s="125" t="str">
        <f>+'1.Carta y exp habilitante'!B1</f>
        <v>UT CONEXO TIC</v>
      </c>
      <c r="D1" s="126"/>
      <c r="E1" s="126"/>
      <c r="F1" s="126"/>
      <c r="G1" s="126"/>
      <c r="H1" s="126"/>
      <c r="I1" s="126"/>
      <c r="J1" s="126"/>
      <c r="K1" s="126"/>
      <c r="L1" s="126"/>
      <c r="M1" s="126"/>
      <c r="N1" s="126"/>
      <c r="O1" s="126"/>
      <c r="P1" s="126"/>
      <c r="Q1" s="126"/>
      <c r="R1" s="126"/>
      <c r="S1" s="126"/>
      <c r="T1" s="126"/>
      <c r="U1" s="126"/>
      <c r="V1" s="126"/>
      <c r="W1" s="126"/>
      <c r="X1" s="126"/>
      <c r="Y1" s="126"/>
      <c r="Z1" s="126"/>
      <c r="AA1" s="126"/>
      <c r="AB1" s="127"/>
    </row>
    <row r="2" spans="1:28" x14ac:dyDescent="0.2">
      <c r="B2" s="2"/>
      <c r="C2" s="2"/>
      <c r="D2" s="2"/>
      <c r="E2" s="2"/>
      <c r="F2" s="2"/>
      <c r="G2" s="2"/>
      <c r="H2" s="2"/>
      <c r="I2" s="2"/>
      <c r="J2" s="2"/>
      <c r="K2" s="2"/>
      <c r="L2" s="2"/>
      <c r="M2" s="2"/>
    </row>
    <row r="3" spans="1:28" x14ac:dyDescent="0.2">
      <c r="B3" s="2"/>
      <c r="C3" s="2"/>
      <c r="D3" s="2"/>
      <c r="E3" s="2"/>
      <c r="F3" s="2"/>
      <c r="G3" s="2"/>
      <c r="H3" s="2"/>
      <c r="I3" s="2"/>
      <c r="J3" s="2"/>
      <c r="K3" s="2"/>
      <c r="L3" s="2"/>
      <c r="M3" s="2"/>
    </row>
    <row r="4" spans="1:28" s="6" customFormat="1" ht="34.5" customHeight="1" x14ac:dyDescent="0.15">
      <c r="A4" s="123" t="s">
        <v>18</v>
      </c>
      <c r="B4" s="123" t="s">
        <v>5</v>
      </c>
      <c r="C4" s="130" t="s">
        <v>77</v>
      </c>
      <c r="D4" s="123" t="s">
        <v>7</v>
      </c>
      <c r="E4" s="123" t="s">
        <v>76</v>
      </c>
      <c r="F4" s="123" t="s">
        <v>6</v>
      </c>
      <c r="G4" s="123" t="s">
        <v>75</v>
      </c>
      <c r="H4" s="123" t="s">
        <v>8</v>
      </c>
      <c r="I4" s="123" t="s">
        <v>9</v>
      </c>
      <c r="J4" s="124" t="s">
        <v>10</v>
      </c>
      <c r="K4" s="124"/>
      <c r="L4" s="128" t="s">
        <v>78</v>
      </c>
      <c r="M4" s="128" t="s">
        <v>79</v>
      </c>
      <c r="N4" s="123" t="s">
        <v>13</v>
      </c>
      <c r="O4" s="123" t="s">
        <v>14</v>
      </c>
      <c r="P4" s="123" t="s">
        <v>15</v>
      </c>
      <c r="Q4" s="132" t="s">
        <v>42</v>
      </c>
      <c r="R4" s="133"/>
      <c r="S4" s="133"/>
      <c r="T4" s="134"/>
      <c r="U4" s="132" t="s">
        <v>43</v>
      </c>
      <c r="V4" s="133"/>
      <c r="W4" s="133"/>
      <c r="X4" s="133"/>
      <c r="Y4" s="133"/>
      <c r="Z4" s="134"/>
      <c r="AA4" s="123" t="s">
        <v>16</v>
      </c>
      <c r="AB4" s="123" t="s">
        <v>17</v>
      </c>
    </row>
    <row r="5" spans="1:28" s="6" customFormat="1" ht="114" customHeight="1" x14ac:dyDescent="0.15">
      <c r="A5" s="123"/>
      <c r="B5" s="123"/>
      <c r="C5" s="131"/>
      <c r="D5" s="123"/>
      <c r="E5" s="123"/>
      <c r="F5" s="123"/>
      <c r="G5" s="123"/>
      <c r="H5" s="123"/>
      <c r="I5" s="123"/>
      <c r="J5" s="29" t="s">
        <v>11</v>
      </c>
      <c r="K5" s="29" t="s">
        <v>12</v>
      </c>
      <c r="L5" s="129"/>
      <c r="M5" s="129"/>
      <c r="N5" s="123"/>
      <c r="O5" s="123"/>
      <c r="P5" s="123"/>
      <c r="Q5" s="46" t="s">
        <v>32</v>
      </c>
      <c r="R5" s="47" t="s">
        <v>44</v>
      </c>
      <c r="S5" s="47" t="s">
        <v>45</v>
      </c>
      <c r="T5" s="47" t="s">
        <v>46</v>
      </c>
      <c r="U5" s="48" t="s">
        <v>21</v>
      </c>
      <c r="V5" s="48" t="s">
        <v>26</v>
      </c>
      <c r="W5" s="48" t="s">
        <v>22</v>
      </c>
      <c r="X5" s="48" t="s">
        <v>23</v>
      </c>
      <c r="Y5" s="48" t="s">
        <v>24</v>
      </c>
      <c r="Z5" s="49" t="s">
        <v>74</v>
      </c>
      <c r="AA5" s="123"/>
      <c r="AB5" s="123"/>
    </row>
    <row r="6" spans="1:28" ht="143" customHeight="1" x14ac:dyDescent="0.2">
      <c r="A6" s="13">
        <v>1</v>
      </c>
      <c r="B6" s="22" t="s">
        <v>95</v>
      </c>
      <c r="C6" s="22" t="s">
        <v>98</v>
      </c>
      <c r="D6" s="22">
        <v>44</v>
      </c>
      <c r="E6" s="22" t="s">
        <v>99</v>
      </c>
      <c r="F6" s="22" t="s">
        <v>100</v>
      </c>
      <c r="G6" s="22" t="s">
        <v>110</v>
      </c>
      <c r="H6" s="23">
        <v>40252</v>
      </c>
      <c r="I6" s="23">
        <v>42415</v>
      </c>
      <c r="J6" s="22" t="s">
        <v>101</v>
      </c>
      <c r="K6" s="24">
        <v>1</v>
      </c>
      <c r="L6" s="24" t="s">
        <v>108</v>
      </c>
      <c r="M6" s="24" t="s">
        <v>108</v>
      </c>
      <c r="N6" s="25">
        <v>284435117339</v>
      </c>
      <c r="O6" s="27">
        <f>+'Hoja 1 variables'!E12</f>
        <v>689454</v>
      </c>
      <c r="P6" s="73">
        <f>+N6/O6</f>
        <v>412551.26134448417</v>
      </c>
      <c r="Q6" s="21">
        <v>412550.66</v>
      </c>
      <c r="R6" s="21" t="s">
        <v>95</v>
      </c>
      <c r="S6" s="21" t="s">
        <v>102</v>
      </c>
      <c r="T6" s="21" t="s">
        <v>103</v>
      </c>
      <c r="U6" s="22">
        <v>1</v>
      </c>
      <c r="V6" s="13">
        <v>1</v>
      </c>
      <c r="W6" s="13">
        <v>1</v>
      </c>
      <c r="X6" s="13">
        <v>1</v>
      </c>
      <c r="Y6" s="13">
        <v>1</v>
      </c>
      <c r="Z6" s="13">
        <v>1</v>
      </c>
      <c r="AA6" s="13">
        <v>1</v>
      </c>
      <c r="AB6" s="30"/>
    </row>
    <row r="7" spans="1:28" ht="156" customHeight="1" x14ac:dyDescent="0.2">
      <c r="A7" s="13">
        <v>1</v>
      </c>
      <c r="B7" s="22" t="s">
        <v>95</v>
      </c>
      <c r="C7" s="13" t="s">
        <v>98</v>
      </c>
      <c r="D7" s="13">
        <v>68</v>
      </c>
      <c r="E7" s="22" t="s">
        <v>99</v>
      </c>
      <c r="F7" s="22" t="s">
        <v>104</v>
      </c>
      <c r="G7" s="22" t="s">
        <v>111</v>
      </c>
      <c r="H7" s="23">
        <v>41470</v>
      </c>
      <c r="I7" s="23">
        <v>42460</v>
      </c>
      <c r="J7" s="22" t="s">
        <v>101</v>
      </c>
      <c r="K7" s="24">
        <v>1</v>
      </c>
      <c r="L7" s="24" t="s">
        <v>108</v>
      </c>
      <c r="M7" s="24" t="s">
        <v>108</v>
      </c>
      <c r="N7" s="25">
        <v>54094447155</v>
      </c>
      <c r="O7" s="27">
        <f>+'Hoja 1 variables'!E12</f>
        <v>689454</v>
      </c>
      <c r="P7" s="50">
        <f t="shared" ref="P7:P15" si="0">+N7/O7</f>
        <v>78459.835108651198</v>
      </c>
      <c r="Q7" s="21">
        <v>78459.72</v>
      </c>
      <c r="R7" s="21" t="s">
        <v>95</v>
      </c>
      <c r="S7" s="21" t="s">
        <v>104</v>
      </c>
      <c r="T7" s="21" t="s">
        <v>103</v>
      </c>
      <c r="U7" s="22">
        <v>1</v>
      </c>
      <c r="V7" s="13">
        <v>1</v>
      </c>
      <c r="W7" s="13">
        <v>1</v>
      </c>
      <c r="X7" s="13">
        <v>0</v>
      </c>
      <c r="Y7" s="13">
        <v>1</v>
      </c>
      <c r="Z7" s="13">
        <v>1</v>
      </c>
      <c r="AA7" s="13">
        <v>1</v>
      </c>
      <c r="AB7" s="30" t="s">
        <v>114</v>
      </c>
    </row>
    <row r="8" spans="1:28" ht="151" customHeight="1" x14ac:dyDescent="0.2">
      <c r="A8" s="13">
        <v>1</v>
      </c>
      <c r="B8" s="22" t="s">
        <v>95</v>
      </c>
      <c r="C8" s="13" t="s">
        <v>98</v>
      </c>
      <c r="D8" s="13">
        <v>36</v>
      </c>
      <c r="E8" s="22">
        <v>83111600</v>
      </c>
      <c r="F8" s="22" t="s">
        <v>105</v>
      </c>
      <c r="G8" s="22" t="s">
        <v>112</v>
      </c>
      <c r="H8" s="23">
        <v>40000</v>
      </c>
      <c r="I8" s="23">
        <v>45993</v>
      </c>
      <c r="J8" s="22" t="s">
        <v>101</v>
      </c>
      <c r="K8" s="24">
        <v>1</v>
      </c>
      <c r="L8" s="24" t="s">
        <v>108</v>
      </c>
      <c r="M8" s="24" t="s">
        <v>108</v>
      </c>
      <c r="N8" s="25">
        <v>46801809500</v>
      </c>
      <c r="O8" s="27">
        <f>+'Hoja 1 variables'!E5</f>
        <v>515000</v>
      </c>
      <c r="P8" s="50">
        <f t="shared" si="0"/>
        <v>90877.3</v>
      </c>
      <c r="Q8" s="21">
        <v>90877.3</v>
      </c>
      <c r="R8" s="21" t="s">
        <v>95</v>
      </c>
      <c r="S8" s="21" t="s">
        <v>105</v>
      </c>
      <c r="T8" s="21" t="s">
        <v>103</v>
      </c>
      <c r="U8" s="13">
        <v>1</v>
      </c>
      <c r="V8" s="13">
        <v>1</v>
      </c>
      <c r="W8" s="13">
        <v>1</v>
      </c>
      <c r="X8" s="13">
        <v>1</v>
      </c>
      <c r="Y8" s="13">
        <v>1</v>
      </c>
      <c r="Z8" s="13">
        <v>0</v>
      </c>
      <c r="AA8" s="13">
        <v>0</v>
      </c>
      <c r="AB8" s="31" t="s">
        <v>109</v>
      </c>
    </row>
    <row r="9" spans="1:28" x14ac:dyDescent="0.2">
      <c r="A9" s="13">
        <v>0</v>
      </c>
      <c r="B9" s="13"/>
      <c r="C9" s="13"/>
      <c r="D9" s="13"/>
      <c r="E9" s="22"/>
      <c r="F9" s="22"/>
      <c r="G9" s="26"/>
      <c r="H9" s="23"/>
      <c r="I9" s="23"/>
      <c r="J9" s="22"/>
      <c r="K9" s="24"/>
      <c r="L9" s="24"/>
      <c r="M9" s="24"/>
      <c r="N9" s="25"/>
      <c r="O9" s="27"/>
      <c r="P9" s="50" t="e">
        <f t="shared" si="0"/>
        <v>#DIV/0!</v>
      </c>
      <c r="Q9" s="21"/>
      <c r="R9" s="21"/>
      <c r="S9" s="21"/>
      <c r="T9" s="21"/>
      <c r="U9" s="22"/>
      <c r="V9" s="13"/>
      <c r="W9" s="13"/>
      <c r="X9" s="13"/>
      <c r="Y9" s="13"/>
      <c r="Z9" s="13"/>
      <c r="AA9" s="13"/>
      <c r="AB9" s="30"/>
    </row>
    <row r="10" spans="1:28" x14ac:dyDescent="0.2">
      <c r="A10" s="13">
        <v>0</v>
      </c>
      <c r="B10" s="13"/>
      <c r="C10" s="13"/>
      <c r="D10" s="13"/>
      <c r="E10" s="22"/>
      <c r="F10" s="22"/>
      <c r="G10" s="26"/>
      <c r="H10" s="23"/>
      <c r="I10" s="23"/>
      <c r="J10" s="22"/>
      <c r="K10" s="24"/>
      <c r="L10" s="24"/>
      <c r="M10" s="24"/>
      <c r="N10" s="25"/>
      <c r="O10" s="27"/>
      <c r="P10" s="50" t="e">
        <f t="shared" si="0"/>
        <v>#DIV/0!</v>
      </c>
      <c r="Q10" s="21"/>
      <c r="R10" s="21"/>
      <c r="S10" s="21"/>
      <c r="T10" s="21"/>
      <c r="U10" s="13"/>
      <c r="V10" s="13"/>
      <c r="W10" s="13"/>
      <c r="X10" s="13"/>
      <c r="Y10" s="13"/>
      <c r="Z10" s="13"/>
      <c r="AA10" s="13"/>
      <c r="AB10" s="30"/>
    </row>
    <row r="11" spans="1:28" x14ac:dyDescent="0.2">
      <c r="A11" s="13">
        <v>0</v>
      </c>
      <c r="B11" s="13"/>
      <c r="C11" s="13"/>
      <c r="D11" s="13"/>
      <c r="E11" s="22"/>
      <c r="F11" s="22"/>
      <c r="G11" s="26"/>
      <c r="H11" s="23"/>
      <c r="I11" s="23"/>
      <c r="J11" s="22"/>
      <c r="K11" s="24"/>
      <c r="L11" s="24"/>
      <c r="M11" s="24"/>
      <c r="N11" s="25"/>
      <c r="O11" s="27"/>
      <c r="P11" s="50" t="e">
        <f t="shared" si="0"/>
        <v>#DIV/0!</v>
      </c>
      <c r="Q11" s="21"/>
      <c r="R11" s="21"/>
      <c r="S11" s="21"/>
      <c r="T11" s="21"/>
      <c r="U11" s="13"/>
      <c r="V11" s="13"/>
      <c r="W11" s="13"/>
      <c r="X11" s="13"/>
      <c r="Y11" s="13"/>
      <c r="Z11" s="13"/>
      <c r="AA11" s="13"/>
      <c r="AB11" s="30"/>
    </row>
    <row r="12" spans="1:28" x14ac:dyDescent="0.2">
      <c r="A12" s="13">
        <v>0</v>
      </c>
      <c r="B12" s="13"/>
      <c r="C12" s="13"/>
      <c r="D12" s="13"/>
      <c r="E12" s="22"/>
      <c r="F12" s="22"/>
      <c r="G12" s="26"/>
      <c r="H12" s="23"/>
      <c r="I12" s="23"/>
      <c r="J12" s="22"/>
      <c r="K12" s="24"/>
      <c r="L12" s="24"/>
      <c r="M12" s="24"/>
      <c r="N12" s="25"/>
      <c r="O12" s="27"/>
      <c r="P12" s="50" t="e">
        <f t="shared" si="0"/>
        <v>#DIV/0!</v>
      </c>
      <c r="Q12" s="30"/>
      <c r="R12" s="21"/>
      <c r="S12" s="21"/>
      <c r="T12" s="21"/>
      <c r="U12" s="13"/>
      <c r="V12" s="13"/>
      <c r="W12" s="13"/>
      <c r="X12" s="13"/>
      <c r="Y12" s="13"/>
      <c r="Z12" s="13"/>
      <c r="AA12" s="13"/>
      <c r="AB12" s="21"/>
    </row>
    <row r="13" spans="1:28" x14ac:dyDescent="0.2">
      <c r="A13" s="13">
        <v>0</v>
      </c>
      <c r="B13" s="22"/>
      <c r="C13" s="22"/>
      <c r="D13" s="13"/>
      <c r="E13" s="22"/>
      <c r="F13" s="22"/>
      <c r="G13" s="26"/>
      <c r="H13" s="23"/>
      <c r="I13" s="23"/>
      <c r="J13" s="13"/>
      <c r="K13" s="24"/>
      <c r="L13" s="24"/>
      <c r="M13" s="24"/>
      <c r="N13" s="27"/>
      <c r="O13" s="27"/>
      <c r="P13" s="50" t="e">
        <f t="shared" si="0"/>
        <v>#DIV/0!</v>
      </c>
      <c r="Q13" s="31"/>
      <c r="R13" s="21"/>
      <c r="S13" s="21"/>
      <c r="T13" s="21"/>
      <c r="U13" s="13"/>
      <c r="V13" s="13"/>
      <c r="W13" s="13"/>
      <c r="X13" s="13"/>
      <c r="Y13" s="13"/>
      <c r="Z13" s="13"/>
      <c r="AA13" s="13"/>
      <c r="AB13" s="21"/>
    </row>
    <row r="14" spans="1:28" x14ac:dyDescent="0.2">
      <c r="A14" s="13">
        <v>0</v>
      </c>
      <c r="B14" s="22"/>
      <c r="C14" s="22"/>
      <c r="D14" s="13"/>
      <c r="E14" s="22"/>
      <c r="F14" s="22"/>
      <c r="G14" s="26"/>
      <c r="H14" s="23"/>
      <c r="I14" s="23"/>
      <c r="J14" s="13"/>
      <c r="K14" s="28"/>
      <c r="L14" s="28"/>
      <c r="M14" s="28"/>
      <c r="N14" s="25"/>
      <c r="O14" s="27"/>
      <c r="P14" s="50" t="e">
        <f t="shared" si="0"/>
        <v>#DIV/0!</v>
      </c>
      <c r="Q14" s="30"/>
      <c r="R14" s="21"/>
      <c r="S14" s="21"/>
      <c r="T14" s="21"/>
      <c r="U14" s="13"/>
      <c r="V14" s="13"/>
      <c r="W14" s="13"/>
      <c r="X14" s="13"/>
      <c r="Y14" s="13"/>
      <c r="Z14" s="13"/>
      <c r="AA14" s="13"/>
      <c r="AB14" s="21"/>
    </row>
    <row r="15" spans="1:28" x14ac:dyDescent="0.2">
      <c r="A15" s="13"/>
      <c r="B15" s="22"/>
      <c r="C15" s="22"/>
      <c r="D15" s="13"/>
      <c r="E15" s="22"/>
      <c r="F15" s="22"/>
      <c r="G15" s="26"/>
      <c r="H15" s="23"/>
      <c r="I15" s="23"/>
      <c r="J15" s="13"/>
      <c r="K15" s="28"/>
      <c r="L15" s="28"/>
      <c r="M15" s="28"/>
      <c r="N15" s="25"/>
      <c r="O15" s="27"/>
      <c r="P15" s="50" t="e">
        <f t="shared" si="0"/>
        <v>#DIV/0!</v>
      </c>
      <c r="Q15" s="30"/>
      <c r="R15" s="21"/>
      <c r="S15" s="21"/>
      <c r="T15" s="21"/>
      <c r="U15" s="13"/>
      <c r="V15" s="13"/>
      <c r="W15" s="13"/>
      <c r="X15" s="13"/>
      <c r="Y15" s="13"/>
      <c r="Z15" s="13"/>
      <c r="AA15" s="13"/>
      <c r="AB15" s="21"/>
    </row>
    <row r="16" spans="1:28" x14ac:dyDescent="0.2">
      <c r="G16" s="1">
        <f>180/12</f>
        <v>15</v>
      </c>
      <c r="Q16" s="36">
        <f>+SUMPRODUCT($Q$6:$Q$15,$AA$6:$AA$15)</f>
        <v>491010.38</v>
      </c>
    </row>
    <row r="17" spans="1:16" x14ac:dyDescent="0.2">
      <c r="A17" s="1">
        <f>SUM(A6:A15)</f>
        <v>3</v>
      </c>
      <c r="C17" s="1">
        <f>180/12</f>
        <v>15</v>
      </c>
      <c r="K17" s="9"/>
      <c r="L17" s="9"/>
      <c r="M17" s="9"/>
      <c r="N17" s="33"/>
      <c r="O17" s="9"/>
      <c r="P17" s="36"/>
    </row>
    <row r="18" spans="1:16" x14ac:dyDescent="0.2">
      <c r="K18" s="9"/>
      <c r="L18" s="9"/>
      <c r="M18" s="9"/>
      <c r="N18" s="33"/>
      <c r="O18" s="34"/>
    </row>
    <row r="19" spans="1:16" x14ac:dyDescent="0.2">
      <c r="K19" s="9"/>
      <c r="L19" s="9"/>
      <c r="M19" s="9"/>
      <c r="N19" s="9"/>
      <c r="O19" s="35"/>
    </row>
    <row r="20" spans="1:16" x14ac:dyDescent="0.2">
      <c r="K20" s="9"/>
      <c r="L20" s="9"/>
      <c r="M20" s="9"/>
      <c r="N20" s="9"/>
      <c r="O20" s="9"/>
    </row>
    <row r="21" spans="1:16" x14ac:dyDescent="0.2">
      <c r="K21" s="9"/>
      <c r="L21" s="9"/>
      <c r="M21" s="9"/>
      <c r="N21" s="9"/>
      <c r="O21" s="9"/>
    </row>
    <row r="22" spans="1:16" x14ac:dyDescent="0.2">
      <c r="K22" s="9"/>
      <c r="L22" s="9"/>
      <c r="M22" s="9"/>
      <c r="N22" s="35"/>
      <c r="O22" s="9"/>
    </row>
  </sheetData>
  <mergeCells count="21">
    <mergeCell ref="M4:M5"/>
    <mergeCell ref="Q4:T4"/>
    <mergeCell ref="U4:Z4"/>
    <mergeCell ref="AA4:AA5"/>
    <mergeCell ref="AB4:AB5"/>
    <mergeCell ref="A1:B1"/>
    <mergeCell ref="A4:A5"/>
    <mergeCell ref="B4:B5"/>
    <mergeCell ref="J4:K4"/>
    <mergeCell ref="N4:N5"/>
    <mergeCell ref="D4:D5"/>
    <mergeCell ref="E4:E5"/>
    <mergeCell ref="F4:F5"/>
    <mergeCell ref="G4:G5"/>
    <mergeCell ref="H4:H5"/>
    <mergeCell ref="I4:I5"/>
    <mergeCell ref="C1:AB1"/>
    <mergeCell ref="O4:O5"/>
    <mergeCell ref="P4:P5"/>
    <mergeCell ref="L4:L5"/>
    <mergeCell ref="C4:C5"/>
  </mergeCells>
  <pageMargins left="0.70866141732283472" right="0.70866141732283472" top="1.4566929133858268" bottom="0.74803149606299213" header="0.31496062992125984" footer="0.31496062992125984"/>
  <pageSetup scale="69" fitToWidth="0"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xWindow="1067" yWindow="589" count="2">
        <x14:dataValidation type="list" allowBlank="1" showInputMessage="1" showErrorMessage="1" prompt="1=SI_x000a_0=NO" xr:uid="{AA0B99AD-9371-4A42-A4FB-5D366164511D}">
          <x14:formula1>
            <xm:f>'Hoja 1 variables'!$C$2:$C$3</xm:f>
          </x14:formula1>
          <xm:sqref>V6:AA15 U8:U15</xm:sqref>
        </x14:dataValidation>
        <x14:dataValidation type="list" allowBlank="1" showInputMessage="1" showErrorMessage="1" prompt="POR CADA CONTRATO 1" xr:uid="{3E652470-A155-CC47-954D-CA73ABF4F62D}">
          <x14:formula1>
            <xm:f>'Hoja 1 variables'!$C$2:$C$3</xm:f>
          </x14:formula1>
          <xm:sqref>A6:A15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6AE93-2489-EF47-8536-3991A6FA0786}">
  <sheetPr>
    <pageSetUpPr fitToPage="1"/>
  </sheetPr>
  <dimension ref="A1:W22"/>
  <sheetViews>
    <sheetView tabSelected="1" topLeftCell="A6" zoomScale="130" zoomScaleNormal="130" workbookViewId="0">
      <selection activeCell="B7" sqref="B7"/>
    </sheetView>
  </sheetViews>
  <sheetFormatPr baseColWidth="10" defaultColWidth="9.1640625" defaultRowHeight="15" x14ac:dyDescent="0.2"/>
  <cols>
    <col min="1" max="1" width="6.6640625" style="1" customWidth="1"/>
    <col min="2" max="2" width="12.6640625" style="1" customWidth="1"/>
    <col min="3" max="3" width="15.6640625" style="1" customWidth="1"/>
    <col min="4" max="4" width="16.33203125" style="1" customWidth="1"/>
    <col min="5" max="5" width="44.83203125" style="1" customWidth="1"/>
    <col min="6" max="6" width="8.5" style="1" customWidth="1"/>
    <col min="7" max="7" width="12.83203125" style="1" customWidth="1"/>
    <col min="8" max="8" width="9" style="1" bestFit="1" customWidth="1"/>
    <col min="9" max="9" width="8.83203125" style="1" customWidth="1"/>
    <col min="10" max="10" width="17.6640625" style="1" customWidth="1"/>
    <col min="11" max="11" width="18.1640625" style="1" customWidth="1"/>
    <col min="12" max="12" width="16.6640625" style="1" bestFit="1" customWidth="1"/>
    <col min="13" max="13" width="16.6640625" style="1" customWidth="1"/>
    <col min="14" max="14" width="15" style="1" bestFit="1" customWidth="1"/>
    <col min="15" max="15" width="19.6640625" style="1" customWidth="1"/>
    <col min="16" max="16" width="15" style="1" bestFit="1" customWidth="1"/>
    <col min="17" max="17" width="16.6640625" style="1" bestFit="1" customWidth="1"/>
    <col min="18" max="18" width="38" style="1" customWidth="1"/>
    <col min="19" max="19" width="32.33203125" style="1" customWidth="1"/>
    <col min="20" max="20" width="11.5" style="1" customWidth="1"/>
    <col min="21" max="22" width="17" style="1" customWidth="1"/>
    <col min="23" max="23" width="80.5" style="1" customWidth="1"/>
    <col min="24" max="16384" width="9.1640625" style="1"/>
  </cols>
  <sheetData>
    <row r="1" spans="1:23" ht="20.25" customHeight="1" x14ac:dyDescent="0.2">
      <c r="A1" s="122" t="s">
        <v>0</v>
      </c>
      <c r="B1" s="122"/>
      <c r="C1" s="125" t="str">
        <f>+'1.Carta y exp habilitante'!B1</f>
        <v>UT CONEXO TIC</v>
      </c>
      <c r="D1" s="126"/>
      <c r="E1" s="126"/>
      <c r="F1" s="126"/>
      <c r="G1" s="126"/>
      <c r="H1" s="126"/>
      <c r="I1" s="126"/>
      <c r="J1" s="126"/>
      <c r="K1" s="126"/>
      <c r="L1" s="126"/>
      <c r="M1" s="126"/>
      <c r="N1" s="126"/>
      <c r="O1" s="126"/>
      <c r="P1" s="126"/>
      <c r="Q1" s="126"/>
      <c r="R1" s="126"/>
      <c r="S1" s="126"/>
      <c r="T1" s="126"/>
      <c r="U1" s="126"/>
      <c r="V1" s="126"/>
      <c r="W1" s="127"/>
    </row>
    <row r="2" spans="1:23" x14ac:dyDescent="0.2">
      <c r="B2" s="2"/>
      <c r="C2" s="2"/>
      <c r="D2" s="2"/>
      <c r="E2" s="2"/>
      <c r="F2" s="2"/>
      <c r="G2" s="2"/>
      <c r="H2" s="2"/>
      <c r="I2" s="2"/>
      <c r="J2" s="2"/>
      <c r="K2" s="2"/>
    </row>
    <row r="3" spans="1:23" x14ac:dyDescent="0.2">
      <c r="B3" s="2"/>
      <c r="C3" s="2"/>
      <c r="D3" s="2"/>
      <c r="E3" s="2"/>
      <c r="F3" s="2"/>
      <c r="G3" s="2"/>
      <c r="H3" s="2"/>
      <c r="I3" s="2"/>
      <c r="J3" s="2"/>
      <c r="K3" s="2"/>
    </row>
    <row r="4" spans="1:23" s="6" customFormat="1" ht="34.5" customHeight="1" x14ac:dyDescent="0.15">
      <c r="A4" s="123" t="s">
        <v>18</v>
      </c>
      <c r="B4" s="123" t="s">
        <v>5</v>
      </c>
      <c r="C4" s="130" t="s">
        <v>77</v>
      </c>
      <c r="D4" s="123" t="s">
        <v>6</v>
      </c>
      <c r="E4" s="123" t="s">
        <v>93</v>
      </c>
      <c r="F4" s="123" t="s">
        <v>8</v>
      </c>
      <c r="G4" s="123" t="s">
        <v>106</v>
      </c>
      <c r="H4" s="124" t="s">
        <v>10</v>
      </c>
      <c r="I4" s="124"/>
      <c r="J4" s="128" t="s">
        <v>78</v>
      </c>
      <c r="K4" s="128" t="s">
        <v>79</v>
      </c>
      <c r="L4" s="123" t="s">
        <v>13</v>
      </c>
      <c r="M4" s="130" t="s">
        <v>86</v>
      </c>
      <c r="N4" s="123" t="s">
        <v>88</v>
      </c>
      <c r="O4" s="123" t="s">
        <v>15</v>
      </c>
      <c r="P4" s="132" t="s">
        <v>43</v>
      </c>
      <c r="Q4" s="133"/>
      <c r="R4" s="133"/>
      <c r="S4" s="133"/>
      <c r="T4" s="133"/>
      <c r="U4" s="134"/>
      <c r="V4" s="135" t="s">
        <v>16</v>
      </c>
      <c r="W4" s="123" t="s">
        <v>17</v>
      </c>
    </row>
    <row r="5" spans="1:23" s="6" customFormat="1" ht="114" customHeight="1" x14ac:dyDescent="0.15">
      <c r="A5" s="123"/>
      <c r="B5" s="123"/>
      <c r="C5" s="131"/>
      <c r="D5" s="123"/>
      <c r="E5" s="123"/>
      <c r="F5" s="123"/>
      <c r="G5" s="123"/>
      <c r="H5" s="59" t="s">
        <v>11</v>
      </c>
      <c r="I5" s="59" t="s">
        <v>12</v>
      </c>
      <c r="J5" s="129"/>
      <c r="K5" s="129"/>
      <c r="L5" s="123"/>
      <c r="M5" s="131"/>
      <c r="N5" s="123"/>
      <c r="O5" s="123"/>
      <c r="P5" s="48" t="s">
        <v>21</v>
      </c>
      <c r="Q5" s="48" t="s">
        <v>26</v>
      </c>
      <c r="R5" s="48" t="s">
        <v>84</v>
      </c>
      <c r="S5" s="48" t="s">
        <v>85</v>
      </c>
      <c r="T5" s="48" t="s">
        <v>24</v>
      </c>
      <c r="U5" s="49" t="s">
        <v>87</v>
      </c>
      <c r="V5" s="136"/>
      <c r="W5" s="123"/>
    </row>
    <row r="6" spans="1:23" ht="181" customHeight="1" x14ac:dyDescent="0.2">
      <c r="A6" s="13">
        <v>1</v>
      </c>
      <c r="B6" s="22" t="s">
        <v>95</v>
      </c>
      <c r="C6" s="13" t="s">
        <v>98</v>
      </c>
      <c r="D6" s="22" t="s">
        <v>100</v>
      </c>
      <c r="E6" s="68" t="s">
        <v>113</v>
      </c>
      <c r="F6" s="23">
        <v>42416</v>
      </c>
      <c r="G6" s="67">
        <v>4.5424657534246577</v>
      </c>
      <c r="H6" s="22" t="s">
        <v>101</v>
      </c>
      <c r="I6" s="24">
        <v>1</v>
      </c>
      <c r="J6" s="24" t="s">
        <v>108</v>
      </c>
      <c r="K6" s="24" t="s">
        <v>108</v>
      </c>
      <c r="L6" s="25" t="s">
        <v>107</v>
      </c>
      <c r="M6" s="25">
        <v>323160898894</v>
      </c>
      <c r="N6" s="27">
        <f>+'Hoja 1 variables'!E$16</f>
        <v>877802</v>
      </c>
      <c r="O6" s="65">
        <f>+M6/N6</f>
        <v>368147.82706578478</v>
      </c>
      <c r="P6" s="13">
        <v>1</v>
      </c>
      <c r="Q6" s="13">
        <v>1</v>
      </c>
      <c r="R6" s="13">
        <v>1</v>
      </c>
      <c r="S6" s="13">
        <v>1</v>
      </c>
      <c r="T6" s="13">
        <v>1</v>
      </c>
      <c r="U6" s="13">
        <v>0</v>
      </c>
      <c r="V6" s="13">
        <v>0</v>
      </c>
      <c r="W6" s="31" t="s">
        <v>115</v>
      </c>
    </row>
    <row r="7" spans="1:23" ht="119" customHeight="1" x14ac:dyDescent="0.2">
      <c r="A7" s="13">
        <v>1</v>
      </c>
      <c r="B7" s="22" t="s">
        <v>95</v>
      </c>
      <c r="C7" s="13" t="s">
        <v>98</v>
      </c>
      <c r="D7" s="22" t="s">
        <v>100</v>
      </c>
      <c r="E7" s="68" t="s">
        <v>113</v>
      </c>
      <c r="F7" s="23">
        <v>42464</v>
      </c>
      <c r="G7" s="67">
        <v>4.4109589041095889</v>
      </c>
      <c r="H7" s="22" t="s">
        <v>101</v>
      </c>
      <c r="I7" s="24">
        <v>1</v>
      </c>
      <c r="J7" s="24" t="s">
        <v>108</v>
      </c>
      <c r="K7" s="24" t="s">
        <v>108</v>
      </c>
      <c r="L7" s="25" t="s">
        <v>107</v>
      </c>
      <c r="M7" s="25">
        <v>67473084970</v>
      </c>
      <c r="N7" s="27">
        <f>+'Hoja 1 variables'!E$16</f>
        <v>877802</v>
      </c>
      <c r="O7" s="65">
        <f t="shared" ref="O7:O15" si="0">+M7/N7</f>
        <v>76865.950373774496</v>
      </c>
      <c r="P7" s="13">
        <v>1</v>
      </c>
      <c r="Q7" s="13">
        <v>1</v>
      </c>
      <c r="R7" s="13">
        <v>1</v>
      </c>
      <c r="S7" s="13">
        <v>1</v>
      </c>
      <c r="T7" s="13">
        <v>1</v>
      </c>
      <c r="U7" s="13">
        <v>0</v>
      </c>
      <c r="V7" s="13">
        <v>0</v>
      </c>
      <c r="W7" s="31" t="s">
        <v>115</v>
      </c>
    </row>
    <row r="8" spans="1:23" x14ac:dyDescent="0.2">
      <c r="A8" s="13">
        <v>0</v>
      </c>
      <c r="B8" s="13"/>
      <c r="C8" s="13"/>
      <c r="D8" s="22"/>
      <c r="E8" s="26"/>
      <c r="F8" s="23"/>
      <c r="G8" s="23"/>
      <c r="H8" s="22"/>
      <c r="I8" s="24"/>
      <c r="J8" s="24"/>
      <c r="K8" s="24"/>
      <c r="L8" s="25"/>
      <c r="M8" s="25"/>
      <c r="N8" s="27">
        <f>+'Hoja 1 variables'!E$16</f>
        <v>877802</v>
      </c>
      <c r="O8" s="65">
        <f t="shared" si="0"/>
        <v>0</v>
      </c>
      <c r="P8" s="13"/>
      <c r="Q8" s="13"/>
      <c r="R8" s="13"/>
      <c r="S8" s="13"/>
      <c r="T8" s="13"/>
      <c r="U8" s="13"/>
      <c r="V8" s="13"/>
      <c r="W8" s="30"/>
    </row>
    <row r="9" spans="1:23" x14ac:dyDescent="0.2">
      <c r="A9" s="13">
        <v>0</v>
      </c>
      <c r="B9" s="13"/>
      <c r="C9" s="13"/>
      <c r="D9" s="22"/>
      <c r="E9" s="26"/>
      <c r="F9" s="67"/>
      <c r="G9" s="23"/>
      <c r="H9" s="22"/>
      <c r="I9" s="24"/>
      <c r="J9" s="24"/>
      <c r="K9" s="24"/>
      <c r="L9" s="25"/>
      <c r="M9" s="25"/>
      <c r="N9" s="27">
        <f>+'Hoja 1 variables'!E$16</f>
        <v>877802</v>
      </c>
      <c r="O9" s="65">
        <f t="shared" si="0"/>
        <v>0</v>
      </c>
      <c r="P9" s="13"/>
      <c r="Q9" s="13"/>
      <c r="R9" s="13"/>
      <c r="S9" s="13"/>
      <c r="T9" s="13"/>
      <c r="U9" s="13"/>
      <c r="V9" s="13"/>
      <c r="W9" s="30"/>
    </row>
    <row r="10" spans="1:23" x14ac:dyDescent="0.2">
      <c r="A10" s="13">
        <v>0</v>
      </c>
      <c r="B10" s="13"/>
      <c r="C10" s="13"/>
      <c r="D10" s="22"/>
      <c r="E10" s="26"/>
      <c r="F10" s="23"/>
      <c r="G10" s="23"/>
      <c r="H10" s="22"/>
      <c r="I10" s="24"/>
      <c r="J10" s="24"/>
      <c r="K10" s="24"/>
      <c r="L10" s="25"/>
      <c r="M10" s="25"/>
      <c r="N10" s="27">
        <f>+'Hoja 1 variables'!E$16</f>
        <v>877802</v>
      </c>
      <c r="O10" s="65">
        <f t="shared" si="0"/>
        <v>0</v>
      </c>
      <c r="P10" s="13"/>
      <c r="Q10" s="13"/>
      <c r="R10" s="13"/>
      <c r="S10" s="13"/>
      <c r="T10" s="13"/>
      <c r="U10" s="13"/>
      <c r="V10" s="13"/>
      <c r="W10" s="30"/>
    </row>
    <row r="11" spans="1:23" x14ac:dyDescent="0.2">
      <c r="A11" s="13">
        <v>0</v>
      </c>
      <c r="B11" s="13"/>
      <c r="C11" s="13"/>
      <c r="D11" s="22"/>
      <c r="E11" s="26"/>
      <c r="F11" s="23"/>
      <c r="G11" s="23"/>
      <c r="H11" s="22"/>
      <c r="I11" s="24"/>
      <c r="J11" s="24"/>
      <c r="K11" s="24"/>
      <c r="L11" s="25"/>
      <c r="M11" s="25"/>
      <c r="N11" s="27">
        <f>+'Hoja 1 variables'!E$16</f>
        <v>877802</v>
      </c>
      <c r="O11" s="65">
        <f t="shared" si="0"/>
        <v>0</v>
      </c>
      <c r="P11" s="13"/>
      <c r="Q11" s="13"/>
      <c r="R11" s="13"/>
      <c r="S11" s="13"/>
      <c r="T11" s="13"/>
      <c r="U11" s="13"/>
      <c r="V11" s="13"/>
      <c r="W11" s="30"/>
    </row>
    <row r="12" spans="1:23" x14ac:dyDescent="0.2">
      <c r="A12" s="13">
        <v>0</v>
      </c>
      <c r="B12" s="13"/>
      <c r="C12" s="13"/>
      <c r="D12" s="22"/>
      <c r="E12" s="26"/>
      <c r="F12" s="23"/>
      <c r="G12" s="23"/>
      <c r="H12" s="22"/>
      <c r="I12" s="24"/>
      <c r="J12" s="24"/>
      <c r="K12" s="24"/>
      <c r="L12" s="25"/>
      <c r="M12" s="25"/>
      <c r="N12" s="27">
        <f>+'Hoja 1 variables'!E$16</f>
        <v>877802</v>
      </c>
      <c r="O12" s="65">
        <f t="shared" si="0"/>
        <v>0</v>
      </c>
      <c r="P12" s="13"/>
      <c r="Q12" s="13"/>
      <c r="R12" s="13"/>
      <c r="S12" s="13"/>
      <c r="T12" s="13"/>
      <c r="U12" s="13"/>
      <c r="V12" s="13"/>
      <c r="W12" s="21"/>
    </row>
    <row r="13" spans="1:23" x14ac:dyDescent="0.2">
      <c r="A13" s="13">
        <v>0</v>
      </c>
      <c r="B13" s="22"/>
      <c r="C13" s="22"/>
      <c r="D13" s="22"/>
      <c r="E13" s="26"/>
      <c r="F13" s="23"/>
      <c r="G13" s="23"/>
      <c r="H13" s="13"/>
      <c r="I13" s="24"/>
      <c r="J13" s="24"/>
      <c r="K13" s="24"/>
      <c r="L13" s="27"/>
      <c r="M13" s="27"/>
      <c r="N13" s="27">
        <f>+'Hoja 1 variables'!E$16</f>
        <v>877802</v>
      </c>
      <c r="O13" s="65">
        <f t="shared" si="0"/>
        <v>0</v>
      </c>
      <c r="P13" s="13"/>
      <c r="Q13" s="13"/>
      <c r="R13" s="13"/>
      <c r="S13" s="13"/>
      <c r="T13" s="13"/>
      <c r="U13" s="13"/>
      <c r="V13" s="13"/>
      <c r="W13" s="21"/>
    </row>
    <row r="14" spans="1:23" x14ac:dyDescent="0.2">
      <c r="A14" s="13">
        <v>0</v>
      </c>
      <c r="B14" s="22"/>
      <c r="C14" s="22"/>
      <c r="D14" s="22"/>
      <c r="E14" s="26"/>
      <c r="F14" s="23"/>
      <c r="G14" s="23"/>
      <c r="H14" s="13"/>
      <c r="I14" s="28"/>
      <c r="J14" s="28"/>
      <c r="K14" s="28"/>
      <c r="L14" s="25"/>
      <c r="M14" s="25"/>
      <c r="N14" s="27">
        <f>+'Hoja 1 variables'!E$16</f>
        <v>877802</v>
      </c>
      <c r="O14" s="65">
        <f t="shared" si="0"/>
        <v>0</v>
      </c>
      <c r="P14" s="13"/>
      <c r="Q14" s="13"/>
      <c r="R14" s="13"/>
      <c r="S14" s="13"/>
      <c r="T14" s="13"/>
      <c r="U14" s="13"/>
      <c r="V14" s="13"/>
      <c r="W14" s="21"/>
    </row>
    <row r="15" spans="1:23" x14ac:dyDescent="0.2">
      <c r="A15" s="13"/>
      <c r="B15" s="22"/>
      <c r="C15" s="22"/>
      <c r="D15" s="22"/>
      <c r="E15" s="26"/>
      <c r="F15" s="23"/>
      <c r="G15" s="23"/>
      <c r="H15" s="13"/>
      <c r="I15" s="28"/>
      <c r="J15" s="28"/>
      <c r="K15" s="28"/>
      <c r="L15" s="25"/>
      <c r="M15" s="25"/>
      <c r="N15" s="27">
        <f>+'Hoja 1 variables'!E$16</f>
        <v>877802</v>
      </c>
      <c r="O15" s="65">
        <f t="shared" si="0"/>
        <v>0</v>
      </c>
      <c r="P15" s="13"/>
      <c r="Q15" s="13"/>
      <c r="R15" s="13"/>
      <c r="S15" s="13"/>
      <c r="T15" s="13"/>
      <c r="U15" s="13"/>
      <c r="V15" s="13"/>
      <c r="W15" s="21"/>
    </row>
    <row r="17" spans="1:15" x14ac:dyDescent="0.2">
      <c r="K17" s="9"/>
      <c r="L17" s="33"/>
      <c r="M17" s="33"/>
      <c r="N17" s="9"/>
      <c r="O17" s="36">
        <f>+SUMPRODUCT($O$6:$O$15,$V$6:$V$15)</f>
        <v>0</v>
      </c>
    </row>
    <row r="18" spans="1:15" x14ac:dyDescent="0.2">
      <c r="A18" s="1">
        <f>SUM(A6:A15)</f>
        <v>2</v>
      </c>
      <c r="K18" s="9"/>
      <c r="L18" s="33"/>
      <c r="M18" s="33"/>
      <c r="N18" s="34"/>
    </row>
    <row r="19" spans="1:15" x14ac:dyDescent="0.2">
      <c r="K19" s="9"/>
      <c r="L19" s="9"/>
      <c r="M19" s="9"/>
      <c r="N19" s="35"/>
    </row>
    <row r="20" spans="1:15" x14ac:dyDescent="0.2">
      <c r="K20" s="9"/>
      <c r="L20" s="9"/>
      <c r="M20" s="9"/>
      <c r="N20" s="9"/>
    </row>
    <row r="21" spans="1:15" x14ac:dyDescent="0.2">
      <c r="K21" s="9"/>
      <c r="L21" s="9"/>
      <c r="M21" s="9"/>
      <c r="N21" s="9"/>
    </row>
    <row r="22" spans="1:15" x14ac:dyDescent="0.2">
      <c r="K22" s="9"/>
      <c r="L22" s="35"/>
      <c r="M22" s="35"/>
      <c r="N22" s="9"/>
    </row>
  </sheetData>
  <mergeCells count="19">
    <mergeCell ref="V4:V5"/>
    <mergeCell ref="W4:W5"/>
    <mergeCell ref="J4:J5"/>
    <mergeCell ref="K4:K5"/>
    <mergeCell ref="C1:W1"/>
    <mergeCell ref="M4:M5"/>
    <mergeCell ref="H4:I4"/>
    <mergeCell ref="L4:L5"/>
    <mergeCell ref="N4:N5"/>
    <mergeCell ref="O4:O5"/>
    <mergeCell ref="P4:U4"/>
    <mergeCell ref="E4:E5"/>
    <mergeCell ref="F4:F5"/>
    <mergeCell ref="G4:G5"/>
    <mergeCell ref="A1:B1"/>
    <mergeCell ref="A4:A5"/>
    <mergeCell ref="B4:B5"/>
    <mergeCell ref="C4:C5"/>
    <mergeCell ref="D4:D5"/>
  </mergeCells>
  <pageMargins left="0.70866141732283472" right="0.70866141732283472" top="1.4566929133858268" bottom="0.74803149606299213" header="0.31496062992125984" footer="0.31496062992125984"/>
  <pageSetup scale="69" fitToWidth="0"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count="3">
        <x14:dataValidation type="list" allowBlank="1" showInputMessage="1" showErrorMessage="1" prompt="1= SI_x000a_0= NO" xr:uid="{99CA70FE-03DF-434E-9E34-1D13ED5F5CA6}">
          <x14:formula1>
            <xm:f>'Hoja 1 variables'!$C$2:$C$3</xm:f>
          </x14:formula1>
          <xm:sqref>V6</xm:sqref>
        </x14:dataValidation>
        <x14:dataValidation type="list" allowBlank="1" showInputMessage="1" showErrorMessage="1" prompt="SI=1_x000a_NO=0" xr:uid="{19F19986-EE98-734C-ADF6-9776943891AE}">
          <x14:formula1>
            <xm:f>'Hoja 1 variables'!$C$2:$C$3</xm:f>
          </x14:formula1>
          <xm:sqref>V7:V15</xm:sqref>
        </x14:dataValidation>
        <x14:dataValidation type="list" allowBlank="1" showInputMessage="1" showErrorMessage="1" prompt="POR CADA CONTRATO 1" xr:uid="{5E67FD1A-0025-4B4A-92BA-1DD18DA0DDAE}">
          <x14:formula1>
            <xm:f>'Hoja 1 variables'!$C$2:$C$3</xm:f>
          </x14:formula1>
          <xm:sqref>A6:A15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M38"/>
  <sheetViews>
    <sheetView topLeftCell="B1" workbookViewId="0">
      <selection activeCell="M8" sqref="M8"/>
    </sheetView>
  </sheetViews>
  <sheetFormatPr baseColWidth="10" defaultRowHeight="15" x14ac:dyDescent="0.2"/>
  <cols>
    <col min="2" max="2" width="12" customWidth="1"/>
    <col min="6" max="6" width="4.1640625" customWidth="1"/>
    <col min="7" max="7" width="4.83203125" customWidth="1"/>
    <col min="8" max="8" width="18" customWidth="1"/>
    <col min="9" max="9" width="14.5" customWidth="1"/>
    <col min="10" max="10" width="19.6640625" customWidth="1"/>
    <col min="11" max="11" width="16.33203125" customWidth="1"/>
    <col min="13" max="13" width="19.83203125" bestFit="1" customWidth="1"/>
  </cols>
  <sheetData>
    <row r="2" spans="2:13" s="12" customFormat="1" ht="16" thickBot="1" x14ac:dyDescent="0.25">
      <c r="B2" s="12" t="s">
        <v>3</v>
      </c>
      <c r="C2" s="12">
        <v>1</v>
      </c>
      <c r="D2" s="11" t="s">
        <v>19</v>
      </c>
      <c r="E2" s="11" t="s">
        <v>20</v>
      </c>
      <c r="G2"/>
    </row>
    <row r="3" spans="2:13" ht="16" thickBot="1" x14ac:dyDescent="0.25">
      <c r="B3" t="s">
        <v>4</v>
      </c>
      <c r="C3">
        <v>0</v>
      </c>
      <c r="D3" s="8">
        <v>2008</v>
      </c>
      <c r="E3" s="7">
        <v>461500</v>
      </c>
      <c r="H3" s="38" t="s">
        <v>34</v>
      </c>
      <c r="I3" s="39" t="s">
        <v>38</v>
      </c>
      <c r="J3" s="43" t="s">
        <v>40</v>
      </c>
      <c r="K3" s="44">
        <v>0.1</v>
      </c>
    </row>
    <row r="4" spans="2:13" ht="16" thickBot="1" x14ac:dyDescent="0.25">
      <c r="D4" s="8">
        <v>2009</v>
      </c>
      <c r="E4" s="7">
        <v>496900</v>
      </c>
      <c r="H4" s="37" t="s">
        <v>68</v>
      </c>
      <c r="I4" s="60">
        <v>1065474968972</v>
      </c>
      <c r="J4" s="42">
        <f>+I4/E$16</f>
        <v>1213798.7484330179</v>
      </c>
      <c r="K4" s="64">
        <f>+J4*K$3</f>
        <v>121379.87484330179</v>
      </c>
    </row>
    <row r="5" spans="2:13" ht="16" thickBot="1" x14ac:dyDescent="0.25">
      <c r="B5">
        <v>100</v>
      </c>
      <c r="D5" s="8">
        <v>2010</v>
      </c>
      <c r="E5" s="7">
        <v>515000</v>
      </c>
      <c r="H5" s="37" t="s">
        <v>69</v>
      </c>
      <c r="I5" s="40">
        <v>1072552301475</v>
      </c>
      <c r="J5" s="41">
        <f t="shared" ref="J5:J9" si="0">+I5/E$16</f>
        <v>1221861.3098113241</v>
      </c>
      <c r="K5" s="66">
        <f t="shared" ref="K5:K8" si="1">+J5*K$3</f>
        <v>122186.13098113242</v>
      </c>
    </row>
    <row r="6" spans="2:13" ht="61" thickBot="1" x14ac:dyDescent="0.25">
      <c r="B6">
        <v>0</v>
      </c>
      <c r="D6" s="8">
        <v>2011</v>
      </c>
      <c r="E6" s="7">
        <v>535600</v>
      </c>
      <c r="H6" s="37" t="s">
        <v>70</v>
      </c>
      <c r="I6" s="40">
        <v>1072552301475</v>
      </c>
      <c r="J6" s="41">
        <f t="shared" si="0"/>
        <v>1221861.3098113241</v>
      </c>
      <c r="K6" s="66">
        <f t="shared" si="1"/>
        <v>122186.13098113242</v>
      </c>
      <c r="M6" s="63">
        <v>2138117270447</v>
      </c>
    </row>
    <row r="7" spans="2:13" ht="61" thickBot="1" x14ac:dyDescent="0.25">
      <c r="D7" s="8">
        <v>2012</v>
      </c>
      <c r="E7" s="7">
        <v>566700</v>
      </c>
      <c r="H7" s="37" t="s">
        <v>71</v>
      </c>
      <c r="I7" s="40">
        <v>2138117270447</v>
      </c>
      <c r="J7" s="41">
        <f t="shared" si="0"/>
        <v>2435762.5870606354</v>
      </c>
      <c r="K7" s="66">
        <f t="shared" si="1"/>
        <v>243576.25870606356</v>
      </c>
    </row>
    <row r="8" spans="2:13" ht="85" thickBot="1" x14ac:dyDescent="0.25">
      <c r="D8" s="8">
        <v>2013</v>
      </c>
      <c r="E8" s="7">
        <v>589500</v>
      </c>
      <c r="H8" s="37" t="s">
        <v>72</v>
      </c>
      <c r="I8" s="60">
        <v>1065474968972</v>
      </c>
      <c r="J8" s="42">
        <f t="shared" si="0"/>
        <v>1213798.7484330179</v>
      </c>
      <c r="K8" s="66">
        <f t="shared" si="1"/>
        <v>121379.87484330179</v>
      </c>
    </row>
    <row r="9" spans="2:13" ht="97" thickBot="1" x14ac:dyDescent="0.25">
      <c r="D9" s="8"/>
      <c r="E9" s="7"/>
      <c r="H9" s="37" t="s">
        <v>73</v>
      </c>
      <c r="I9" s="40">
        <v>1072552301475</v>
      </c>
      <c r="J9" s="41">
        <f t="shared" si="0"/>
        <v>1221861.3098113241</v>
      </c>
      <c r="K9" s="66">
        <f>+J9*K$3</f>
        <v>122186.13098113242</v>
      </c>
    </row>
    <row r="10" spans="2:13" ht="16" thickBot="1" x14ac:dyDescent="0.25">
      <c r="D10" s="8">
        <v>2014</v>
      </c>
      <c r="E10" s="7">
        <v>616000</v>
      </c>
    </row>
    <row r="11" spans="2:13" ht="16" thickBot="1" x14ac:dyDescent="0.25">
      <c r="D11" s="8">
        <v>2015</v>
      </c>
      <c r="E11" s="7">
        <v>644350</v>
      </c>
      <c r="H11" s="51" t="s">
        <v>33</v>
      </c>
      <c r="I11" s="52" t="s">
        <v>30</v>
      </c>
      <c r="K11" s="51" t="s">
        <v>30</v>
      </c>
    </row>
    <row r="12" spans="2:13" ht="30" x14ac:dyDescent="0.2">
      <c r="D12" s="8">
        <v>2016</v>
      </c>
      <c r="E12" s="7">
        <v>689454</v>
      </c>
      <c r="H12" s="137" t="s">
        <v>47</v>
      </c>
      <c r="I12" s="53" t="s">
        <v>48</v>
      </c>
      <c r="K12" s="56" t="s">
        <v>48</v>
      </c>
    </row>
    <row r="13" spans="2:13" x14ac:dyDescent="0.2">
      <c r="D13" s="8">
        <v>2017</v>
      </c>
      <c r="E13" s="7">
        <v>737717</v>
      </c>
      <c r="H13" s="138"/>
      <c r="I13" s="54"/>
      <c r="K13" s="57"/>
    </row>
    <row r="14" spans="2:13" ht="31" thickBot="1" x14ac:dyDescent="0.25">
      <c r="D14" s="8">
        <v>2018</v>
      </c>
      <c r="E14" s="7">
        <v>781242</v>
      </c>
      <c r="H14" s="139"/>
      <c r="I14" s="55" t="s">
        <v>49</v>
      </c>
      <c r="K14" s="58" t="s">
        <v>49</v>
      </c>
    </row>
    <row r="15" spans="2:13" ht="30" x14ac:dyDescent="0.2">
      <c r="D15" s="8">
        <v>2019</v>
      </c>
      <c r="E15" s="7">
        <v>828116</v>
      </c>
      <c r="H15" s="137" t="s">
        <v>50</v>
      </c>
      <c r="I15" s="53" t="s">
        <v>51</v>
      </c>
      <c r="K15" s="56" t="s">
        <v>51</v>
      </c>
    </row>
    <row r="16" spans="2:13" x14ac:dyDescent="0.2">
      <c r="D16" s="61">
        <v>2020</v>
      </c>
      <c r="E16" s="62">
        <v>877802</v>
      </c>
      <c r="H16" s="138"/>
      <c r="I16" s="54"/>
      <c r="K16" s="57"/>
    </row>
    <row r="17" spans="8:11" ht="31" thickBot="1" x14ac:dyDescent="0.25">
      <c r="H17" s="139"/>
      <c r="I17" s="55" t="s">
        <v>52</v>
      </c>
      <c r="K17" s="58" t="s">
        <v>52</v>
      </c>
    </row>
    <row r="18" spans="8:11" ht="30" x14ac:dyDescent="0.2">
      <c r="H18" s="137" t="s">
        <v>37</v>
      </c>
      <c r="I18" s="53" t="s">
        <v>53</v>
      </c>
      <c r="K18" s="56" t="s">
        <v>53</v>
      </c>
    </row>
    <row r="19" spans="8:11" x14ac:dyDescent="0.2">
      <c r="H19" s="138"/>
      <c r="I19" s="54"/>
      <c r="K19" s="57"/>
    </row>
    <row r="20" spans="8:11" ht="31" thickBot="1" x14ac:dyDescent="0.25">
      <c r="H20" s="139"/>
      <c r="I20" s="55" t="s">
        <v>54</v>
      </c>
      <c r="K20" s="58" t="s">
        <v>54</v>
      </c>
    </row>
    <row r="21" spans="8:11" ht="30" x14ac:dyDescent="0.2">
      <c r="H21" s="137" t="s">
        <v>55</v>
      </c>
      <c r="I21" s="53" t="s">
        <v>56</v>
      </c>
      <c r="K21" s="56" t="s">
        <v>56</v>
      </c>
    </row>
    <row r="22" spans="8:11" x14ac:dyDescent="0.2">
      <c r="H22" s="138"/>
      <c r="I22" s="54"/>
      <c r="K22" s="57"/>
    </row>
    <row r="23" spans="8:11" ht="31" thickBot="1" x14ac:dyDescent="0.25">
      <c r="H23" s="139"/>
      <c r="I23" s="55" t="s">
        <v>57</v>
      </c>
      <c r="K23" s="58" t="s">
        <v>57</v>
      </c>
    </row>
    <row r="24" spans="8:11" ht="30" x14ac:dyDescent="0.2">
      <c r="H24" s="137" t="s">
        <v>58</v>
      </c>
      <c r="I24" s="53" t="s">
        <v>59</v>
      </c>
      <c r="K24" s="56" t="s">
        <v>59</v>
      </c>
    </row>
    <row r="25" spans="8:11" x14ac:dyDescent="0.2">
      <c r="H25" s="138"/>
      <c r="I25" s="54"/>
      <c r="K25" s="57"/>
    </row>
    <row r="26" spans="8:11" ht="31" thickBot="1" x14ac:dyDescent="0.25">
      <c r="H26" s="139"/>
      <c r="I26" s="55" t="s">
        <v>60</v>
      </c>
      <c r="K26" s="58" t="s">
        <v>60</v>
      </c>
    </row>
    <row r="27" spans="8:11" ht="30" x14ac:dyDescent="0.2">
      <c r="H27" s="137" t="s">
        <v>61</v>
      </c>
      <c r="I27" s="53" t="s">
        <v>62</v>
      </c>
      <c r="K27" s="56" t="s">
        <v>62</v>
      </c>
    </row>
    <row r="28" spans="8:11" x14ac:dyDescent="0.2">
      <c r="H28" s="138"/>
      <c r="I28" s="54"/>
      <c r="K28" s="57"/>
    </row>
    <row r="29" spans="8:11" ht="31" thickBot="1" x14ac:dyDescent="0.25">
      <c r="H29" s="139"/>
      <c r="I29" s="55" t="s">
        <v>63</v>
      </c>
      <c r="K29" s="58" t="s">
        <v>63</v>
      </c>
    </row>
    <row r="30" spans="8:11" ht="30" x14ac:dyDescent="0.2">
      <c r="H30" s="137" t="s">
        <v>35</v>
      </c>
      <c r="I30" s="53" t="s">
        <v>59</v>
      </c>
      <c r="K30" s="56" t="s">
        <v>59</v>
      </c>
    </row>
    <row r="31" spans="8:11" x14ac:dyDescent="0.2">
      <c r="H31" s="138"/>
      <c r="I31" s="54"/>
      <c r="K31" s="57"/>
    </row>
    <row r="32" spans="8:11" ht="31" thickBot="1" x14ac:dyDescent="0.25">
      <c r="H32" s="139"/>
      <c r="I32" s="55" t="s">
        <v>64</v>
      </c>
      <c r="K32" s="58" t="s">
        <v>64</v>
      </c>
    </row>
    <row r="33" spans="8:11" ht="30" x14ac:dyDescent="0.2">
      <c r="H33" s="137" t="s">
        <v>65</v>
      </c>
      <c r="I33" s="53" t="s">
        <v>62</v>
      </c>
      <c r="K33" s="56" t="s">
        <v>62</v>
      </c>
    </row>
    <row r="34" spans="8:11" x14ac:dyDescent="0.2">
      <c r="H34" s="138"/>
      <c r="I34" s="54"/>
      <c r="K34" s="57"/>
    </row>
    <row r="35" spans="8:11" ht="31" thickBot="1" x14ac:dyDescent="0.25">
      <c r="H35" s="139"/>
      <c r="I35" s="55" t="s">
        <v>63</v>
      </c>
      <c r="K35" s="58" t="s">
        <v>63</v>
      </c>
    </row>
    <row r="36" spans="8:11" ht="30" x14ac:dyDescent="0.2">
      <c r="H36" s="137" t="s">
        <v>36</v>
      </c>
      <c r="I36" s="53" t="s">
        <v>66</v>
      </c>
      <c r="K36" s="56" t="s">
        <v>66</v>
      </c>
    </row>
    <row r="37" spans="8:11" x14ac:dyDescent="0.2">
      <c r="H37" s="138"/>
      <c r="I37" s="54"/>
      <c r="K37" s="57"/>
    </row>
    <row r="38" spans="8:11" ht="31" thickBot="1" x14ac:dyDescent="0.25">
      <c r="H38" s="139"/>
      <c r="I38" s="55" t="s">
        <v>67</v>
      </c>
      <c r="K38" s="58" t="s">
        <v>67</v>
      </c>
    </row>
  </sheetData>
  <mergeCells count="9">
    <mergeCell ref="H30:H32"/>
    <mergeCell ref="H33:H35"/>
    <mergeCell ref="H36:H38"/>
    <mergeCell ref="H12:H14"/>
    <mergeCell ref="H15:H17"/>
    <mergeCell ref="H18:H20"/>
    <mergeCell ref="H21:H23"/>
    <mergeCell ref="H24:H26"/>
    <mergeCell ref="H27:H2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5F154AE7C2C9F4AB152BCDD5F20A2CE" ma:contentTypeVersion="6" ma:contentTypeDescription="Crear nuevo documento." ma:contentTypeScope="" ma:versionID="021e9f52fa96847ec36e1b48e5409140">
  <xsd:schema xmlns:xsd="http://www.w3.org/2001/XMLSchema" xmlns:xs="http://www.w3.org/2001/XMLSchema" xmlns:p="http://schemas.microsoft.com/office/2006/metadata/properties" xmlns:ns3="fddf1d85-b843-4883-8c9e-615ca3d9987f" xmlns:ns4="a9c56943-e0b1-4db2-b0ee-d93868731e05" targetNamespace="http://schemas.microsoft.com/office/2006/metadata/properties" ma:root="true" ma:fieldsID="08bf7e60dd3e5812fb2607dccd1f0057" ns3:_="" ns4:_="">
    <xsd:import namespace="fddf1d85-b843-4883-8c9e-615ca3d9987f"/>
    <xsd:import namespace="a9c56943-e0b1-4db2-b0ee-d93868731e0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df1d85-b843-4883-8c9e-615ca3d9987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9c56943-e0b1-4db2-b0ee-d93868731e0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Props1.xml><?xml version="1.0" encoding="utf-8"?>
<ds:datastoreItem xmlns:ds="http://schemas.openxmlformats.org/officeDocument/2006/customXml" ds:itemID="{D83FC1AB-6CF6-4278-AD6D-503BF2211334}">
  <ds:schemaRefs>
    <ds:schemaRef ds:uri="a9c56943-e0b1-4db2-b0ee-d93868731e05"/>
    <ds:schemaRef ds:uri="fddf1d85-b843-4883-8c9e-615ca3d9987f"/>
    <ds:schemaRef ds:uri="http://purl.org/dc/terms/"/>
    <ds:schemaRef ds:uri="http://schemas.openxmlformats.org/package/2006/metadata/core-properties"/>
    <ds:schemaRef ds:uri="http://schemas.microsoft.com/office/2006/documentManagement/types"/>
    <ds:schemaRef ds:uri="http://purl.org/dc/elements/1.1/"/>
    <ds:schemaRef ds:uri="http://purl.org/dc/dcmitype/"/>
    <ds:schemaRef ds:uri="http://schemas.microsoft.com/office/infopath/2007/PartnerControl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D1908554-5548-4B90-8FA1-A1977E098ABA}">
  <ds:schemaRefs>
    <ds:schemaRef ds:uri="http://schemas.microsoft.com/sharepoint/v3/contenttype/forms"/>
  </ds:schemaRefs>
</ds:datastoreItem>
</file>

<file path=customXml/itemProps3.xml><?xml version="1.0" encoding="utf-8"?>
<ds:datastoreItem xmlns:ds="http://schemas.openxmlformats.org/officeDocument/2006/customXml" ds:itemID="{FB7501AE-903B-4C35-8C5C-CDD54F1634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ddf1d85-b843-4883-8c9e-615ca3d9987f"/>
    <ds:schemaRef ds:uri="a9c56943-e0b1-4db2-b0ee-d93868731e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86FD0150-A5DA-45A5-8831-5DCFE5BBC04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1.Carta y exp habilitante</vt:lpstr>
      <vt:lpstr>2. Exp habilitante EJECUTADA</vt:lpstr>
      <vt:lpstr>3. Exp habilitante EN EJEC</vt:lpstr>
      <vt:lpstr>Hoja 1 variables</vt:lpstr>
      <vt:lpstr>'1.Carta y exp habilitante'!Área_de_impresión</vt:lpstr>
      <vt:lpstr>'2. Exp habilitante EJECUTADA'!Área_de_impresión</vt:lpstr>
      <vt:lpstr>'3. Exp habilitante EN EJEC'!Área_de_impresión</vt:lpstr>
      <vt:lpstr>RESPUESTASINO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2020-11-06T16:45:18Z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0x010100C5F154AE7C2C9F4AB152BCDD5F20A2CE</vt:lpwstr>
  </property>
</Properties>
</file>