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1"/>
  <workbookPr filterPrivacy="1"/>
  <xr:revisionPtr revIDLastSave="0" documentId="13_ncr:1_{321EBB81-2D4B-504B-ABCA-B1349E76B0EF}" xr6:coauthVersionLast="45" xr6:coauthVersionMax="45" xr10:uidLastSave="{00000000-0000-0000-0000-000000000000}"/>
  <workbookProtection workbookAlgorithmName="SHA-512" workbookHashValue="20dTnhKhyAYZYYur14Oi6lV0D9gYLoySridNBME/nhe60CzG2yYvl7408vZNj2joCYUwMK5pHStM1hcnYVxY7w==" workbookSaltValue="90tiLzCDPhsiyR8VZn3Pgw==" workbookSpinCount="100000" lockStructure="1"/>
  <bookViews>
    <workbookView xWindow="0" yWindow="460" windowWidth="27320" windowHeight="13660" tabRatio="942" activeTab="2" xr2:uid="{00000000-000D-0000-FFFF-FFFF00000000}"/>
  </bookViews>
  <sheets>
    <sheet name="1.Carta y exp habilitante" sheetId="3" r:id="rId1"/>
    <sheet name="2. Exp habilitante EJECUTADA" sheetId="5" r:id="rId2"/>
    <sheet name="3. Exp habilitante EN EJEC" sheetId="34" r:id="rId3"/>
    <sheet name="Hoja 1 variables" sheetId="4" state="hidden" r:id="rId4"/>
  </sheets>
  <externalReferences>
    <externalReference r:id="rId5"/>
  </externalReferences>
  <definedNames>
    <definedName name="_xlnm.Print_Area" localSheetId="0">'1.Carta y exp habilitante'!$A$1:$K$23</definedName>
    <definedName name="_xlnm.Print_Area" localSheetId="1">'2. Exp habilitante EJECUTADA'!$A$1:$Q$15</definedName>
    <definedName name="_xlnm.Print_Area" localSheetId="2">'3. Exp habilitante EN EJEC'!$A$1:$O$15</definedName>
    <definedName name="RESPUESTASINO">'Hoja 1 variables'!$B$2:$B$3</definedName>
    <definedName name="unocero">'[1]Hoja 1 variables'!$C$2:$C$3</definedName>
  </definedNames>
  <calcPr calcId="191029"/>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10" i="5" l="1"/>
  <c r="Q9" i="5"/>
  <c r="O9" i="5"/>
  <c r="N9" i="5"/>
  <c r="O8" i="5"/>
  <c r="O7" i="5"/>
  <c r="O6" i="5"/>
  <c r="A17" i="5"/>
  <c r="Q16" i="5" l="1"/>
  <c r="N15" i="34" l="1"/>
  <c r="O15" i="34" s="1"/>
  <c r="N14" i="34"/>
  <c r="O14" i="34" s="1"/>
  <c r="N13" i="34"/>
  <c r="O13" i="34" s="1"/>
  <c r="N12" i="34"/>
  <c r="O12" i="34" s="1"/>
  <c r="N11" i="34"/>
  <c r="O11" i="34" s="1"/>
  <c r="N10" i="34"/>
  <c r="O10" i="34" s="1"/>
  <c r="N9" i="34"/>
  <c r="O9" i="34" s="1"/>
  <c r="N8" i="34"/>
  <c r="O8" i="34" s="1"/>
  <c r="N7" i="34"/>
  <c r="O7" i="34" s="1"/>
  <c r="N6" i="34"/>
  <c r="O6" i="34" s="1"/>
  <c r="O17" i="34" l="1"/>
  <c r="I16" i="3" s="1"/>
  <c r="A18" i="34"/>
  <c r="E13" i="3" s="1"/>
  <c r="C13" i="3" l="1"/>
  <c r="G13" i="3" s="1"/>
  <c r="J4" i="4"/>
  <c r="C1" i="34"/>
  <c r="J9" i="4" l="1"/>
  <c r="K9" i="4" s="1"/>
  <c r="J8" i="4"/>
  <c r="K8" i="4" s="1"/>
  <c r="J7" i="4"/>
  <c r="K7" i="4" s="1"/>
  <c r="J6" i="4"/>
  <c r="J5" i="4"/>
  <c r="K4" i="4"/>
  <c r="P7" i="5" l="1"/>
  <c r="P8" i="5"/>
  <c r="P9" i="5"/>
  <c r="P10" i="5"/>
  <c r="P6" i="5"/>
  <c r="C1" i="5" l="1"/>
  <c r="K5" i="4" l="1"/>
  <c r="K6" i="4"/>
  <c r="D21" i="3" l="1"/>
  <c r="H20" i="3" s="1"/>
  <c r="H24" i="3" s="1"/>
</calcChain>
</file>

<file path=xl/sharedStrings.xml><?xml version="1.0" encoding="utf-8"?>
<sst xmlns="http://schemas.openxmlformats.org/spreadsheetml/2006/main" count="198" uniqueCount="120">
  <si>
    <t>PROPONENTE</t>
  </si>
  <si>
    <t>CARTA DE PRESENTACIÓN DE LA PROPUESTA</t>
  </si>
  <si>
    <t>Cumple con el requisito mínimo habilitante?</t>
  </si>
  <si>
    <t>SI</t>
  </si>
  <si>
    <t>NO</t>
  </si>
  <si>
    <t>Miembro que reporta la Experiencia</t>
  </si>
  <si>
    <t>Entidad Contratante</t>
  </si>
  <si>
    <t>Consecutivo RUP</t>
  </si>
  <si>
    <t>Fecha de Inicio</t>
  </si>
  <si>
    <t>Fecha de terminación</t>
  </si>
  <si>
    <t>Forma de ejecución</t>
  </si>
  <si>
    <t>I, C, UT</t>
  </si>
  <si>
    <t>%</t>
  </si>
  <si>
    <t>Valor del Contrato COP</t>
  </si>
  <si>
    <t>SMMLV del año de terminación del contrato</t>
  </si>
  <si>
    <t>Valor del Contrato en SMMLV</t>
  </si>
  <si>
    <t>CONTRATO VÁLIDO PARA HABILITAR</t>
  </si>
  <si>
    <t>OBSERVACIONES</t>
  </si>
  <si>
    <t># Contrato</t>
  </si>
  <si>
    <t>Año</t>
  </si>
  <si>
    <t>SMMLV</t>
  </si>
  <si>
    <t>Objeto del Contrato.</t>
  </si>
  <si>
    <t xml:space="preserve">Identificación y cargo de la persona facultada para expedirla. </t>
  </si>
  <si>
    <t xml:space="preserve"> Si la certificación incluye varios contratos, se debe identificar en forma precisa si se trata de adiciones, prórrogas u otrosíes al principal o son contratos diferentes, indicando en cada uno de ellos sus plazos y valor. </t>
  </si>
  <si>
    <t>Fecha de suscripción o de iniciación del Contrato.</t>
  </si>
  <si>
    <t>Requisito mínimo habilitante en SMMLV</t>
  </si>
  <si>
    <t>Actividades y /o obligaciones</t>
  </si>
  <si>
    <t>MIEMBROS DEL PROPONENTE PLURAL:</t>
  </si>
  <si>
    <t>PORCENTAJE DE PARTICIPACIÓN</t>
  </si>
  <si>
    <t xml:space="preserve">ACREDITA LA EXPERIENCIA </t>
  </si>
  <si>
    <t>Puntaje</t>
  </si>
  <si>
    <t>Valor acreditado en SMMLV por los contratos válidos de acuerdo a los requisitos habilitantes del numeral 5.3. del Pliego de Condiciones</t>
  </si>
  <si>
    <t>Valor del Contrato en SMMLV (RUP)
con % de participación</t>
  </si>
  <si>
    <t xml:space="preserve">Región </t>
  </si>
  <si>
    <t xml:space="preserve">Region </t>
  </si>
  <si>
    <t>Norte</t>
  </si>
  <si>
    <t>Oriente</t>
  </si>
  <si>
    <t>Sur</t>
  </si>
  <si>
    <t>Presupuesto</t>
  </si>
  <si>
    <t xml:space="preserve">REGION </t>
  </si>
  <si>
    <t xml:space="preserve"> En SMMLV</t>
  </si>
  <si>
    <t xml:space="preserve">SMMLV POR REGION </t>
  </si>
  <si>
    <t>RUP</t>
  </si>
  <si>
    <t xml:space="preserve">CERTIFICACION </t>
  </si>
  <si>
    <t>Nombre del contratista (RUP)</t>
  </si>
  <si>
    <t>Nombre del contratante (RUP)</t>
  </si>
  <si>
    <t>Porcentaje de participación en el valor ejecutado en caso de consorcios y uniones temporales (RUP)</t>
  </si>
  <si>
    <t xml:space="preserve">Antioquia </t>
  </si>
  <si>
    <r>
      <t>15 puntos:</t>
    </r>
    <r>
      <rPr>
        <sz val="11"/>
        <color theme="1"/>
        <rFont val="Arial Narrow"/>
        <family val="2"/>
      </rPr>
      <t xml:space="preserve">  93 accesos </t>
    </r>
  </si>
  <si>
    <r>
      <t>30 puntos:</t>
    </r>
    <r>
      <rPr>
        <sz val="11"/>
        <color theme="1"/>
        <rFont val="Arial Narrow"/>
        <family val="2"/>
      </rPr>
      <t xml:space="preserve"> 154 accesos</t>
    </r>
  </si>
  <si>
    <t xml:space="preserve">Cundinamarca  </t>
  </si>
  <si>
    <r>
      <t>15 puntos:</t>
    </r>
    <r>
      <rPr>
        <sz val="11"/>
        <color theme="1"/>
        <rFont val="Arial Narrow"/>
        <family val="2"/>
      </rPr>
      <t xml:space="preserve"> 56 accesos</t>
    </r>
  </si>
  <si>
    <r>
      <t>30 puntos:</t>
    </r>
    <r>
      <rPr>
        <sz val="11"/>
        <color theme="1"/>
        <rFont val="Arial Narrow"/>
        <family val="2"/>
      </rPr>
      <t xml:space="preserve"> 93 accesos</t>
    </r>
  </si>
  <si>
    <r>
      <t>15 puntos:</t>
    </r>
    <r>
      <rPr>
        <sz val="11"/>
        <color theme="1"/>
        <rFont val="Arial Narrow"/>
        <family val="2"/>
      </rPr>
      <t xml:space="preserve"> 43 accesos</t>
    </r>
  </si>
  <si>
    <r>
      <t>30 puntos:</t>
    </r>
    <r>
      <rPr>
        <sz val="11"/>
        <color theme="1"/>
        <rFont val="Arial Narrow"/>
        <family val="2"/>
      </rPr>
      <t xml:space="preserve"> 71 accesos</t>
    </r>
  </si>
  <si>
    <t>Eje cafetero</t>
  </si>
  <si>
    <r>
      <t>15 puntos:</t>
    </r>
    <r>
      <rPr>
        <sz val="11"/>
        <color theme="1"/>
        <rFont val="Arial Narrow"/>
        <family val="2"/>
      </rPr>
      <t xml:space="preserve"> 36 accesos</t>
    </r>
  </si>
  <si>
    <r>
      <t>30 puntos:</t>
    </r>
    <r>
      <rPr>
        <sz val="11"/>
        <color theme="1"/>
        <rFont val="Arial Narrow"/>
        <family val="2"/>
      </rPr>
      <t xml:space="preserve"> 61 accesos</t>
    </r>
  </si>
  <si>
    <t xml:space="preserve">Centro-occidente </t>
  </si>
  <si>
    <r>
      <t>15 puntos:</t>
    </r>
    <r>
      <rPr>
        <sz val="11"/>
        <color theme="1"/>
        <rFont val="Arial Narrow"/>
        <family val="2"/>
      </rPr>
      <t xml:space="preserve"> 42 accesos</t>
    </r>
  </si>
  <si>
    <r>
      <t>30 puntos:</t>
    </r>
    <r>
      <rPr>
        <sz val="11"/>
        <color theme="1"/>
        <rFont val="Arial Narrow"/>
        <family val="2"/>
      </rPr>
      <t xml:space="preserve"> 54 accesos</t>
    </r>
  </si>
  <si>
    <t>Pacífico</t>
  </si>
  <si>
    <r>
      <t>15 puntos:</t>
    </r>
    <r>
      <rPr>
        <sz val="11"/>
        <color theme="1"/>
        <rFont val="Arial Narrow"/>
        <family val="2"/>
      </rPr>
      <t xml:space="preserve"> 31 accesos</t>
    </r>
  </si>
  <si>
    <r>
      <t>30 puntos:</t>
    </r>
    <r>
      <rPr>
        <sz val="11"/>
        <color theme="1"/>
        <rFont val="Arial Narrow"/>
        <family val="2"/>
      </rPr>
      <t xml:space="preserve"> 52 accesos</t>
    </r>
  </si>
  <si>
    <r>
      <t>30 puntos:</t>
    </r>
    <r>
      <rPr>
        <sz val="11"/>
        <color theme="1"/>
        <rFont val="Arial Narrow"/>
        <family val="2"/>
      </rPr>
      <t xml:space="preserve">  70 accesos</t>
    </r>
  </si>
  <si>
    <t>Centro-oriente</t>
  </si>
  <si>
    <r>
      <t>15 puntos:</t>
    </r>
    <r>
      <rPr>
        <sz val="11"/>
        <color theme="1"/>
        <rFont val="Arial Narrow"/>
        <family val="2"/>
      </rPr>
      <t xml:space="preserve"> 27 accesos</t>
    </r>
  </si>
  <si>
    <r>
      <t>30 puntos:</t>
    </r>
    <r>
      <rPr>
        <sz val="11"/>
        <color theme="1"/>
        <rFont val="Arial Narrow"/>
        <family val="2"/>
      </rPr>
      <t xml:space="preserve"> 45 accesos</t>
    </r>
  </si>
  <si>
    <t>REGION A</t>
  </si>
  <si>
    <t>REGION B</t>
  </si>
  <si>
    <t xml:space="preserve">•	Presentar propuesta por un mismo proponente para ambas regiones (Región A y Región B), con la opción de ser adjudicatario sólo de una región, </t>
  </si>
  <si>
    <t xml:space="preserve">•	Presentar propuesta por un mismo proponente para ambas regiones (Región A y Región B), con la opción excepcional  de ser adjudicatario de las dos regiones, </t>
  </si>
  <si>
    <t>•	Presentarse en dos proponentes diferentes para ambas regiones (Región A y Región B), con la opción excepcional  de ser adjudicatario de las dos regiones 
REGION A</t>
  </si>
  <si>
    <t>•	Presentarse en dos proponentes diferentes para ambas regiones (Región A y Región B), con la opción excepcional  de ser adjudicatario de las dos regiones 
REGION B</t>
  </si>
  <si>
    <t>Fecha de terminación de los contratos ejecutados y terminados dentro de los diez (10) años anteriores a la fecha de cierre del presente proceso de selección</t>
  </si>
  <si>
    <t>1) instalación de infraestructura de telecomunicaciones* u;
2) operación de infraestructura de telecomunicaciones* o;
3) instalación y operación de infraestructura de telecomunicaciones* o;
4) prestación del servicio de acceso público a Internet mediante zonas WiFi o; 
5) ejecución de contratos que abarquen una red compuesta de accesos conectados a Internet a través de tecnología satelital. 
* Entre la infraestructura de telecomunicaciones  no se entenderán incluidos los circuitos cerrados de televisión. 
  Para efectos del presente proceso de selección se entenderá por Infraestructura de Telecomunicaciones: “Los Soportes físicos y lógicos que permiten el transporte de los servicios de telecomunicaciones entre dos puntos de la red.” Definición Comisión Europea.</t>
  </si>
  <si>
    <t xml:space="preserve">Clasificación UNSPSC
81161700
81112100
83111600
</t>
  </si>
  <si>
    <t>Contrato Nacional o extranjero</t>
  </si>
  <si>
    <t xml:space="preserve">Moneda del contrato Contrato.
Si la moneda del contrato es diferente al dólar https://www1.oanda.com/lang/es/currency/converter/. </t>
  </si>
  <si>
    <t>valor en dolares</t>
  </si>
  <si>
    <t>No. de contratos con los cuales se acredita la experiencia</t>
  </si>
  <si>
    <t xml:space="preserve">No. de contratos terminados </t>
  </si>
  <si>
    <t xml:space="preserve">No. máximo de contratos en ejecución </t>
  </si>
  <si>
    <t>Equivalencia entre contratos terminados y contratos en ejecución</t>
  </si>
  <si>
    <t xml:space="preserve">Tiempo de operación del contrato. </t>
  </si>
  <si>
    <t>Identificación y cargo de la persona facultada para expedirla. La certificación debe venir suscrita por la persona que ejerza la representación legal del emisor, o por aquel que tenga las facultades para expedirla. Así mismo, debe venir acompañada de los datos de contacto de quien certifica (teléfono, correo electrónico y dirección) o en su defecto, el proponente podrá informar los datos de contacto en documento anexo a la propuesta.</t>
  </si>
  <si>
    <t xml:space="preserve"> Si la certificación incluye varios contratos, se debe identificar en forma precisa si se trata de adiciones, prórrogas u otrosíes al principal o son contratos diferentes, indicando en cada uno de ellos sus plazos (fecha de suscripción y/o de inicio del contrato y, tiempo de operación del contrato) y valor. Si la certificación incluye el Contrato principal con sus adiciones, prórrogas u otrosíes, se entenderá como un solo Contrato certificado.  </t>
  </si>
  <si>
    <t>Valor ejecutado por el Contratista. La fecha de corte para calcular el monto ejecutado deberá constar en la certificación y tendrá que ser anterior o coincidir con la fecha de expedición de dicha certificación.</t>
  </si>
  <si>
    <t>Indicar expresamente que los tres (3) años de operación a cargo del contratista, de acuerdo con el concepto del contratante, ha sido satisfactoria en cuanto al cumplimiento de los indicadores de calidad y niveles de servicio.</t>
  </si>
  <si>
    <t xml:space="preserve">SMMLV </t>
  </si>
  <si>
    <t>1. CONSIDERACIONES PARA LA ACREDITACIÓN DE LA EXPERIENCIA CON CONTRATOS EN EJECUCIÓN</t>
  </si>
  <si>
    <t>2. EXPERIENCIA COMO REQUISITO HABILITANTE</t>
  </si>
  <si>
    <t>3. REQUISITOS HABILITANTES</t>
  </si>
  <si>
    <t>CUMPLE CON LOS REQUISITOS HABILITANTES?</t>
  </si>
  <si>
    <t>1) instalación de infraestructura de telecomunicaciones* u;
2) operación de infraestructura de telecomunicaciones* o;
3) instalación y operación de infraestructura de telecomunicaciones* o;
4) prestación del servicio de acceso público a Internet mediante zonas WiFi o; 
5) ejecución de contratos que abarquen una red compuesta de accesos conectados a Internet a través de tecnología satelital. 
* Entre la infraestructura de telecomunicaciones  no se entenderán incluidos los circuitos cerrados de televisión. 
  Para efectos del presente proceso de selección se entenderá por Infraestructura de Telecomunicaciones: “Los Soportes físicos y lógicos que permiten el transporte de los servicios de telecomunicaciones entre dos puntos de la red.” Definición Comisión Europea.ç</t>
  </si>
  <si>
    <t>UNIÓN TEMPORAL CONECTANDO A COLOMBIA</t>
  </si>
  <si>
    <t>Hispasat S.A. Sucursal Colombia</t>
  </si>
  <si>
    <t>Colombia Telecomunicaciones S.A.ESP</t>
  </si>
  <si>
    <t>NEC de Colombia S.A.</t>
  </si>
  <si>
    <t>Colombia Telecomunicaciones S.A. ESP</t>
  </si>
  <si>
    <t>Nacional</t>
  </si>
  <si>
    <t>81161700
81112100
83111600</t>
  </si>
  <si>
    <t>SERVICIO NACIONAL DE APRENDIZAJE  SENA</t>
  </si>
  <si>
    <t>Prestar el servicio de comunicaciones, valor agregado y conexos en la Dirección General, Regionales, Centros de Formación Profesional y Aulas Móviles del Servicio Nacional de Aprendizaje SENA, mediante el diseño, implementación y operación de una red de comunicaciones de acuerdo a las necesidades de la Entidad, de conformidad con lo señalado en el Pliego de Condiciones de la Licitación Pública Internacional DG-001 de 2007, sus anexos, adendas y por todo lo contenido en todos los documentos de la oferta presentada por el proponente</t>
  </si>
  <si>
    <t>I</t>
  </si>
  <si>
    <t>Servicio Nacional de Aprendizaje SENA</t>
  </si>
  <si>
    <t>FISCALÍA GENERAL DE LA NACIÓN</t>
  </si>
  <si>
    <t>El CONTRATISTA se obliga suministrar el servicio de red corporativa de telecomunicaciones para la FISCALIA GENERAL DE LA NACIÓN, que preste los servicios de transmisión de datos, voz, fax y video en forma segura con los acuerdos de niveles de servicio descritos en forma segura con los acuerdos de niveles de servicio descritos en el anexo técnico correspondientes a la Fiscalia, de acuerdo a los requerimientos técnicos descritos en el pliego de condiciones de la licitación púbica No. FGN019 del 2010, así como lo consignado en los anexos: FINANCIEROS 4,5, 8, 9 y 10 TÉCNICOS: 1, 2, 3, 6 y 7, anexos que hacen parte integral de este contrato y que definen las condiciones  de niveles de servicio, los valores globales ofertados por cada servicio y el valor total de cada servicio.</t>
  </si>
  <si>
    <t>NA</t>
  </si>
  <si>
    <t>Fiscalía General de la Nación</t>
  </si>
  <si>
    <t>Prestación de servicios de red corporativa de telecomunicaciones para todas las sedes y seccionales que conforman la Fiscalía General de lan Nación</t>
  </si>
  <si>
    <t>FONDO DE TECNOLOGÍAS DE LA INFORMACIÓN Y LAS COMUNICACIONES</t>
  </si>
  <si>
    <t xml:space="preserve">Mediante el presente contrato, el CONTRATISTA se obliga para con el FONDO TIC a implementar el proyecto de Kioscos Vive Digital, 
mediante el desarrollo de actividades que garanticen el acceso a telefonía e internet, a comunidades en zonas rurales y/o apartadas de los 
departamentos de Amazonas, Boyacá, Caldas, Cundinamarca, Guainía, Quindío, Risaralda y Vaupés de acuerdo con la propuesta 
presentada. </t>
  </si>
  <si>
    <t>UT</t>
  </si>
  <si>
    <t>81161700
83111600</t>
  </si>
  <si>
    <t>FONDO FINANCIERO DE PROYECTOS DE DESARROLLO - FONADE</t>
  </si>
  <si>
    <t>EL CONTRATISTA se obliga con FONADE a realizar la dotación, instalación y puesta en funcionamiento de la infraestructura técnica de los puntos vive digital fase 2 en el marco del plan vive digital del Ministerio de las Tecnologías de la Información y las Comunicaciones Región 1, de acuerdo con la descripción, especificaciones y demás condiciones establecidas en las Reglas de Participación del Proceso OPC 086-2014, adendas No.1, 2, 3, 4 y 5 los documentos e información técnica suministrada por FONADE y la oferta presentada por EL CONTRATISTA, todo lo cual hace parte integral del contrato.</t>
  </si>
  <si>
    <t>El valor reportato en el RUP en SMMLV corresponde al valor total del contrato, sin embargo, en la certificación se indica un valor de ejecución menor toda vez que se presentó liberación de recursos en el contrato. Adicionalmente en el Anexo 7 se incluye el valor total del contrato. Se solicita aclarar porque se presentan estás diferencias.</t>
  </si>
  <si>
    <t>No cumple con lo solicitado en el pliego de condiciones, en los requisitos habilitantes donde solicita: "....El objeto o las obligaciones de los contratos aportados deberá contener actividades de: 
1) instalación de infraestructura de telecomunicaciones* u;
2) operación de infraestructura de telecomunicaciones* o;
3) instalación y operación de infraestructura de telecomunicaciones* o;
4) prestación del servicio de acceso público a Internet mediante zonas WiFi o; 
5) ejecución de contratos que abarquen una red compuesta de accesos conectados a Internet a través de tecnología satelital. 
* Entre la infraestructura de telecomunicaciones  no se entenderán incluidos los circuitos cerrados de televisión. No se fue posible validar las actividades u obligaciones del contrato. .."</t>
  </si>
  <si>
    <r>
      <t>El valor reportato en el RUP en SMMLV corresponde al valor total del contrato, sin embargo, en la certificación se indica un valor de ejecución menor toda vez que se presentó liberación de recursos en el contrato. Adicionalmente en el Anexo 7 no coinciden los valores en pesos y SMMLV. Se solicita aclarar porque se presentan estás diferencias.</t>
    </r>
    <r>
      <rPr>
        <sz val="8"/>
        <color rgb="FFFF0000"/>
        <rFont val="Calibri"/>
        <family val="2"/>
        <scheme val="minor"/>
      </rPr>
      <t xml:space="preserve">
</t>
    </r>
    <r>
      <rPr>
        <sz val="8"/>
        <rFont val="Calibri"/>
        <family val="2"/>
        <scheme val="minor"/>
      </rPr>
      <t xml:space="preserve">
No cumple con lo solicitado en el pliego de condiciones, en los requisitos habilitantes donde solicita:</t>
    </r>
    <r>
      <rPr>
        <i/>
        <sz val="8"/>
        <rFont val="Calibri"/>
        <family val="2"/>
        <scheme val="minor"/>
      </rPr>
      <t xml:space="preserve"> "....El objeto o las obligaciones de los contratos aportados deberá contener actividades de: 
1) instalación de infraestructura de telecomunicaciones* u;
2) operación de infraestructura de telecomunicaciones* o;
3) instalación y operación de infraestructura de telecomunicaciones* o;
4) prestación del servicio de acceso público a Internet mediante zonas WiFi o; 
5) ejecución de contratos que abarquen una red compuesta de accesos conectados a Internet a través de tecnología satelital. 
* Entre la infraestructura de telecomunicaciones  no se entenderán incluidos los circuitos cerrados de televisión. No se fue posible validar las actividades u obligaciones del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</si>
</sst>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quot;$&quot;#,##0.00;[Red]\-&quot;$&quot;#,##0.00"/>
    <numFmt numFmtId="44" formatCode="_-&quot;$&quot;* #,##0.00_-;\-&quot;$&quot;* #,##0.00_-;_-&quot;$&quot;* &quot;-&quot;??_-;_-@_-"/>
    <numFmt numFmtId="164" formatCode="&quot;$&quot;\ #,##0;[Red]\-&quot;$&quot;\ #,##0"/>
    <numFmt numFmtId="165" formatCode="_-&quot;$&quot;\ * #,##0_-;\-&quot;$&quot;\ * #,##0_-;_-&quot;$&quot;\ * &quot;-&quot;_-;_-@_-"/>
    <numFmt numFmtId="166" formatCode="_(&quot;$&quot;\ * #,##0.00_);_(&quot;$&quot;\ * \(#,##0.00\);_(&quot;$&quot;\ * &quot;-&quot;??_);_(@_)"/>
    <numFmt numFmtId="167" formatCode="_(* #,##0.00_);_(* \(#,##0.00\);_(* &quot;-&quot;??_);_(@_)"/>
    <numFmt numFmtId="168" formatCode="_(&quot;$&quot;\ * #,##0_);_(&quot;$&quot;\ * \(#,##0\);_(&quot;$&quot;\ * &quot;-&quot;??_);_(@_)"/>
  </numFmts>
  <fonts count="18"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b/>
      <sz val="8"/>
      <color theme="1"/>
      <name val="Calibri"/>
      <family val="2"/>
      <scheme val="minor"/>
    </font>
    <font>
      <b/>
      <sz val="8"/>
      <color theme="1"/>
      <name val="Arial Narrow"/>
      <family val="2"/>
    </font>
    <font>
      <sz val="8"/>
      <color theme="1"/>
      <name val="Calibri"/>
      <family val="2"/>
      <scheme val="minor"/>
    </font>
    <font>
      <sz val="8"/>
      <name val="Calibri"/>
      <family val="2"/>
      <scheme val="minor"/>
    </font>
    <font>
      <sz val="10"/>
      <name val="Calibri"/>
      <family val="2"/>
      <scheme val="minor"/>
    </font>
    <font>
      <sz val="11"/>
      <name val="Calibri"/>
      <family val="2"/>
      <scheme val="minor"/>
    </font>
    <font>
      <b/>
      <sz val="11"/>
      <color theme="1"/>
      <name val="Arial Narrow"/>
      <family val="2"/>
    </font>
    <font>
      <sz val="11"/>
      <color theme="1"/>
      <name val="Arial Narrow"/>
      <family val="2"/>
    </font>
    <font>
      <sz val="8"/>
      <color rgb="FF000000"/>
      <name val="Arial Narrow"/>
      <family val="2"/>
    </font>
    <font>
      <sz val="9"/>
      <color rgb="FF000000"/>
      <name val="Arial Narrow"/>
      <family val="2"/>
    </font>
    <font>
      <b/>
      <sz val="10"/>
      <name val="Calibri"/>
      <family val="2"/>
      <scheme val="minor"/>
    </font>
    <font>
      <sz val="8"/>
      <color rgb="FFFF0000"/>
      <name val="Calibri"/>
      <family val="2"/>
      <scheme val="minor"/>
    </font>
    <font>
      <i/>
      <sz val="8"/>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2" tint="-9.9978637043366805E-2"/>
        <bgColor indexed="64"/>
      </patternFill>
    </fill>
    <fill>
      <patternFill patternType="solid">
        <fgColor theme="0" tint="-0.14999847407452621"/>
        <bgColor indexed="64"/>
      </patternFill>
    </fill>
  </fills>
  <borders count="3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diagonal/>
    </border>
    <border>
      <left style="medium">
        <color auto="1"/>
      </left>
      <right style="thin">
        <color auto="1"/>
      </right>
      <top style="thin">
        <color auto="1"/>
      </top>
      <bottom style="thin">
        <color auto="1"/>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medium">
        <color auto="1"/>
      </left>
      <right style="medium">
        <color indexed="64"/>
      </right>
      <top/>
      <bottom style="medium">
        <color auto="1"/>
      </bottom>
      <diagonal/>
    </border>
    <border>
      <left style="thin">
        <color auto="1"/>
      </left>
      <right/>
      <top style="medium">
        <color indexed="64"/>
      </top>
      <bottom style="medium">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medium">
        <color indexed="64"/>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style="medium">
        <color auto="1"/>
      </left>
      <right/>
      <top style="thin">
        <color auto="1"/>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bottom style="thin">
        <color auto="1"/>
      </bottom>
      <diagonal/>
    </border>
    <border>
      <left/>
      <right style="thin">
        <color auto="1"/>
      </right>
      <top/>
      <bottom style="thin">
        <color auto="1"/>
      </bottom>
      <diagonal/>
    </border>
    <border>
      <left/>
      <right style="thin">
        <color auto="1"/>
      </right>
      <top style="thin">
        <color auto="1"/>
      </top>
      <bottom/>
      <diagonal/>
    </border>
    <border>
      <left style="thin">
        <color auto="1"/>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s>
  <cellStyleXfs count="5">
    <xf numFmtId="0" fontId="0" fillId="0" borderId="0"/>
    <xf numFmtId="167"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cellStyleXfs>
  <cellXfs count="138">
    <xf numFmtId="0" fontId="0" fillId="0" borderId="0" xfId="0"/>
    <xf numFmtId="0" fontId="0" fillId="2" borderId="0" xfId="0" applyFill="1" applyBorder="1"/>
    <xf numFmtId="0" fontId="3" fillId="2" borderId="0" xfId="0" applyFont="1" applyFill="1" applyBorder="1"/>
    <xf numFmtId="0" fontId="4" fillId="2" borderId="0" xfId="0" applyFont="1" applyFill="1" applyBorder="1" applyAlignment="1">
      <alignment vertical="center" wrapText="1"/>
    </xf>
    <xf numFmtId="0" fontId="3" fillId="2" borderId="0" xfId="0" applyFont="1" applyFill="1" applyBorder="1" applyAlignment="1">
      <alignment vertical="center" wrapText="1"/>
    </xf>
    <xf numFmtId="0" fontId="3" fillId="2" borderId="0" xfId="0" applyFont="1" applyFill="1" applyBorder="1" applyAlignment="1">
      <alignment horizontal="center" vertical="center"/>
    </xf>
    <xf numFmtId="0" fontId="7" fillId="2" borderId="0" xfId="0" applyFont="1" applyFill="1" applyBorder="1"/>
    <xf numFmtId="3" fontId="0" fillId="0" borderId="1" xfId="0" applyNumberFormat="1" applyBorder="1"/>
    <xf numFmtId="0" fontId="0" fillId="0" borderId="1" xfId="0" applyBorder="1" applyAlignment="1">
      <alignment horizontal="center"/>
    </xf>
    <xf numFmtId="0" fontId="0" fillId="0" borderId="0" xfId="0" applyFill="1" applyBorder="1"/>
    <xf numFmtId="0" fontId="4" fillId="2" borderId="0" xfId="0" applyFont="1" applyFill="1" applyBorder="1" applyAlignment="1">
      <alignment horizontal="left"/>
    </xf>
    <xf numFmtId="0" fontId="0" fillId="0" borderId="1" xfId="0" applyBorder="1" applyAlignment="1">
      <alignment horizontal="center" vertical="center"/>
    </xf>
    <xf numFmtId="0" fontId="0" fillId="0" borderId="0" xfId="0" applyAlignment="1">
      <alignment horizontal="center" vertical="center"/>
    </xf>
    <xf numFmtId="0" fontId="7" fillId="3" borderId="1" xfId="0" applyFont="1" applyFill="1" applyBorder="1" applyAlignment="1">
      <alignment horizontal="center" vertical="center"/>
    </xf>
    <xf numFmtId="0" fontId="4" fillId="2" borderId="0" xfId="0" applyFont="1" applyFill="1" applyBorder="1" applyAlignment="1">
      <alignment horizontal="center"/>
    </xf>
    <xf numFmtId="0" fontId="3" fillId="2" borderId="0" xfId="0" applyFont="1" applyFill="1" applyBorder="1" applyAlignment="1">
      <alignment horizontal="center"/>
    </xf>
    <xf numFmtId="0" fontId="9" fillId="2" borderId="0" xfId="0" applyFont="1" applyFill="1" applyBorder="1" applyAlignment="1">
      <alignment horizontal="left" vertical="center" wrapText="1"/>
    </xf>
    <xf numFmtId="0" fontId="4" fillId="2" borderId="0" xfId="0" applyFont="1" applyFill="1" applyBorder="1" applyAlignment="1">
      <alignment horizontal="center" vertical="center"/>
    </xf>
    <xf numFmtId="0" fontId="4" fillId="2" borderId="0" xfId="0" applyFont="1" applyFill="1" applyBorder="1" applyAlignment="1">
      <alignment vertical="center"/>
    </xf>
    <xf numFmtId="0" fontId="2" fillId="0" borderId="12" xfId="0" applyFont="1" applyFill="1" applyBorder="1" applyAlignment="1">
      <alignment vertical="center" wrapText="1"/>
    </xf>
    <xf numFmtId="0" fontId="4" fillId="2" borderId="11" xfId="0" applyFont="1" applyFill="1" applyBorder="1" applyAlignment="1">
      <alignment horizontal="center" vertical="center" wrapText="1"/>
    </xf>
    <xf numFmtId="0" fontId="4" fillId="2" borderId="7" xfId="0" applyFont="1" applyFill="1" applyBorder="1" applyAlignment="1">
      <alignment horizontal="center"/>
    </xf>
    <xf numFmtId="167" fontId="7" fillId="3" borderId="1" xfId="1" applyNumberFormat="1" applyFont="1" applyFill="1" applyBorder="1" applyAlignment="1">
      <alignment vertical="center" wrapText="1"/>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xf>
    <xf numFmtId="9" fontId="7" fillId="3" borderId="1" xfId="0" applyNumberFormat="1" applyFont="1" applyFill="1" applyBorder="1" applyAlignment="1">
      <alignment horizontal="center" vertical="center" wrapText="1"/>
    </xf>
    <xf numFmtId="168" fontId="7" fillId="3" borderId="1" xfId="2" applyNumberFormat="1" applyFont="1" applyFill="1" applyBorder="1" applyAlignment="1">
      <alignment vertical="center" wrapText="1"/>
    </xf>
    <xf numFmtId="0" fontId="7" fillId="3" borderId="1" xfId="0" applyFont="1" applyFill="1" applyBorder="1" applyAlignment="1">
      <alignment vertical="center" wrapText="1"/>
    </xf>
    <xf numFmtId="166" fontId="7" fillId="3" borderId="1" xfId="2" applyNumberFormat="1" applyFont="1" applyFill="1" applyBorder="1" applyAlignment="1">
      <alignment vertical="center" wrapText="1"/>
    </xf>
    <xf numFmtId="9" fontId="7" fillId="3" borderId="1" xfId="0" applyNumberFormat="1" applyFont="1" applyFill="1" applyBorder="1" applyAlignment="1">
      <alignment horizontal="center" vertical="center"/>
    </xf>
    <xf numFmtId="0" fontId="6" fillId="0" borderId="1" xfId="0" applyFont="1" applyFill="1" applyBorder="1" applyAlignment="1">
      <alignment horizontal="center" vertical="center" wrapText="1"/>
    </xf>
    <xf numFmtId="0" fontId="8" fillId="3" borderId="1" xfId="0" applyFont="1" applyFill="1" applyBorder="1" applyAlignment="1">
      <alignment horizontal="justify" vertical="center" wrapText="1"/>
    </xf>
    <xf numFmtId="0" fontId="7" fillId="3" borderId="1" xfId="0" applyFont="1" applyFill="1" applyBorder="1" applyAlignment="1">
      <alignment horizontal="justify" vertical="center" wrapText="1"/>
    </xf>
    <xf numFmtId="0" fontId="0" fillId="2" borderId="0" xfId="0" applyFill="1" applyBorder="1" applyAlignment="1">
      <alignment horizontal="justify" vertical="center"/>
    </xf>
    <xf numFmtId="168" fontId="7" fillId="0" borderId="0" xfId="2" applyNumberFormat="1" applyFont="1" applyFill="1" applyBorder="1" applyAlignment="1">
      <alignment vertical="center" wrapText="1"/>
    </xf>
    <xf numFmtId="166" fontId="0" fillId="0" borderId="0" xfId="0" applyNumberFormat="1" applyFill="1" applyBorder="1"/>
    <xf numFmtId="168" fontId="0" fillId="0" borderId="0" xfId="0" applyNumberFormat="1" applyFill="1" applyBorder="1"/>
    <xf numFmtId="167" fontId="7" fillId="0" borderId="0" xfId="1" applyNumberFormat="1" applyFont="1" applyFill="1" applyBorder="1" applyAlignment="1">
      <alignment vertical="center" wrapText="1"/>
    </xf>
    <xf numFmtId="0" fontId="13" fillId="0" borderId="16" xfId="0" applyFont="1" applyBorder="1" applyAlignment="1">
      <alignment vertical="center" wrapText="1"/>
    </xf>
    <xf numFmtId="0" fontId="0" fillId="0" borderId="8" xfId="0" applyBorder="1" applyAlignment="1">
      <alignment horizontal="center" vertical="center"/>
    </xf>
    <xf numFmtId="0" fontId="0" fillId="0" borderId="9" xfId="0" applyBorder="1"/>
    <xf numFmtId="164" fontId="14" fillId="0" borderId="20" xfId="0" applyNumberFormat="1" applyFont="1" applyBorder="1" applyAlignment="1">
      <alignment horizontal="right" vertical="center" wrapText="1"/>
    </xf>
    <xf numFmtId="0" fontId="0" fillId="0" borderId="2" xfId="0" applyBorder="1"/>
    <xf numFmtId="0" fontId="0" fillId="0" borderId="23" xfId="0" applyBorder="1"/>
    <xf numFmtId="0" fontId="0" fillId="0" borderId="17" xfId="0" applyBorder="1"/>
    <xf numFmtId="9" fontId="0" fillId="0" borderId="7" xfId="0" applyNumberFormat="1" applyBorder="1"/>
    <xf numFmtId="0" fontId="4" fillId="2" borderId="0" xfId="0" applyFont="1" applyFill="1" applyBorder="1" applyAlignment="1">
      <alignment horizontal="center"/>
    </xf>
    <xf numFmtId="0" fontId="5" fillId="6" borderId="19"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7" fillId="3" borderId="1" xfId="1" applyNumberFormat="1" applyFont="1" applyFill="1" applyBorder="1" applyAlignment="1">
      <alignment vertical="center" wrapText="1"/>
    </xf>
    <xf numFmtId="0" fontId="11" fillId="0" borderId="30"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5" xfId="0" applyFont="1" applyBorder="1" applyAlignment="1">
      <alignment horizontal="center" vertical="center" wrapText="1"/>
    </xf>
    <xf numFmtId="0" fontId="12" fillId="0" borderId="35"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3" xfId="0" applyFont="1" applyBorder="1" applyAlignment="1">
      <alignment horizontal="center" vertical="center" wrapText="1"/>
    </xf>
    <xf numFmtId="0" fontId="12" fillId="0" borderId="33" xfId="0" applyFont="1" applyBorder="1" applyAlignment="1">
      <alignment horizontal="center" vertical="center" wrapText="1"/>
    </xf>
    <xf numFmtId="0" fontId="11" fillId="0" borderId="32" xfId="0" applyFont="1" applyBorder="1" applyAlignment="1">
      <alignment horizontal="center" vertical="center" wrapText="1"/>
    </xf>
    <xf numFmtId="0" fontId="6" fillId="0" borderId="1" xfId="0" applyFont="1" applyFill="1" applyBorder="1" applyAlignment="1">
      <alignment horizontal="center" vertical="center" wrapText="1"/>
    </xf>
    <xf numFmtId="165" fontId="14" fillId="0" borderId="20" xfId="3" applyFont="1" applyBorder="1" applyAlignment="1">
      <alignment horizontal="right" vertical="center" wrapText="1"/>
    </xf>
    <xf numFmtId="0" fontId="0" fillId="0" borderId="1" xfId="0" applyFill="1" applyBorder="1" applyAlignment="1">
      <alignment horizontal="center"/>
    </xf>
    <xf numFmtId="3" fontId="0" fillId="0" borderId="1" xfId="0" applyNumberFormat="1" applyFill="1" applyBorder="1"/>
    <xf numFmtId="8" fontId="0" fillId="0" borderId="0" xfId="0" applyNumberFormat="1"/>
    <xf numFmtId="1" fontId="0" fillId="0" borderId="26" xfId="0" applyNumberFormat="1" applyBorder="1"/>
    <xf numFmtId="44" fontId="7" fillId="3" borderId="1" xfId="1" applyNumberFormat="1" applyFont="1" applyFill="1" applyBorder="1" applyAlignment="1">
      <alignment vertical="center" wrapText="1"/>
    </xf>
    <xf numFmtId="1" fontId="0" fillId="0" borderId="25" xfId="0" applyNumberFormat="1" applyBorder="1"/>
    <xf numFmtId="167" fontId="7" fillId="3" borderId="1" xfId="1" applyFont="1" applyFill="1" applyBorder="1" applyAlignment="1">
      <alignment vertical="center" wrapText="1"/>
    </xf>
    <xf numFmtId="9" fontId="7" fillId="3" borderId="1" xfId="4" applyFont="1" applyFill="1" applyBorder="1" applyAlignment="1">
      <alignment vertical="center" wrapText="1"/>
    </xf>
    <xf numFmtId="10" fontId="0" fillId="0" borderId="1" xfId="0" applyNumberFormat="1" applyFill="1" applyBorder="1" applyAlignment="1">
      <alignment horizontal="center" vertical="center" wrapText="1"/>
    </xf>
    <xf numFmtId="0" fontId="0" fillId="0" borderId="2" xfId="0" applyFill="1" applyBorder="1" applyAlignment="1">
      <alignment horizontal="center" vertical="center" wrapText="1"/>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0" fontId="15" fillId="2" borderId="2"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3" fillId="2" borderId="15"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15" xfId="0" applyFont="1" applyFill="1" applyBorder="1" applyAlignment="1">
      <alignment horizontal="center"/>
    </xf>
    <xf numFmtId="0" fontId="4" fillId="2" borderId="13" xfId="0" applyFont="1" applyFill="1" applyBorder="1" applyAlignment="1">
      <alignment horizontal="center"/>
    </xf>
    <xf numFmtId="0" fontId="4" fillId="2" borderId="14" xfId="0" applyFont="1" applyFill="1" applyBorder="1" applyAlignment="1">
      <alignment horizontal="center"/>
    </xf>
    <xf numFmtId="0" fontId="0" fillId="2" borderId="37" xfId="0" applyFill="1" applyBorder="1" applyAlignment="1">
      <alignment horizontal="center"/>
    </xf>
    <xf numFmtId="0" fontId="0" fillId="2" borderId="38" xfId="0" applyFill="1" applyBorder="1" applyAlignment="1">
      <alignment horizontal="center"/>
    </xf>
    <xf numFmtId="0" fontId="0" fillId="2" borderId="17" xfId="0" applyFill="1" applyBorder="1" applyAlignment="1">
      <alignment horizontal="center"/>
    </xf>
    <xf numFmtId="0" fontId="0" fillId="2" borderId="9" xfId="0" applyFill="1" applyBorder="1" applyAlignment="1">
      <alignment horizontal="center"/>
    </xf>
    <xf numFmtId="0" fontId="0" fillId="2" borderId="10" xfId="0" applyFill="1" applyBorder="1" applyAlignment="1">
      <alignment horizont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21" xfId="0" applyFont="1" applyFill="1" applyBorder="1" applyAlignment="1">
      <alignment horizontal="center" vertical="center" wrapText="1"/>
    </xf>
    <xf numFmtId="0" fontId="4" fillId="2" borderId="22" xfId="0" applyFont="1" applyFill="1" applyBorder="1" applyAlignment="1">
      <alignment horizontal="center" vertical="center" wrapText="1"/>
    </xf>
    <xf numFmtId="10" fontId="0" fillId="0" borderId="2" xfId="0" applyNumberFormat="1" applyFill="1" applyBorder="1" applyAlignment="1">
      <alignment horizontal="center" vertical="center" wrapText="1"/>
    </xf>
    <xf numFmtId="10" fontId="0" fillId="0" borderId="4" xfId="0" applyNumberFormat="1" applyFill="1" applyBorder="1" applyAlignment="1">
      <alignment horizontal="center" vertical="center" wrapText="1"/>
    </xf>
    <xf numFmtId="0" fontId="3" fillId="2" borderId="2" xfId="0" quotePrefix="1"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1" xfId="0" applyFont="1" applyFill="1" applyBorder="1" applyAlignment="1">
      <alignment horizontal="left" vertical="center" wrapText="1"/>
    </xf>
    <xf numFmtId="167" fontId="4" fillId="4" borderId="2" xfId="1" applyFont="1" applyFill="1" applyBorder="1" applyAlignment="1">
      <alignment horizontal="center" vertical="center" wrapText="1"/>
    </xf>
    <xf numFmtId="167" fontId="4" fillId="4" borderId="3" xfId="1" applyFont="1" applyFill="1" applyBorder="1" applyAlignment="1">
      <alignment horizontal="center" vertical="center" wrapText="1"/>
    </xf>
    <xf numFmtId="167" fontId="4" fillId="4" borderId="4" xfId="1"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2" borderId="0" xfId="0" applyFont="1" applyFill="1" applyBorder="1" applyAlignment="1">
      <alignment horizontal="center"/>
    </xf>
    <xf numFmtId="0" fontId="4" fillId="2" borderId="5" xfId="0" applyFont="1" applyFill="1" applyBorder="1" applyAlignment="1">
      <alignment horizontal="left"/>
    </xf>
    <xf numFmtId="0" fontId="4" fillId="2" borderId="1"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24" xfId="0" applyFont="1" applyFill="1" applyBorder="1" applyAlignment="1">
      <alignment horizontal="center" vertical="center" wrapText="1"/>
    </xf>
    <xf numFmtId="1" fontId="4" fillId="2" borderId="24" xfId="0" applyNumberFormat="1" applyFont="1" applyFill="1" applyBorder="1" applyAlignment="1">
      <alignment horizontal="center" vertical="center" wrapText="1"/>
    </xf>
    <xf numFmtId="1" fontId="4" fillId="2" borderId="3" xfId="0" applyNumberFormat="1" applyFont="1" applyFill="1" applyBorder="1" applyAlignment="1">
      <alignment horizontal="center" vertical="center" wrapText="1"/>
    </xf>
    <xf numFmtId="1" fontId="4" fillId="2" borderId="4"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4" fillId="0" borderId="29" xfId="0" applyFont="1" applyFill="1" applyBorder="1" applyAlignment="1">
      <alignment horizontal="center" vertical="center"/>
    </xf>
    <xf numFmtId="0" fontId="4" fillId="0" borderId="0" xfId="0" applyFont="1" applyFill="1" applyBorder="1" applyAlignment="1">
      <alignment horizontal="center" vertical="center"/>
    </xf>
    <xf numFmtId="0" fontId="6" fillId="0" borderId="18"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12" fillId="0" borderId="36" xfId="0" applyFont="1" applyBorder="1" applyAlignment="1">
      <alignment vertical="center" wrapText="1"/>
    </xf>
    <xf numFmtId="0" fontId="12" fillId="0" borderId="33" xfId="0" applyFont="1" applyBorder="1" applyAlignment="1">
      <alignment vertical="center" wrapText="1"/>
    </xf>
    <xf numFmtId="0" fontId="12" fillId="0" borderId="32" xfId="0" applyFont="1" applyBorder="1" applyAlignment="1">
      <alignment vertical="center" wrapText="1"/>
    </xf>
  </cellXfs>
  <cellStyles count="5">
    <cellStyle name="Millares" xfId="1" builtinId="3"/>
    <cellStyle name="Moneda" xfId="2" builtinId="4"/>
    <cellStyle name="Moneda [0]" xfId="3" builtinId="7"/>
    <cellStyle name="Normal" xfId="0" builtinId="0"/>
    <cellStyle name="Porcentaje" xfId="4" builtin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naMaria/AppData/Local/Microsoft/Windows/INetCache/Content.Outlook/0VZH3YV2/FORMATO%20EVALUACION%20INTERVENTOR&#205;A%20ESERC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EVALUACIÓN TÉCNICA"/>
      <sheetName val="EXPERIENCIA"/>
      <sheetName val="CONTRATOS - Detalle"/>
      <sheetName val="DATOS DIR TÉCNICO"/>
      <sheetName val="EXP DIR TÉCNICO"/>
      <sheetName val="DATOS DIR FIN"/>
      <sheetName val="EXP DIR ADMIN&amp;FINANCIERO"/>
      <sheetName val="Hoja 1 variables"/>
    </sheetNames>
    <sheetDataSet>
      <sheetData sheetId="0"/>
      <sheetData sheetId="1"/>
      <sheetData sheetId="2"/>
      <sheetData sheetId="3"/>
      <sheetData sheetId="4"/>
      <sheetData sheetId="5"/>
      <sheetData sheetId="6"/>
      <sheetData sheetId="7">
        <row r="2">
          <cell r="C2">
            <v>1</v>
          </cell>
        </row>
        <row r="3">
          <cell r="C3">
            <v>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4"/>
  <sheetViews>
    <sheetView topLeftCell="A13" zoomScale="120" zoomScaleNormal="120" workbookViewId="0">
      <selection activeCell="A21" sqref="A21:C21"/>
    </sheetView>
  </sheetViews>
  <sheetFormatPr baseColWidth="10" defaultColWidth="9.1640625" defaultRowHeight="15" x14ac:dyDescent="0.2"/>
  <cols>
    <col min="1" max="1" width="22.83203125" style="1" customWidth="1"/>
    <col min="2" max="2" width="6.5" style="1" customWidth="1"/>
    <col min="3" max="3" width="11.6640625" style="1" customWidth="1"/>
    <col min="4" max="4" width="16.1640625" style="1" customWidth="1"/>
    <col min="5" max="5" width="18.6640625" style="1" customWidth="1"/>
    <col min="6" max="6" width="10.1640625" style="1" customWidth="1"/>
    <col min="7" max="7" width="9.83203125" style="1" customWidth="1"/>
    <col min="8" max="8" width="12.1640625" style="1" customWidth="1"/>
    <col min="9" max="9" width="6.5" style="1" customWidth="1"/>
    <col min="10" max="10" width="1.83203125" style="1" customWidth="1"/>
    <col min="11" max="11" width="14.1640625" style="1" customWidth="1"/>
    <col min="12" max="16384" width="9.1640625" style="1"/>
  </cols>
  <sheetData>
    <row r="1" spans="1:11" ht="15.75" customHeight="1" thickBot="1" x14ac:dyDescent="0.25">
      <c r="A1" s="21" t="s">
        <v>0</v>
      </c>
      <c r="B1" s="76" t="s">
        <v>95</v>
      </c>
      <c r="C1" s="77"/>
      <c r="D1" s="77"/>
      <c r="E1" s="77"/>
      <c r="F1" s="77"/>
      <c r="G1" s="77"/>
      <c r="H1" s="77"/>
      <c r="I1" s="77"/>
      <c r="J1" s="77"/>
      <c r="K1" s="78"/>
    </row>
    <row r="2" spans="1:11" ht="15.75" customHeight="1" x14ac:dyDescent="0.2">
      <c r="A2" s="46"/>
      <c r="B2" s="15"/>
      <c r="C2" s="15"/>
      <c r="D2" s="15"/>
      <c r="E2" s="15"/>
      <c r="F2" s="15"/>
      <c r="G2" s="15"/>
      <c r="H2" s="15"/>
      <c r="I2" s="15"/>
      <c r="J2" s="15"/>
      <c r="K2" s="15"/>
    </row>
    <row r="3" spans="1:11" ht="15.75" customHeight="1" x14ac:dyDescent="0.2">
      <c r="A3" s="14"/>
      <c r="B3" s="15"/>
      <c r="C3" s="15"/>
      <c r="D3" s="15"/>
      <c r="E3" s="15"/>
      <c r="F3" s="15"/>
      <c r="G3" s="15"/>
      <c r="H3" s="15"/>
      <c r="I3" s="15"/>
      <c r="J3" s="15"/>
      <c r="K3" s="15"/>
    </row>
    <row r="4" spans="1:11" ht="15.75" customHeight="1" x14ac:dyDescent="0.2">
      <c r="A4" s="90" t="s">
        <v>1</v>
      </c>
      <c r="B4" s="91"/>
      <c r="C4" s="91"/>
      <c r="D4" s="91"/>
      <c r="E4" s="91"/>
      <c r="F4" s="91"/>
      <c r="G4" s="91"/>
      <c r="H4" s="91"/>
      <c r="I4" s="92"/>
      <c r="J4" s="15"/>
      <c r="K4" s="15"/>
    </row>
    <row r="5" spans="1:11" ht="15.75" customHeight="1" x14ac:dyDescent="0.2">
      <c r="A5" s="107"/>
      <c r="B5" s="107"/>
      <c r="C5" s="107"/>
      <c r="D5" s="107"/>
      <c r="E5" s="107"/>
      <c r="F5" s="107"/>
      <c r="G5" s="107"/>
      <c r="H5" s="107"/>
      <c r="I5" s="107"/>
      <c r="J5" s="15"/>
      <c r="K5" s="15"/>
    </row>
    <row r="6" spans="1:11" ht="47.25" customHeight="1" x14ac:dyDescent="0.2">
      <c r="A6" s="20" t="s">
        <v>27</v>
      </c>
      <c r="B6" s="109" t="s">
        <v>28</v>
      </c>
      <c r="C6" s="109"/>
      <c r="D6" s="79" t="s">
        <v>29</v>
      </c>
      <c r="E6" s="80"/>
      <c r="F6" s="80"/>
      <c r="G6" s="80"/>
      <c r="H6" s="80"/>
      <c r="I6" s="81"/>
      <c r="J6" s="15"/>
      <c r="K6" s="15"/>
    </row>
    <row r="7" spans="1:11" ht="27.75" customHeight="1" x14ac:dyDescent="0.2">
      <c r="A7" s="19" t="s">
        <v>96</v>
      </c>
      <c r="B7" s="70">
        <v>0.33</v>
      </c>
      <c r="C7" s="70"/>
      <c r="D7" s="71" t="s">
        <v>3</v>
      </c>
      <c r="E7" s="72"/>
      <c r="F7" s="72"/>
      <c r="G7" s="72"/>
      <c r="H7" s="72"/>
      <c r="I7" s="73"/>
      <c r="J7" s="15"/>
      <c r="K7" s="15"/>
    </row>
    <row r="8" spans="1:11" ht="40.5" customHeight="1" x14ac:dyDescent="0.2">
      <c r="A8" s="19" t="s">
        <v>97</v>
      </c>
      <c r="B8" s="95">
        <v>0.33</v>
      </c>
      <c r="C8" s="96"/>
      <c r="D8" s="71" t="s">
        <v>3</v>
      </c>
      <c r="E8" s="72"/>
      <c r="F8" s="72"/>
      <c r="G8" s="72"/>
      <c r="H8" s="72"/>
      <c r="I8" s="73"/>
      <c r="J8" s="15"/>
      <c r="K8" s="15"/>
    </row>
    <row r="9" spans="1:11" ht="23.25" customHeight="1" x14ac:dyDescent="0.2">
      <c r="A9" s="19" t="s">
        <v>98</v>
      </c>
      <c r="B9" s="95">
        <v>0.34</v>
      </c>
      <c r="C9" s="96"/>
      <c r="D9" s="71" t="s">
        <v>3</v>
      </c>
      <c r="E9" s="72"/>
      <c r="F9" s="72"/>
      <c r="G9" s="72"/>
      <c r="H9" s="72"/>
      <c r="I9" s="73"/>
      <c r="J9" s="15"/>
      <c r="K9" s="15"/>
    </row>
    <row r="10" spans="1:11" ht="8.25" customHeight="1" x14ac:dyDescent="0.2">
      <c r="A10" s="16"/>
      <c r="B10" s="16"/>
      <c r="C10" s="16"/>
      <c r="D10" s="16"/>
      <c r="E10" s="16"/>
      <c r="F10" s="5"/>
      <c r="G10" s="5"/>
      <c r="H10" s="17"/>
      <c r="I10" s="18"/>
      <c r="J10" s="15"/>
      <c r="K10" s="15"/>
    </row>
    <row r="11" spans="1:11" ht="18" customHeight="1" x14ac:dyDescent="0.2">
      <c r="A11" s="104" t="s">
        <v>90</v>
      </c>
      <c r="B11" s="105"/>
      <c r="C11" s="105"/>
      <c r="D11" s="105"/>
      <c r="E11" s="105"/>
      <c r="F11" s="105"/>
      <c r="G11" s="105"/>
      <c r="H11" s="105"/>
      <c r="I11" s="105"/>
      <c r="J11" s="15"/>
      <c r="K11" s="15"/>
    </row>
    <row r="12" spans="1:11" ht="49" customHeight="1" x14ac:dyDescent="0.2">
      <c r="A12" s="74" t="s">
        <v>80</v>
      </c>
      <c r="B12" s="75"/>
      <c r="C12" s="74" t="s">
        <v>81</v>
      </c>
      <c r="D12" s="75"/>
      <c r="E12" s="74" t="s">
        <v>82</v>
      </c>
      <c r="F12" s="75"/>
      <c r="G12" s="79" t="s">
        <v>83</v>
      </c>
      <c r="H12" s="80"/>
      <c r="I12" s="81"/>
      <c r="J12" s="15"/>
      <c r="K12" s="15"/>
    </row>
    <row r="13" spans="1:11" ht="51" customHeight="1" x14ac:dyDescent="0.2">
      <c r="A13" s="74">
        <v>5</v>
      </c>
      <c r="B13" s="75"/>
      <c r="C13" s="74">
        <f>+'2. Exp habilitante EJECUTADA'!A17</f>
        <v>5</v>
      </c>
      <c r="D13" s="75"/>
      <c r="E13" s="74">
        <f>+'3. Exp habilitante EN EJEC'!A18</f>
        <v>0</v>
      </c>
      <c r="F13" s="75"/>
      <c r="G13" s="97">
        <f>IF(AND(C13&gt;=E13,A13&lt;=10),1,0)</f>
        <v>1</v>
      </c>
      <c r="H13" s="98"/>
      <c r="I13" s="99"/>
      <c r="J13" s="15"/>
      <c r="K13" s="15"/>
    </row>
    <row r="14" spans="1:11" ht="15" customHeight="1" x14ac:dyDescent="0.2">
      <c r="A14" s="3"/>
      <c r="B14" s="4"/>
      <c r="C14" s="4"/>
      <c r="D14" s="4"/>
      <c r="E14" s="4"/>
      <c r="F14" s="3"/>
      <c r="G14" s="3"/>
      <c r="H14" s="3"/>
      <c r="I14" s="3"/>
    </row>
    <row r="15" spans="1:11" ht="15" customHeight="1" x14ac:dyDescent="0.2">
      <c r="A15" s="104" t="s">
        <v>91</v>
      </c>
      <c r="B15" s="105"/>
      <c r="C15" s="105"/>
      <c r="D15" s="105"/>
      <c r="E15" s="105"/>
      <c r="F15" s="105"/>
      <c r="G15" s="105"/>
      <c r="H15" s="105"/>
      <c r="I15" s="105"/>
      <c r="J15" s="105"/>
      <c r="K15" s="106"/>
    </row>
    <row r="16" spans="1:11" ht="30" customHeight="1" x14ac:dyDescent="0.2">
      <c r="A16" s="100" t="s">
        <v>31</v>
      </c>
      <c r="B16" s="100"/>
      <c r="C16" s="100"/>
      <c r="D16" s="100"/>
      <c r="E16" s="100"/>
      <c r="F16" s="100"/>
      <c r="G16" s="100"/>
      <c r="H16" s="100"/>
      <c r="I16" s="101">
        <f>+'2. Exp habilitante EJECUTADA'!Q16+'3. Exp habilitante EN EJEC'!O17</f>
        <v>555064.03200000001</v>
      </c>
      <c r="J16" s="102"/>
      <c r="K16" s="103"/>
    </row>
    <row r="17" spans="1:11" ht="15" customHeight="1" x14ac:dyDescent="0.2">
      <c r="A17" s="10"/>
      <c r="B17" s="10"/>
      <c r="C17" s="10"/>
      <c r="D17" s="10"/>
      <c r="E17" s="10"/>
      <c r="F17" s="10"/>
      <c r="G17" s="10"/>
      <c r="H17" s="10"/>
      <c r="I17" s="10"/>
      <c r="J17" s="10"/>
      <c r="K17" s="10"/>
    </row>
    <row r="18" spans="1:11" ht="10.5" customHeight="1" x14ac:dyDescent="0.2">
      <c r="A18" s="108"/>
      <c r="B18" s="108"/>
      <c r="C18" s="108"/>
      <c r="D18" s="108"/>
      <c r="E18" s="108"/>
      <c r="F18" s="108"/>
      <c r="G18" s="108"/>
      <c r="H18" s="108"/>
      <c r="I18" s="108"/>
      <c r="J18" s="108"/>
      <c r="K18" s="108"/>
    </row>
    <row r="19" spans="1:11" ht="30" customHeight="1" thickBot="1" x14ac:dyDescent="0.25">
      <c r="A19" s="93" t="s">
        <v>25</v>
      </c>
      <c r="B19" s="94"/>
      <c r="C19" s="94"/>
      <c r="D19" s="80"/>
      <c r="E19" s="80"/>
      <c r="F19" s="80"/>
      <c r="G19" s="81"/>
      <c r="H19" s="79" t="s">
        <v>2</v>
      </c>
      <c r="I19" s="80"/>
      <c r="J19" s="80"/>
      <c r="K19" s="81"/>
    </row>
    <row r="20" spans="1:11" ht="30" customHeight="1" thickBot="1" x14ac:dyDescent="0.25">
      <c r="A20" s="114" t="s">
        <v>39</v>
      </c>
      <c r="B20" s="115"/>
      <c r="C20" s="116"/>
      <c r="D20" s="117" t="s">
        <v>41</v>
      </c>
      <c r="E20" s="80"/>
      <c r="F20" s="80"/>
      <c r="G20" s="81"/>
      <c r="H20" s="93">
        <f>+IF($I$16&gt;=$D$21,1,0)</f>
        <v>1</v>
      </c>
      <c r="I20" s="94"/>
      <c r="J20" s="94"/>
      <c r="K20" s="110"/>
    </row>
    <row r="21" spans="1:11" ht="126" customHeight="1" thickBot="1" x14ac:dyDescent="0.25">
      <c r="A21" s="114" t="s">
        <v>70</v>
      </c>
      <c r="B21" s="115"/>
      <c r="C21" s="116"/>
      <c r="D21" s="118">
        <f>VLOOKUP(A21,'Hoja 1 variables'!H4:K9,4,FALSE)</f>
        <v>122186.13098113242</v>
      </c>
      <c r="E21" s="119"/>
      <c r="F21" s="119"/>
      <c r="G21" s="120"/>
      <c r="H21" s="111"/>
      <c r="I21" s="112"/>
      <c r="J21" s="112"/>
      <c r="K21" s="113"/>
    </row>
    <row r="22" spans="1:11" ht="15" customHeight="1" thickBot="1" x14ac:dyDescent="0.25">
      <c r="A22" s="2"/>
      <c r="B22" s="2"/>
      <c r="C22" s="2"/>
      <c r="D22" s="2"/>
      <c r="E22" s="2"/>
      <c r="F22" s="2"/>
      <c r="G22" s="2"/>
      <c r="H22" s="2"/>
      <c r="I22" s="2"/>
    </row>
    <row r="23" spans="1:11" ht="15" customHeight="1" thickBot="1" x14ac:dyDescent="0.25">
      <c r="A23" s="82" t="s">
        <v>92</v>
      </c>
      <c r="B23" s="83"/>
      <c r="C23" s="83"/>
      <c r="D23" s="83"/>
      <c r="E23" s="83"/>
      <c r="F23" s="83"/>
      <c r="G23" s="83"/>
      <c r="H23" s="83"/>
      <c r="I23" s="83"/>
      <c r="J23" s="83"/>
      <c r="K23" s="84"/>
    </row>
    <row r="24" spans="1:11" ht="16" thickBot="1" x14ac:dyDescent="0.25">
      <c r="A24" s="85" t="s">
        <v>93</v>
      </c>
      <c r="B24" s="86"/>
      <c r="C24" s="86"/>
      <c r="D24" s="86"/>
      <c r="E24" s="86"/>
      <c r="F24" s="86"/>
      <c r="G24" s="86"/>
      <c r="H24" s="87">
        <f>+IF(SUM(H20,G13)=2,1,0)</f>
        <v>1</v>
      </c>
      <c r="I24" s="88"/>
      <c r="J24" s="88"/>
      <c r="K24" s="89"/>
    </row>
  </sheetData>
  <sheetProtection algorithmName="SHA-512" hashValue="TwZnmfxvQB9p8bGmNzbzSu8wEKNNvxFjY/g/Zm3V5fQBN7R3Ihk+PutmceDLBNF0XDWE0ZDBLTQJcTo+RrC3Lw==" saltValue="3OGxPzsB4Iv321dW46EEnQ==" spinCount="100000" sheet="1" objects="1" scenarios="1"/>
  <dataConsolidate/>
  <mergeCells count="34">
    <mergeCell ref="H20:K21"/>
    <mergeCell ref="D8:I8"/>
    <mergeCell ref="B9:C9"/>
    <mergeCell ref="D9:I9"/>
    <mergeCell ref="A21:C21"/>
    <mergeCell ref="A20:C20"/>
    <mergeCell ref="D20:G20"/>
    <mergeCell ref="D21:G21"/>
    <mergeCell ref="A11:I11"/>
    <mergeCell ref="A12:B12"/>
    <mergeCell ref="C12:D12"/>
    <mergeCell ref="E12:F12"/>
    <mergeCell ref="A23:K23"/>
    <mergeCell ref="A24:G24"/>
    <mergeCell ref="H24:K24"/>
    <mergeCell ref="A4:I4"/>
    <mergeCell ref="A19:G19"/>
    <mergeCell ref="B8:C8"/>
    <mergeCell ref="E13:F13"/>
    <mergeCell ref="G12:I12"/>
    <mergeCell ref="G13:I13"/>
    <mergeCell ref="A16:H16"/>
    <mergeCell ref="I16:K16"/>
    <mergeCell ref="A15:K15"/>
    <mergeCell ref="A5:I5"/>
    <mergeCell ref="A18:K18"/>
    <mergeCell ref="H19:K19"/>
    <mergeCell ref="B6:C6"/>
    <mergeCell ref="B7:C7"/>
    <mergeCell ref="D7:I7"/>
    <mergeCell ref="A13:B13"/>
    <mergeCell ref="C13:D13"/>
    <mergeCell ref="B1:K1"/>
    <mergeCell ref="D6:I6"/>
  </mergeCells>
  <dataValidations count="2">
    <dataValidation type="list" showInputMessage="1" showErrorMessage="1" prompt="Seleccionar SI o NO" sqref="D6:D9 F10:G10" xr:uid="{00000000-0002-0000-0100-000000000000}">
      <formula1>RESPUESTASINO</formula1>
    </dataValidation>
    <dataValidation showInputMessage="1" showErrorMessage="1" prompt="Seleccionar SI o NO" sqref="G12:I12 G13:I13" xr:uid="{08ABB49C-2ED8-DD43-A594-483F1561AE57}"/>
  </dataValidations>
  <pageMargins left="0.70866141732283472" right="0.70866141732283472" top="1.4960629921259843" bottom="0.74803149606299213" header="0.31496062992125984" footer="0.31496062992125984"/>
  <pageSetup orientation="landscape" r:id="rId1"/>
  <headerFooter>
    <oddHeader>&amp;L&amp;"-,Negrita"LICITACIÓN PÚBLICA FTIC-LP-02-19
EVALUACIÓN TÉCNICA&amp;C&amp;"-,Negrita"
&amp;R&amp;G</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492B792C-9303-4EC9-BFE0-1FFF15668F0E}">
          <x14:formula1>
            <xm:f>'Hoja 1 variables'!$H$4:$H$9</xm:f>
          </x14:formula1>
          <xm:sqref>A21:C21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B22"/>
  <sheetViews>
    <sheetView topLeftCell="G1" zoomScale="110" zoomScaleNormal="110" workbookViewId="0">
      <selection activeCell="AB12" sqref="AB12"/>
    </sheetView>
  </sheetViews>
  <sheetFormatPr baseColWidth="10" defaultColWidth="9.1640625" defaultRowHeight="15" x14ac:dyDescent="0.2"/>
  <cols>
    <col min="1" max="1" width="6.6640625" style="1" customWidth="1"/>
    <col min="2" max="2" width="27.33203125" style="1" bestFit="1" customWidth="1"/>
    <col min="3" max="3" width="20.5" style="1" customWidth="1"/>
    <col min="4" max="4" width="9" style="1" customWidth="1"/>
    <col min="5" max="5" width="10.83203125" style="1" customWidth="1"/>
    <col min="6" max="6" width="13.1640625" style="1" customWidth="1"/>
    <col min="7" max="7" width="52" style="1" customWidth="1"/>
    <col min="8" max="8" width="9" style="1" bestFit="1" customWidth="1"/>
    <col min="9" max="9" width="8.83203125" style="1" customWidth="1"/>
    <col min="10" max="10" width="4" style="1" customWidth="1"/>
    <col min="11" max="11" width="5.33203125" style="1" customWidth="1"/>
    <col min="12" max="13" width="17.83203125" style="1" customWidth="1"/>
    <col min="14" max="14" width="16.6640625" style="1" bestFit="1" customWidth="1"/>
    <col min="15" max="15" width="15" style="1" bestFit="1" customWidth="1"/>
    <col min="16" max="16" width="16" style="1" customWidth="1"/>
    <col min="17" max="17" width="23.5" style="33" customWidth="1"/>
    <col min="18" max="18" width="22.6640625" style="1" bestFit="1" customWidth="1"/>
    <col min="19" max="19" width="17.83203125" style="1" customWidth="1"/>
    <col min="20" max="20" width="16.6640625" style="1" bestFit="1" customWidth="1"/>
    <col min="21" max="21" width="15" style="1" bestFit="1" customWidth="1"/>
    <col min="22" max="22" width="16.6640625" style="1" bestFit="1" customWidth="1"/>
    <col min="23" max="23" width="16.83203125" style="1" customWidth="1"/>
    <col min="24" max="24" width="22.5" style="1" customWidth="1"/>
    <col min="25" max="25" width="9.1640625" style="1"/>
    <col min="26" max="26" width="17" style="1" customWidth="1"/>
    <col min="27" max="27" width="9.1640625" style="1"/>
    <col min="28" max="28" width="69.83203125" style="1" customWidth="1"/>
    <col min="29" max="16384" width="9.1640625" style="1"/>
  </cols>
  <sheetData>
    <row r="1" spans="1:28" ht="20.25" customHeight="1" x14ac:dyDescent="0.2">
      <c r="A1" s="121" t="s">
        <v>0</v>
      </c>
      <c r="B1" s="121"/>
      <c r="C1" s="124">
        <f>+'1.Carta y exp habilitante'!B1:K1</f>
        <v>0</v>
      </c>
      <c r="D1" s="125"/>
      <c r="E1" s="125"/>
      <c r="F1" s="125"/>
      <c r="G1" s="125"/>
      <c r="H1" s="125"/>
      <c r="I1" s="125"/>
      <c r="J1" s="125"/>
      <c r="K1" s="125"/>
      <c r="L1" s="125"/>
      <c r="M1" s="125"/>
      <c r="N1" s="125"/>
      <c r="O1" s="125"/>
      <c r="P1" s="125"/>
      <c r="Q1" s="125"/>
      <c r="R1" s="125"/>
      <c r="S1" s="125"/>
      <c r="T1" s="125"/>
      <c r="U1" s="125"/>
      <c r="V1" s="125"/>
      <c r="W1" s="125"/>
      <c r="X1" s="125"/>
      <c r="Y1" s="125"/>
      <c r="Z1" s="125"/>
      <c r="AA1" s="125"/>
      <c r="AB1" s="125"/>
    </row>
    <row r="2" spans="1:28" x14ac:dyDescent="0.2">
      <c r="B2" s="2"/>
      <c r="C2" s="2"/>
      <c r="D2" s="2"/>
      <c r="E2" s="2"/>
      <c r="F2" s="2"/>
      <c r="G2" s="2"/>
      <c r="H2" s="2"/>
      <c r="I2" s="2"/>
      <c r="J2" s="2"/>
      <c r="K2" s="2"/>
      <c r="L2" s="2"/>
      <c r="M2" s="2"/>
    </row>
    <row r="3" spans="1:28" x14ac:dyDescent="0.2">
      <c r="B3" s="2"/>
      <c r="C3" s="2"/>
      <c r="D3" s="2"/>
      <c r="E3" s="2"/>
      <c r="F3" s="2"/>
      <c r="G3" s="2"/>
      <c r="H3" s="2"/>
      <c r="I3" s="2"/>
      <c r="J3" s="2"/>
      <c r="K3" s="2"/>
      <c r="L3" s="2"/>
      <c r="M3" s="2"/>
    </row>
    <row r="4" spans="1:28" s="6" customFormat="1" ht="34.5" customHeight="1" x14ac:dyDescent="0.15">
      <c r="A4" s="122" t="s">
        <v>18</v>
      </c>
      <c r="B4" s="122" t="s">
        <v>5</v>
      </c>
      <c r="C4" s="128" t="s">
        <v>77</v>
      </c>
      <c r="D4" s="122" t="s">
        <v>7</v>
      </c>
      <c r="E4" s="122" t="s">
        <v>76</v>
      </c>
      <c r="F4" s="122" t="s">
        <v>6</v>
      </c>
      <c r="G4" s="122" t="s">
        <v>75</v>
      </c>
      <c r="H4" s="122" t="s">
        <v>8</v>
      </c>
      <c r="I4" s="122" t="s">
        <v>9</v>
      </c>
      <c r="J4" s="123" t="s">
        <v>10</v>
      </c>
      <c r="K4" s="123"/>
      <c r="L4" s="126" t="s">
        <v>78</v>
      </c>
      <c r="M4" s="126" t="s">
        <v>79</v>
      </c>
      <c r="N4" s="122" t="s">
        <v>13</v>
      </c>
      <c r="O4" s="122" t="s">
        <v>14</v>
      </c>
      <c r="P4" s="122" t="s">
        <v>15</v>
      </c>
      <c r="Q4" s="130" t="s">
        <v>42</v>
      </c>
      <c r="R4" s="131"/>
      <c r="S4" s="131"/>
      <c r="T4" s="132"/>
      <c r="U4" s="130" t="s">
        <v>43</v>
      </c>
      <c r="V4" s="131"/>
      <c r="W4" s="131"/>
      <c r="X4" s="131"/>
      <c r="Y4" s="131"/>
      <c r="Z4" s="132"/>
      <c r="AA4" s="122" t="s">
        <v>16</v>
      </c>
      <c r="AB4" s="122" t="s">
        <v>17</v>
      </c>
    </row>
    <row r="5" spans="1:28" s="6" customFormat="1" ht="114" customHeight="1" x14ac:dyDescent="0.15">
      <c r="A5" s="122"/>
      <c r="B5" s="122"/>
      <c r="C5" s="129"/>
      <c r="D5" s="122"/>
      <c r="E5" s="122"/>
      <c r="F5" s="122"/>
      <c r="G5" s="122"/>
      <c r="H5" s="122"/>
      <c r="I5" s="122"/>
      <c r="J5" s="30" t="s">
        <v>11</v>
      </c>
      <c r="K5" s="30" t="s">
        <v>12</v>
      </c>
      <c r="L5" s="127"/>
      <c r="M5" s="127"/>
      <c r="N5" s="122"/>
      <c r="O5" s="122"/>
      <c r="P5" s="122"/>
      <c r="Q5" s="47" t="s">
        <v>32</v>
      </c>
      <c r="R5" s="48" t="s">
        <v>44</v>
      </c>
      <c r="S5" s="48" t="s">
        <v>45</v>
      </c>
      <c r="T5" s="48" t="s">
        <v>46</v>
      </c>
      <c r="U5" s="49" t="s">
        <v>21</v>
      </c>
      <c r="V5" s="49" t="s">
        <v>26</v>
      </c>
      <c r="W5" s="49" t="s">
        <v>22</v>
      </c>
      <c r="X5" s="49" t="s">
        <v>23</v>
      </c>
      <c r="Y5" s="49" t="s">
        <v>24</v>
      </c>
      <c r="Z5" s="50" t="s">
        <v>74</v>
      </c>
      <c r="AA5" s="122"/>
      <c r="AB5" s="122"/>
    </row>
    <row r="6" spans="1:28" ht="84" x14ac:dyDescent="0.2">
      <c r="A6" s="13">
        <v>1</v>
      </c>
      <c r="B6" s="13" t="s">
        <v>99</v>
      </c>
      <c r="C6" s="13" t="s">
        <v>100</v>
      </c>
      <c r="D6" s="23">
        <v>4</v>
      </c>
      <c r="E6" s="23" t="s">
        <v>101</v>
      </c>
      <c r="F6" s="23" t="s">
        <v>102</v>
      </c>
      <c r="G6" s="27" t="s">
        <v>103</v>
      </c>
      <c r="H6" s="24">
        <v>39214</v>
      </c>
      <c r="I6" s="24">
        <v>41273</v>
      </c>
      <c r="J6" s="23" t="s">
        <v>104</v>
      </c>
      <c r="K6" s="25">
        <v>1</v>
      </c>
      <c r="L6" s="25" t="s">
        <v>108</v>
      </c>
      <c r="M6" s="25" t="s">
        <v>108</v>
      </c>
      <c r="N6" s="28">
        <v>279466427831</v>
      </c>
      <c r="O6" s="28">
        <f>+'Hoja 1 variables'!E7</f>
        <v>566700</v>
      </c>
      <c r="P6" s="68">
        <f>+N6/O6</f>
        <v>493147.04046409036</v>
      </c>
      <c r="Q6" s="22">
        <v>493147.04</v>
      </c>
      <c r="R6" s="22" t="s">
        <v>99</v>
      </c>
      <c r="S6" s="22" t="s">
        <v>105</v>
      </c>
      <c r="T6" s="69">
        <v>1</v>
      </c>
      <c r="U6" s="13">
        <v>1</v>
      </c>
      <c r="V6" s="13">
        <v>1</v>
      </c>
      <c r="W6" s="13">
        <v>1</v>
      </c>
      <c r="X6" s="13">
        <v>1</v>
      </c>
      <c r="Y6" s="13">
        <v>1</v>
      </c>
      <c r="Z6" s="13">
        <v>1</v>
      </c>
      <c r="AA6" s="13">
        <v>1</v>
      </c>
      <c r="AB6" s="31"/>
    </row>
    <row r="7" spans="1:28" ht="144" x14ac:dyDescent="0.2">
      <c r="A7" s="13">
        <v>1</v>
      </c>
      <c r="B7" s="13" t="s">
        <v>99</v>
      </c>
      <c r="C7" s="13" t="s">
        <v>100</v>
      </c>
      <c r="D7" s="13">
        <v>13</v>
      </c>
      <c r="E7" s="23" t="s">
        <v>101</v>
      </c>
      <c r="F7" s="23" t="s">
        <v>106</v>
      </c>
      <c r="G7" s="27" t="s">
        <v>107</v>
      </c>
      <c r="H7" s="24">
        <v>40542</v>
      </c>
      <c r="I7" s="24">
        <v>41858</v>
      </c>
      <c r="J7" s="23" t="s">
        <v>104</v>
      </c>
      <c r="K7" s="25">
        <v>1</v>
      </c>
      <c r="L7" s="25" t="s">
        <v>108</v>
      </c>
      <c r="M7" s="25" t="s">
        <v>108</v>
      </c>
      <c r="N7" s="28">
        <v>85582753614.520004</v>
      </c>
      <c r="O7" s="28">
        <f>+'Hoja 1 variables'!E10</f>
        <v>616000</v>
      </c>
      <c r="P7" s="68">
        <f t="shared" ref="P7:P10" si="0">+N7/O7</f>
        <v>138933.04158201299</v>
      </c>
      <c r="Q7" s="22">
        <v>138933.04</v>
      </c>
      <c r="R7" s="22" t="s">
        <v>99</v>
      </c>
      <c r="S7" s="22" t="s">
        <v>109</v>
      </c>
      <c r="T7" s="69">
        <v>1</v>
      </c>
      <c r="U7" s="13">
        <v>0</v>
      </c>
      <c r="V7" s="13">
        <v>0</v>
      </c>
      <c r="W7" s="13">
        <v>1</v>
      </c>
      <c r="X7" s="13">
        <v>1</v>
      </c>
      <c r="Y7" s="13">
        <v>1</v>
      </c>
      <c r="Z7" s="13">
        <v>1</v>
      </c>
      <c r="AA7" s="13">
        <v>0</v>
      </c>
      <c r="AB7" s="31" t="s">
        <v>118</v>
      </c>
    </row>
    <row r="8" spans="1:28" ht="192" x14ac:dyDescent="0.2">
      <c r="A8" s="13">
        <v>1</v>
      </c>
      <c r="B8" s="13" t="s">
        <v>99</v>
      </c>
      <c r="C8" s="13" t="s">
        <v>100</v>
      </c>
      <c r="D8" s="13">
        <v>54</v>
      </c>
      <c r="E8" s="23" t="s">
        <v>101</v>
      </c>
      <c r="F8" s="23" t="s">
        <v>106</v>
      </c>
      <c r="G8" s="27" t="s">
        <v>110</v>
      </c>
      <c r="H8" s="24">
        <v>42364</v>
      </c>
      <c r="I8" s="24">
        <v>43677</v>
      </c>
      <c r="J8" s="23" t="s">
        <v>104</v>
      </c>
      <c r="K8" s="25">
        <v>1</v>
      </c>
      <c r="L8" s="25" t="s">
        <v>108</v>
      </c>
      <c r="M8" s="25" t="s">
        <v>108</v>
      </c>
      <c r="N8" s="28">
        <v>126276731044</v>
      </c>
      <c r="O8" s="28">
        <f>+'Hoja 1 variables'!E15</f>
        <v>828116</v>
      </c>
      <c r="P8" s="68">
        <f t="shared" si="0"/>
        <v>152486.76639987636</v>
      </c>
      <c r="Q8" s="68">
        <v>152938.32</v>
      </c>
      <c r="R8" s="22" t="s">
        <v>99</v>
      </c>
      <c r="S8" s="22" t="s">
        <v>109</v>
      </c>
      <c r="T8" s="69">
        <v>1</v>
      </c>
      <c r="U8" s="13">
        <v>1</v>
      </c>
      <c r="V8" s="13">
        <v>0</v>
      </c>
      <c r="W8" s="13">
        <v>1</v>
      </c>
      <c r="X8" s="13">
        <v>1</v>
      </c>
      <c r="Y8" s="13">
        <v>1</v>
      </c>
      <c r="Z8" s="13">
        <v>1</v>
      </c>
      <c r="AA8" s="13">
        <v>0</v>
      </c>
      <c r="AB8" s="31" t="s">
        <v>119</v>
      </c>
    </row>
    <row r="9" spans="1:28" ht="84" x14ac:dyDescent="0.2">
      <c r="A9" s="13">
        <v>1</v>
      </c>
      <c r="B9" s="13" t="s">
        <v>96</v>
      </c>
      <c r="C9" s="13" t="s">
        <v>100</v>
      </c>
      <c r="D9" s="13">
        <v>6</v>
      </c>
      <c r="E9" s="23" t="s">
        <v>101</v>
      </c>
      <c r="F9" s="23" t="s">
        <v>111</v>
      </c>
      <c r="G9" s="27" t="s">
        <v>112</v>
      </c>
      <c r="H9" s="24">
        <v>41638</v>
      </c>
      <c r="I9" s="24">
        <v>43708</v>
      </c>
      <c r="J9" s="23" t="s">
        <v>113</v>
      </c>
      <c r="K9" s="25">
        <v>0.4</v>
      </c>
      <c r="L9" s="25" t="s">
        <v>108</v>
      </c>
      <c r="M9" s="25" t="s">
        <v>108</v>
      </c>
      <c r="N9" s="26">
        <f>128186130960.43*K9</f>
        <v>51274452384.171997</v>
      </c>
      <c r="O9" s="28">
        <f>+'Hoja 1 variables'!E15</f>
        <v>828116</v>
      </c>
      <c r="P9" s="68">
        <f t="shared" si="0"/>
        <v>61916.992769336663</v>
      </c>
      <c r="Q9" s="22">
        <f>154792.48*K9</f>
        <v>61916.992000000006</v>
      </c>
      <c r="R9" s="13" t="s">
        <v>96</v>
      </c>
      <c r="S9" s="23" t="s">
        <v>111</v>
      </c>
      <c r="T9" s="69">
        <v>0.4</v>
      </c>
      <c r="U9" s="13">
        <v>1</v>
      </c>
      <c r="V9" s="13">
        <v>1</v>
      </c>
      <c r="W9" s="13">
        <v>1</v>
      </c>
      <c r="X9" s="13">
        <v>1</v>
      </c>
      <c r="Y9" s="13">
        <v>1</v>
      </c>
      <c r="Z9" s="13">
        <v>1</v>
      </c>
      <c r="AA9" s="13">
        <v>1</v>
      </c>
      <c r="AB9" s="31"/>
    </row>
    <row r="10" spans="1:28" ht="84" x14ac:dyDescent="0.2">
      <c r="A10" s="13">
        <v>1</v>
      </c>
      <c r="B10" s="13" t="s">
        <v>98</v>
      </c>
      <c r="C10" s="13" t="s">
        <v>100</v>
      </c>
      <c r="D10" s="13">
        <v>81</v>
      </c>
      <c r="E10" s="23" t="s">
        <v>114</v>
      </c>
      <c r="F10" s="23" t="s">
        <v>115</v>
      </c>
      <c r="G10" s="27" t="s">
        <v>116</v>
      </c>
      <c r="H10" s="24">
        <v>41879</v>
      </c>
      <c r="I10" s="24">
        <v>42520</v>
      </c>
      <c r="J10" s="23" t="s">
        <v>104</v>
      </c>
      <c r="K10" s="25">
        <v>1</v>
      </c>
      <c r="L10" s="25" t="s">
        <v>108</v>
      </c>
      <c r="M10" s="25" t="s">
        <v>108</v>
      </c>
      <c r="N10" s="26">
        <v>18876400716</v>
      </c>
      <c r="O10" s="28">
        <f>+'Hoja 1 variables'!E12</f>
        <v>689454</v>
      </c>
      <c r="P10" s="68">
        <f t="shared" si="0"/>
        <v>27378.767424657774</v>
      </c>
      <c r="Q10" s="68">
        <v>29145.5</v>
      </c>
      <c r="R10" s="13" t="s">
        <v>98</v>
      </c>
      <c r="S10" s="23" t="s">
        <v>115</v>
      </c>
      <c r="T10" s="69">
        <v>1</v>
      </c>
      <c r="U10" s="13">
        <v>1</v>
      </c>
      <c r="V10" s="13">
        <v>1</v>
      </c>
      <c r="W10" s="13">
        <v>1</v>
      </c>
      <c r="X10" s="13">
        <v>1</v>
      </c>
      <c r="Y10" s="13">
        <v>1</v>
      </c>
      <c r="Z10" s="13">
        <v>1</v>
      </c>
      <c r="AA10" s="13">
        <v>0</v>
      </c>
      <c r="AB10" s="31" t="s">
        <v>117</v>
      </c>
    </row>
    <row r="11" spans="1:28" x14ac:dyDescent="0.2">
      <c r="A11" s="13">
        <v>0</v>
      </c>
      <c r="B11" s="13"/>
      <c r="C11" s="13"/>
      <c r="D11" s="13"/>
      <c r="E11" s="23"/>
      <c r="F11" s="23"/>
      <c r="G11" s="27"/>
      <c r="H11" s="24"/>
      <c r="I11" s="24"/>
      <c r="J11" s="23"/>
      <c r="K11" s="25"/>
      <c r="L11" s="25"/>
      <c r="M11" s="25"/>
      <c r="N11" s="26"/>
      <c r="O11" s="28"/>
      <c r="P11" s="51"/>
      <c r="Q11" s="22"/>
      <c r="R11" s="22"/>
      <c r="S11" s="22"/>
      <c r="T11" s="22"/>
      <c r="U11" s="13"/>
      <c r="V11" s="13"/>
      <c r="W11" s="13"/>
      <c r="X11" s="13"/>
      <c r="Y11" s="13"/>
      <c r="Z11" s="13"/>
      <c r="AA11" s="13"/>
      <c r="AB11" s="31"/>
    </row>
    <row r="12" spans="1:28" x14ac:dyDescent="0.2">
      <c r="A12" s="13">
        <v>0</v>
      </c>
      <c r="B12" s="13"/>
      <c r="C12" s="13"/>
      <c r="D12" s="13"/>
      <c r="E12" s="23"/>
      <c r="F12" s="23"/>
      <c r="G12" s="27"/>
      <c r="H12" s="24"/>
      <c r="I12" s="24"/>
      <c r="J12" s="23"/>
      <c r="K12" s="25"/>
      <c r="L12" s="25"/>
      <c r="M12" s="25"/>
      <c r="N12" s="26"/>
      <c r="O12" s="28"/>
      <c r="P12" s="51"/>
      <c r="Q12" s="31"/>
      <c r="R12" s="22"/>
      <c r="S12" s="22"/>
      <c r="T12" s="22"/>
      <c r="U12" s="13"/>
      <c r="V12" s="13"/>
      <c r="W12" s="13"/>
      <c r="X12" s="13"/>
      <c r="Y12" s="13"/>
      <c r="Z12" s="13"/>
      <c r="AA12" s="13"/>
      <c r="AB12" s="22"/>
    </row>
    <row r="13" spans="1:28" x14ac:dyDescent="0.2">
      <c r="A13" s="13"/>
      <c r="B13" s="23"/>
      <c r="C13" s="23"/>
      <c r="D13" s="13"/>
      <c r="E13" s="23"/>
      <c r="F13" s="23"/>
      <c r="G13" s="27"/>
      <c r="H13" s="24"/>
      <c r="I13" s="24"/>
      <c r="J13" s="13"/>
      <c r="K13" s="25"/>
      <c r="L13" s="25"/>
      <c r="M13" s="25"/>
      <c r="N13" s="28"/>
      <c r="O13" s="28"/>
      <c r="P13" s="51"/>
      <c r="Q13" s="32"/>
      <c r="R13" s="22"/>
      <c r="S13" s="22"/>
      <c r="T13" s="22"/>
      <c r="U13" s="13"/>
      <c r="V13" s="13"/>
      <c r="W13" s="13"/>
      <c r="X13" s="13"/>
      <c r="Y13" s="13"/>
      <c r="Z13" s="13"/>
      <c r="AA13" s="13"/>
      <c r="AB13" s="22"/>
    </row>
    <row r="14" spans="1:28" x14ac:dyDescent="0.2">
      <c r="A14" s="13">
        <v>0</v>
      </c>
      <c r="B14" s="23"/>
      <c r="C14" s="23"/>
      <c r="D14" s="13"/>
      <c r="E14" s="23"/>
      <c r="F14" s="23"/>
      <c r="G14" s="27"/>
      <c r="H14" s="24"/>
      <c r="I14" s="24"/>
      <c r="J14" s="13"/>
      <c r="K14" s="29"/>
      <c r="L14" s="29"/>
      <c r="M14" s="29"/>
      <c r="N14" s="26"/>
      <c r="O14" s="28"/>
      <c r="P14" s="51"/>
      <c r="Q14" s="31"/>
      <c r="R14" s="22"/>
      <c r="S14" s="22"/>
      <c r="T14" s="22"/>
      <c r="U14" s="13"/>
      <c r="V14" s="13"/>
      <c r="W14" s="13"/>
      <c r="X14" s="13"/>
      <c r="Y14" s="13"/>
      <c r="Z14" s="13"/>
      <c r="AA14" s="13"/>
      <c r="AB14" s="22"/>
    </row>
    <row r="15" spans="1:28" x14ac:dyDescent="0.2">
      <c r="A15" s="13"/>
      <c r="B15" s="23"/>
      <c r="C15" s="23"/>
      <c r="D15" s="13"/>
      <c r="E15" s="23"/>
      <c r="F15" s="23"/>
      <c r="G15" s="27"/>
      <c r="H15" s="24"/>
      <c r="I15" s="24"/>
      <c r="J15" s="13"/>
      <c r="K15" s="29"/>
      <c r="L15" s="29"/>
      <c r="M15" s="29"/>
      <c r="N15" s="26"/>
      <c r="O15" s="28"/>
      <c r="P15" s="51"/>
      <c r="Q15" s="31"/>
      <c r="R15" s="22"/>
      <c r="S15" s="22"/>
      <c r="T15" s="22"/>
      <c r="U15" s="13"/>
      <c r="V15" s="13"/>
      <c r="W15" s="13"/>
      <c r="X15" s="13"/>
      <c r="Y15" s="13"/>
      <c r="Z15" s="13"/>
      <c r="AA15" s="13"/>
      <c r="AB15" s="22"/>
    </row>
    <row r="16" spans="1:28" x14ac:dyDescent="0.2">
      <c r="P16" s="37"/>
      <c r="Q16" s="37">
        <f>+SUMPRODUCT($Q$6:$Q$15,$AA$6:$AA$15)</f>
        <v>555064.03200000001</v>
      </c>
    </row>
    <row r="17" spans="1:16" x14ac:dyDescent="0.2">
      <c r="A17" s="1">
        <f>SUM(A6:A15)</f>
        <v>5</v>
      </c>
      <c r="K17" s="9"/>
      <c r="L17" s="9"/>
      <c r="M17" s="9"/>
      <c r="N17" s="34"/>
      <c r="O17" s="9"/>
      <c r="P17" s="37"/>
    </row>
    <row r="18" spans="1:16" x14ac:dyDescent="0.2">
      <c r="K18" s="9"/>
      <c r="L18" s="9"/>
      <c r="M18" s="9"/>
      <c r="N18" s="34"/>
      <c r="O18" s="35"/>
    </row>
    <row r="19" spans="1:16" x14ac:dyDescent="0.2">
      <c r="K19" s="9"/>
      <c r="L19" s="9"/>
      <c r="M19" s="9"/>
      <c r="N19" s="9"/>
      <c r="O19" s="36"/>
    </row>
    <row r="20" spans="1:16" x14ac:dyDescent="0.2">
      <c r="K20" s="9"/>
      <c r="L20" s="9"/>
      <c r="M20" s="9"/>
      <c r="N20" s="9"/>
      <c r="O20" s="9"/>
    </row>
    <row r="21" spans="1:16" x14ac:dyDescent="0.2">
      <c r="K21" s="9"/>
      <c r="L21" s="9"/>
      <c r="M21" s="9"/>
      <c r="N21" s="9"/>
      <c r="O21" s="9"/>
    </row>
    <row r="22" spans="1:16" x14ac:dyDescent="0.2">
      <c r="K22" s="9"/>
      <c r="L22" s="9"/>
      <c r="M22" s="9"/>
      <c r="N22" s="36"/>
      <c r="O22" s="9"/>
    </row>
  </sheetData>
  <sheetProtection algorithmName="SHA-512" hashValue="xNuxX2tPOQdxbuEBaHxE5MKF2DVBleTp2oh0Q1VliCTmhvUQGtVlLA9qX60w83OkmmQ2wmXcO+Fr7QkFL7ljKw==" saltValue="7kZY83nNF9FQTDxYK8iA4Q==" spinCount="100000" sheet="1" objects="1" scenarios="1"/>
  <mergeCells count="21">
    <mergeCell ref="M4:M5"/>
    <mergeCell ref="Q4:T4"/>
    <mergeCell ref="U4:Z4"/>
    <mergeCell ref="AA4:AA5"/>
    <mergeCell ref="AB4:AB5"/>
    <mergeCell ref="A1:B1"/>
    <mergeCell ref="A4:A5"/>
    <mergeCell ref="B4:B5"/>
    <mergeCell ref="J4:K4"/>
    <mergeCell ref="N4:N5"/>
    <mergeCell ref="D4:D5"/>
    <mergeCell ref="E4:E5"/>
    <mergeCell ref="F4:F5"/>
    <mergeCell ref="G4:G5"/>
    <mergeCell ref="H4:H5"/>
    <mergeCell ref="I4:I5"/>
    <mergeCell ref="C1:AB1"/>
    <mergeCell ref="O4:O5"/>
    <mergeCell ref="P4:P5"/>
    <mergeCell ref="L4:L5"/>
    <mergeCell ref="C4:C5"/>
  </mergeCells>
  <pageMargins left="0.70866141732283472" right="0.70866141732283472" top="1.4566929133858268" bottom="0.74803149606299213" header="0.31496062992125984" footer="0.31496062992125984"/>
  <pageSetup scale="69" fitToWidth="0" orientation="landscape" r:id="rId1"/>
  <headerFooter>
    <oddHeader>&amp;L&amp;"-,Negrita"LICITACIÓN PÚBLICA FTIC-LP-02-19
EVALUACIÓN TÉCNICA&amp;C&amp;"-,Negrita"
&amp;R&amp;G</oddHeader>
  </headerFooter>
  <legacyDrawingHF r:id="rId2"/>
  <extLst>
    <ext xmlns:x14="http://schemas.microsoft.com/office/spreadsheetml/2009/9/main" uri="{CCE6A557-97BC-4b89-ADB6-D9C93CAAB3DF}">
      <x14:dataValidations xmlns:xm="http://schemas.microsoft.com/office/excel/2006/main" xWindow="1067" yWindow="589" count="2">
        <x14:dataValidation type="list" allowBlank="1" showInputMessage="1" showErrorMessage="1" prompt="1=SI_x000a_0=NO" xr:uid="{AA0B99AD-9371-4A42-A4FB-5D366164511D}">
          <x14:formula1>
            <xm:f>'Hoja 1 variables'!$C$2:$C$3</xm:f>
          </x14:formula1>
          <xm:sqref>U6:AA15</xm:sqref>
        </x14:dataValidation>
        <x14:dataValidation type="list" allowBlank="1" showInputMessage="1" showErrorMessage="1" prompt="POR CADA CONTRATO 1" xr:uid="{3E652470-A155-CC47-954D-CA73ABF4F62D}">
          <x14:formula1>
            <xm:f>'Hoja 1 variables'!$C$2:$C$3</xm:f>
          </x14:formula1>
          <xm:sqref>A6:A15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6AE93-2489-EF47-8536-3991A6FA0786}">
  <sheetPr>
    <pageSetUpPr fitToPage="1"/>
  </sheetPr>
  <dimension ref="A1:W22"/>
  <sheetViews>
    <sheetView tabSelected="1" topLeftCell="A3" zoomScale="115" zoomScaleNormal="115" workbookViewId="0">
      <selection activeCell="E26" sqref="E26"/>
    </sheetView>
  </sheetViews>
  <sheetFormatPr baseColWidth="10" defaultColWidth="9.1640625" defaultRowHeight="15" x14ac:dyDescent="0.2"/>
  <cols>
    <col min="1" max="1" width="6.6640625" style="1" customWidth="1"/>
    <col min="2" max="2" width="7.83203125" style="1" customWidth="1"/>
    <col min="3" max="3" width="15.6640625" style="1" customWidth="1"/>
    <col min="4" max="4" width="9" style="1" customWidth="1"/>
    <col min="5" max="5" width="59.5" style="1" customWidth="1"/>
    <col min="6" max="6" width="8.5" style="1" customWidth="1"/>
    <col min="7" max="7" width="12.83203125" style="1" customWidth="1"/>
    <col min="8" max="8" width="9" style="1" bestFit="1" customWidth="1"/>
    <col min="9" max="9" width="8.83203125" style="1" customWidth="1"/>
    <col min="10" max="10" width="17.6640625" style="1" customWidth="1"/>
    <col min="11" max="11" width="18.1640625" style="1" customWidth="1"/>
    <col min="12" max="12" width="16.6640625" style="1" bestFit="1" customWidth="1"/>
    <col min="13" max="13" width="16.6640625" style="1" customWidth="1"/>
    <col min="14" max="14" width="15" style="1" bestFit="1" customWidth="1"/>
    <col min="15" max="15" width="19.6640625" style="1" customWidth="1"/>
    <col min="16" max="16" width="15" style="1" bestFit="1" customWidth="1"/>
    <col min="17" max="17" width="16.6640625" style="1" bestFit="1" customWidth="1"/>
    <col min="18" max="18" width="38" style="1" customWidth="1"/>
    <col min="19" max="19" width="32.33203125" style="1" customWidth="1"/>
    <col min="20" max="20" width="11.5" style="1" customWidth="1"/>
    <col min="21" max="22" width="17" style="1" customWidth="1"/>
    <col min="23" max="23" width="19.6640625" style="1" customWidth="1"/>
    <col min="24" max="16384" width="9.1640625" style="1"/>
  </cols>
  <sheetData>
    <row r="1" spans="1:23" ht="20.25" customHeight="1" x14ac:dyDescent="0.2">
      <c r="A1" s="121" t="s">
        <v>0</v>
      </c>
      <c r="B1" s="121"/>
      <c r="C1" s="124">
        <f>+'1.Carta y exp habilitante'!B1:K1</f>
        <v>0</v>
      </c>
      <c r="D1" s="125"/>
      <c r="E1" s="125"/>
      <c r="F1" s="125"/>
      <c r="G1" s="125"/>
      <c r="H1" s="125"/>
      <c r="I1" s="125"/>
      <c r="J1" s="125"/>
      <c r="K1" s="125"/>
      <c r="L1" s="125"/>
      <c r="M1" s="125"/>
      <c r="N1" s="125"/>
      <c r="O1" s="125"/>
      <c r="P1" s="125"/>
      <c r="Q1" s="125"/>
      <c r="R1" s="125"/>
      <c r="S1" s="125"/>
      <c r="T1" s="125"/>
      <c r="U1" s="125"/>
      <c r="V1" s="125"/>
      <c r="W1" s="125"/>
    </row>
    <row r="2" spans="1:23" x14ac:dyDescent="0.2">
      <c r="B2" s="2"/>
      <c r="C2" s="2"/>
      <c r="D2" s="2"/>
      <c r="E2" s="2"/>
      <c r="F2" s="2"/>
      <c r="G2" s="2"/>
      <c r="H2" s="2"/>
      <c r="I2" s="2"/>
      <c r="J2" s="2"/>
      <c r="K2" s="2"/>
    </row>
    <row r="3" spans="1:23" x14ac:dyDescent="0.2">
      <c r="B3" s="2"/>
      <c r="C3" s="2"/>
      <c r="D3" s="2"/>
      <c r="E3" s="2"/>
      <c r="F3" s="2"/>
      <c r="G3" s="2"/>
      <c r="H3" s="2"/>
      <c r="I3" s="2"/>
      <c r="J3" s="2"/>
      <c r="K3" s="2"/>
    </row>
    <row r="4" spans="1:23" s="6" customFormat="1" ht="34.5" customHeight="1" x14ac:dyDescent="0.15">
      <c r="A4" s="122" t="s">
        <v>18</v>
      </c>
      <c r="B4" s="122" t="s">
        <v>5</v>
      </c>
      <c r="C4" s="128" t="s">
        <v>77</v>
      </c>
      <c r="D4" s="122" t="s">
        <v>6</v>
      </c>
      <c r="E4" s="122" t="s">
        <v>94</v>
      </c>
      <c r="F4" s="122" t="s">
        <v>8</v>
      </c>
      <c r="G4" s="122" t="s">
        <v>84</v>
      </c>
      <c r="H4" s="123" t="s">
        <v>10</v>
      </c>
      <c r="I4" s="123"/>
      <c r="J4" s="126" t="s">
        <v>78</v>
      </c>
      <c r="K4" s="126" t="s">
        <v>79</v>
      </c>
      <c r="L4" s="122" t="s">
        <v>13</v>
      </c>
      <c r="M4" s="128" t="s">
        <v>87</v>
      </c>
      <c r="N4" s="122" t="s">
        <v>89</v>
      </c>
      <c r="O4" s="122" t="s">
        <v>15</v>
      </c>
      <c r="P4" s="130" t="s">
        <v>43</v>
      </c>
      <c r="Q4" s="131"/>
      <c r="R4" s="131"/>
      <c r="S4" s="131"/>
      <c r="T4" s="131"/>
      <c r="U4" s="132"/>
      <c r="V4" s="133" t="s">
        <v>16</v>
      </c>
      <c r="W4" s="122" t="s">
        <v>17</v>
      </c>
    </row>
    <row r="5" spans="1:23" s="6" customFormat="1" ht="114" customHeight="1" x14ac:dyDescent="0.15">
      <c r="A5" s="122"/>
      <c r="B5" s="122"/>
      <c r="C5" s="129"/>
      <c r="D5" s="122"/>
      <c r="E5" s="122"/>
      <c r="F5" s="122"/>
      <c r="G5" s="122"/>
      <c r="H5" s="60" t="s">
        <v>11</v>
      </c>
      <c r="I5" s="60" t="s">
        <v>12</v>
      </c>
      <c r="J5" s="127"/>
      <c r="K5" s="127"/>
      <c r="L5" s="122"/>
      <c r="M5" s="129"/>
      <c r="N5" s="122"/>
      <c r="O5" s="122"/>
      <c r="P5" s="49" t="s">
        <v>21</v>
      </c>
      <c r="Q5" s="49" t="s">
        <v>26</v>
      </c>
      <c r="R5" s="49" t="s">
        <v>85</v>
      </c>
      <c r="S5" s="49" t="s">
        <v>86</v>
      </c>
      <c r="T5" s="49" t="s">
        <v>24</v>
      </c>
      <c r="U5" s="50" t="s">
        <v>88</v>
      </c>
      <c r="V5" s="134"/>
      <c r="W5" s="122"/>
    </row>
    <row r="6" spans="1:23" x14ac:dyDescent="0.2">
      <c r="A6" s="13">
        <v>0</v>
      </c>
      <c r="B6" s="13"/>
      <c r="C6" s="13"/>
      <c r="D6" s="23"/>
      <c r="E6" s="27"/>
      <c r="F6" s="24"/>
      <c r="G6" s="24"/>
      <c r="H6" s="23"/>
      <c r="I6" s="25"/>
      <c r="J6" s="25"/>
      <c r="K6" s="25"/>
      <c r="L6" s="26"/>
      <c r="M6" s="26"/>
      <c r="N6" s="28">
        <f>+'Hoja 1 variables'!E$16</f>
        <v>877802</v>
      </c>
      <c r="O6" s="66">
        <f>+M6/N6</f>
        <v>0</v>
      </c>
      <c r="P6" s="13"/>
      <c r="Q6" s="13"/>
      <c r="R6" s="13"/>
      <c r="S6" s="13"/>
      <c r="T6" s="13"/>
      <c r="U6" s="13"/>
      <c r="V6" s="13">
        <v>1</v>
      </c>
      <c r="W6" s="31"/>
    </row>
    <row r="7" spans="1:23" x14ac:dyDescent="0.2">
      <c r="A7" s="13">
        <v>0</v>
      </c>
      <c r="B7" s="13"/>
      <c r="C7" s="13"/>
      <c r="D7" s="23"/>
      <c r="E7" s="27"/>
      <c r="F7" s="24"/>
      <c r="G7" s="24"/>
      <c r="H7" s="23"/>
      <c r="I7" s="25"/>
      <c r="J7" s="25"/>
      <c r="K7" s="25"/>
      <c r="L7" s="26"/>
      <c r="M7" s="26"/>
      <c r="N7" s="28">
        <f>+'Hoja 1 variables'!E$16</f>
        <v>877802</v>
      </c>
      <c r="O7" s="66">
        <f t="shared" ref="O7:O15" si="0">+M7/N7</f>
        <v>0</v>
      </c>
      <c r="P7" s="13"/>
      <c r="Q7" s="13"/>
      <c r="R7" s="13"/>
      <c r="S7" s="13"/>
      <c r="T7" s="13"/>
      <c r="U7" s="13"/>
      <c r="V7" s="13"/>
      <c r="W7" s="31"/>
    </row>
    <row r="8" spans="1:23" x14ac:dyDescent="0.2">
      <c r="A8" s="13">
        <v>0</v>
      </c>
      <c r="B8" s="13"/>
      <c r="C8" s="13"/>
      <c r="D8" s="23"/>
      <c r="E8" s="27"/>
      <c r="F8" s="24"/>
      <c r="G8" s="24"/>
      <c r="H8" s="23"/>
      <c r="I8" s="25"/>
      <c r="J8" s="25"/>
      <c r="K8" s="25"/>
      <c r="L8" s="26"/>
      <c r="M8" s="26"/>
      <c r="N8" s="28">
        <f>+'Hoja 1 variables'!E$16</f>
        <v>877802</v>
      </c>
      <c r="O8" s="66">
        <f t="shared" si="0"/>
        <v>0</v>
      </c>
      <c r="P8" s="13"/>
      <c r="Q8" s="13"/>
      <c r="R8" s="13"/>
      <c r="S8" s="13"/>
      <c r="T8" s="13"/>
      <c r="U8" s="13"/>
      <c r="V8" s="13"/>
      <c r="W8" s="31"/>
    </row>
    <row r="9" spans="1:23" x14ac:dyDescent="0.2">
      <c r="A9" s="13">
        <v>0</v>
      </c>
      <c r="B9" s="13"/>
      <c r="C9" s="13"/>
      <c r="D9" s="23"/>
      <c r="E9" s="27"/>
      <c r="F9" s="24"/>
      <c r="G9" s="24"/>
      <c r="H9" s="23"/>
      <c r="I9" s="25"/>
      <c r="J9" s="25"/>
      <c r="K9" s="25"/>
      <c r="L9" s="26"/>
      <c r="M9" s="26"/>
      <c r="N9" s="28">
        <f>+'Hoja 1 variables'!E$16</f>
        <v>877802</v>
      </c>
      <c r="O9" s="66">
        <f t="shared" si="0"/>
        <v>0</v>
      </c>
      <c r="P9" s="13"/>
      <c r="Q9" s="13"/>
      <c r="R9" s="13"/>
      <c r="S9" s="13"/>
      <c r="T9" s="13"/>
      <c r="U9" s="13"/>
      <c r="V9" s="13"/>
      <c r="W9" s="31"/>
    </row>
    <row r="10" spans="1:23" x14ac:dyDescent="0.2">
      <c r="A10" s="13">
        <v>0</v>
      </c>
      <c r="B10" s="13"/>
      <c r="C10" s="13"/>
      <c r="D10" s="23"/>
      <c r="E10" s="27"/>
      <c r="F10" s="24"/>
      <c r="G10" s="24"/>
      <c r="H10" s="23"/>
      <c r="I10" s="25"/>
      <c r="J10" s="25"/>
      <c r="K10" s="25"/>
      <c r="L10" s="26"/>
      <c r="M10" s="26"/>
      <c r="N10" s="28">
        <f>+'Hoja 1 variables'!E$16</f>
        <v>877802</v>
      </c>
      <c r="O10" s="66">
        <f t="shared" si="0"/>
        <v>0</v>
      </c>
      <c r="P10" s="13"/>
      <c r="Q10" s="13"/>
      <c r="R10" s="13"/>
      <c r="S10" s="13"/>
      <c r="T10" s="13"/>
      <c r="U10" s="13"/>
      <c r="V10" s="13"/>
      <c r="W10" s="31"/>
    </row>
    <row r="11" spans="1:23" x14ac:dyDescent="0.2">
      <c r="A11" s="13">
        <v>0</v>
      </c>
      <c r="B11" s="13"/>
      <c r="C11" s="13"/>
      <c r="D11" s="23"/>
      <c r="E11" s="27"/>
      <c r="F11" s="24"/>
      <c r="G11" s="24"/>
      <c r="H11" s="23"/>
      <c r="I11" s="25"/>
      <c r="J11" s="25"/>
      <c r="K11" s="25"/>
      <c r="L11" s="26"/>
      <c r="M11" s="26"/>
      <c r="N11" s="28">
        <f>+'Hoja 1 variables'!E$16</f>
        <v>877802</v>
      </c>
      <c r="O11" s="66">
        <f t="shared" si="0"/>
        <v>0</v>
      </c>
      <c r="P11" s="13"/>
      <c r="Q11" s="13"/>
      <c r="R11" s="13"/>
      <c r="S11" s="13"/>
      <c r="T11" s="13"/>
      <c r="U11" s="13"/>
      <c r="V11" s="13"/>
      <c r="W11" s="31"/>
    </row>
    <row r="12" spans="1:23" x14ac:dyDescent="0.2">
      <c r="A12" s="13">
        <v>0</v>
      </c>
      <c r="B12" s="13"/>
      <c r="C12" s="13"/>
      <c r="D12" s="23"/>
      <c r="E12" s="27"/>
      <c r="F12" s="24"/>
      <c r="G12" s="24"/>
      <c r="H12" s="23"/>
      <c r="I12" s="25"/>
      <c r="J12" s="25"/>
      <c r="K12" s="25"/>
      <c r="L12" s="26"/>
      <c r="M12" s="26"/>
      <c r="N12" s="28">
        <f>+'Hoja 1 variables'!E$16</f>
        <v>877802</v>
      </c>
      <c r="O12" s="66">
        <f t="shared" si="0"/>
        <v>0</v>
      </c>
      <c r="P12" s="13"/>
      <c r="Q12" s="13"/>
      <c r="R12" s="13"/>
      <c r="S12" s="13"/>
      <c r="T12" s="13"/>
      <c r="U12" s="13"/>
      <c r="V12" s="13"/>
      <c r="W12" s="22"/>
    </row>
    <row r="13" spans="1:23" x14ac:dyDescent="0.2">
      <c r="A13" s="13">
        <v>0</v>
      </c>
      <c r="B13" s="23"/>
      <c r="C13" s="23"/>
      <c r="D13" s="23"/>
      <c r="E13" s="27"/>
      <c r="F13" s="24"/>
      <c r="G13" s="24"/>
      <c r="H13" s="13"/>
      <c r="I13" s="25"/>
      <c r="J13" s="25"/>
      <c r="K13" s="25"/>
      <c r="L13" s="28"/>
      <c r="M13" s="28"/>
      <c r="N13" s="28">
        <f>+'Hoja 1 variables'!E$16</f>
        <v>877802</v>
      </c>
      <c r="O13" s="66">
        <f t="shared" si="0"/>
        <v>0</v>
      </c>
      <c r="P13" s="13"/>
      <c r="Q13" s="13"/>
      <c r="R13" s="13"/>
      <c r="S13" s="13"/>
      <c r="T13" s="13"/>
      <c r="U13" s="13"/>
      <c r="V13" s="13"/>
      <c r="W13" s="22"/>
    </row>
    <row r="14" spans="1:23" x14ac:dyDescent="0.2">
      <c r="A14" s="13">
        <v>0</v>
      </c>
      <c r="B14" s="23"/>
      <c r="C14" s="23"/>
      <c r="D14" s="23"/>
      <c r="E14" s="27"/>
      <c r="F14" s="24"/>
      <c r="G14" s="24"/>
      <c r="H14" s="13"/>
      <c r="I14" s="29"/>
      <c r="J14" s="29"/>
      <c r="K14" s="29"/>
      <c r="L14" s="26"/>
      <c r="M14" s="26"/>
      <c r="N14" s="28">
        <f>+'Hoja 1 variables'!E$16</f>
        <v>877802</v>
      </c>
      <c r="O14" s="66">
        <f t="shared" si="0"/>
        <v>0</v>
      </c>
      <c r="P14" s="13"/>
      <c r="Q14" s="13"/>
      <c r="R14" s="13"/>
      <c r="S14" s="13"/>
      <c r="T14" s="13"/>
      <c r="U14" s="13"/>
      <c r="V14" s="13"/>
      <c r="W14" s="22"/>
    </row>
    <row r="15" spans="1:23" x14ac:dyDescent="0.2">
      <c r="A15" s="13"/>
      <c r="B15" s="23"/>
      <c r="C15" s="23"/>
      <c r="D15" s="23"/>
      <c r="E15" s="27"/>
      <c r="F15" s="24"/>
      <c r="G15" s="24"/>
      <c r="H15" s="13"/>
      <c r="I15" s="29"/>
      <c r="J15" s="29"/>
      <c r="K15" s="29"/>
      <c r="L15" s="26"/>
      <c r="M15" s="26"/>
      <c r="N15" s="28">
        <f>+'Hoja 1 variables'!E$16</f>
        <v>877802</v>
      </c>
      <c r="O15" s="66">
        <f t="shared" si="0"/>
        <v>0</v>
      </c>
      <c r="P15" s="13"/>
      <c r="Q15" s="13"/>
      <c r="R15" s="13"/>
      <c r="S15" s="13"/>
      <c r="T15" s="13"/>
      <c r="U15" s="13"/>
      <c r="V15" s="13"/>
      <c r="W15" s="22"/>
    </row>
    <row r="17" spans="1:15" x14ac:dyDescent="0.2">
      <c r="K17" s="9"/>
      <c r="L17" s="34"/>
      <c r="M17" s="34"/>
      <c r="N17" s="9"/>
      <c r="O17" s="37">
        <f>+SUMPRODUCT($O$6:$O$15,$V$6:$V$15)</f>
        <v>0</v>
      </c>
    </row>
    <row r="18" spans="1:15" x14ac:dyDescent="0.2">
      <c r="A18" s="1">
        <f>SUM(A6:A15)</f>
        <v>0</v>
      </c>
      <c r="K18" s="9"/>
      <c r="L18" s="34"/>
      <c r="M18" s="34"/>
      <c r="N18" s="35"/>
    </row>
    <row r="19" spans="1:15" x14ac:dyDescent="0.2">
      <c r="K19" s="9"/>
      <c r="L19" s="9"/>
      <c r="M19" s="9"/>
      <c r="N19" s="36"/>
    </row>
    <row r="20" spans="1:15" x14ac:dyDescent="0.2">
      <c r="K20" s="9"/>
      <c r="L20" s="9"/>
      <c r="M20" s="9"/>
      <c r="N20" s="9"/>
    </row>
    <row r="21" spans="1:15" x14ac:dyDescent="0.2">
      <c r="K21" s="9"/>
      <c r="L21" s="9"/>
      <c r="M21" s="9"/>
      <c r="N21" s="9"/>
    </row>
    <row r="22" spans="1:15" x14ac:dyDescent="0.2">
      <c r="K22" s="9"/>
      <c r="L22" s="36"/>
      <c r="M22" s="36"/>
      <c r="N22" s="9"/>
    </row>
  </sheetData>
  <sheetProtection algorithmName="SHA-512" hashValue="yMwA8+z2llL/CnVlWNjZPEqsQtfc+vXzpP+4qdXanAL0zqdlUMfyoDfHpqJV6Kpl5nSm35yfw33o7yWpjEhO0w==" saltValue="Xd0VAj6CRan304VZcGkCGg==" spinCount="100000" sheet="1" objects="1" scenarios="1"/>
  <mergeCells count="19">
    <mergeCell ref="V4:V5"/>
    <mergeCell ref="W4:W5"/>
    <mergeCell ref="J4:J5"/>
    <mergeCell ref="K4:K5"/>
    <mergeCell ref="C1:W1"/>
    <mergeCell ref="M4:M5"/>
    <mergeCell ref="H4:I4"/>
    <mergeCell ref="L4:L5"/>
    <mergeCell ref="N4:N5"/>
    <mergeCell ref="O4:O5"/>
    <mergeCell ref="P4:U4"/>
    <mergeCell ref="E4:E5"/>
    <mergeCell ref="F4:F5"/>
    <mergeCell ref="G4:G5"/>
    <mergeCell ref="A1:B1"/>
    <mergeCell ref="A4:A5"/>
    <mergeCell ref="B4:B5"/>
    <mergeCell ref="C4:C5"/>
    <mergeCell ref="D4:D5"/>
  </mergeCells>
  <pageMargins left="0.70866141732283472" right="0.70866141732283472" top="1.4566929133858268" bottom="0.74803149606299213" header="0.31496062992125984" footer="0.31496062992125984"/>
  <pageSetup scale="69" fitToWidth="0" orientation="landscape" r:id="rId1"/>
  <headerFooter>
    <oddHeader>&amp;L&amp;"-,Negrita"LICITACIÓN PÚBLICA FTIC-LP-02-19
EVALUACIÓN TÉCNICA&amp;C&amp;"-,Negrita"
&amp;R&amp;G</oddHeader>
  </headerFooter>
  <legacyDrawingHF r:id="rId2"/>
  <extLst>
    <ext xmlns:x14="http://schemas.microsoft.com/office/spreadsheetml/2009/9/main" uri="{CCE6A557-97BC-4b89-ADB6-D9C93CAAB3DF}">
      <x14:dataValidations xmlns:xm="http://schemas.microsoft.com/office/excel/2006/main" count="3">
        <x14:dataValidation type="list" allowBlank="1" showInputMessage="1" showErrorMessage="1" prompt="1= SI_x000a_0= NO" xr:uid="{99CA70FE-03DF-434E-9E34-1D13ED5F5CA6}">
          <x14:formula1>
            <xm:f>'Hoja 1 variables'!$C$2:$C$3</xm:f>
          </x14:formula1>
          <xm:sqref>V6</xm:sqref>
        </x14:dataValidation>
        <x14:dataValidation type="list" allowBlank="1" showInputMessage="1" showErrorMessage="1" prompt="SI=1_x000a_NO=0" xr:uid="{19F19986-EE98-734C-ADF6-9776943891AE}">
          <x14:formula1>
            <xm:f>'Hoja 1 variables'!$C$2:$C$3</xm:f>
          </x14:formula1>
          <xm:sqref>V7:V15</xm:sqref>
        </x14:dataValidation>
        <x14:dataValidation type="list" allowBlank="1" showInputMessage="1" showErrorMessage="1" prompt="POR CADA CONTRATO 1" xr:uid="{5E67FD1A-0025-4B4A-92BA-1DD18DA0DDAE}">
          <x14:formula1>
            <xm:f>'Hoja 1 variables'!$C$2:$C$3</xm:f>
          </x14:formula1>
          <xm:sqref>A6:A15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M38"/>
  <sheetViews>
    <sheetView topLeftCell="B10" workbookViewId="0">
      <selection activeCell="E15" sqref="E15"/>
    </sheetView>
  </sheetViews>
  <sheetFormatPr baseColWidth="10" defaultRowHeight="15" x14ac:dyDescent="0.2"/>
  <cols>
    <col min="2" max="2" width="12" customWidth="1"/>
    <col min="6" max="6" width="4.1640625" customWidth="1"/>
    <col min="7" max="7" width="4.83203125" customWidth="1"/>
    <col min="8" max="8" width="18" customWidth="1"/>
    <col min="9" max="9" width="14.5" customWidth="1"/>
    <col min="10" max="10" width="19.6640625" customWidth="1"/>
    <col min="11" max="11" width="16.33203125" customWidth="1"/>
    <col min="13" max="13" width="19.83203125" bestFit="1" customWidth="1"/>
  </cols>
  <sheetData>
    <row r="2" spans="2:13" s="12" customFormat="1" ht="16" thickBot="1" x14ac:dyDescent="0.25">
      <c r="B2" s="12" t="s">
        <v>3</v>
      </c>
      <c r="C2" s="12">
        <v>1</v>
      </c>
      <c r="D2" s="11" t="s">
        <v>19</v>
      </c>
      <c r="E2" s="11" t="s">
        <v>20</v>
      </c>
      <c r="G2"/>
    </row>
    <row r="3" spans="2:13" ht="16" thickBot="1" x14ac:dyDescent="0.25">
      <c r="B3" t="s">
        <v>4</v>
      </c>
      <c r="C3">
        <v>0</v>
      </c>
      <c r="D3" s="8">
        <v>2008</v>
      </c>
      <c r="E3" s="7">
        <v>461500</v>
      </c>
      <c r="H3" s="39" t="s">
        <v>34</v>
      </c>
      <c r="I3" s="40" t="s">
        <v>38</v>
      </c>
      <c r="J3" s="44" t="s">
        <v>40</v>
      </c>
      <c r="K3" s="45">
        <v>0.1</v>
      </c>
    </row>
    <row r="4" spans="2:13" ht="16" thickBot="1" x14ac:dyDescent="0.25">
      <c r="D4" s="8">
        <v>2009</v>
      </c>
      <c r="E4" s="7">
        <v>496900</v>
      </c>
      <c r="H4" s="38" t="s">
        <v>68</v>
      </c>
      <c r="I4" s="61">
        <v>1065474968972</v>
      </c>
      <c r="J4" s="43">
        <f>+I4/E$16</f>
        <v>1213798.7484330179</v>
      </c>
      <c r="K4" s="65">
        <f>+J4*K$3</f>
        <v>121379.87484330179</v>
      </c>
    </row>
    <row r="5" spans="2:13" ht="16" thickBot="1" x14ac:dyDescent="0.25">
      <c r="B5">
        <v>100</v>
      </c>
      <c r="D5" s="8">
        <v>2010</v>
      </c>
      <c r="E5" s="7">
        <v>515000</v>
      </c>
      <c r="H5" s="38" t="s">
        <v>69</v>
      </c>
      <c r="I5" s="41">
        <v>1072552301475</v>
      </c>
      <c r="J5" s="42">
        <f t="shared" ref="J5:J9" si="0">+I5/E$16</f>
        <v>1221861.3098113241</v>
      </c>
      <c r="K5" s="67">
        <f t="shared" ref="K5:K8" si="1">+J5*K$3</f>
        <v>122186.13098113242</v>
      </c>
    </row>
    <row r="6" spans="2:13" ht="61" thickBot="1" x14ac:dyDescent="0.25">
      <c r="B6">
        <v>0</v>
      </c>
      <c r="D6" s="8">
        <v>2011</v>
      </c>
      <c r="E6" s="7">
        <v>535600</v>
      </c>
      <c r="H6" s="38" t="s">
        <v>70</v>
      </c>
      <c r="I6" s="41">
        <v>1072552301475</v>
      </c>
      <c r="J6" s="42">
        <f t="shared" si="0"/>
        <v>1221861.3098113241</v>
      </c>
      <c r="K6" s="67">
        <f t="shared" si="1"/>
        <v>122186.13098113242</v>
      </c>
      <c r="M6" s="64">
        <v>2138117270447</v>
      </c>
    </row>
    <row r="7" spans="2:13" ht="61" thickBot="1" x14ac:dyDescent="0.25">
      <c r="D7" s="8">
        <v>2012</v>
      </c>
      <c r="E7" s="7">
        <v>566700</v>
      </c>
      <c r="H7" s="38" t="s">
        <v>71</v>
      </c>
      <c r="I7" s="41">
        <v>2138117270447</v>
      </c>
      <c r="J7" s="42">
        <f t="shared" si="0"/>
        <v>2435762.5870606354</v>
      </c>
      <c r="K7" s="67">
        <f t="shared" si="1"/>
        <v>243576.25870606356</v>
      </c>
    </row>
    <row r="8" spans="2:13" ht="85" thickBot="1" x14ac:dyDescent="0.25">
      <c r="D8" s="8">
        <v>2013</v>
      </c>
      <c r="E8" s="7">
        <v>589500</v>
      </c>
      <c r="H8" s="38" t="s">
        <v>72</v>
      </c>
      <c r="I8" s="61">
        <v>1065474968972</v>
      </c>
      <c r="J8" s="43">
        <f t="shared" si="0"/>
        <v>1213798.7484330179</v>
      </c>
      <c r="K8" s="67">
        <f t="shared" si="1"/>
        <v>121379.87484330179</v>
      </c>
    </row>
    <row r="9" spans="2:13" ht="97" thickBot="1" x14ac:dyDescent="0.25">
      <c r="D9" s="8"/>
      <c r="E9" s="7"/>
      <c r="H9" s="38" t="s">
        <v>73</v>
      </c>
      <c r="I9" s="41">
        <v>1072552301475</v>
      </c>
      <c r="J9" s="42">
        <f t="shared" si="0"/>
        <v>1221861.3098113241</v>
      </c>
      <c r="K9" s="67">
        <f>+J9*K$3</f>
        <v>122186.13098113242</v>
      </c>
    </row>
    <row r="10" spans="2:13" ht="16" thickBot="1" x14ac:dyDescent="0.25">
      <c r="D10" s="8">
        <v>2014</v>
      </c>
      <c r="E10" s="7">
        <v>616000</v>
      </c>
    </row>
    <row r="11" spans="2:13" ht="16" thickBot="1" x14ac:dyDescent="0.25">
      <c r="D11" s="8">
        <v>2015</v>
      </c>
      <c r="E11" s="7">
        <v>644350</v>
      </c>
      <c r="H11" s="52" t="s">
        <v>33</v>
      </c>
      <c r="I11" s="53" t="s">
        <v>30</v>
      </c>
      <c r="K11" s="52" t="s">
        <v>30</v>
      </c>
    </row>
    <row r="12" spans="2:13" ht="30" x14ac:dyDescent="0.2">
      <c r="D12" s="8">
        <v>2016</v>
      </c>
      <c r="E12" s="7">
        <v>689454</v>
      </c>
      <c r="H12" s="135" t="s">
        <v>47</v>
      </c>
      <c r="I12" s="54" t="s">
        <v>48</v>
      </c>
      <c r="K12" s="57" t="s">
        <v>48</v>
      </c>
    </row>
    <row r="13" spans="2:13" x14ac:dyDescent="0.2">
      <c r="D13" s="8">
        <v>2017</v>
      </c>
      <c r="E13" s="7">
        <v>737717</v>
      </c>
      <c r="H13" s="136"/>
      <c r="I13" s="55"/>
      <c r="K13" s="58"/>
    </row>
    <row r="14" spans="2:13" ht="31" thickBot="1" x14ac:dyDescent="0.25">
      <c r="D14" s="8">
        <v>2018</v>
      </c>
      <c r="E14" s="7">
        <v>781242</v>
      </c>
      <c r="H14" s="137"/>
      <c r="I14" s="56" t="s">
        <v>49</v>
      </c>
      <c r="K14" s="59" t="s">
        <v>49</v>
      </c>
    </row>
    <row r="15" spans="2:13" ht="30" x14ac:dyDescent="0.2">
      <c r="D15" s="8">
        <v>2019</v>
      </c>
      <c r="E15" s="7">
        <v>828116</v>
      </c>
      <c r="H15" s="135" t="s">
        <v>50</v>
      </c>
      <c r="I15" s="54" t="s">
        <v>51</v>
      </c>
      <c r="K15" s="57" t="s">
        <v>51</v>
      </c>
    </row>
    <row r="16" spans="2:13" x14ac:dyDescent="0.2">
      <c r="D16" s="62">
        <v>2020</v>
      </c>
      <c r="E16" s="63">
        <v>877802</v>
      </c>
      <c r="H16" s="136"/>
      <c r="I16" s="55"/>
      <c r="K16" s="58"/>
    </row>
    <row r="17" spans="8:11" ht="31" thickBot="1" x14ac:dyDescent="0.25">
      <c r="H17" s="137"/>
      <c r="I17" s="56" t="s">
        <v>52</v>
      </c>
      <c r="K17" s="59" t="s">
        <v>52</v>
      </c>
    </row>
    <row r="18" spans="8:11" ht="30" x14ac:dyDescent="0.2">
      <c r="H18" s="135" t="s">
        <v>37</v>
      </c>
      <c r="I18" s="54" t="s">
        <v>53</v>
      </c>
      <c r="K18" s="57" t="s">
        <v>53</v>
      </c>
    </row>
    <row r="19" spans="8:11" x14ac:dyDescent="0.2">
      <c r="H19" s="136"/>
      <c r="I19" s="55"/>
      <c r="K19" s="58"/>
    </row>
    <row r="20" spans="8:11" ht="31" thickBot="1" x14ac:dyDescent="0.25">
      <c r="H20" s="137"/>
      <c r="I20" s="56" t="s">
        <v>54</v>
      </c>
      <c r="K20" s="59" t="s">
        <v>54</v>
      </c>
    </row>
    <row r="21" spans="8:11" ht="30" x14ac:dyDescent="0.2">
      <c r="H21" s="135" t="s">
        <v>55</v>
      </c>
      <c r="I21" s="54" t="s">
        <v>56</v>
      </c>
      <c r="K21" s="57" t="s">
        <v>56</v>
      </c>
    </row>
    <row r="22" spans="8:11" x14ac:dyDescent="0.2">
      <c r="H22" s="136"/>
      <c r="I22" s="55"/>
      <c r="K22" s="58"/>
    </row>
    <row r="23" spans="8:11" ht="31" thickBot="1" x14ac:dyDescent="0.25">
      <c r="H23" s="137"/>
      <c r="I23" s="56" t="s">
        <v>57</v>
      </c>
      <c r="K23" s="59" t="s">
        <v>57</v>
      </c>
    </row>
    <row r="24" spans="8:11" ht="30" x14ac:dyDescent="0.2">
      <c r="H24" s="135" t="s">
        <v>58</v>
      </c>
      <c r="I24" s="54" t="s">
        <v>59</v>
      </c>
      <c r="K24" s="57" t="s">
        <v>59</v>
      </c>
    </row>
    <row r="25" spans="8:11" x14ac:dyDescent="0.2">
      <c r="H25" s="136"/>
      <c r="I25" s="55"/>
      <c r="K25" s="58"/>
    </row>
    <row r="26" spans="8:11" ht="31" thickBot="1" x14ac:dyDescent="0.25">
      <c r="H26" s="137"/>
      <c r="I26" s="56" t="s">
        <v>60</v>
      </c>
      <c r="K26" s="59" t="s">
        <v>60</v>
      </c>
    </row>
    <row r="27" spans="8:11" ht="30" x14ac:dyDescent="0.2">
      <c r="H27" s="135" t="s">
        <v>61</v>
      </c>
      <c r="I27" s="54" t="s">
        <v>62</v>
      </c>
      <c r="K27" s="57" t="s">
        <v>62</v>
      </c>
    </row>
    <row r="28" spans="8:11" x14ac:dyDescent="0.2">
      <c r="H28" s="136"/>
      <c r="I28" s="55"/>
      <c r="K28" s="58"/>
    </row>
    <row r="29" spans="8:11" ht="31" thickBot="1" x14ac:dyDescent="0.25">
      <c r="H29" s="137"/>
      <c r="I29" s="56" t="s">
        <v>63</v>
      </c>
      <c r="K29" s="59" t="s">
        <v>63</v>
      </c>
    </row>
    <row r="30" spans="8:11" ht="30" x14ac:dyDescent="0.2">
      <c r="H30" s="135" t="s">
        <v>35</v>
      </c>
      <c r="I30" s="54" t="s">
        <v>59</v>
      </c>
      <c r="K30" s="57" t="s">
        <v>59</v>
      </c>
    </row>
    <row r="31" spans="8:11" x14ac:dyDescent="0.2">
      <c r="H31" s="136"/>
      <c r="I31" s="55"/>
      <c r="K31" s="58"/>
    </row>
    <row r="32" spans="8:11" ht="31" thickBot="1" x14ac:dyDescent="0.25">
      <c r="H32" s="137"/>
      <c r="I32" s="56" t="s">
        <v>64</v>
      </c>
      <c r="K32" s="59" t="s">
        <v>64</v>
      </c>
    </row>
    <row r="33" spans="8:11" ht="30" x14ac:dyDescent="0.2">
      <c r="H33" s="135" t="s">
        <v>65</v>
      </c>
      <c r="I33" s="54" t="s">
        <v>62</v>
      </c>
      <c r="K33" s="57" t="s">
        <v>62</v>
      </c>
    </row>
    <row r="34" spans="8:11" x14ac:dyDescent="0.2">
      <c r="H34" s="136"/>
      <c r="I34" s="55"/>
      <c r="K34" s="58"/>
    </row>
    <row r="35" spans="8:11" ht="31" thickBot="1" x14ac:dyDescent="0.25">
      <c r="H35" s="137"/>
      <c r="I35" s="56" t="s">
        <v>63</v>
      </c>
      <c r="K35" s="59" t="s">
        <v>63</v>
      </c>
    </row>
    <row r="36" spans="8:11" ht="30" x14ac:dyDescent="0.2">
      <c r="H36" s="135" t="s">
        <v>36</v>
      </c>
      <c r="I36" s="54" t="s">
        <v>66</v>
      </c>
      <c r="K36" s="57" t="s">
        <v>66</v>
      </c>
    </row>
    <row r="37" spans="8:11" x14ac:dyDescent="0.2">
      <c r="H37" s="136"/>
      <c r="I37" s="55"/>
      <c r="K37" s="58"/>
    </row>
    <row r="38" spans="8:11" ht="31" thickBot="1" x14ac:dyDescent="0.25">
      <c r="H38" s="137"/>
      <c r="I38" s="56" t="s">
        <v>67</v>
      </c>
      <c r="K38" s="59" t="s">
        <v>67</v>
      </c>
    </row>
  </sheetData>
  <mergeCells count="9">
    <mergeCell ref="H30:H32"/>
    <mergeCell ref="H33:H35"/>
    <mergeCell ref="H36:H38"/>
    <mergeCell ref="H12:H14"/>
    <mergeCell ref="H15:H17"/>
    <mergeCell ref="H18:H20"/>
    <mergeCell ref="H21:H23"/>
    <mergeCell ref="H24:H26"/>
    <mergeCell ref="H27:H2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A20F1C59061B0438B56A189F691D031" ma:contentTypeVersion="10" ma:contentTypeDescription="Crear nuevo documento." ma:contentTypeScope="" ma:versionID="05f30fb71ee61f56d6a5ef83cb436d78">
  <xsd:schema xmlns:xsd="http://www.w3.org/2001/XMLSchema" xmlns:xs="http://www.w3.org/2001/XMLSchema" xmlns:p="http://schemas.microsoft.com/office/2006/metadata/properties" xmlns:ns3="cf8c0334-9943-4b0c-9fb7-80be190f3d39" xmlns:ns4="35a170e0-a565-4769-9550-80b786303771" targetNamespace="http://schemas.microsoft.com/office/2006/metadata/properties" ma:root="true" ma:fieldsID="6e25ac61bbc5a591d82ff0ba73171ecb" ns3:_="" ns4:_="">
    <xsd:import namespace="cf8c0334-9943-4b0c-9fb7-80be190f3d39"/>
    <xsd:import namespace="35a170e0-a565-4769-9550-80b78630377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8c0334-9943-4b0c-9fb7-80be190f3d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5a170e0-a565-4769-9550-80b786303771"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2B5F94C-36F8-4A8E-A468-4C21FCEACB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f8c0334-9943-4b0c-9fb7-80be190f3d39"/>
    <ds:schemaRef ds:uri="35a170e0-a565-4769-9550-80b78630377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6FD0150-A5DA-45A5-8831-5DCFE5BBC041}">
  <ds:schemaRefs>
    <ds:schemaRef ds:uri="http://schemas.microsoft.com/DataMashup"/>
  </ds:schemaRefs>
</ds:datastoreItem>
</file>

<file path=customXml/itemProps3.xml><?xml version="1.0" encoding="utf-8"?>
<ds:datastoreItem xmlns:ds="http://schemas.openxmlformats.org/officeDocument/2006/customXml" ds:itemID="{D83FC1AB-6CF6-4278-AD6D-503BF2211334}">
  <ds:schemaRefs>
    <ds:schemaRef ds:uri="http://purl.org/dc/terms/"/>
    <ds:schemaRef ds:uri="http://schemas.microsoft.com/office/2006/metadata/properties"/>
    <ds:schemaRef ds:uri="http://purl.org/dc/elements/1.1/"/>
    <ds:schemaRef ds:uri="http://purl.org/dc/dcmitype/"/>
    <ds:schemaRef ds:uri="cf8c0334-9943-4b0c-9fb7-80be190f3d39"/>
    <ds:schemaRef ds:uri="http://schemas.microsoft.com/office/2006/documentManagement/types"/>
    <ds:schemaRef ds:uri="http://schemas.microsoft.com/office/infopath/2007/PartnerControls"/>
    <ds:schemaRef ds:uri="http://schemas.openxmlformats.org/package/2006/metadata/core-properties"/>
    <ds:schemaRef ds:uri="35a170e0-a565-4769-9550-80b786303771"/>
    <ds:schemaRef ds:uri="http://www.w3.org/XML/1998/namespace"/>
  </ds:schemaRefs>
</ds:datastoreItem>
</file>

<file path=customXml/itemProps4.xml><?xml version="1.0" encoding="utf-8"?>
<ds:datastoreItem xmlns:ds="http://schemas.openxmlformats.org/officeDocument/2006/customXml" ds:itemID="{D1908554-5548-4B90-8FA1-A1977E098AB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1.Carta y exp habilitante</vt:lpstr>
      <vt:lpstr>2. Exp habilitante EJECUTADA</vt:lpstr>
      <vt:lpstr>3. Exp habilitante EN EJEC</vt:lpstr>
      <vt:lpstr>Hoja 1 variables</vt:lpstr>
      <vt:lpstr>'1.Carta y exp habilitante'!Área_de_impresión</vt:lpstr>
      <vt:lpstr>'2. Exp habilitante EJECUTADA'!Área_de_impresión</vt:lpstr>
      <vt:lpstr>'3. Exp habilitante EN EJEC'!Área_de_impresión</vt:lpstr>
      <vt:lpstr>RESPUESTASINO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2020-11-06T17:10:10Z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0x0101002A20F1C59061B0438B56A189F691D031</vt:lpwstr>
  </property>
</Properties>
</file>