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GADURIA.DESKTOP-3DRRBQQ\Desktop\DISCO D\fabio parra\2026\contratos 2026\MANTENIMIENTO\comparativo\"/>
    </mc:Choice>
  </mc:AlternateContent>
  <xr:revisionPtr revIDLastSave="0" documentId="13_ncr:1_{766E976B-8B39-4366-B732-548E3B86C057}" xr6:coauthVersionLast="47" xr6:coauthVersionMax="47" xr10:uidLastSave="{00000000-0000-0000-0000-000000000000}"/>
  <bookViews>
    <workbookView xWindow="-120" yWindow="-120" windowWidth="29040" windowHeight="15720" xr2:uid="{978AAE30-428E-466E-865C-944C55251C5E}"/>
  </bookViews>
  <sheets>
    <sheet name="MATRIZ COMPARATIVA DE PRECIOS U" sheetId="2" r:id="rId1"/>
    <sheet name="Hoja3" sheetId="5" state="hidden" r:id="rId2"/>
    <sheet name="PROYECCIÓN PRESUPUESTAL" sheetId="3" r:id="rId3"/>
    <sheet name="RESUMEN DEL ESTUDIO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3" l="1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C7" i="3"/>
  <c r="B7" i="3"/>
  <c r="A7" i="3"/>
  <c r="O29" i="2"/>
  <c r="O38" i="2"/>
  <c r="D38" i="3" s="1"/>
  <c r="O59" i="2"/>
  <c r="D59" i="3" s="1"/>
  <c r="O60" i="2"/>
  <c r="D60" i="3" s="1"/>
  <c r="O66" i="2"/>
  <c r="D66" i="3" s="1"/>
  <c r="O67" i="2"/>
  <c r="D67" i="3" s="1"/>
  <c r="O78" i="2"/>
  <c r="D78" i="3" s="1"/>
  <c r="O79" i="2"/>
  <c r="D79" i="3" s="1"/>
  <c r="N8" i="2"/>
  <c r="O8" i="2" s="1"/>
  <c r="D8" i="3" s="1"/>
  <c r="N9" i="2"/>
  <c r="O9" i="2" s="1"/>
  <c r="D9" i="3" s="1"/>
  <c r="N10" i="2"/>
  <c r="O10" i="2" s="1"/>
  <c r="D10" i="3" s="1"/>
  <c r="N11" i="2"/>
  <c r="O11" i="2" s="1"/>
  <c r="D11" i="3" s="1"/>
  <c r="N12" i="2"/>
  <c r="O12" i="2" s="1"/>
  <c r="D12" i="3" s="1"/>
  <c r="N13" i="2"/>
  <c r="O13" i="2" s="1"/>
  <c r="D13" i="3" s="1"/>
  <c r="N14" i="2"/>
  <c r="O14" i="2" s="1"/>
  <c r="D14" i="3" s="1"/>
  <c r="N15" i="2"/>
  <c r="O15" i="2" s="1"/>
  <c r="D15" i="3" s="1"/>
  <c r="N16" i="2"/>
  <c r="O16" i="2" s="1"/>
  <c r="D16" i="3" s="1"/>
  <c r="N17" i="2"/>
  <c r="O17" i="2" s="1"/>
  <c r="D17" i="3" s="1"/>
  <c r="N18" i="2"/>
  <c r="O18" i="2" s="1"/>
  <c r="D18" i="3" s="1"/>
  <c r="N19" i="2"/>
  <c r="O19" i="2" s="1"/>
  <c r="D19" i="3" s="1"/>
  <c r="N20" i="2"/>
  <c r="O20" i="2" s="1"/>
  <c r="D20" i="3" s="1"/>
  <c r="N21" i="2"/>
  <c r="O21" i="2" s="1"/>
  <c r="D21" i="3" s="1"/>
  <c r="N22" i="2"/>
  <c r="O22" i="2" s="1"/>
  <c r="D22" i="3" s="1"/>
  <c r="N23" i="2"/>
  <c r="O23" i="2" s="1"/>
  <c r="D23" i="3" s="1"/>
  <c r="N24" i="2"/>
  <c r="O24" i="2" s="1"/>
  <c r="D24" i="3" s="1"/>
  <c r="N25" i="2"/>
  <c r="O25" i="2" s="1"/>
  <c r="D25" i="3" s="1"/>
  <c r="N26" i="2"/>
  <c r="O26" i="2" s="1"/>
  <c r="D26" i="3" s="1"/>
  <c r="N27" i="2"/>
  <c r="O27" i="2" s="1"/>
  <c r="D27" i="3" s="1"/>
  <c r="N28" i="2"/>
  <c r="O28" i="2" s="1"/>
  <c r="D28" i="3" s="1"/>
  <c r="N29" i="2"/>
  <c r="N30" i="2"/>
  <c r="O30" i="2" s="1"/>
  <c r="D30" i="3" s="1"/>
  <c r="N31" i="2"/>
  <c r="O31" i="2" s="1"/>
  <c r="D31" i="3" s="1"/>
  <c r="N32" i="2"/>
  <c r="O32" i="2" s="1"/>
  <c r="D32" i="3" s="1"/>
  <c r="N33" i="2"/>
  <c r="O33" i="2" s="1"/>
  <c r="D33" i="3" s="1"/>
  <c r="N34" i="2"/>
  <c r="O34" i="2" s="1"/>
  <c r="D34" i="3" s="1"/>
  <c r="N35" i="2"/>
  <c r="O35" i="2" s="1"/>
  <c r="D35" i="3" s="1"/>
  <c r="N36" i="2"/>
  <c r="O36" i="2" s="1"/>
  <c r="D36" i="3" s="1"/>
  <c r="N37" i="2"/>
  <c r="O37" i="2" s="1"/>
  <c r="D37" i="3" s="1"/>
  <c r="N38" i="2"/>
  <c r="N39" i="2"/>
  <c r="O39" i="2" s="1"/>
  <c r="D39" i="3" s="1"/>
  <c r="N40" i="2"/>
  <c r="O40" i="2" s="1"/>
  <c r="D40" i="3" s="1"/>
  <c r="N41" i="2"/>
  <c r="O41" i="2" s="1"/>
  <c r="D41" i="3" s="1"/>
  <c r="N42" i="2"/>
  <c r="O42" i="2" s="1"/>
  <c r="D42" i="3" s="1"/>
  <c r="N43" i="2"/>
  <c r="O43" i="2" s="1"/>
  <c r="D43" i="3" s="1"/>
  <c r="N44" i="2"/>
  <c r="O44" i="2" s="1"/>
  <c r="D44" i="3" s="1"/>
  <c r="N45" i="2"/>
  <c r="O45" i="2" s="1"/>
  <c r="D45" i="3" s="1"/>
  <c r="N46" i="2"/>
  <c r="O46" i="2" s="1"/>
  <c r="D46" i="3" s="1"/>
  <c r="N47" i="2"/>
  <c r="O47" i="2" s="1"/>
  <c r="D47" i="3" s="1"/>
  <c r="N48" i="2"/>
  <c r="O48" i="2" s="1"/>
  <c r="D48" i="3" s="1"/>
  <c r="N49" i="2"/>
  <c r="O49" i="2" s="1"/>
  <c r="D49" i="3" s="1"/>
  <c r="N50" i="2"/>
  <c r="O50" i="2" s="1"/>
  <c r="D50" i="3" s="1"/>
  <c r="N51" i="2"/>
  <c r="O51" i="2" s="1"/>
  <c r="D51" i="3" s="1"/>
  <c r="N52" i="2"/>
  <c r="O52" i="2" s="1"/>
  <c r="D52" i="3" s="1"/>
  <c r="N53" i="2"/>
  <c r="O53" i="2" s="1"/>
  <c r="D53" i="3" s="1"/>
  <c r="N54" i="2"/>
  <c r="O54" i="2" s="1"/>
  <c r="D54" i="3" s="1"/>
  <c r="N55" i="2"/>
  <c r="O55" i="2" s="1"/>
  <c r="D55" i="3" s="1"/>
  <c r="N56" i="2"/>
  <c r="O56" i="2" s="1"/>
  <c r="D56" i="3" s="1"/>
  <c r="N57" i="2"/>
  <c r="O57" i="2" s="1"/>
  <c r="D57" i="3" s="1"/>
  <c r="N58" i="2"/>
  <c r="O58" i="2" s="1"/>
  <c r="D58" i="3" s="1"/>
  <c r="N59" i="2"/>
  <c r="N60" i="2"/>
  <c r="N61" i="2"/>
  <c r="O61" i="2" s="1"/>
  <c r="D61" i="3" s="1"/>
  <c r="N62" i="2"/>
  <c r="O62" i="2" s="1"/>
  <c r="D62" i="3" s="1"/>
  <c r="N63" i="2"/>
  <c r="O63" i="2" s="1"/>
  <c r="D63" i="3" s="1"/>
  <c r="N64" i="2"/>
  <c r="O64" i="2" s="1"/>
  <c r="D64" i="3" s="1"/>
  <c r="N65" i="2"/>
  <c r="O65" i="2" s="1"/>
  <c r="D65" i="3" s="1"/>
  <c r="N66" i="2"/>
  <c r="N67" i="2"/>
  <c r="N68" i="2"/>
  <c r="O68" i="2" s="1"/>
  <c r="D68" i="3" s="1"/>
  <c r="N69" i="2"/>
  <c r="O69" i="2" s="1"/>
  <c r="D69" i="3" s="1"/>
  <c r="N70" i="2"/>
  <c r="O70" i="2" s="1"/>
  <c r="D70" i="3" s="1"/>
  <c r="N71" i="2"/>
  <c r="O71" i="2" s="1"/>
  <c r="D71" i="3" s="1"/>
  <c r="N72" i="2"/>
  <c r="O72" i="2" s="1"/>
  <c r="D72" i="3" s="1"/>
  <c r="N73" i="2"/>
  <c r="O73" i="2" s="1"/>
  <c r="D73" i="3" s="1"/>
  <c r="N74" i="2"/>
  <c r="O74" i="2" s="1"/>
  <c r="D74" i="3" s="1"/>
  <c r="N75" i="2"/>
  <c r="O75" i="2" s="1"/>
  <c r="D75" i="3" s="1"/>
  <c r="N76" i="2"/>
  <c r="O76" i="2" s="1"/>
  <c r="D76" i="3" s="1"/>
  <c r="N77" i="2"/>
  <c r="O77" i="2" s="1"/>
  <c r="D77" i="3" s="1"/>
  <c r="N78" i="2"/>
  <c r="N79" i="2"/>
  <c r="N80" i="2"/>
  <c r="O80" i="2" s="1"/>
  <c r="D80" i="3" s="1"/>
  <c r="N81" i="2"/>
  <c r="O81" i="2" s="1"/>
  <c r="D81" i="3" s="1"/>
  <c r="N82" i="2"/>
  <c r="O82" i="2" s="1"/>
  <c r="D82" i="3" s="1"/>
  <c r="N83" i="2"/>
  <c r="O83" i="2" s="1"/>
  <c r="D83" i="3" s="1"/>
  <c r="N84" i="2"/>
  <c r="O84" i="2" s="1"/>
  <c r="D84" i="3" s="1"/>
  <c r="N85" i="2"/>
  <c r="O85" i="2" s="1"/>
  <c r="D85" i="3" s="1"/>
  <c r="N86" i="2"/>
  <c r="O86" i="2" s="1"/>
  <c r="D86" i="3" s="1"/>
  <c r="E86" i="3" s="1"/>
  <c r="N87" i="2"/>
  <c r="O87" i="2" s="1"/>
  <c r="D87" i="3" s="1"/>
  <c r="N88" i="2"/>
  <c r="O88" i="2" s="1"/>
  <c r="D88" i="3" s="1"/>
  <c r="N89" i="2"/>
  <c r="O89" i="2" s="1"/>
  <c r="D89" i="3" s="1"/>
  <c r="N90" i="2"/>
  <c r="O90" i="2" s="1"/>
  <c r="D90" i="3" s="1"/>
  <c r="N7" i="2"/>
  <c r="O7" i="2" s="1"/>
  <c r="D7" i="3" s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M7" i="2"/>
  <c r="L7" i="2"/>
  <c r="G77" i="2"/>
  <c r="G75" i="2"/>
  <c r="G74" i="2"/>
  <c r="G70" i="2"/>
  <c r="G69" i="2"/>
  <c r="G68" i="2"/>
  <c r="G67" i="2"/>
  <c r="G66" i="2"/>
  <c r="G65" i="2"/>
  <c r="G64" i="2"/>
  <c r="G57" i="2"/>
  <c r="G56" i="2"/>
  <c r="G55" i="2"/>
  <c r="G54" i="2"/>
  <c r="G53" i="2"/>
  <c r="G52" i="2"/>
  <c r="G43" i="2"/>
  <c r="G42" i="2"/>
  <c r="G40" i="2"/>
  <c r="G39" i="2"/>
  <c r="G38" i="2"/>
  <c r="G37" i="2"/>
  <c r="G36" i="2"/>
  <c r="G24" i="2"/>
  <c r="G23" i="2"/>
  <c r="G19" i="2"/>
  <c r="G18" i="2"/>
  <c r="G17" i="2"/>
  <c r="G16" i="2"/>
  <c r="G15" i="2"/>
  <c r="G14" i="2"/>
  <c r="G13" i="2"/>
  <c r="G12" i="2"/>
  <c r="G11" i="2"/>
  <c r="G10" i="2"/>
  <c r="G9" i="2"/>
  <c r="F91" i="2"/>
  <c r="J91" i="2"/>
  <c r="H91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K7" i="2"/>
  <c r="I7" i="2"/>
  <c r="G25" i="2"/>
  <c r="G26" i="2"/>
  <c r="G28" i="2"/>
  <c r="G29" i="2"/>
  <c r="G30" i="2"/>
  <c r="G31" i="2"/>
  <c r="G32" i="2"/>
  <c r="G33" i="2"/>
  <c r="G34" i="2"/>
  <c r="G44" i="2"/>
  <c r="G45" i="2"/>
  <c r="G46" i="2"/>
  <c r="G47" i="2"/>
  <c r="G48" i="2"/>
  <c r="G49" i="2"/>
  <c r="G50" i="2"/>
  <c r="G51" i="2"/>
  <c r="G59" i="2"/>
  <c r="G60" i="2"/>
  <c r="G61" i="2"/>
  <c r="G62" i="2"/>
  <c r="G78" i="2"/>
  <c r="G79" i="2"/>
  <c r="G80" i="2"/>
  <c r="G81" i="2"/>
  <c r="G82" i="2"/>
  <c r="G83" i="2"/>
  <c r="G84" i="2"/>
  <c r="G86" i="2"/>
  <c r="G87" i="2"/>
  <c r="G88" i="2"/>
  <c r="G89" i="2"/>
  <c r="G76" i="2"/>
  <c r="G73" i="2"/>
  <c r="G72" i="2"/>
  <c r="G71" i="2"/>
  <c r="G58" i="2"/>
  <c r="G35" i="2"/>
  <c r="G27" i="2"/>
  <c r="G90" i="2"/>
  <c r="G85" i="2"/>
  <c r="G63" i="2"/>
  <c r="G41" i="2"/>
  <c r="G22" i="2"/>
  <c r="G21" i="2"/>
  <c r="G20" i="2"/>
  <c r="E87" i="3" l="1"/>
  <c r="E58" i="3"/>
  <c r="E53" i="3"/>
  <c r="E79" i="3"/>
  <c r="E78" i="3"/>
  <c r="E51" i="3"/>
  <c r="E69" i="3"/>
  <c r="E68" i="3"/>
  <c r="E81" i="3"/>
  <c r="E74" i="3"/>
  <c r="E56" i="3"/>
  <c r="E52" i="3"/>
  <c r="E73" i="3"/>
  <c r="E71" i="3"/>
  <c r="E43" i="3"/>
  <c r="E67" i="3"/>
  <c r="E40" i="3"/>
  <c r="E41" i="3"/>
  <c r="E39" i="3"/>
  <c r="E38" i="3"/>
  <c r="E89" i="3"/>
  <c r="E76" i="3"/>
  <c r="E46" i="3"/>
  <c r="E59" i="3"/>
  <c r="E18" i="3"/>
  <c r="E54" i="3"/>
  <c r="E17" i="3"/>
  <c r="E44" i="3"/>
  <c r="E16" i="3"/>
  <c r="E70" i="3"/>
  <c r="E15" i="3"/>
  <c r="E14" i="3"/>
  <c r="E13" i="3"/>
  <c r="E12" i="3"/>
  <c r="D91" i="3"/>
  <c r="E66" i="3"/>
  <c r="E11" i="3"/>
  <c r="E10" i="3"/>
  <c r="E65" i="3"/>
  <c r="E37" i="3"/>
  <c r="E9" i="3"/>
  <c r="E64" i="3"/>
  <c r="E36" i="3"/>
  <c r="E8" i="3"/>
  <c r="E90" i="3"/>
  <c r="E63" i="3"/>
  <c r="E35" i="3"/>
  <c r="E72" i="3"/>
  <c r="E45" i="3"/>
  <c r="E62" i="3"/>
  <c r="E88" i="3"/>
  <c r="E85" i="3"/>
  <c r="E30" i="3"/>
  <c r="E33" i="3"/>
  <c r="E32" i="3"/>
  <c r="E31" i="3"/>
  <c r="E84" i="3"/>
  <c r="E57" i="3"/>
  <c r="E29" i="3"/>
  <c r="E42" i="3"/>
  <c r="E34" i="3"/>
  <c r="E61" i="3"/>
  <c r="E60" i="3"/>
  <c r="E83" i="3"/>
  <c r="E28" i="3"/>
  <c r="E82" i="3"/>
  <c r="E55" i="3"/>
  <c r="E27" i="3"/>
  <c r="E26" i="3"/>
  <c r="E19" i="3"/>
  <c r="E24" i="3"/>
  <c r="E80" i="3"/>
  <c r="E25" i="3"/>
  <c r="E23" i="3"/>
  <c r="E77" i="3"/>
  <c r="E50" i="3"/>
  <c r="E22" i="3"/>
  <c r="E47" i="3"/>
  <c r="E49" i="3"/>
  <c r="E21" i="3"/>
  <c r="E75" i="3"/>
  <c r="E48" i="3"/>
  <c r="E20" i="3"/>
  <c r="E7" i="3"/>
  <c r="I91" i="2"/>
  <c r="K91" i="2"/>
  <c r="G8" i="2"/>
  <c r="G7" i="2"/>
  <c r="G91" i="2" s="1"/>
  <c r="E91" i="3" l="1"/>
  <c r="B7" i="4" s="1"/>
  <c r="B9" i="4" s="1"/>
</calcChain>
</file>

<file path=xl/sharedStrings.xml><?xml version="1.0" encoding="utf-8"?>
<sst xmlns="http://schemas.openxmlformats.org/spreadsheetml/2006/main" count="298" uniqueCount="134">
  <si>
    <t>Capítulo</t>
  </si>
  <si>
    <t>Ítem</t>
  </si>
  <si>
    <t>Descripción de la Actividad</t>
  </si>
  <si>
    <t>Unidad</t>
  </si>
  <si>
    <t>Cantidad Estimada (Referencia)</t>
  </si>
  <si>
    <t>Precio Unitario Ofertado (COP) – Incluye IVA y demás impuestos</t>
  </si>
  <si>
    <t>Valor Total Evaluado (COP)</t>
  </si>
  <si>
    <t>Cubiertas y Aguas Lluvias (Trabajo en Alturas)</t>
  </si>
  <si>
    <t>Inspección técnica de cubierta en teja termoacústica, incluye revisión visual detallada, verificación de fijaciones, detección de filtraciones, evaluación del estado estructural y entrega de informe técnico escrito, sin intervención material. No incluye suministro ni reemplazo de materiales.</t>
  </si>
  <si>
    <t>m²</t>
  </si>
  <si>
    <t>Reemplazo parcial o total de teja termoacústica, incluye suministro de material nuevo, desmonte de teja deteriorada, instalación, fijaciones, sellado, retiro y disposición final de residuos, garantizando condiciones de impermeabilidad y seguridad estructural.</t>
  </si>
  <si>
    <t xml:space="preserve"> Inspección técnica de cubierta en teja fibrocemento, incluye revisión visual detallada, verificación de fijaciones, detección de filtraciones, evaluación del estado estructural y entrega de informe técnico escrito, sin intervención material. No incluye suministro ni reemplazo de materiales.</t>
  </si>
  <si>
    <t>Reemplazo parcial o total de teja fibrocemento, incluye suministro de material nuevo, desmonte de teja deteriorada, instalación, fijaciones, sellado, retiro y disposición final de residuos, garantizando condiciones de impermeabilidad y estabilidad estructural.</t>
  </si>
  <si>
    <t>reparación canal metálica aguas lluvias (Incluye soportes, accesorios, fijaciones y pruebas de funcionamiento)</t>
  </si>
  <si>
    <t>ml</t>
  </si>
  <si>
    <t>Suministro e instalación de bajante PVC aguas lluvias (Incluye soportes, accesorios, fijaciones y pruebas de funcionamiento)</t>
  </si>
  <si>
    <t>Limpieza y mantenimiento preventivo de canales y bajantes de aguas lluvias, incluye retiro manual de sedimentos y residuos, verificación de pendiente y continuidad hidráulica, ajuste menor de soportes y fijaciones existentes, sellamiento puntual con poliuretano cuando se requiera y prueba de funcionamiento con descarga de agua. No incluye reposición total de tramos ni suministro estructural nuevo.</t>
  </si>
  <si>
    <t>Sellado de traslapos en cubierta (Incluye suministro, instalación, retiro de material deteriorado y disposición final)</t>
  </si>
  <si>
    <t>und</t>
  </si>
  <si>
    <t>Suministro e instalación de canal metálica para aguas lluvias, incluye fabricación o suministro del tramo nuevo, soportes metálicos, anclajes, fijaciones, nivelación, sellado de uniones y prueba de funcionamiento. No incluye instalación de bajantes ni modificación estructural de cubierta.</t>
  </si>
  <si>
    <t>Suministro e instalación de bajante para aguas lluvias en tubería PVC sanitaria o pluvial, incluye suministro de tubería, accesorios (codos, uniones, abrazaderas), anclajes a muro, fijaciones, conexión a canal existente y prueba de funcionamiento. No incluye construcción de caja de inspección ni modificación estructural de cubierta.</t>
  </si>
  <si>
    <t>Cambio de tornillería y fijaciones cubierta (Incluye suministro, instalación, retiro de material deteriorado y disposición final)</t>
  </si>
  <si>
    <t>Impermeabilización de cubierta con manto asfáltico (Incluye suministro, instalación, retiro de material deteriorado y disposición final)</t>
  </si>
  <si>
    <t>Limpieza de domos o tragaluces</t>
  </si>
  <si>
    <t>Reparación estructura metálica soporte cubierta (Incluye suministro, instalación, retiro de material deteriorado y disposición final)</t>
  </si>
  <si>
    <t>Canchas y Zonas Deportivas</t>
  </si>
  <si>
    <t>Demarcación reglamentaria cancha microfútbol, incluye trazado técnico y aplicación de pintura acrílica deportiva para líneas reglamentarias. No incluye pintura total de superficie ni resane estructural.</t>
  </si>
  <si>
    <t>Resane localizado de piso en cancha microfútbol, incluye reparación de fisuras, nivelación puntual con mortero especializado, preparación de superficie y aplicación posterior de pintura acrílica deportiva cuando aplique.</t>
  </si>
  <si>
    <t>Demarcación reglamentaria de cancha múltiple, incluye trazado técnico y aplicación de pintura acrílica deportiva para líneas reglamentarias. No incluye pintura total de superficie.</t>
  </si>
  <si>
    <t>Mantenimiento y reparación de arco metálico de cancha de fútbol, incluye ajuste estructural, soldadura cuando aplique, refuerzo de uniones, reposición de anclajes, alineación, aplicación de pintura anticorrosiva y verificación de estabilidad y seguridad.</t>
  </si>
  <si>
    <t>Instalación o reemplazo de aro de baloncesto, incluye suministro, fijaciones, anclajes y verificación de estabilidad.</t>
  </si>
  <si>
    <t>Ampliación de altura de cerramiento en malla para cancha de fútbol, incluye suministro de malla galvanizada o nylon deportivo, estructura de soporte, tensado y fijaciones.</t>
  </si>
  <si>
    <t>Reparación localizada de cerramiento perimetral en malla, incluye tensado, reemplazo parcial de paños deteriorados y fijaciones.</t>
  </si>
  <si>
    <t>Nivelación y reparación puntual de superficie en cancha de fútbol en grama natural, incluye relleno de depresiones con material granular seleccionado o tierra abonada según diagnóstico, compactación manual o mecánica, perfilado y restitución de capa vegetal cuando aplique.</t>
  </si>
  <si>
    <t>Mantenimiento de porterías metálicas, incluye soldadura estructural menor, refuerzo cuando aplique y aplicación de pintura anticorrosiva.</t>
  </si>
  <si>
    <t>Obra Civil y Acabados</t>
  </si>
  <si>
    <t>Resane localizado de muros interiores, incluye reparación de fisuras, aplicación de mortero, preparación de superficie y limpieza final.</t>
  </si>
  <si>
    <t>Resane localizado de muros exteriores, incluye reparación de fisuras, aplicación de mortero para exteriores, preparación de superficie y limpieza final.</t>
  </si>
  <si>
    <t>Aplicación de pintura vinilo interior, incluye limpieza, preparación de superficie y dos manos de pintura.</t>
  </si>
  <si>
    <t>Aplicación de pintura vinilo exterior, incluye limpieza, preparación de superficie y dos manos de pintura para exteriores.</t>
  </si>
  <si>
    <t>Aplicación de pintura esmalte en elementos metálicos, incluye limpieza mecánica, preparación de superficie y aplicación de pintura anticorrosiva cuando aplique.</t>
  </si>
  <si>
    <t>Reemplazo puntual de baldosa cerámica, incluye suministro, desmonte de pieza deteriorada, instalación y limpieza final.</t>
  </si>
  <si>
    <t>Reparación localizada de enchape cerámico, incluye reposición parcial de piezas y ajuste de juntas.</t>
  </si>
  <si>
    <t>Instalación o reemplazo de guarda escoba, incluye suministro, fijación y acabado final.</t>
  </si>
  <si>
    <t>Reparación localizada de andenes en concreto, incluye resane, nivelación puntual y acabado superficial.</t>
  </si>
  <si>
    <t>Reparación localizada de bordillos en concreto, incluye resane y acabado superficial.</t>
  </si>
  <si>
    <t>Instalación de loseta antideslizante, incluye suministro, nivelación de superficie e instalación.</t>
  </si>
  <si>
    <t>Resane localizado de columnas estructurales no comprometidas estructuralmente, incluye reparación superficial y acabado.</t>
  </si>
  <si>
    <t>Reparación de juntas de dilatación, incluye limpieza, sellado con material elastomérico y acabado.</t>
  </si>
  <si>
    <t>Reparación localizada de cielo raso en drywall, incluye reposición parcial de lámina, tratamiento de juntas y acabado.</t>
  </si>
  <si>
    <t>Reemplazo de lámina de cielo raso, incluye suministro, instalación, fijaciones y disposición final de material retirado.</t>
  </si>
  <si>
    <t>Suministro e instalación de división móvil para salón, incluye estructura soporte, paneles, rieles cuando aplique, anclajes, fijaciones, nivelación, ajuste y verificación de funcionamiento.</t>
  </si>
  <si>
    <t>Redes Hidráulicas y Sanitarias</t>
  </si>
  <si>
    <t>Destape sanitario, incluye diagnóstico básico, uso de herramienta manual o equipo mecánico menor y verificación de correcto funcionamiento posterior.</t>
  </si>
  <si>
    <t>Reemplazo de sanitario completo, incluye suministro del equipo, desmontaje del existente, instalación, anclaje, sellado y prueba de funcionamiento.</t>
  </si>
  <si>
    <t>Instalación de lavamanos, incluye suministro, anclajes, conexión hidráulica y sanitaria, sellado y prueba de funcionamiento.</t>
  </si>
  <si>
    <t>Reemplazo de grifería, incluye suministro, instalación, sellado y verificación de funcionamiento.</t>
  </si>
  <si>
    <t>Reparación localizada de tubería PVC sanitaria, incluye corte, reposición parcial, uniones, accesorios y prueba de estanqueidad.</t>
  </si>
  <si>
    <t>Reparación localizada de tubería PVC presión, incluye corte, reposición parcial, accesorios, uniones y prueba de presión.</t>
  </si>
  <si>
    <t>Reemplazo de válvula de paso PVC, incluye suministro, instalación  y verificación de funcionamiento.</t>
  </si>
  <si>
    <t>Instalación o reemplazo de sifón, incluye suministro, conexión y verificación de estanqueidad.</t>
  </si>
  <si>
    <t>Limpieza de cajas de inspección, incluye retiro de sedimentos, lavado y disposición adecuada de residuos.</t>
  </si>
  <si>
    <t>Reparación o reemplazo de rejillas de desagüe, incluye suministro cuando aplique, instalación y verificación de drenaje.</t>
  </si>
  <si>
    <t>Instalación de punto hidráulico nuevo, incluye apertura de regata, suministro de tubería y accesorios, conexión a red existente, pruebas y resane posterior.</t>
  </si>
  <si>
    <t>Redes Eléctricas</t>
  </si>
  <si>
    <t>Reemplazo de luminaria LED interior, incluye suministro, instalación, conexiones, prueba de funcionamiento y certificación técnica cuando aplique.</t>
  </si>
  <si>
    <t>Reemplazo de luminaria exterior, incluye suministro, instalación, fijaciones, conexiones, prueba de funcionamiento y certificación técnica cuando aplique.</t>
  </si>
  <si>
    <t>Instalación de toma doble con polo a tierra, incluye suministro, canalización, conexiones y prueba de funcionamiento.</t>
  </si>
  <si>
    <t>Reemplazo de interruptor sencillo o doble, incluye suministro, instalación y verificación de funcionamiento.</t>
  </si>
  <si>
    <t>Instalación o reemplazo de breaker termomagnético, incluye suministro, conexión y prueba de funcionamiento.</t>
  </si>
  <si>
    <t>Reemplazo localizado de cableado eléctrico, incluye suministro de conductor, canalización cuando aplique y pruebas de continuidad.</t>
  </si>
  <si>
    <t>Instalación de canaleta plástica o metálica, incluye suministro, soportes, accesorios, fijaciones y organización de cableado.</t>
  </si>
  <si>
    <t>Revisión y mantenimiento básico de tablero eléctrico, incluye ajuste de conexiones, limpieza interna y verificación de carga. No incluye reemplazo total del tablero.</t>
  </si>
  <si>
    <t>Instalación de reflectores para cancha, incluye suministro, soporte metálico, anclajes, conexiones eléctricas y prueba de funcionamiento.</t>
  </si>
  <si>
    <t>Mobiliario y Cerrajería</t>
  </si>
  <si>
    <t>Reparación de silla universitaria, incluye soldadura estructural menor, ajuste y pintura anticorrosiva cuando aplique.</t>
  </si>
  <si>
    <t>Reemplazo de asiento para silla universitaria, incluye suministro e instalación.</t>
  </si>
  <si>
    <t>Reemplazo de espaldar para silla universitaria, incluye suministro e instalación.</t>
  </si>
  <si>
    <t>Reparación de mesa, incluye ajuste estructural, soldadura menor y fijaciones.</t>
  </si>
  <si>
    <t xml:space="preserve"> Mantenimiento integral de puerta metálica institucional, incluye ajuste estructural menor, corrección de descuadres, soldadura puntual cuando aplique, reposición de tornillería, lubricación de bisagras y aplicación de pintura anticorrosiva. No incluye cambio total de hoja de puerta ni fabricación nueva.</t>
  </si>
  <si>
    <t>Reemplazo de cerradura, incluye suministro, instalación y ajuste de funcionamiento.</t>
  </si>
  <si>
    <t>Instalación de brazo hidráulico para puerta, incluye suministro, fijaciones y ajuste.</t>
  </si>
  <si>
    <t>Reparación localizada de reja metálica, incluye soldadura y ajuste estructural menor.</t>
  </si>
  <si>
    <t>Fabricación e instalación de portacandado metálico, incluye suministro de material, soldadura y pintura anticorrosiva.</t>
  </si>
  <si>
    <t>Reparación localizada de baranda metálica, incluye soldadura y ajuste estructural menor.</t>
  </si>
  <si>
    <t>Zonas Verdes y Exteriores</t>
  </si>
  <si>
    <t>Reparación localizada de cerramiento en zona verde, incluye reposición parcial de malla o elementos dañados, tensado, fijaciones y verificación de estabilidad.</t>
  </si>
  <si>
    <t>Suministro e instalación de señalización institucional exterior, incluye anclajes, fijaciones y verificación de estabilidad.</t>
  </si>
  <si>
    <t>Aplicación de pintura para señalización en piso exterior, incluye limpieza, preparación de superficie y aplicación de pintura especializada de tráfico.</t>
  </si>
  <si>
    <t>Reparación localizada de parque infantil, incluye ajuste estructural menor, reposición parcial de elementos y verificación de seguridad.</t>
  </si>
  <si>
    <t>Mantenimiento de arcos de cancha de fútbol, incluye soldadura estructural menor, limpieza, preparación de superficie y aplicación de pintura anticorrosiva.</t>
  </si>
  <si>
    <t>Limpieza general posterior a intervención, incluye recolección de residuos, barrido y disposición adecuada de material sobrante.</t>
  </si>
  <si>
    <t>Otros Mantenimientos Locativos</t>
  </si>
  <si>
    <t>Limpieza y retiro de escombros producto de intervenciones, incluye cargue, transporte interno y disposición final en sitio autorizado.</t>
  </si>
  <si>
    <t>m³</t>
  </si>
  <si>
    <t>Sellado de juntas con silicona o material elastomérico, incluye limpieza previa y aplicación técnica.</t>
  </si>
  <si>
    <t>Instalación de rejilla de ventilación, incluye suministro, fijaciones y ajuste.</t>
  </si>
  <si>
    <t>Reparación localizada de portones metálicos, incluye soldadura estructural menor, ajuste y pintura anticorrosiva cuando aplique.</t>
  </si>
  <si>
    <t>Suministro e instalación de señalización interna, incluye anclajes y fijaciones.</t>
  </si>
  <si>
    <t>Aplicación de pintura para señalización en piso interior, incluye limpieza y preparación de superficie.</t>
  </si>
  <si>
    <t>Reparación localizada de cubierta liviana, incluye suministro de material cuando aplique, instalación, retiro de material deteriorado y disposición final.</t>
  </si>
  <si>
    <t>Revisión y ajuste preventivo de elementos locativos menores, incluye inspección, ajuste básico y verificación de funcionamiento. No incluye suministro de materiales estructurales.</t>
  </si>
  <si>
    <t>global</t>
  </si>
  <si>
    <t>Apoyo operativo para movilización interna y reorganización de mobiliario institucional dentro de la sede educativa, incluye traslado de mesas, puestos escolares, archivadores y elementos institucionales entre espacios, montaje y desmontaje cuando sea requerido por intervenciones locativas. No incluye transporte externo ni almacenamiento fuera de la institución.</t>
  </si>
  <si>
    <t>Jornada</t>
  </si>
  <si>
    <t xml:space="preserve">GEDANKA </t>
  </si>
  <si>
    <t xml:space="preserve">TOTALES </t>
  </si>
  <si>
    <t>OBSERVACION: Las cantidades establecidas en el presente anexo son estimadas y podrán variar conforme a las necesidades reales de la institución, ejecutándose bajo la modalidad de precios unitarios a monto agotable hasta el valor del contrato. 
Las cantidades señaladas en Especificaciones tecnicas son estimadas y podrán variar conforme a las necesidades reales, sin que ello implique obligación de ejecución total</t>
  </si>
  <si>
    <t xml:space="preserve">GERRARI </t>
  </si>
  <si>
    <t xml:space="preserve">INSTAR </t>
  </si>
  <si>
    <t>COLEGIO KIMY PERNÍA DOMICÓ I.E.D.</t>
  </si>
  <si>
    <t xml:space="preserve">Proceso de Selección – MANTENIMIENTO </t>
  </si>
  <si>
    <t xml:space="preserve">Hoja 1. COMPARATIVO </t>
  </si>
  <si>
    <t xml:space="preserve">NINIMO </t>
  </si>
  <si>
    <t xml:space="preserve">MAXIMO </t>
  </si>
  <si>
    <t xml:space="preserve">PROMEDIO </t>
  </si>
  <si>
    <t xml:space="preserve">PRECIO BASE ADOPTADO </t>
  </si>
  <si>
    <t>ÍTEM</t>
  </si>
  <si>
    <t>DESCRIPCIÓN</t>
  </si>
  <si>
    <t>CANTIDAD A CONTRATAR</t>
  </si>
  <si>
    <t>PRECIO BASE ADOPTADO</t>
  </si>
  <si>
    <t>VALOR PROYECTADO</t>
  </si>
  <si>
    <t xml:space="preserve">Hoja 2 PROYECCION PPTAL </t>
  </si>
  <si>
    <t>CONCEPTO</t>
  </si>
  <si>
    <t>VALOR</t>
  </si>
  <si>
    <t>Valor promedio proyectado</t>
  </si>
  <si>
    <t>Presupuesto disponible</t>
  </si>
  <si>
    <t>Diferencia</t>
  </si>
  <si>
    <t>Modalidad</t>
  </si>
  <si>
    <t>Precios unitarios a monto agotable</t>
  </si>
  <si>
    <t>OBSERVACION: Las cantidades establecidas son referenciales y podrán variar conforme a las necesidades reales de la institución. El contrato se ejecutará bajo la modalidad de precios unitarios a monto agotable hasta la concurrencia del presupuesto oficial disponible, sin que exista obligación de ejecutar la totalidad de los ítems proyectados.</t>
  </si>
  <si>
    <t xml:space="preserve">TOTAL </t>
  </si>
  <si>
    <t xml:space="preserve">se retiro polo a tierra </t>
  </si>
  <si>
    <t>bajo coantidade sde sellador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</si>
</sst>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44" fontId="0" fillId="2" borderId="10" xfId="1" applyFont="1" applyFill="1" applyBorder="1" applyAlignment="1">
      <alignment vertical="center"/>
    </xf>
    <xf numFmtId="44" fontId="0" fillId="2" borderId="11" xfId="0" applyNumberFormat="1" applyFill="1" applyBorder="1"/>
    <xf numFmtId="44" fontId="0" fillId="2" borderId="12" xfId="0" applyNumberFormat="1" applyFill="1" applyBorder="1"/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44" fontId="0" fillId="3" borderId="10" xfId="1" applyFont="1" applyFill="1" applyBorder="1" applyAlignment="1">
      <alignment vertical="center"/>
    </xf>
    <xf numFmtId="44" fontId="0" fillId="3" borderId="11" xfId="0" applyNumberFormat="1" applyFill="1" applyBorder="1"/>
    <xf numFmtId="44" fontId="0" fillId="3" borderId="12" xfId="0" applyNumberFormat="1" applyFill="1" applyBorder="1"/>
    <xf numFmtId="0" fontId="0" fillId="4" borderId="9" xfId="0" applyFill="1" applyBorder="1" applyAlignment="1">
      <alignment horizontal="center" vertical="center" wrapText="1"/>
    </xf>
    <xf numFmtId="164" fontId="0" fillId="4" borderId="13" xfId="0" applyNumberFormat="1" applyFill="1" applyBorder="1"/>
    <xf numFmtId="44" fontId="0" fillId="4" borderId="14" xfId="0" applyNumberFormat="1" applyFill="1" applyBorder="1"/>
    <xf numFmtId="164" fontId="1" fillId="3" borderId="9" xfId="1" applyNumberFormat="1" applyFont="1" applyFill="1" applyBorder="1" applyAlignment="1" applyProtection="1">
      <alignment vertical="center"/>
      <protection locked="0"/>
    </xf>
    <xf numFmtId="164" fontId="1" fillId="4" borderId="9" xfId="1" applyNumberFormat="1" applyFont="1" applyFill="1" applyBorder="1" applyAlignment="1" applyProtection="1">
      <alignment vertical="center"/>
      <protection locked="0"/>
    </xf>
    <xf numFmtId="44" fontId="0" fillId="0" borderId="0" xfId="0" applyNumberFormat="1"/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vertical="center" wrapText="1"/>
    </xf>
    <xf numFmtId="44" fontId="0" fillId="4" borderId="6" xfId="1" applyFont="1" applyFill="1" applyBorder="1" applyAlignment="1">
      <alignment vertical="center"/>
    </xf>
    <xf numFmtId="44" fontId="0" fillId="0" borderId="1" xfId="0" applyNumberFormat="1" applyBorder="1"/>
    <xf numFmtId="4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vertical="center" wrapText="1"/>
    </xf>
    <xf numFmtId="44" fontId="0" fillId="0" borderId="0" xfId="1" applyFont="1"/>
    <xf numFmtId="0" fontId="0" fillId="0" borderId="1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0" xfId="0" applyFont="1"/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228600</xdr:rowOff>
    </xdr:from>
    <xdr:to>
      <xdr:col>9</xdr:col>
      <xdr:colOff>829808</xdr:colOff>
      <xdr:row>0</xdr:row>
      <xdr:rowOff>1145118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4C4105-813B-4ACB-9C7B-E89D27B92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228600"/>
          <a:ext cx="13201649" cy="9165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9525</xdr:rowOff>
    </xdr:from>
    <xdr:to>
      <xdr:col>4</xdr:col>
      <xdr:colOff>981075</xdr:colOff>
      <xdr:row>1</xdr:row>
      <xdr:rowOff>164043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D9EEDB-1B4C-4A8D-BC37-B8EFF79D9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9525"/>
          <a:ext cx="7810500" cy="9165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76201</xdr:colOff>
      <xdr:row>0</xdr:row>
      <xdr:rowOff>992718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56DE6D-4E66-4199-9482-61F46DAE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76200"/>
          <a:ext cx="4876800" cy="916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4AD36-A0C7-42AF-B3D9-1417E3230089}">
  <dimension ref="A1:P107"/>
  <sheetViews>
    <sheetView tabSelected="1" zoomScale="60" zoomScaleNormal="60" zoomScaleSheetLayoutView="70" workbookViewId="0">
      <selection activeCell="R12" sqref="R12"/>
    </sheetView>
  </sheetViews>
  <sheetFormatPr baseColWidth="10" defaultRowHeight="15" x14ac:dyDescent="0.25"/>
  <cols>
    <col min="1" max="1" width="26.42578125" style="1" customWidth="1"/>
    <col min="2" max="2" width="6" style="6" customWidth="1"/>
    <col min="3" max="3" width="53.140625" style="3" customWidth="1"/>
    <col min="4" max="4" width="11.42578125" style="6"/>
    <col min="5" max="5" width="13.7109375" style="6" customWidth="1"/>
    <col min="6" max="6" width="19.28515625" customWidth="1"/>
    <col min="7" max="7" width="20.140625" customWidth="1"/>
    <col min="8" max="8" width="17.5703125" customWidth="1"/>
    <col min="9" max="9" width="20.28515625" customWidth="1"/>
    <col min="10" max="10" width="16.7109375" customWidth="1"/>
    <col min="11" max="11" width="22.7109375" customWidth="1"/>
    <col min="12" max="12" width="19" customWidth="1"/>
    <col min="13" max="13" width="18.28515625" customWidth="1"/>
    <col min="14" max="14" width="18.42578125" customWidth="1"/>
    <col min="15" max="15" width="21.28515625" customWidth="1"/>
    <col min="16" max="16" width="18.28515625" bestFit="1" customWidth="1"/>
  </cols>
  <sheetData>
    <row r="1" spans="1:15" ht="105.75" customHeight="1" x14ac:dyDescent="0.25"/>
    <row r="2" spans="1:15" ht="20.25" customHeight="1" x14ac:dyDescent="0.25">
      <c r="A2" s="51" t="s">
        <v>110</v>
      </c>
      <c r="B2" s="51"/>
      <c r="C2" s="51"/>
      <c r="D2" s="51"/>
      <c r="E2" s="51"/>
      <c r="F2" s="51"/>
      <c r="G2" s="51"/>
    </row>
    <row r="3" spans="1:15" ht="16.5" customHeight="1" x14ac:dyDescent="0.25">
      <c r="A3" s="51" t="s">
        <v>111</v>
      </c>
      <c r="B3" s="51"/>
      <c r="C3" s="51"/>
      <c r="D3" s="51"/>
      <c r="E3" s="51"/>
      <c r="F3" s="51"/>
      <c r="G3" s="51"/>
    </row>
    <row r="4" spans="1:15" ht="16.5" customHeight="1" thickBot="1" x14ac:dyDescent="0.3">
      <c r="A4" s="51" t="s">
        <v>112</v>
      </c>
      <c r="B4" s="51"/>
      <c r="C4" s="51"/>
      <c r="D4" s="51"/>
      <c r="E4" s="51"/>
      <c r="F4" s="51"/>
      <c r="G4" s="51"/>
    </row>
    <row r="5" spans="1:15" x14ac:dyDescent="0.25">
      <c r="A5" s="47" t="s">
        <v>0</v>
      </c>
      <c r="B5" s="47" t="s">
        <v>1</v>
      </c>
      <c r="C5" s="47" t="s">
        <v>2</v>
      </c>
      <c r="D5" s="47" t="s">
        <v>3</v>
      </c>
      <c r="E5" s="49" t="s">
        <v>4</v>
      </c>
      <c r="F5" s="43" t="s">
        <v>105</v>
      </c>
      <c r="G5" s="44"/>
      <c r="H5" s="45" t="s">
        <v>108</v>
      </c>
      <c r="I5" s="46"/>
      <c r="J5" s="41" t="s">
        <v>109</v>
      </c>
      <c r="K5" s="42"/>
      <c r="L5" s="39" t="s">
        <v>113</v>
      </c>
      <c r="M5" s="39" t="s">
        <v>114</v>
      </c>
      <c r="N5" s="39" t="s">
        <v>115</v>
      </c>
      <c r="O5" s="40" t="s">
        <v>116</v>
      </c>
    </row>
    <row r="6" spans="1:15" ht="60" customHeight="1" x14ac:dyDescent="0.25">
      <c r="A6" s="48"/>
      <c r="B6" s="48"/>
      <c r="C6" s="48"/>
      <c r="D6" s="48"/>
      <c r="E6" s="50"/>
      <c r="F6" s="9" t="s">
        <v>5</v>
      </c>
      <c r="G6" s="10" t="s">
        <v>6</v>
      </c>
      <c r="H6" s="14" t="s">
        <v>5</v>
      </c>
      <c r="I6" s="15" t="s">
        <v>6</v>
      </c>
      <c r="J6" s="19" t="s">
        <v>5</v>
      </c>
      <c r="K6" s="26" t="s">
        <v>6</v>
      </c>
      <c r="L6" s="39"/>
      <c r="M6" s="39"/>
      <c r="N6" s="39"/>
      <c r="O6" s="40"/>
    </row>
    <row r="7" spans="1:15" ht="90" x14ac:dyDescent="0.25">
      <c r="A7" s="4" t="s">
        <v>7</v>
      </c>
      <c r="B7" s="5">
        <v>1</v>
      </c>
      <c r="C7" s="2" t="s">
        <v>8</v>
      </c>
      <c r="D7" s="5" t="s">
        <v>9</v>
      </c>
      <c r="E7" s="8">
        <v>15</v>
      </c>
      <c r="F7" s="11">
        <v>9000</v>
      </c>
      <c r="G7" s="11">
        <f>+F7*E7</f>
        <v>135000</v>
      </c>
      <c r="H7" s="22">
        <v>9450</v>
      </c>
      <c r="I7" s="16">
        <f>+H7*E7</f>
        <v>141750</v>
      </c>
      <c r="J7" s="23">
        <v>10017</v>
      </c>
      <c r="K7" s="27">
        <f>+J7*E7</f>
        <v>150255</v>
      </c>
      <c r="L7" s="29">
        <f>MIN(F7,H7, J7 )</f>
        <v>9000</v>
      </c>
      <c r="M7" s="29">
        <f>MAX(F7,H7, KJ7 )</f>
        <v>9450</v>
      </c>
      <c r="N7" s="29">
        <f>AVERAGE(F7, H7, J7)</f>
        <v>9489</v>
      </c>
      <c r="O7" s="29">
        <f>+N7</f>
        <v>9489</v>
      </c>
    </row>
    <row r="8" spans="1:15" ht="75" x14ac:dyDescent="0.25">
      <c r="A8" s="4" t="s">
        <v>7</v>
      </c>
      <c r="B8" s="5">
        <v>2</v>
      </c>
      <c r="C8" s="2" t="s">
        <v>10</v>
      </c>
      <c r="D8" s="5" t="s">
        <v>9</v>
      </c>
      <c r="E8" s="8">
        <v>39</v>
      </c>
      <c r="F8" s="11">
        <v>85000</v>
      </c>
      <c r="G8" s="11">
        <f t="shared" ref="G8:G70" si="0">+F8*E8</f>
        <v>3315000</v>
      </c>
      <c r="H8" s="22">
        <v>89250</v>
      </c>
      <c r="I8" s="16">
        <f t="shared" ref="I8:I70" si="1">+H8*E8</f>
        <v>3480750</v>
      </c>
      <c r="J8" s="23">
        <v>94605</v>
      </c>
      <c r="K8" s="27">
        <f t="shared" ref="K8:K70" si="2">+J8*E8</f>
        <v>3689595</v>
      </c>
      <c r="L8" s="29">
        <f t="shared" ref="L8:L70" si="3">MIN(F8,H8, J8 )</f>
        <v>85000</v>
      </c>
      <c r="M8" s="29">
        <f t="shared" ref="M8:M70" si="4">MAX(F8,H8, KJ8 )</f>
        <v>89250</v>
      </c>
      <c r="N8" s="29">
        <f t="shared" ref="N8:N70" si="5">AVERAGE(F8, H8, J8)</f>
        <v>89618.333333333328</v>
      </c>
      <c r="O8" s="29">
        <f t="shared" ref="O8:O70" si="6">+N8</f>
        <v>89618.333333333328</v>
      </c>
    </row>
    <row r="9" spans="1:15" ht="90" x14ac:dyDescent="0.25">
      <c r="A9" s="4" t="s">
        <v>7</v>
      </c>
      <c r="B9" s="5">
        <v>3</v>
      </c>
      <c r="C9" s="2" t="s">
        <v>11</v>
      </c>
      <c r="D9" s="5" t="s">
        <v>9</v>
      </c>
      <c r="E9" s="8">
        <v>10</v>
      </c>
      <c r="F9" s="11">
        <v>4500</v>
      </c>
      <c r="G9" s="11">
        <f t="shared" si="0"/>
        <v>45000</v>
      </c>
      <c r="H9" s="22">
        <v>4725</v>
      </c>
      <c r="I9" s="16">
        <f t="shared" si="1"/>
        <v>47250</v>
      </c>
      <c r="J9" s="23">
        <v>5008.5</v>
      </c>
      <c r="K9" s="27">
        <f t="shared" si="2"/>
        <v>50085</v>
      </c>
      <c r="L9" s="29">
        <f t="shared" si="3"/>
        <v>4500</v>
      </c>
      <c r="M9" s="29">
        <f t="shared" si="4"/>
        <v>4725</v>
      </c>
      <c r="N9" s="29">
        <f t="shared" si="5"/>
        <v>4744.5</v>
      </c>
      <c r="O9" s="29">
        <f t="shared" si="6"/>
        <v>4744.5</v>
      </c>
    </row>
    <row r="10" spans="1:15" ht="75" x14ac:dyDescent="0.25">
      <c r="A10" s="4" t="s">
        <v>7</v>
      </c>
      <c r="B10" s="5">
        <v>4</v>
      </c>
      <c r="C10" s="2" t="s">
        <v>12</v>
      </c>
      <c r="D10" s="5" t="s">
        <v>9</v>
      </c>
      <c r="E10" s="8">
        <v>25</v>
      </c>
      <c r="F10" s="11">
        <v>90000</v>
      </c>
      <c r="G10" s="11">
        <f t="shared" si="0"/>
        <v>2250000</v>
      </c>
      <c r="H10" s="22">
        <v>94500</v>
      </c>
      <c r="I10" s="16">
        <f t="shared" si="1"/>
        <v>2362500</v>
      </c>
      <c r="J10" s="23">
        <v>100170</v>
      </c>
      <c r="K10" s="27">
        <f t="shared" si="2"/>
        <v>2504250</v>
      </c>
      <c r="L10" s="29">
        <f t="shared" si="3"/>
        <v>90000</v>
      </c>
      <c r="M10" s="29">
        <f t="shared" si="4"/>
        <v>94500</v>
      </c>
      <c r="N10" s="29">
        <f t="shared" si="5"/>
        <v>94890</v>
      </c>
      <c r="O10" s="29">
        <f t="shared" si="6"/>
        <v>94890</v>
      </c>
    </row>
    <row r="11" spans="1:15" ht="30" x14ac:dyDescent="0.25">
      <c r="A11" s="4" t="s">
        <v>7</v>
      </c>
      <c r="B11" s="5">
        <v>5</v>
      </c>
      <c r="C11" s="2" t="s">
        <v>13</v>
      </c>
      <c r="D11" s="5" t="s">
        <v>14</v>
      </c>
      <c r="E11" s="8">
        <v>17</v>
      </c>
      <c r="F11" s="11">
        <v>45000</v>
      </c>
      <c r="G11" s="11">
        <f t="shared" si="0"/>
        <v>765000</v>
      </c>
      <c r="H11" s="22">
        <v>47250</v>
      </c>
      <c r="I11" s="16">
        <f t="shared" si="1"/>
        <v>803250</v>
      </c>
      <c r="J11" s="23">
        <v>50085</v>
      </c>
      <c r="K11" s="27">
        <f t="shared" si="2"/>
        <v>851445</v>
      </c>
      <c r="L11" s="29">
        <f t="shared" si="3"/>
        <v>45000</v>
      </c>
      <c r="M11" s="29">
        <f t="shared" si="4"/>
        <v>47250</v>
      </c>
      <c r="N11" s="29">
        <f t="shared" si="5"/>
        <v>47445</v>
      </c>
      <c r="O11" s="29">
        <f t="shared" si="6"/>
        <v>47445</v>
      </c>
    </row>
    <row r="12" spans="1:15" ht="45" x14ac:dyDescent="0.25">
      <c r="A12" s="4" t="s">
        <v>7</v>
      </c>
      <c r="B12" s="5">
        <v>6</v>
      </c>
      <c r="C12" s="2" t="s">
        <v>15</v>
      </c>
      <c r="D12" s="5" t="s">
        <v>14</v>
      </c>
      <c r="E12" s="8">
        <v>12</v>
      </c>
      <c r="F12" s="11">
        <v>65000</v>
      </c>
      <c r="G12" s="11">
        <f t="shared" si="0"/>
        <v>780000</v>
      </c>
      <c r="H12" s="22">
        <v>68250</v>
      </c>
      <c r="I12" s="16">
        <f t="shared" si="1"/>
        <v>819000</v>
      </c>
      <c r="J12" s="23">
        <v>72345</v>
      </c>
      <c r="K12" s="27">
        <f t="shared" si="2"/>
        <v>868140</v>
      </c>
      <c r="L12" s="29">
        <f t="shared" si="3"/>
        <v>65000</v>
      </c>
      <c r="M12" s="29">
        <f t="shared" si="4"/>
        <v>68250</v>
      </c>
      <c r="N12" s="29">
        <f t="shared" si="5"/>
        <v>68531.666666666672</v>
      </c>
      <c r="O12" s="29">
        <f t="shared" si="6"/>
        <v>68531.666666666672</v>
      </c>
    </row>
    <row r="13" spans="1:15" ht="135" x14ac:dyDescent="0.25">
      <c r="A13" s="4" t="s">
        <v>7</v>
      </c>
      <c r="B13" s="5">
        <v>7</v>
      </c>
      <c r="C13" s="2" t="s">
        <v>16</v>
      </c>
      <c r="D13" s="5" t="s">
        <v>14</v>
      </c>
      <c r="E13" s="8">
        <v>52</v>
      </c>
      <c r="F13" s="11">
        <v>13000</v>
      </c>
      <c r="G13" s="11">
        <f t="shared" si="0"/>
        <v>676000</v>
      </c>
      <c r="H13" s="22">
        <v>13650</v>
      </c>
      <c r="I13" s="16">
        <f t="shared" si="1"/>
        <v>709800</v>
      </c>
      <c r="J13" s="23">
        <v>14469</v>
      </c>
      <c r="K13" s="27">
        <f t="shared" si="2"/>
        <v>752388</v>
      </c>
      <c r="L13" s="29">
        <f t="shared" si="3"/>
        <v>13000</v>
      </c>
      <c r="M13" s="29">
        <f t="shared" si="4"/>
        <v>13650</v>
      </c>
      <c r="N13" s="29">
        <f t="shared" si="5"/>
        <v>13706.333333333334</v>
      </c>
      <c r="O13" s="29">
        <f t="shared" si="6"/>
        <v>13706.333333333334</v>
      </c>
    </row>
    <row r="14" spans="1:15" ht="45" x14ac:dyDescent="0.25">
      <c r="A14" s="4" t="s">
        <v>7</v>
      </c>
      <c r="B14" s="5">
        <v>8</v>
      </c>
      <c r="C14" s="2" t="s">
        <v>17</v>
      </c>
      <c r="D14" s="5" t="s">
        <v>18</v>
      </c>
      <c r="E14" s="8">
        <v>6</v>
      </c>
      <c r="F14" s="11">
        <v>32500</v>
      </c>
      <c r="G14" s="11">
        <f t="shared" si="0"/>
        <v>195000</v>
      </c>
      <c r="H14" s="22">
        <v>34125</v>
      </c>
      <c r="I14" s="16">
        <f t="shared" si="1"/>
        <v>204750</v>
      </c>
      <c r="J14" s="23">
        <v>36172.5</v>
      </c>
      <c r="K14" s="27">
        <f t="shared" si="2"/>
        <v>217035</v>
      </c>
      <c r="L14" s="29">
        <f t="shared" si="3"/>
        <v>32500</v>
      </c>
      <c r="M14" s="29">
        <f t="shared" si="4"/>
        <v>34125</v>
      </c>
      <c r="N14" s="29">
        <f t="shared" si="5"/>
        <v>34265.833333333336</v>
      </c>
      <c r="O14" s="29">
        <f t="shared" si="6"/>
        <v>34265.833333333336</v>
      </c>
    </row>
    <row r="15" spans="1:15" ht="90" x14ac:dyDescent="0.25">
      <c r="A15" s="4" t="s">
        <v>7</v>
      </c>
      <c r="B15" s="5">
        <v>9</v>
      </c>
      <c r="C15" s="2" t="s">
        <v>19</v>
      </c>
      <c r="D15" s="5" t="s">
        <v>14</v>
      </c>
      <c r="E15" s="8">
        <v>9</v>
      </c>
      <c r="F15" s="11">
        <v>95000</v>
      </c>
      <c r="G15" s="11">
        <f t="shared" si="0"/>
        <v>855000</v>
      </c>
      <c r="H15" s="22">
        <v>99750</v>
      </c>
      <c r="I15" s="16">
        <f t="shared" si="1"/>
        <v>897750</v>
      </c>
      <c r="J15" s="23">
        <v>105735</v>
      </c>
      <c r="K15" s="27">
        <f t="shared" si="2"/>
        <v>951615</v>
      </c>
      <c r="L15" s="29">
        <f t="shared" si="3"/>
        <v>95000</v>
      </c>
      <c r="M15" s="29">
        <f t="shared" si="4"/>
        <v>99750</v>
      </c>
      <c r="N15" s="29">
        <f t="shared" si="5"/>
        <v>100161.66666666667</v>
      </c>
      <c r="O15" s="29">
        <f t="shared" si="6"/>
        <v>100161.66666666667</v>
      </c>
    </row>
    <row r="16" spans="1:15" ht="90" x14ac:dyDescent="0.25">
      <c r="A16" s="4" t="s">
        <v>7</v>
      </c>
      <c r="B16" s="5">
        <v>10</v>
      </c>
      <c r="C16" s="2" t="s">
        <v>20</v>
      </c>
      <c r="D16" s="5" t="s">
        <v>14</v>
      </c>
      <c r="E16" s="8">
        <v>12</v>
      </c>
      <c r="F16" s="11">
        <v>65000</v>
      </c>
      <c r="G16" s="11">
        <f t="shared" si="0"/>
        <v>780000</v>
      </c>
      <c r="H16" s="22">
        <v>68250</v>
      </c>
      <c r="I16" s="16">
        <f t="shared" si="1"/>
        <v>819000</v>
      </c>
      <c r="J16" s="23">
        <v>72345</v>
      </c>
      <c r="K16" s="27">
        <f t="shared" si="2"/>
        <v>868140</v>
      </c>
      <c r="L16" s="29">
        <f t="shared" si="3"/>
        <v>65000</v>
      </c>
      <c r="M16" s="29">
        <f t="shared" si="4"/>
        <v>68250</v>
      </c>
      <c r="N16" s="29">
        <f t="shared" si="5"/>
        <v>68531.666666666672</v>
      </c>
      <c r="O16" s="29">
        <f t="shared" si="6"/>
        <v>68531.666666666672</v>
      </c>
    </row>
    <row r="17" spans="1:15" ht="45" x14ac:dyDescent="0.25">
      <c r="A17" s="4" t="s">
        <v>7</v>
      </c>
      <c r="B17" s="5">
        <v>11</v>
      </c>
      <c r="C17" s="2" t="s">
        <v>21</v>
      </c>
      <c r="D17" s="5" t="s">
        <v>18</v>
      </c>
      <c r="E17" s="8">
        <v>8</v>
      </c>
      <c r="F17" s="11">
        <v>7000</v>
      </c>
      <c r="G17" s="11">
        <f t="shared" si="0"/>
        <v>56000</v>
      </c>
      <c r="H17" s="22">
        <v>7350</v>
      </c>
      <c r="I17" s="16">
        <f t="shared" si="1"/>
        <v>58800</v>
      </c>
      <c r="J17" s="23">
        <v>7791</v>
      </c>
      <c r="K17" s="27">
        <f t="shared" si="2"/>
        <v>62328</v>
      </c>
      <c r="L17" s="29">
        <f t="shared" si="3"/>
        <v>7000</v>
      </c>
      <c r="M17" s="29">
        <f t="shared" si="4"/>
        <v>7350</v>
      </c>
      <c r="N17" s="29">
        <f t="shared" si="5"/>
        <v>7380.333333333333</v>
      </c>
      <c r="O17" s="29">
        <f t="shared" si="6"/>
        <v>7380.333333333333</v>
      </c>
    </row>
    <row r="18" spans="1:15" ht="45" x14ac:dyDescent="0.25">
      <c r="A18" s="4" t="s">
        <v>7</v>
      </c>
      <c r="B18" s="5">
        <v>12</v>
      </c>
      <c r="C18" s="2" t="s">
        <v>22</v>
      </c>
      <c r="D18" s="5" t="s">
        <v>18</v>
      </c>
      <c r="E18" s="8">
        <v>17</v>
      </c>
      <c r="F18" s="11">
        <v>60000</v>
      </c>
      <c r="G18" s="11">
        <f t="shared" si="0"/>
        <v>1020000</v>
      </c>
      <c r="H18" s="22">
        <v>63000</v>
      </c>
      <c r="I18" s="16">
        <f t="shared" si="1"/>
        <v>1071000</v>
      </c>
      <c r="J18" s="23">
        <v>66780</v>
      </c>
      <c r="K18" s="27">
        <f t="shared" si="2"/>
        <v>1135260</v>
      </c>
      <c r="L18" s="29">
        <f t="shared" si="3"/>
        <v>60000</v>
      </c>
      <c r="M18" s="29">
        <f t="shared" si="4"/>
        <v>63000</v>
      </c>
      <c r="N18" s="29">
        <f t="shared" si="5"/>
        <v>63260</v>
      </c>
      <c r="O18" s="29">
        <f t="shared" si="6"/>
        <v>63260</v>
      </c>
    </row>
    <row r="19" spans="1:15" ht="30" x14ac:dyDescent="0.25">
      <c r="A19" s="4" t="s">
        <v>7</v>
      </c>
      <c r="B19" s="5">
        <v>13</v>
      </c>
      <c r="C19" s="2" t="s">
        <v>23</v>
      </c>
      <c r="D19" s="5" t="s">
        <v>18</v>
      </c>
      <c r="E19" s="8">
        <v>1</v>
      </c>
      <c r="F19" s="11">
        <v>25000</v>
      </c>
      <c r="G19" s="11">
        <f t="shared" si="0"/>
        <v>25000</v>
      </c>
      <c r="H19" s="22">
        <v>26250</v>
      </c>
      <c r="I19" s="16">
        <f t="shared" si="1"/>
        <v>26250</v>
      </c>
      <c r="J19" s="23">
        <v>27825</v>
      </c>
      <c r="K19" s="27">
        <f t="shared" si="2"/>
        <v>27825</v>
      </c>
      <c r="L19" s="29">
        <f t="shared" si="3"/>
        <v>25000</v>
      </c>
      <c r="M19" s="29">
        <f t="shared" si="4"/>
        <v>26250</v>
      </c>
      <c r="N19" s="29">
        <f t="shared" si="5"/>
        <v>26358.333333333332</v>
      </c>
      <c r="O19" s="29">
        <f t="shared" si="6"/>
        <v>26358.333333333332</v>
      </c>
    </row>
    <row r="20" spans="1:15" ht="45" x14ac:dyDescent="0.25">
      <c r="A20" s="4" t="s">
        <v>7</v>
      </c>
      <c r="B20" s="5">
        <v>14</v>
      </c>
      <c r="C20" s="2" t="s">
        <v>24</v>
      </c>
      <c r="D20" s="5" t="s">
        <v>18</v>
      </c>
      <c r="E20" s="8">
        <v>1</v>
      </c>
      <c r="F20" s="11">
        <v>45000</v>
      </c>
      <c r="G20" s="11">
        <f t="shared" si="0"/>
        <v>45000</v>
      </c>
      <c r="H20" s="22">
        <v>47250</v>
      </c>
      <c r="I20" s="16">
        <f t="shared" si="1"/>
        <v>47250</v>
      </c>
      <c r="J20" s="23">
        <v>50085</v>
      </c>
      <c r="K20" s="27">
        <f t="shared" si="2"/>
        <v>50085</v>
      </c>
      <c r="L20" s="29">
        <f t="shared" si="3"/>
        <v>45000</v>
      </c>
      <c r="M20" s="29">
        <f t="shared" si="4"/>
        <v>47250</v>
      </c>
      <c r="N20" s="29">
        <f t="shared" si="5"/>
        <v>47445</v>
      </c>
      <c r="O20" s="29">
        <f t="shared" si="6"/>
        <v>47445</v>
      </c>
    </row>
    <row r="21" spans="1:15" ht="60" x14ac:dyDescent="0.25">
      <c r="A21" s="4" t="s">
        <v>25</v>
      </c>
      <c r="B21" s="5">
        <v>15</v>
      </c>
      <c r="C21" s="2" t="s">
        <v>26</v>
      </c>
      <c r="D21" s="5" t="s">
        <v>9</v>
      </c>
      <c r="E21" s="8">
        <v>12</v>
      </c>
      <c r="F21" s="11">
        <v>7400</v>
      </c>
      <c r="G21" s="11">
        <f t="shared" si="0"/>
        <v>88800</v>
      </c>
      <c r="H21" s="22">
        <v>7770</v>
      </c>
      <c r="I21" s="16">
        <f t="shared" si="1"/>
        <v>93240</v>
      </c>
      <c r="J21" s="23">
        <v>8236.2000000000007</v>
      </c>
      <c r="K21" s="27">
        <f t="shared" si="2"/>
        <v>98834.400000000009</v>
      </c>
      <c r="L21" s="29">
        <f t="shared" si="3"/>
        <v>7400</v>
      </c>
      <c r="M21" s="29">
        <f t="shared" si="4"/>
        <v>7770</v>
      </c>
      <c r="N21" s="29">
        <f t="shared" si="5"/>
        <v>7802.0666666666666</v>
      </c>
      <c r="O21" s="29">
        <f t="shared" si="6"/>
        <v>7802.0666666666666</v>
      </c>
    </row>
    <row r="22" spans="1:15" ht="60" x14ac:dyDescent="0.25">
      <c r="A22" s="4" t="s">
        <v>25</v>
      </c>
      <c r="B22" s="5">
        <v>16</v>
      </c>
      <c r="C22" s="2" t="s">
        <v>27</v>
      </c>
      <c r="D22" s="5" t="s">
        <v>9</v>
      </c>
      <c r="E22" s="8">
        <v>25</v>
      </c>
      <c r="F22" s="11">
        <v>55000</v>
      </c>
      <c r="G22" s="11">
        <f t="shared" si="0"/>
        <v>1375000</v>
      </c>
      <c r="H22" s="22">
        <v>57750</v>
      </c>
      <c r="I22" s="16">
        <f t="shared" si="1"/>
        <v>1443750</v>
      </c>
      <c r="J22" s="23">
        <v>61215</v>
      </c>
      <c r="K22" s="27">
        <f t="shared" si="2"/>
        <v>1530375</v>
      </c>
      <c r="L22" s="29">
        <f t="shared" si="3"/>
        <v>55000</v>
      </c>
      <c r="M22" s="29">
        <f t="shared" si="4"/>
        <v>57750</v>
      </c>
      <c r="N22" s="29">
        <f t="shared" si="5"/>
        <v>57988.333333333336</v>
      </c>
      <c r="O22" s="29">
        <f t="shared" si="6"/>
        <v>57988.333333333336</v>
      </c>
    </row>
    <row r="23" spans="1:15" ht="60" x14ac:dyDescent="0.25">
      <c r="A23" s="4" t="s">
        <v>25</v>
      </c>
      <c r="B23" s="5">
        <v>17</v>
      </c>
      <c r="C23" s="2" t="s">
        <v>28</v>
      </c>
      <c r="D23" s="5" t="s">
        <v>9</v>
      </c>
      <c r="E23" s="8">
        <v>17</v>
      </c>
      <c r="F23" s="11">
        <v>7400</v>
      </c>
      <c r="G23" s="11">
        <f t="shared" si="0"/>
        <v>125800</v>
      </c>
      <c r="H23" s="22">
        <v>7770</v>
      </c>
      <c r="I23" s="16">
        <f t="shared" si="1"/>
        <v>132090</v>
      </c>
      <c r="J23" s="23">
        <v>8236.2000000000007</v>
      </c>
      <c r="K23" s="27">
        <f t="shared" si="2"/>
        <v>140015.40000000002</v>
      </c>
      <c r="L23" s="29">
        <f t="shared" si="3"/>
        <v>7400</v>
      </c>
      <c r="M23" s="29">
        <f t="shared" si="4"/>
        <v>7770</v>
      </c>
      <c r="N23" s="29">
        <f t="shared" si="5"/>
        <v>7802.0666666666666</v>
      </c>
      <c r="O23" s="29">
        <f t="shared" si="6"/>
        <v>7802.0666666666666</v>
      </c>
    </row>
    <row r="24" spans="1:15" ht="75" x14ac:dyDescent="0.25">
      <c r="A24" s="4" t="s">
        <v>25</v>
      </c>
      <c r="B24" s="5">
        <v>18</v>
      </c>
      <c r="C24" s="2" t="s">
        <v>29</v>
      </c>
      <c r="D24" s="5" t="s">
        <v>18</v>
      </c>
      <c r="E24" s="8">
        <v>1</v>
      </c>
      <c r="F24" s="11">
        <v>165000</v>
      </c>
      <c r="G24" s="11">
        <f t="shared" si="0"/>
        <v>165000</v>
      </c>
      <c r="H24" s="22">
        <v>173250</v>
      </c>
      <c r="I24" s="16">
        <f t="shared" si="1"/>
        <v>173250</v>
      </c>
      <c r="J24" s="23">
        <v>183645</v>
      </c>
      <c r="K24" s="27">
        <f t="shared" si="2"/>
        <v>183645</v>
      </c>
      <c r="L24" s="29">
        <f t="shared" si="3"/>
        <v>165000</v>
      </c>
      <c r="M24" s="29">
        <f t="shared" si="4"/>
        <v>173250</v>
      </c>
      <c r="N24" s="29">
        <f t="shared" si="5"/>
        <v>173965</v>
      </c>
      <c r="O24" s="29">
        <f t="shared" si="6"/>
        <v>173965</v>
      </c>
    </row>
    <row r="25" spans="1:15" ht="45" x14ac:dyDescent="0.25">
      <c r="A25" s="4" t="s">
        <v>25</v>
      </c>
      <c r="B25" s="5">
        <v>19</v>
      </c>
      <c r="C25" s="2" t="s">
        <v>30</v>
      </c>
      <c r="D25" s="5" t="s">
        <v>18</v>
      </c>
      <c r="E25" s="8">
        <v>1</v>
      </c>
      <c r="F25" s="11">
        <v>185000</v>
      </c>
      <c r="G25" s="11">
        <f t="shared" si="0"/>
        <v>185000</v>
      </c>
      <c r="H25" s="22">
        <v>194250</v>
      </c>
      <c r="I25" s="16">
        <f t="shared" si="1"/>
        <v>194250</v>
      </c>
      <c r="J25" s="23">
        <v>205905</v>
      </c>
      <c r="K25" s="27">
        <f t="shared" si="2"/>
        <v>205905</v>
      </c>
      <c r="L25" s="29">
        <f t="shared" si="3"/>
        <v>185000</v>
      </c>
      <c r="M25" s="29">
        <f t="shared" si="4"/>
        <v>194250</v>
      </c>
      <c r="N25" s="29">
        <f t="shared" si="5"/>
        <v>195051.66666666666</v>
      </c>
      <c r="O25" s="29">
        <f t="shared" si="6"/>
        <v>195051.66666666666</v>
      </c>
    </row>
    <row r="26" spans="1:15" ht="60" x14ac:dyDescent="0.25">
      <c r="A26" s="4" t="s">
        <v>25</v>
      </c>
      <c r="B26" s="5">
        <v>20</v>
      </c>
      <c r="C26" s="2" t="s">
        <v>31</v>
      </c>
      <c r="D26" s="5" t="s">
        <v>9</v>
      </c>
      <c r="E26" s="8">
        <v>31</v>
      </c>
      <c r="F26" s="11">
        <v>120000</v>
      </c>
      <c r="G26" s="11">
        <f t="shared" si="0"/>
        <v>3720000</v>
      </c>
      <c r="H26" s="22">
        <v>126000</v>
      </c>
      <c r="I26" s="16">
        <f t="shared" si="1"/>
        <v>3906000</v>
      </c>
      <c r="J26" s="23">
        <v>133560</v>
      </c>
      <c r="K26" s="27">
        <f t="shared" si="2"/>
        <v>4140360</v>
      </c>
      <c r="L26" s="29">
        <f t="shared" si="3"/>
        <v>120000</v>
      </c>
      <c r="M26" s="29">
        <f t="shared" si="4"/>
        <v>126000</v>
      </c>
      <c r="N26" s="29">
        <f t="shared" si="5"/>
        <v>126520</v>
      </c>
      <c r="O26" s="29">
        <f t="shared" si="6"/>
        <v>126520</v>
      </c>
    </row>
    <row r="27" spans="1:15" ht="45" x14ac:dyDescent="0.25">
      <c r="A27" s="4" t="s">
        <v>25</v>
      </c>
      <c r="B27" s="5">
        <v>21</v>
      </c>
      <c r="C27" s="2" t="s">
        <v>32</v>
      </c>
      <c r="D27" s="5" t="s">
        <v>18</v>
      </c>
      <c r="E27" s="8">
        <v>3</v>
      </c>
      <c r="F27" s="11">
        <v>65000</v>
      </c>
      <c r="G27" s="11">
        <f t="shared" si="0"/>
        <v>195000</v>
      </c>
      <c r="H27" s="22">
        <v>68250</v>
      </c>
      <c r="I27" s="16">
        <f t="shared" si="1"/>
        <v>204750</v>
      </c>
      <c r="J27" s="23">
        <v>72345</v>
      </c>
      <c r="K27" s="27">
        <f t="shared" si="2"/>
        <v>217035</v>
      </c>
      <c r="L27" s="29">
        <f t="shared" si="3"/>
        <v>65000</v>
      </c>
      <c r="M27" s="29">
        <f t="shared" si="4"/>
        <v>68250</v>
      </c>
      <c r="N27" s="29">
        <f t="shared" si="5"/>
        <v>68531.666666666672</v>
      </c>
      <c r="O27" s="29">
        <f t="shared" si="6"/>
        <v>68531.666666666672</v>
      </c>
    </row>
    <row r="28" spans="1:15" ht="90" x14ac:dyDescent="0.25">
      <c r="A28" s="4" t="s">
        <v>25</v>
      </c>
      <c r="B28" s="5">
        <v>22</v>
      </c>
      <c r="C28" s="2" t="s">
        <v>33</v>
      </c>
      <c r="D28" s="5" t="s">
        <v>9</v>
      </c>
      <c r="E28" s="8">
        <v>52</v>
      </c>
      <c r="F28" s="11">
        <v>25000</v>
      </c>
      <c r="G28" s="11">
        <f t="shared" si="0"/>
        <v>1300000</v>
      </c>
      <c r="H28" s="22">
        <v>26250</v>
      </c>
      <c r="I28" s="16">
        <f t="shared" si="1"/>
        <v>1365000</v>
      </c>
      <c r="J28" s="23">
        <v>27825</v>
      </c>
      <c r="K28" s="27">
        <f t="shared" si="2"/>
        <v>1446900</v>
      </c>
      <c r="L28" s="29">
        <f t="shared" si="3"/>
        <v>25000</v>
      </c>
      <c r="M28" s="29">
        <f t="shared" si="4"/>
        <v>26250</v>
      </c>
      <c r="N28" s="29">
        <f t="shared" si="5"/>
        <v>26358.333333333332</v>
      </c>
      <c r="O28" s="29">
        <f t="shared" si="6"/>
        <v>26358.333333333332</v>
      </c>
    </row>
    <row r="29" spans="1:15" ht="45" x14ac:dyDescent="0.25">
      <c r="A29" s="4" t="s">
        <v>25</v>
      </c>
      <c r="B29" s="5">
        <v>23</v>
      </c>
      <c r="C29" s="2" t="s">
        <v>34</v>
      </c>
      <c r="D29" s="5" t="s">
        <v>18</v>
      </c>
      <c r="E29" s="8">
        <v>1</v>
      </c>
      <c r="F29" s="11">
        <v>45000</v>
      </c>
      <c r="G29" s="11">
        <f t="shared" si="0"/>
        <v>45000</v>
      </c>
      <c r="H29" s="22">
        <v>47250</v>
      </c>
      <c r="I29" s="16">
        <f t="shared" si="1"/>
        <v>47250</v>
      </c>
      <c r="J29" s="23">
        <v>50085</v>
      </c>
      <c r="K29" s="27">
        <f t="shared" si="2"/>
        <v>50085</v>
      </c>
      <c r="L29" s="29">
        <f t="shared" si="3"/>
        <v>45000</v>
      </c>
      <c r="M29" s="29">
        <f t="shared" si="4"/>
        <v>47250</v>
      </c>
      <c r="N29" s="29">
        <f t="shared" si="5"/>
        <v>47445</v>
      </c>
      <c r="O29" s="29">
        <f t="shared" si="6"/>
        <v>47445</v>
      </c>
    </row>
    <row r="30" spans="1:15" ht="45" x14ac:dyDescent="0.25">
      <c r="A30" s="4" t="s">
        <v>35</v>
      </c>
      <c r="B30" s="5">
        <v>24</v>
      </c>
      <c r="C30" s="2" t="s">
        <v>36</v>
      </c>
      <c r="D30" s="5" t="s">
        <v>9</v>
      </c>
      <c r="E30" s="8">
        <v>62</v>
      </c>
      <c r="F30" s="11">
        <v>8500</v>
      </c>
      <c r="G30" s="11">
        <f t="shared" si="0"/>
        <v>527000</v>
      </c>
      <c r="H30" s="22">
        <v>8925</v>
      </c>
      <c r="I30" s="16">
        <f t="shared" si="1"/>
        <v>553350</v>
      </c>
      <c r="J30" s="23">
        <v>9460.5</v>
      </c>
      <c r="K30" s="27">
        <f t="shared" si="2"/>
        <v>586551</v>
      </c>
      <c r="L30" s="29">
        <f t="shared" si="3"/>
        <v>8500</v>
      </c>
      <c r="M30" s="29">
        <f t="shared" si="4"/>
        <v>8925</v>
      </c>
      <c r="N30" s="29">
        <f t="shared" si="5"/>
        <v>8961.8333333333339</v>
      </c>
      <c r="O30" s="29">
        <f t="shared" si="6"/>
        <v>8961.8333333333339</v>
      </c>
    </row>
    <row r="31" spans="1:15" ht="45" x14ac:dyDescent="0.25">
      <c r="A31" s="4" t="s">
        <v>35</v>
      </c>
      <c r="B31" s="5">
        <v>25</v>
      </c>
      <c r="C31" s="2" t="s">
        <v>37</v>
      </c>
      <c r="D31" s="5" t="s">
        <v>9</v>
      </c>
      <c r="E31" s="8">
        <v>42</v>
      </c>
      <c r="F31" s="11">
        <v>8500</v>
      </c>
      <c r="G31" s="11">
        <f t="shared" si="0"/>
        <v>357000</v>
      </c>
      <c r="H31" s="22">
        <v>8925</v>
      </c>
      <c r="I31" s="16">
        <f t="shared" si="1"/>
        <v>374850</v>
      </c>
      <c r="J31" s="23">
        <v>9460.5</v>
      </c>
      <c r="K31" s="27">
        <f t="shared" si="2"/>
        <v>397341</v>
      </c>
      <c r="L31" s="29">
        <f t="shared" si="3"/>
        <v>8500</v>
      </c>
      <c r="M31" s="29">
        <f t="shared" si="4"/>
        <v>8925</v>
      </c>
      <c r="N31" s="29">
        <f t="shared" si="5"/>
        <v>8961.8333333333339</v>
      </c>
      <c r="O31" s="29">
        <f t="shared" si="6"/>
        <v>8961.8333333333339</v>
      </c>
    </row>
    <row r="32" spans="1:15" ht="30" x14ac:dyDescent="0.25">
      <c r="A32" s="4" t="s">
        <v>35</v>
      </c>
      <c r="B32" s="5">
        <v>26</v>
      </c>
      <c r="C32" s="2" t="s">
        <v>38</v>
      </c>
      <c r="D32" s="5" t="s">
        <v>9</v>
      </c>
      <c r="E32" s="8">
        <v>146</v>
      </c>
      <c r="F32" s="11">
        <v>18000</v>
      </c>
      <c r="G32" s="11">
        <f t="shared" si="0"/>
        <v>2628000</v>
      </c>
      <c r="H32" s="22">
        <v>18900</v>
      </c>
      <c r="I32" s="16">
        <f t="shared" si="1"/>
        <v>2759400</v>
      </c>
      <c r="J32" s="23">
        <v>20034</v>
      </c>
      <c r="K32" s="27">
        <f t="shared" si="2"/>
        <v>2924964</v>
      </c>
      <c r="L32" s="29">
        <f t="shared" si="3"/>
        <v>18000</v>
      </c>
      <c r="M32" s="29">
        <f t="shared" si="4"/>
        <v>18900</v>
      </c>
      <c r="N32" s="29">
        <f t="shared" si="5"/>
        <v>18978</v>
      </c>
      <c r="O32" s="29">
        <f t="shared" si="6"/>
        <v>18978</v>
      </c>
    </row>
    <row r="33" spans="1:15" ht="45" x14ac:dyDescent="0.25">
      <c r="A33" s="4" t="s">
        <v>35</v>
      </c>
      <c r="B33" s="5">
        <v>27</v>
      </c>
      <c r="C33" s="2" t="s">
        <v>39</v>
      </c>
      <c r="D33" s="5" t="s">
        <v>9</v>
      </c>
      <c r="E33" s="8">
        <v>83</v>
      </c>
      <c r="F33" s="11">
        <v>22000</v>
      </c>
      <c r="G33" s="11">
        <f t="shared" si="0"/>
        <v>1826000</v>
      </c>
      <c r="H33" s="22">
        <v>23100</v>
      </c>
      <c r="I33" s="16">
        <f t="shared" si="1"/>
        <v>1917300</v>
      </c>
      <c r="J33" s="23">
        <v>24486</v>
      </c>
      <c r="K33" s="27">
        <f t="shared" si="2"/>
        <v>2032338</v>
      </c>
      <c r="L33" s="29">
        <f t="shared" si="3"/>
        <v>22000</v>
      </c>
      <c r="M33" s="29">
        <f t="shared" si="4"/>
        <v>23100</v>
      </c>
      <c r="N33" s="29">
        <f t="shared" si="5"/>
        <v>23195.333333333332</v>
      </c>
      <c r="O33" s="29">
        <f t="shared" si="6"/>
        <v>23195.333333333332</v>
      </c>
    </row>
    <row r="34" spans="1:15" ht="45" x14ac:dyDescent="0.25">
      <c r="A34" s="4" t="s">
        <v>35</v>
      </c>
      <c r="B34" s="5">
        <v>28</v>
      </c>
      <c r="C34" s="2" t="s">
        <v>40</v>
      </c>
      <c r="D34" s="5" t="s">
        <v>9</v>
      </c>
      <c r="E34" s="8">
        <v>31</v>
      </c>
      <c r="F34" s="11">
        <v>22000</v>
      </c>
      <c r="G34" s="11">
        <f t="shared" si="0"/>
        <v>682000</v>
      </c>
      <c r="H34" s="22">
        <v>23100</v>
      </c>
      <c r="I34" s="16">
        <f t="shared" si="1"/>
        <v>716100</v>
      </c>
      <c r="J34" s="23">
        <v>24486</v>
      </c>
      <c r="K34" s="27">
        <f t="shared" si="2"/>
        <v>759066</v>
      </c>
      <c r="L34" s="29">
        <f t="shared" si="3"/>
        <v>22000</v>
      </c>
      <c r="M34" s="29">
        <f t="shared" si="4"/>
        <v>23100</v>
      </c>
      <c r="N34" s="29">
        <f t="shared" si="5"/>
        <v>23195.333333333332</v>
      </c>
      <c r="O34" s="29">
        <f t="shared" si="6"/>
        <v>23195.333333333332</v>
      </c>
    </row>
    <row r="35" spans="1:15" ht="45" x14ac:dyDescent="0.25">
      <c r="A35" s="4" t="s">
        <v>35</v>
      </c>
      <c r="B35" s="5">
        <v>29</v>
      </c>
      <c r="C35" s="2" t="s">
        <v>41</v>
      </c>
      <c r="D35" s="5" t="s">
        <v>18</v>
      </c>
      <c r="E35" s="8">
        <v>12</v>
      </c>
      <c r="F35" s="11">
        <v>12000</v>
      </c>
      <c r="G35" s="11">
        <f t="shared" si="0"/>
        <v>144000</v>
      </c>
      <c r="H35" s="22">
        <v>12600</v>
      </c>
      <c r="I35" s="16">
        <f t="shared" si="1"/>
        <v>151200</v>
      </c>
      <c r="J35" s="23">
        <v>13356</v>
      </c>
      <c r="K35" s="27">
        <f t="shared" si="2"/>
        <v>160272</v>
      </c>
      <c r="L35" s="29">
        <f t="shared" si="3"/>
        <v>12000</v>
      </c>
      <c r="M35" s="29">
        <f t="shared" si="4"/>
        <v>12600</v>
      </c>
      <c r="N35" s="29">
        <f t="shared" si="5"/>
        <v>12652</v>
      </c>
      <c r="O35" s="29">
        <f t="shared" si="6"/>
        <v>12652</v>
      </c>
    </row>
    <row r="36" spans="1:15" ht="30" x14ac:dyDescent="0.25">
      <c r="A36" s="4" t="s">
        <v>35</v>
      </c>
      <c r="B36" s="5">
        <v>30</v>
      </c>
      <c r="C36" s="2" t="s">
        <v>42</v>
      </c>
      <c r="D36" s="5" t="s">
        <v>18</v>
      </c>
      <c r="E36" s="8">
        <v>8</v>
      </c>
      <c r="F36" s="11">
        <v>12000</v>
      </c>
      <c r="G36" s="11">
        <f t="shared" si="0"/>
        <v>96000</v>
      </c>
      <c r="H36" s="22">
        <v>12600</v>
      </c>
      <c r="I36" s="16">
        <f t="shared" si="1"/>
        <v>100800</v>
      </c>
      <c r="J36" s="23">
        <v>13356</v>
      </c>
      <c r="K36" s="27">
        <f t="shared" si="2"/>
        <v>106848</v>
      </c>
      <c r="L36" s="29">
        <f t="shared" si="3"/>
        <v>12000</v>
      </c>
      <c r="M36" s="29">
        <f t="shared" si="4"/>
        <v>12600</v>
      </c>
      <c r="N36" s="29">
        <f t="shared" si="5"/>
        <v>12652</v>
      </c>
      <c r="O36" s="29">
        <f t="shared" si="6"/>
        <v>12652</v>
      </c>
    </row>
    <row r="37" spans="1:15" ht="30" x14ac:dyDescent="0.25">
      <c r="A37" s="4" t="s">
        <v>35</v>
      </c>
      <c r="B37" s="5">
        <v>31</v>
      </c>
      <c r="C37" s="2" t="s">
        <v>43</v>
      </c>
      <c r="D37" s="5" t="s">
        <v>18</v>
      </c>
      <c r="E37" s="8">
        <v>17</v>
      </c>
      <c r="F37" s="11">
        <v>25000</v>
      </c>
      <c r="G37" s="11">
        <f t="shared" si="0"/>
        <v>425000</v>
      </c>
      <c r="H37" s="22">
        <v>26250</v>
      </c>
      <c r="I37" s="16">
        <f t="shared" si="1"/>
        <v>446250</v>
      </c>
      <c r="J37" s="23">
        <v>27825</v>
      </c>
      <c r="K37" s="27">
        <f t="shared" si="2"/>
        <v>473025</v>
      </c>
      <c r="L37" s="29">
        <f t="shared" si="3"/>
        <v>25000</v>
      </c>
      <c r="M37" s="29">
        <f t="shared" si="4"/>
        <v>26250</v>
      </c>
      <c r="N37" s="29">
        <f t="shared" si="5"/>
        <v>26358.333333333332</v>
      </c>
      <c r="O37" s="29">
        <f t="shared" si="6"/>
        <v>26358.333333333332</v>
      </c>
    </row>
    <row r="38" spans="1:15" ht="30" x14ac:dyDescent="0.25">
      <c r="A38" s="4" t="s">
        <v>35</v>
      </c>
      <c r="B38" s="5">
        <v>32</v>
      </c>
      <c r="C38" s="2" t="s">
        <v>44</v>
      </c>
      <c r="D38" s="5" t="s">
        <v>18</v>
      </c>
      <c r="E38" s="8">
        <v>8</v>
      </c>
      <c r="F38" s="11">
        <v>65000</v>
      </c>
      <c r="G38" s="11">
        <f t="shared" si="0"/>
        <v>520000</v>
      </c>
      <c r="H38" s="22">
        <v>68250</v>
      </c>
      <c r="I38" s="16">
        <f t="shared" si="1"/>
        <v>546000</v>
      </c>
      <c r="J38" s="23">
        <v>72345</v>
      </c>
      <c r="K38" s="27">
        <f t="shared" si="2"/>
        <v>578760</v>
      </c>
      <c r="L38" s="29">
        <f t="shared" si="3"/>
        <v>65000</v>
      </c>
      <c r="M38" s="29">
        <f t="shared" si="4"/>
        <v>68250</v>
      </c>
      <c r="N38" s="29">
        <f t="shared" si="5"/>
        <v>68531.666666666672</v>
      </c>
      <c r="O38" s="29">
        <f t="shared" si="6"/>
        <v>68531.666666666672</v>
      </c>
    </row>
    <row r="39" spans="1:15" ht="30" x14ac:dyDescent="0.25">
      <c r="A39" s="4" t="s">
        <v>35</v>
      </c>
      <c r="B39" s="5">
        <v>33</v>
      </c>
      <c r="C39" s="2" t="s">
        <v>45</v>
      </c>
      <c r="D39" s="5" t="s">
        <v>18</v>
      </c>
      <c r="E39" s="8">
        <v>6</v>
      </c>
      <c r="F39" s="11">
        <v>65000</v>
      </c>
      <c r="G39" s="11">
        <f t="shared" si="0"/>
        <v>390000</v>
      </c>
      <c r="H39" s="22">
        <v>68250</v>
      </c>
      <c r="I39" s="16">
        <f t="shared" si="1"/>
        <v>409500</v>
      </c>
      <c r="J39" s="23">
        <v>72345</v>
      </c>
      <c r="K39" s="27">
        <f t="shared" si="2"/>
        <v>434070</v>
      </c>
      <c r="L39" s="29">
        <f t="shared" si="3"/>
        <v>65000</v>
      </c>
      <c r="M39" s="29">
        <f t="shared" si="4"/>
        <v>68250</v>
      </c>
      <c r="N39" s="29">
        <f t="shared" si="5"/>
        <v>68531.666666666672</v>
      </c>
      <c r="O39" s="29">
        <f t="shared" si="6"/>
        <v>68531.666666666672</v>
      </c>
    </row>
    <row r="40" spans="1:15" ht="30" x14ac:dyDescent="0.25">
      <c r="A40" s="4" t="s">
        <v>35</v>
      </c>
      <c r="B40" s="5">
        <v>34</v>
      </c>
      <c r="C40" s="2" t="s">
        <v>46</v>
      </c>
      <c r="D40" s="5" t="s">
        <v>18</v>
      </c>
      <c r="E40" s="8">
        <v>10</v>
      </c>
      <c r="F40" s="11">
        <v>25000</v>
      </c>
      <c r="G40" s="11">
        <f t="shared" si="0"/>
        <v>250000</v>
      </c>
      <c r="H40" s="22">
        <v>26250</v>
      </c>
      <c r="I40" s="16">
        <f t="shared" si="1"/>
        <v>262500</v>
      </c>
      <c r="J40" s="23">
        <v>27825</v>
      </c>
      <c r="K40" s="27">
        <f t="shared" si="2"/>
        <v>278250</v>
      </c>
      <c r="L40" s="29">
        <f t="shared" si="3"/>
        <v>25000</v>
      </c>
      <c r="M40" s="29">
        <f t="shared" si="4"/>
        <v>26250</v>
      </c>
      <c r="N40" s="29">
        <f t="shared" si="5"/>
        <v>26358.333333333332</v>
      </c>
      <c r="O40" s="29">
        <f t="shared" si="6"/>
        <v>26358.333333333332</v>
      </c>
    </row>
    <row r="41" spans="1:15" ht="45" x14ac:dyDescent="0.25">
      <c r="A41" s="4" t="s">
        <v>35</v>
      </c>
      <c r="B41" s="5">
        <v>35</v>
      </c>
      <c r="C41" s="2" t="s">
        <v>47</v>
      </c>
      <c r="D41" s="5" t="s">
        <v>9</v>
      </c>
      <c r="E41" s="8">
        <v>15</v>
      </c>
      <c r="F41" s="11">
        <v>12000</v>
      </c>
      <c r="G41" s="11">
        <f t="shared" si="0"/>
        <v>180000</v>
      </c>
      <c r="H41" s="22">
        <v>12600</v>
      </c>
      <c r="I41" s="16">
        <f t="shared" si="1"/>
        <v>189000</v>
      </c>
      <c r="J41" s="23">
        <v>13356</v>
      </c>
      <c r="K41" s="27">
        <f t="shared" si="2"/>
        <v>200340</v>
      </c>
      <c r="L41" s="29">
        <f t="shared" si="3"/>
        <v>12000</v>
      </c>
      <c r="M41" s="29">
        <f t="shared" si="4"/>
        <v>12600</v>
      </c>
      <c r="N41" s="29">
        <f t="shared" si="5"/>
        <v>12652</v>
      </c>
      <c r="O41" s="29">
        <f t="shared" si="6"/>
        <v>12652</v>
      </c>
    </row>
    <row r="42" spans="1:15" ht="30" x14ac:dyDescent="0.25">
      <c r="A42" s="4" t="s">
        <v>35</v>
      </c>
      <c r="B42" s="5">
        <v>36</v>
      </c>
      <c r="C42" s="2" t="s">
        <v>48</v>
      </c>
      <c r="D42" s="5" t="s">
        <v>18</v>
      </c>
      <c r="E42" s="8">
        <v>5</v>
      </c>
      <c r="F42" s="11">
        <v>15000</v>
      </c>
      <c r="G42" s="11">
        <f t="shared" si="0"/>
        <v>75000</v>
      </c>
      <c r="H42" s="22">
        <v>15750</v>
      </c>
      <c r="I42" s="16">
        <f t="shared" si="1"/>
        <v>78750</v>
      </c>
      <c r="J42" s="23">
        <v>16695</v>
      </c>
      <c r="K42" s="27">
        <f t="shared" si="2"/>
        <v>83475</v>
      </c>
      <c r="L42" s="29">
        <f t="shared" si="3"/>
        <v>15000</v>
      </c>
      <c r="M42" s="29">
        <f t="shared" si="4"/>
        <v>15750</v>
      </c>
      <c r="N42" s="29">
        <f t="shared" si="5"/>
        <v>15815</v>
      </c>
      <c r="O42" s="29">
        <f t="shared" si="6"/>
        <v>15815</v>
      </c>
    </row>
    <row r="43" spans="1:15" ht="45" x14ac:dyDescent="0.25">
      <c r="A43" s="4" t="s">
        <v>35</v>
      </c>
      <c r="B43" s="5">
        <v>37</v>
      </c>
      <c r="C43" s="2" t="s">
        <v>49</v>
      </c>
      <c r="D43" s="5" t="s">
        <v>9</v>
      </c>
      <c r="E43" s="8">
        <v>25</v>
      </c>
      <c r="F43" s="11">
        <v>95000</v>
      </c>
      <c r="G43" s="11">
        <f t="shared" si="0"/>
        <v>2375000</v>
      </c>
      <c r="H43" s="22">
        <v>99750</v>
      </c>
      <c r="I43" s="16">
        <f t="shared" si="1"/>
        <v>2493750</v>
      </c>
      <c r="J43" s="23">
        <v>105735</v>
      </c>
      <c r="K43" s="27">
        <f t="shared" si="2"/>
        <v>2643375</v>
      </c>
      <c r="L43" s="29">
        <f t="shared" si="3"/>
        <v>95000</v>
      </c>
      <c r="M43" s="29">
        <f t="shared" si="4"/>
        <v>99750</v>
      </c>
      <c r="N43" s="29">
        <f t="shared" si="5"/>
        <v>100161.66666666667</v>
      </c>
      <c r="O43" s="29">
        <f t="shared" si="6"/>
        <v>100161.66666666667</v>
      </c>
    </row>
    <row r="44" spans="1:15" ht="45" x14ac:dyDescent="0.25">
      <c r="A44" s="4" t="s">
        <v>35</v>
      </c>
      <c r="B44" s="5">
        <v>38</v>
      </c>
      <c r="C44" s="2" t="s">
        <v>50</v>
      </c>
      <c r="D44" s="5" t="s">
        <v>9</v>
      </c>
      <c r="E44" s="8">
        <v>17</v>
      </c>
      <c r="F44" s="11">
        <v>245000</v>
      </c>
      <c r="G44" s="11">
        <f t="shared" si="0"/>
        <v>4165000</v>
      </c>
      <c r="H44" s="22">
        <v>257250</v>
      </c>
      <c r="I44" s="16">
        <f t="shared" si="1"/>
        <v>4373250</v>
      </c>
      <c r="J44" s="23">
        <v>272685</v>
      </c>
      <c r="K44" s="27">
        <f t="shared" si="2"/>
        <v>4635645</v>
      </c>
      <c r="L44" s="29">
        <f t="shared" si="3"/>
        <v>245000</v>
      </c>
      <c r="M44" s="29">
        <f t="shared" si="4"/>
        <v>257250</v>
      </c>
      <c r="N44" s="29">
        <f t="shared" si="5"/>
        <v>258311.66666666666</v>
      </c>
      <c r="O44" s="29">
        <f t="shared" si="6"/>
        <v>258311.66666666666</v>
      </c>
    </row>
    <row r="45" spans="1:15" ht="60" x14ac:dyDescent="0.25">
      <c r="A45" s="4" t="s">
        <v>35</v>
      </c>
      <c r="B45" s="5">
        <v>39</v>
      </c>
      <c r="C45" s="2" t="s">
        <v>51</v>
      </c>
      <c r="D45" s="5" t="s">
        <v>9</v>
      </c>
      <c r="E45" s="8">
        <v>8</v>
      </c>
      <c r="F45" s="11">
        <v>245000</v>
      </c>
      <c r="G45" s="11">
        <f t="shared" si="0"/>
        <v>1960000</v>
      </c>
      <c r="H45" s="22">
        <v>257250</v>
      </c>
      <c r="I45" s="16">
        <f t="shared" si="1"/>
        <v>2058000</v>
      </c>
      <c r="J45" s="23">
        <v>272685</v>
      </c>
      <c r="K45" s="27">
        <f t="shared" si="2"/>
        <v>2181480</v>
      </c>
      <c r="L45" s="29">
        <f t="shared" si="3"/>
        <v>245000</v>
      </c>
      <c r="M45" s="29">
        <f t="shared" si="4"/>
        <v>257250</v>
      </c>
      <c r="N45" s="29">
        <f t="shared" si="5"/>
        <v>258311.66666666666</v>
      </c>
      <c r="O45" s="29">
        <f t="shared" si="6"/>
        <v>258311.66666666666</v>
      </c>
    </row>
    <row r="46" spans="1:15" ht="45" x14ac:dyDescent="0.25">
      <c r="A46" s="4" t="s">
        <v>52</v>
      </c>
      <c r="B46" s="5">
        <v>40</v>
      </c>
      <c r="C46" s="2" t="s">
        <v>53</v>
      </c>
      <c r="D46" s="5" t="s">
        <v>18</v>
      </c>
      <c r="E46" s="8">
        <v>2</v>
      </c>
      <c r="F46" s="11">
        <v>40000</v>
      </c>
      <c r="G46" s="11">
        <f t="shared" si="0"/>
        <v>80000</v>
      </c>
      <c r="H46" s="22">
        <v>42000</v>
      </c>
      <c r="I46" s="16">
        <f t="shared" si="1"/>
        <v>84000</v>
      </c>
      <c r="J46" s="23">
        <v>44520</v>
      </c>
      <c r="K46" s="27">
        <f t="shared" si="2"/>
        <v>89040</v>
      </c>
      <c r="L46" s="29">
        <f t="shared" si="3"/>
        <v>40000</v>
      </c>
      <c r="M46" s="29">
        <f t="shared" si="4"/>
        <v>42000</v>
      </c>
      <c r="N46" s="29">
        <f t="shared" si="5"/>
        <v>42173.333333333336</v>
      </c>
      <c r="O46" s="29">
        <f t="shared" si="6"/>
        <v>42173.333333333336</v>
      </c>
    </row>
    <row r="47" spans="1:15" ht="45" x14ac:dyDescent="0.25">
      <c r="A47" s="4" t="s">
        <v>52</v>
      </c>
      <c r="B47" s="5">
        <v>41</v>
      </c>
      <c r="C47" s="2" t="s">
        <v>54</v>
      </c>
      <c r="D47" s="5" t="s">
        <v>18</v>
      </c>
      <c r="E47" s="8">
        <v>1</v>
      </c>
      <c r="F47" s="11">
        <v>825000</v>
      </c>
      <c r="G47" s="11">
        <f t="shared" si="0"/>
        <v>825000</v>
      </c>
      <c r="H47" s="22">
        <v>866250</v>
      </c>
      <c r="I47" s="16">
        <f t="shared" si="1"/>
        <v>866250</v>
      </c>
      <c r="J47" s="23">
        <v>918225</v>
      </c>
      <c r="K47" s="27">
        <f t="shared" si="2"/>
        <v>918225</v>
      </c>
      <c r="L47" s="29">
        <f t="shared" si="3"/>
        <v>825000</v>
      </c>
      <c r="M47" s="29">
        <f t="shared" si="4"/>
        <v>866250</v>
      </c>
      <c r="N47" s="29">
        <f t="shared" si="5"/>
        <v>869825</v>
      </c>
      <c r="O47" s="29">
        <f t="shared" si="6"/>
        <v>869825</v>
      </c>
    </row>
    <row r="48" spans="1:15" ht="45" x14ac:dyDescent="0.25">
      <c r="A48" s="4" t="s">
        <v>52</v>
      </c>
      <c r="B48" s="5">
        <v>42</v>
      </c>
      <c r="C48" s="2" t="s">
        <v>55</v>
      </c>
      <c r="D48" s="5" t="s">
        <v>18</v>
      </c>
      <c r="E48" s="8">
        <v>1</v>
      </c>
      <c r="F48" s="11">
        <v>295000</v>
      </c>
      <c r="G48" s="11">
        <f t="shared" si="0"/>
        <v>295000</v>
      </c>
      <c r="H48" s="22">
        <v>309750</v>
      </c>
      <c r="I48" s="16">
        <f t="shared" si="1"/>
        <v>309750</v>
      </c>
      <c r="J48" s="23">
        <v>328335</v>
      </c>
      <c r="K48" s="27">
        <f t="shared" si="2"/>
        <v>328335</v>
      </c>
      <c r="L48" s="29">
        <f t="shared" si="3"/>
        <v>295000</v>
      </c>
      <c r="M48" s="29">
        <f t="shared" si="4"/>
        <v>309750</v>
      </c>
      <c r="N48" s="29">
        <f t="shared" si="5"/>
        <v>311028.33333333331</v>
      </c>
      <c r="O48" s="29">
        <f t="shared" si="6"/>
        <v>311028.33333333331</v>
      </c>
    </row>
    <row r="49" spans="1:15" ht="30" x14ac:dyDescent="0.25">
      <c r="A49" s="4" t="s">
        <v>52</v>
      </c>
      <c r="B49" s="5">
        <v>43</v>
      </c>
      <c r="C49" s="2" t="s">
        <v>56</v>
      </c>
      <c r="D49" s="5" t="s">
        <v>18</v>
      </c>
      <c r="E49" s="8">
        <v>2</v>
      </c>
      <c r="F49" s="11">
        <v>70000</v>
      </c>
      <c r="G49" s="11">
        <f t="shared" si="0"/>
        <v>140000</v>
      </c>
      <c r="H49" s="22">
        <v>73500</v>
      </c>
      <c r="I49" s="16">
        <f t="shared" si="1"/>
        <v>147000</v>
      </c>
      <c r="J49" s="23">
        <v>77910</v>
      </c>
      <c r="K49" s="27">
        <f t="shared" si="2"/>
        <v>155820</v>
      </c>
      <c r="L49" s="29">
        <f t="shared" si="3"/>
        <v>70000</v>
      </c>
      <c r="M49" s="29">
        <f t="shared" si="4"/>
        <v>73500</v>
      </c>
      <c r="N49" s="29">
        <f t="shared" si="5"/>
        <v>73803.333333333328</v>
      </c>
      <c r="O49" s="29">
        <f t="shared" si="6"/>
        <v>73803.333333333328</v>
      </c>
    </row>
    <row r="50" spans="1:15" ht="45" x14ac:dyDescent="0.25">
      <c r="A50" s="4" t="s">
        <v>52</v>
      </c>
      <c r="B50" s="5">
        <v>44</v>
      </c>
      <c r="C50" s="2" t="s">
        <v>57</v>
      </c>
      <c r="D50" s="5" t="s">
        <v>14</v>
      </c>
      <c r="E50" s="8">
        <v>15</v>
      </c>
      <c r="F50" s="11">
        <v>125000</v>
      </c>
      <c r="G50" s="11">
        <f t="shared" si="0"/>
        <v>1875000</v>
      </c>
      <c r="H50" s="22">
        <v>131250</v>
      </c>
      <c r="I50" s="16">
        <f t="shared" si="1"/>
        <v>1968750</v>
      </c>
      <c r="J50" s="23">
        <v>139125</v>
      </c>
      <c r="K50" s="27">
        <f t="shared" si="2"/>
        <v>2086875</v>
      </c>
      <c r="L50" s="29">
        <f t="shared" si="3"/>
        <v>125000</v>
      </c>
      <c r="M50" s="29">
        <f t="shared" si="4"/>
        <v>131250</v>
      </c>
      <c r="N50" s="29">
        <f t="shared" si="5"/>
        <v>131791.66666666666</v>
      </c>
      <c r="O50" s="29">
        <f t="shared" si="6"/>
        <v>131791.66666666666</v>
      </c>
    </row>
    <row r="51" spans="1:15" ht="45" x14ac:dyDescent="0.25">
      <c r="A51" s="4" t="s">
        <v>52</v>
      </c>
      <c r="B51" s="5">
        <v>45</v>
      </c>
      <c r="C51" s="2" t="s">
        <v>58</v>
      </c>
      <c r="D51" s="5" t="s">
        <v>14</v>
      </c>
      <c r="E51" s="8">
        <v>10</v>
      </c>
      <c r="F51" s="11">
        <v>195000</v>
      </c>
      <c r="G51" s="11">
        <f t="shared" si="0"/>
        <v>1950000</v>
      </c>
      <c r="H51" s="22">
        <v>204750</v>
      </c>
      <c r="I51" s="16">
        <f t="shared" si="1"/>
        <v>2047500</v>
      </c>
      <c r="J51" s="23">
        <v>217035</v>
      </c>
      <c r="K51" s="27">
        <f t="shared" si="2"/>
        <v>2170350</v>
      </c>
      <c r="L51" s="29">
        <f t="shared" si="3"/>
        <v>195000</v>
      </c>
      <c r="M51" s="29">
        <f t="shared" si="4"/>
        <v>204750</v>
      </c>
      <c r="N51" s="29">
        <f t="shared" si="5"/>
        <v>205595</v>
      </c>
      <c r="O51" s="29">
        <f t="shared" si="6"/>
        <v>205595</v>
      </c>
    </row>
    <row r="52" spans="1:15" ht="30" x14ac:dyDescent="0.25">
      <c r="A52" s="4" t="s">
        <v>52</v>
      </c>
      <c r="B52" s="5">
        <v>46</v>
      </c>
      <c r="C52" s="2" t="s">
        <v>59</v>
      </c>
      <c r="D52" s="5" t="s">
        <v>18</v>
      </c>
      <c r="E52" s="8">
        <v>1</v>
      </c>
      <c r="F52" s="11">
        <v>35000</v>
      </c>
      <c r="G52" s="11">
        <f t="shared" si="0"/>
        <v>35000</v>
      </c>
      <c r="H52" s="22">
        <v>36750</v>
      </c>
      <c r="I52" s="16">
        <f t="shared" si="1"/>
        <v>36750</v>
      </c>
      <c r="J52" s="23">
        <v>38955</v>
      </c>
      <c r="K52" s="27">
        <f t="shared" si="2"/>
        <v>38955</v>
      </c>
      <c r="L52" s="29">
        <f t="shared" si="3"/>
        <v>35000</v>
      </c>
      <c r="M52" s="29">
        <f t="shared" si="4"/>
        <v>36750</v>
      </c>
      <c r="N52" s="29">
        <f t="shared" si="5"/>
        <v>36901.666666666664</v>
      </c>
      <c r="O52" s="29">
        <f t="shared" si="6"/>
        <v>36901.666666666664</v>
      </c>
    </row>
    <row r="53" spans="1:15" ht="30" x14ac:dyDescent="0.25">
      <c r="A53" s="4" t="s">
        <v>52</v>
      </c>
      <c r="B53" s="5">
        <v>47</v>
      </c>
      <c r="C53" s="2" t="s">
        <v>60</v>
      </c>
      <c r="D53" s="5" t="s">
        <v>18</v>
      </c>
      <c r="E53" s="8">
        <v>2</v>
      </c>
      <c r="F53" s="11">
        <v>55000</v>
      </c>
      <c r="G53" s="11">
        <f t="shared" si="0"/>
        <v>110000</v>
      </c>
      <c r="H53" s="22">
        <v>57750</v>
      </c>
      <c r="I53" s="16">
        <f t="shared" si="1"/>
        <v>115500</v>
      </c>
      <c r="J53" s="23">
        <v>61215</v>
      </c>
      <c r="K53" s="27">
        <f t="shared" si="2"/>
        <v>122430</v>
      </c>
      <c r="L53" s="29">
        <f t="shared" si="3"/>
        <v>55000</v>
      </c>
      <c r="M53" s="29">
        <f t="shared" si="4"/>
        <v>57750</v>
      </c>
      <c r="N53" s="29">
        <f t="shared" si="5"/>
        <v>57988.333333333336</v>
      </c>
      <c r="O53" s="29">
        <f t="shared" si="6"/>
        <v>57988.333333333336</v>
      </c>
    </row>
    <row r="54" spans="1:15" ht="30" x14ac:dyDescent="0.25">
      <c r="A54" s="4" t="s">
        <v>52</v>
      </c>
      <c r="B54" s="5">
        <v>48</v>
      </c>
      <c r="C54" s="2" t="s">
        <v>61</v>
      </c>
      <c r="D54" s="5" t="s">
        <v>18</v>
      </c>
      <c r="E54" s="8">
        <v>2</v>
      </c>
      <c r="F54" s="11">
        <v>45000</v>
      </c>
      <c r="G54" s="11">
        <f t="shared" si="0"/>
        <v>90000</v>
      </c>
      <c r="H54" s="22">
        <v>47250</v>
      </c>
      <c r="I54" s="16">
        <f t="shared" si="1"/>
        <v>94500</v>
      </c>
      <c r="J54" s="23">
        <v>50085</v>
      </c>
      <c r="K54" s="27">
        <f t="shared" si="2"/>
        <v>100170</v>
      </c>
      <c r="L54" s="29">
        <f t="shared" si="3"/>
        <v>45000</v>
      </c>
      <c r="M54" s="29">
        <f t="shared" si="4"/>
        <v>47250</v>
      </c>
      <c r="N54" s="29">
        <f t="shared" si="5"/>
        <v>47445</v>
      </c>
      <c r="O54" s="29">
        <f t="shared" si="6"/>
        <v>47445</v>
      </c>
    </row>
    <row r="55" spans="1:15" ht="45" x14ac:dyDescent="0.25">
      <c r="A55" s="4" t="s">
        <v>52</v>
      </c>
      <c r="B55" s="5">
        <v>49</v>
      </c>
      <c r="C55" s="2" t="s">
        <v>62</v>
      </c>
      <c r="D55" s="5" t="s">
        <v>18</v>
      </c>
      <c r="E55" s="8">
        <v>2</v>
      </c>
      <c r="F55" s="11">
        <v>35000</v>
      </c>
      <c r="G55" s="11">
        <f t="shared" si="0"/>
        <v>70000</v>
      </c>
      <c r="H55" s="22">
        <v>36750</v>
      </c>
      <c r="I55" s="16">
        <f t="shared" si="1"/>
        <v>73500</v>
      </c>
      <c r="J55" s="23">
        <v>38955</v>
      </c>
      <c r="K55" s="27">
        <f t="shared" si="2"/>
        <v>77910</v>
      </c>
      <c r="L55" s="29">
        <f t="shared" si="3"/>
        <v>35000</v>
      </c>
      <c r="M55" s="29">
        <f t="shared" si="4"/>
        <v>36750</v>
      </c>
      <c r="N55" s="29">
        <f t="shared" si="5"/>
        <v>36901.666666666664</v>
      </c>
      <c r="O55" s="29">
        <f t="shared" si="6"/>
        <v>36901.666666666664</v>
      </c>
    </row>
    <row r="56" spans="1:15" ht="45" x14ac:dyDescent="0.25">
      <c r="A56" s="4" t="s">
        <v>52</v>
      </c>
      <c r="B56" s="5">
        <v>50</v>
      </c>
      <c r="C56" s="2" t="s">
        <v>63</v>
      </c>
      <c r="D56" s="5" t="s">
        <v>18</v>
      </c>
      <c r="E56" s="8">
        <v>1</v>
      </c>
      <c r="F56" s="11">
        <v>195000</v>
      </c>
      <c r="G56" s="11">
        <f t="shared" si="0"/>
        <v>195000</v>
      </c>
      <c r="H56" s="22">
        <v>204750</v>
      </c>
      <c r="I56" s="16">
        <f t="shared" si="1"/>
        <v>204750</v>
      </c>
      <c r="J56" s="23">
        <v>217035</v>
      </c>
      <c r="K56" s="27">
        <f t="shared" si="2"/>
        <v>217035</v>
      </c>
      <c r="L56" s="29">
        <f t="shared" si="3"/>
        <v>195000</v>
      </c>
      <c r="M56" s="29">
        <f t="shared" si="4"/>
        <v>204750</v>
      </c>
      <c r="N56" s="29">
        <f t="shared" si="5"/>
        <v>205595</v>
      </c>
      <c r="O56" s="29">
        <f t="shared" si="6"/>
        <v>205595</v>
      </c>
    </row>
    <row r="57" spans="1:15" ht="45" x14ac:dyDescent="0.25">
      <c r="A57" s="4" t="s">
        <v>64</v>
      </c>
      <c r="B57" s="5">
        <v>51</v>
      </c>
      <c r="C57" s="2" t="s">
        <v>65</v>
      </c>
      <c r="D57" s="5" t="s">
        <v>18</v>
      </c>
      <c r="E57" s="8">
        <v>5</v>
      </c>
      <c r="F57" s="11">
        <v>45000</v>
      </c>
      <c r="G57" s="11">
        <f t="shared" si="0"/>
        <v>225000</v>
      </c>
      <c r="H57" s="22">
        <v>47250</v>
      </c>
      <c r="I57" s="16">
        <f t="shared" si="1"/>
        <v>236250</v>
      </c>
      <c r="J57" s="23">
        <v>50085</v>
      </c>
      <c r="K57" s="27">
        <f t="shared" si="2"/>
        <v>250425</v>
      </c>
      <c r="L57" s="29">
        <f t="shared" si="3"/>
        <v>45000</v>
      </c>
      <c r="M57" s="29">
        <f t="shared" si="4"/>
        <v>47250</v>
      </c>
      <c r="N57" s="29">
        <f t="shared" si="5"/>
        <v>47445</v>
      </c>
      <c r="O57" s="29">
        <f t="shared" si="6"/>
        <v>47445</v>
      </c>
    </row>
    <row r="58" spans="1:15" ht="45" x14ac:dyDescent="0.25">
      <c r="A58" s="4" t="s">
        <v>64</v>
      </c>
      <c r="B58" s="5">
        <v>52</v>
      </c>
      <c r="C58" s="2" t="s">
        <v>66</v>
      </c>
      <c r="D58" s="5" t="s">
        <v>18</v>
      </c>
      <c r="E58" s="8">
        <v>2</v>
      </c>
      <c r="F58" s="11">
        <v>115000</v>
      </c>
      <c r="G58" s="11">
        <f t="shared" si="0"/>
        <v>230000</v>
      </c>
      <c r="H58" s="22">
        <v>120750</v>
      </c>
      <c r="I58" s="16">
        <f t="shared" si="1"/>
        <v>241500</v>
      </c>
      <c r="J58" s="23">
        <v>127995</v>
      </c>
      <c r="K58" s="27">
        <f t="shared" si="2"/>
        <v>255990</v>
      </c>
      <c r="L58" s="29">
        <f t="shared" si="3"/>
        <v>115000</v>
      </c>
      <c r="M58" s="29">
        <f t="shared" si="4"/>
        <v>120750</v>
      </c>
      <c r="N58" s="29">
        <f t="shared" si="5"/>
        <v>121248.33333333333</v>
      </c>
      <c r="O58" s="29">
        <f t="shared" si="6"/>
        <v>121248.33333333333</v>
      </c>
    </row>
    <row r="59" spans="1:15" ht="45" x14ac:dyDescent="0.25">
      <c r="A59" s="4" t="s">
        <v>64</v>
      </c>
      <c r="B59" s="5">
        <v>53</v>
      </c>
      <c r="C59" s="2" t="s">
        <v>67</v>
      </c>
      <c r="D59" s="5" t="s">
        <v>18</v>
      </c>
      <c r="E59" s="8">
        <v>4</v>
      </c>
      <c r="F59" s="11">
        <v>25000</v>
      </c>
      <c r="G59" s="11">
        <f t="shared" si="0"/>
        <v>100000</v>
      </c>
      <c r="H59" s="22">
        <v>26250</v>
      </c>
      <c r="I59" s="16">
        <f t="shared" si="1"/>
        <v>105000</v>
      </c>
      <c r="J59" s="23">
        <v>27825</v>
      </c>
      <c r="K59" s="27">
        <f t="shared" si="2"/>
        <v>111300</v>
      </c>
      <c r="L59" s="29">
        <f t="shared" si="3"/>
        <v>25000</v>
      </c>
      <c r="M59" s="29">
        <f t="shared" si="4"/>
        <v>26250</v>
      </c>
      <c r="N59" s="29">
        <f t="shared" si="5"/>
        <v>26358.333333333332</v>
      </c>
      <c r="O59" s="29">
        <f t="shared" si="6"/>
        <v>26358.333333333332</v>
      </c>
    </row>
    <row r="60" spans="1:15" ht="30" x14ac:dyDescent="0.25">
      <c r="A60" s="4" t="s">
        <v>64</v>
      </c>
      <c r="B60" s="5">
        <v>54</v>
      </c>
      <c r="C60" s="2" t="s">
        <v>68</v>
      </c>
      <c r="D60" s="5" t="s">
        <v>18</v>
      </c>
      <c r="E60" s="8">
        <v>4</v>
      </c>
      <c r="F60" s="11">
        <v>28500</v>
      </c>
      <c r="G60" s="11">
        <f t="shared" si="0"/>
        <v>114000</v>
      </c>
      <c r="H60" s="22">
        <v>29925</v>
      </c>
      <c r="I60" s="16">
        <f t="shared" si="1"/>
        <v>119700</v>
      </c>
      <c r="J60" s="23">
        <v>31720.5</v>
      </c>
      <c r="K60" s="27">
        <f t="shared" si="2"/>
        <v>126882</v>
      </c>
      <c r="L60" s="29">
        <f t="shared" si="3"/>
        <v>28500</v>
      </c>
      <c r="M60" s="29">
        <f t="shared" si="4"/>
        <v>29925</v>
      </c>
      <c r="N60" s="29">
        <f t="shared" si="5"/>
        <v>30048.5</v>
      </c>
      <c r="O60" s="29">
        <f t="shared" si="6"/>
        <v>30048.5</v>
      </c>
    </row>
    <row r="61" spans="1:15" ht="45" x14ac:dyDescent="0.25">
      <c r="A61" s="4" t="s">
        <v>64</v>
      </c>
      <c r="B61" s="5">
        <v>55</v>
      </c>
      <c r="C61" s="2" t="s">
        <v>69</v>
      </c>
      <c r="D61" s="5" t="s">
        <v>18</v>
      </c>
      <c r="E61" s="8">
        <v>1</v>
      </c>
      <c r="F61" s="11">
        <v>35000</v>
      </c>
      <c r="G61" s="11">
        <f t="shared" si="0"/>
        <v>35000</v>
      </c>
      <c r="H61" s="22">
        <v>36750</v>
      </c>
      <c r="I61" s="16">
        <f t="shared" si="1"/>
        <v>36750</v>
      </c>
      <c r="J61" s="23">
        <v>38955</v>
      </c>
      <c r="K61" s="27">
        <f t="shared" si="2"/>
        <v>38955</v>
      </c>
      <c r="L61" s="29">
        <f t="shared" si="3"/>
        <v>35000</v>
      </c>
      <c r="M61" s="29">
        <f t="shared" si="4"/>
        <v>36750</v>
      </c>
      <c r="N61" s="29">
        <f t="shared" si="5"/>
        <v>36901.666666666664</v>
      </c>
      <c r="O61" s="29">
        <f t="shared" si="6"/>
        <v>36901.666666666664</v>
      </c>
    </row>
    <row r="62" spans="1:15" ht="45" x14ac:dyDescent="0.25">
      <c r="A62" s="4" t="s">
        <v>64</v>
      </c>
      <c r="B62" s="5">
        <v>56</v>
      </c>
      <c r="C62" s="2" t="s">
        <v>70</v>
      </c>
      <c r="D62" s="5" t="s">
        <v>18</v>
      </c>
      <c r="E62" s="8">
        <v>2</v>
      </c>
      <c r="F62" s="11">
        <v>25000</v>
      </c>
      <c r="G62" s="11">
        <f t="shared" si="0"/>
        <v>50000</v>
      </c>
      <c r="H62" s="22">
        <v>26250</v>
      </c>
      <c r="I62" s="16">
        <f t="shared" si="1"/>
        <v>52500</v>
      </c>
      <c r="J62" s="23">
        <v>27825</v>
      </c>
      <c r="K62" s="27">
        <f t="shared" si="2"/>
        <v>55650</v>
      </c>
      <c r="L62" s="29">
        <f t="shared" si="3"/>
        <v>25000</v>
      </c>
      <c r="M62" s="29">
        <f t="shared" si="4"/>
        <v>26250</v>
      </c>
      <c r="N62" s="29">
        <f t="shared" si="5"/>
        <v>26358.333333333332</v>
      </c>
      <c r="O62" s="29">
        <f t="shared" si="6"/>
        <v>26358.333333333332</v>
      </c>
    </row>
    <row r="63" spans="1:15" ht="45" x14ac:dyDescent="0.25">
      <c r="A63" s="4" t="s">
        <v>64</v>
      </c>
      <c r="B63" s="5">
        <v>57</v>
      </c>
      <c r="C63" s="2" t="s">
        <v>71</v>
      </c>
      <c r="D63" s="5" t="s">
        <v>14</v>
      </c>
      <c r="E63" s="8">
        <v>25</v>
      </c>
      <c r="F63" s="11">
        <v>16500</v>
      </c>
      <c r="G63" s="11">
        <f t="shared" si="0"/>
        <v>412500</v>
      </c>
      <c r="H63" s="22">
        <v>17325</v>
      </c>
      <c r="I63" s="16">
        <f t="shared" si="1"/>
        <v>433125</v>
      </c>
      <c r="J63" s="23">
        <v>18364.5</v>
      </c>
      <c r="K63" s="27">
        <f t="shared" si="2"/>
        <v>459112.5</v>
      </c>
      <c r="L63" s="29">
        <f t="shared" si="3"/>
        <v>16500</v>
      </c>
      <c r="M63" s="29">
        <f t="shared" si="4"/>
        <v>17325</v>
      </c>
      <c r="N63" s="29">
        <f t="shared" si="5"/>
        <v>17396.5</v>
      </c>
      <c r="O63" s="29">
        <f t="shared" si="6"/>
        <v>17396.5</v>
      </c>
    </row>
    <row r="64" spans="1:15" ht="60" x14ac:dyDescent="0.25">
      <c r="A64" s="4" t="s">
        <v>64</v>
      </c>
      <c r="B64" s="5">
        <v>58</v>
      </c>
      <c r="C64" s="2" t="s">
        <v>72</v>
      </c>
      <c r="D64" s="5" t="s">
        <v>18</v>
      </c>
      <c r="E64" s="8">
        <v>1</v>
      </c>
      <c r="F64" s="11">
        <v>295000</v>
      </c>
      <c r="G64" s="11">
        <f t="shared" si="0"/>
        <v>295000</v>
      </c>
      <c r="H64" s="22">
        <v>309750</v>
      </c>
      <c r="I64" s="16">
        <f t="shared" si="1"/>
        <v>309750</v>
      </c>
      <c r="J64" s="23">
        <v>328335</v>
      </c>
      <c r="K64" s="27">
        <f t="shared" si="2"/>
        <v>328335</v>
      </c>
      <c r="L64" s="29">
        <f t="shared" si="3"/>
        <v>295000</v>
      </c>
      <c r="M64" s="29">
        <f t="shared" si="4"/>
        <v>309750</v>
      </c>
      <c r="N64" s="29">
        <f t="shared" si="5"/>
        <v>311028.33333333331</v>
      </c>
      <c r="O64" s="29">
        <f t="shared" si="6"/>
        <v>311028.33333333331</v>
      </c>
    </row>
    <row r="65" spans="1:15" ht="45" x14ac:dyDescent="0.25">
      <c r="A65" s="4" t="s">
        <v>64</v>
      </c>
      <c r="B65" s="5">
        <v>59</v>
      </c>
      <c r="C65" s="2" t="s">
        <v>73</v>
      </c>
      <c r="D65" s="5" t="s">
        <v>18</v>
      </c>
      <c r="E65" s="8">
        <v>1</v>
      </c>
      <c r="F65" s="11">
        <v>255000</v>
      </c>
      <c r="G65" s="11">
        <f t="shared" si="0"/>
        <v>255000</v>
      </c>
      <c r="H65" s="22">
        <v>267750</v>
      </c>
      <c r="I65" s="16">
        <f t="shared" si="1"/>
        <v>267750</v>
      </c>
      <c r="J65" s="23">
        <v>283815</v>
      </c>
      <c r="K65" s="27">
        <f t="shared" si="2"/>
        <v>283815</v>
      </c>
      <c r="L65" s="29">
        <f t="shared" si="3"/>
        <v>255000</v>
      </c>
      <c r="M65" s="29">
        <f t="shared" si="4"/>
        <v>267750</v>
      </c>
      <c r="N65" s="29">
        <f t="shared" si="5"/>
        <v>268855</v>
      </c>
      <c r="O65" s="29">
        <f t="shared" si="6"/>
        <v>268855</v>
      </c>
    </row>
    <row r="66" spans="1:15" ht="45" x14ac:dyDescent="0.25">
      <c r="A66" s="4" t="s">
        <v>74</v>
      </c>
      <c r="B66" s="5">
        <v>60</v>
      </c>
      <c r="C66" s="2" t="s">
        <v>75</v>
      </c>
      <c r="D66" s="5" t="s">
        <v>18</v>
      </c>
      <c r="E66" s="8">
        <v>6</v>
      </c>
      <c r="F66" s="11">
        <v>45000</v>
      </c>
      <c r="G66" s="11">
        <f t="shared" si="0"/>
        <v>270000</v>
      </c>
      <c r="H66" s="22">
        <v>47250</v>
      </c>
      <c r="I66" s="16">
        <f t="shared" si="1"/>
        <v>283500</v>
      </c>
      <c r="J66" s="23">
        <v>50085</v>
      </c>
      <c r="K66" s="27">
        <f t="shared" si="2"/>
        <v>300510</v>
      </c>
      <c r="L66" s="29">
        <f t="shared" si="3"/>
        <v>45000</v>
      </c>
      <c r="M66" s="29">
        <f t="shared" si="4"/>
        <v>47250</v>
      </c>
      <c r="N66" s="29">
        <f t="shared" si="5"/>
        <v>47445</v>
      </c>
      <c r="O66" s="29">
        <f t="shared" si="6"/>
        <v>47445</v>
      </c>
    </row>
    <row r="67" spans="1:15" ht="30" x14ac:dyDescent="0.25">
      <c r="A67" s="4" t="s">
        <v>74</v>
      </c>
      <c r="B67" s="5">
        <v>61</v>
      </c>
      <c r="C67" s="2" t="s">
        <v>76</v>
      </c>
      <c r="D67" s="5" t="s">
        <v>18</v>
      </c>
      <c r="E67" s="8">
        <v>5</v>
      </c>
      <c r="F67" s="11">
        <v>40000</v>
      </c>
      <c r="G67" s="11">
        <f t="shared" si="0"/>
        <v>200000</v>
      </c>
      <c r="H67" s="22">
        <v>42000</v>
      </c>
      <c r="I67" s="16">
        <f t="shared" si="1"/>
        <v>210000</v>
      </c>
      <c r="J67" s="23">
        <v>44520</v>
      </c>
      <c r="K67" s="27">
        <f t="shared" si="2"/>
        <v>222600</v>
      </c>
      <c r="L67" s="29">
        <f t="shared" si="3"/>
        <v>40000</v>
      </c>
      <c r="M67" s="29">
        <f t="shared" si="4"/>
        <v>42000</v>
      </c>
      <c r="N67" s="29">
        <f t="shared" si="5"/>
        <v>42173.333333333336</v>
      </c>
      <c r="O67" s="29">
        <f t="shared" si="6"/>
        <v>42173.333333333336</v>
      </c>
    </row>
    <row r="68" spans="1:15" ht="30" x14ac:dyDescent="0.25">
      <c r="A68" s="4" t="s">
        <v>74</v>
      </c>
      <c r="B68" s="5">
        <v>62</v>
      </c>
      <c r="C68" s="2" t="s">
        <v>77</v>
      </c>
      <c r="D68" s="5" t="s">
        <v>18</v>
      </c>
      <c r="E68" s="8">
        <v>5</v>
      </c>
      <c r="F68" s="11">
        <v>35000</v>
      </c>
      <c r="G68" s="11">
        <f t="shared" si="0"/>
        <v>175000</v>
      </c>
      <c r="H68" s="22">
        <v>36750</v>
      </c>
      <c r="I68" s="16">
        <f t="shared" si="1"/>
        <v>183750</v>
      </c>
      <c r="J68" s="23">
        <v>38955</v>
      </c>
      <c r="K68" s="27">
        <f t="shared" si="2"/>
        <v>194775</v>
      </c>
      <c r="L68" s="29">
        <f t="shared" si="3"/>
        <v>35000</v>
      </c>
      <c r="M68" s="29">
        <f t="shared" si="4"/>
        <v>36750</v>
      </c>
      <c r="N68" s="29">
        <f t="shared" si="5"/>
        <v>36901.666666666664</v>
      </c>
      <c r="O68" s="29">
        <f t="shared" si="6"/>
        <v>36901.666666666664</v>
      </c>
    </row>
    <row r="69" spans="1:15" ht="30" x14ac:dyDescent="0.25">
      <c r="A69" s="4" t="s">
        <v>74</v>
      </c>
      <c r="B69" s="5">
        <v>63</v>
      </c>
      <c r="C69" s="2" t="s">
        <v>78</v>
      </c>
      <c r="D69" s="5" t="s">
        <v>18</v>
      </c>
      <c r="E69" s="8">
        <v>5</v>
      </c>
      <c r="F69" s="11">
        <v>75000</v>
      </c>
      <c r="G69" s="11">
        <f t="shared" si="0"/>
        <v>375000</v>
      </c>
      <c r="H69" s="22">
        <v>78750</v>
      </c>
      <c r="I69" s="16">
        <f t="shared" si="1"/>
        <v>393750</v>
      </c>
      <c r="J69" s="23">
        <v>83475</v>
      </c>
      <c r="K69" s="27">
        <f t="shared" si="2"/>
        <v>417375</v>
      </c>
      <c r="L69" s="29">
        <f t="shared" si="3"/>
        <v>75000</v>
      </c>
      <c r="M69" s="29">
        <f t="shared" si="4"/>
        <v>78750</v>
      </c>
      <c r="N69" s="29">
        <f t="shared" si="5"/>
        <v>79075</v>
      </c>
      <c r="O69" s="29">
        <f t="shared" si="6"/>
        <v>79075</v>
      </c>
    </row>
    <row r="70" spans="1:15" ht="90" x14ac:dyDescent="0.25">
      <c r="A70" s="4" t="s">
        <v>74</v>
      </c>
      <c r="B70" s="5">
        <v>64</v>
      </c>
      <c r="C70" s="2" t="s">
        <v>79</v>
      </c>
      <c r="D70" s="5" t="s">
        <v>18</v>
      </c>
      <c r="E70" s="8">
        <v>2</v>
      </c>
      <c r="F70" s="11">
        <v>125000</v>
      </c>
      <c r="G70" s="11">
        <f t="shared" si="0"/>
        <v>250000</v>
      </c>
      <c r="H70" s="22">
        <v>131250</v>
      </c>
      <c r="I70" s="16">
        <f t="shared" si="1"/>
        <v>262500</v>
      </c>
      <c r="J70" s="23">
        <v>139125</v>
      </c>
      <c r="K70" s="27">
        <f t="shared" si="2"/>
        <v>278250</v>
      </c>
      <c r="L70" s="29">
        <f t="shared" si="3"/>
        <v>125000</v>
      </c>
      <c r="M70" s="29">
        <f t="shared" si="4"/>
        <v>131250</v>
      </c>
      <c r="N70" s="29">
        <f t="shared" si="5"/>
        <v>131791.66666666666</v>
      </c>
      <c r="O70" s="29">
        <f t="shared" si="6"/>
        <v>131791.66666666666</v>
      </c>
    </row>
    <row r="71" spans="1:15" ht="30" x14ac:dyDescent="0.25">
      <c r="A71" s="4" t="s">
        <v>74</v>
      </c>
      <c r="B71" s="5">
        <v>65</v>
      </c>
      <c r="C71" s="2" t="s">
        <v>80</v>
      </c>
      <c r="D71" s="5" t="s">
        <v>18</v>
      </c>
      <c r="E71" s="8">
        <v>3</v>
      </c>
      <c r="F71" s="11">
        <v>125000</v>
      </c>
      <c r="G71" s="11">
        <f t="shared" ref="G71:G90" si="7">+F71*E71</f>
        <v>375000</v>
      </c>
      <c r="H71" s="22">
        <v>131250</v>
      </c>
      <c r="I71" s="16">
        <f t="shared" ref="I71:I90" si="8">+H71*E71</f>
        <v>393750</v>
      </c>
      <c r="J71" s="23">
        <v>139125</v>
      </c>
      <c r="K71" s="27">
        <f t="shared" ref="K71:K90" si="9">+J71*E71</f>
        <v>417375</v>
      </c>
      <c r="L71" s="29">
        <f t="shared" ref="L71:L90" si="10">MIN(F71,H71, J71 )</f>
        <v>125000</v>
      </c>
      <c r="M71" s="29">
        <f t="shared" ref="M71:M90" si="11">MAX(F71,H71, KJ71 )</f>
        <v>131250</v>
      </c>
      <c r="N71" s="29">
        <f t="shared" ref="N71:N90" si="12">AVERAGE(F71, H71, J71)</f>
        <v>131791.66666666666</v>
      </c>
      <c r="O71" s="29">
        <f t="shared" ref="O71:O90" si="13">+N71</f>
        <v>131791.66666666666</v>
      </c>
    </row>
    <row r="72" spans="1:15" ht="30" x14ac:dyDescent="0.25">
      <c r="A72" s="4" t="s">
        <v>74</v>
      </c>
      <c r="B72" s="5">
        <v>66</v>
      </c>
      <c r="C72" s="2" t="s">
        <v>81</v>
      </c>
      <c r="D72" s="5" t="s">
        <v>18</v>
      </c>
      <c r="E72" s="8">
        <v>2</v>
      </c>
      <c r="F72" s="11">
        <v>185000</v>
      </c>
      <c r="G72" s="11">
        <f t="shared" si="7"/>
        <v>370000</v>
      </c>
      <c r="H72" s="22">
        <v>194250</v>
      </c>
      <c r="I72" s="16">
        <f t="shared" si="8"/>
        <v>388500</v>
      </c>
      <c r="J72" s="23">
        <v>205905</v>
      </c>
      <c r="K72" s="27">
        <f t="shared" si="9"/>
        <v>411810</v>
      </c>
      <c r="L72" s="29">
        <f t="shared" si="10"/>
        <v>185000</v>
      </c>
      <c r="M72" s="29">
        <f t="shared" si="11"/>
        <v>194250</v>
      </c>
      <c r="N72" s="29">
        <f t="shared" si="12"/>
        <v>195051.66666666666</v>
      </c>
      <c r="O72" s="29">
        <f t="shared" si="13"/>
        <v>195051.66666666666</v>
      </c>
    </row>
    <row r="73" spans="1:15" ht="30" x14ac:dyDescent="0.25">
      <c r="A73" s="4" t="s">
        <v>74</v>
      </c>
      <c r="B73" s="5">
        <v>67</v>
      </c>
      <c r="C73" s="2" t="s">
        <v>82</v>
      </c>
      <c r="D73" s="5" t="s">
        <v>18</v>
      </c>
      <c r="E73" s="8">
        <v>2</v>
      </c>
      <c r="F73" s="11">
        <v>45000</v>
      </c>
      <c r="G73" s="11">
        <f t="shared" si="7"/>
        <v>90000</v>
      </c>
      <c r="H73" s="22">
        <v>47250</v>
      </c>
      <c r="I73" s="16">
        <f t="shared" si="8"/>
        <v>94500</v>
      </c>
      <c r="J73" s="23">
        <v>50085</v>
      </c>
      <c r="K73" s="27">
        <f t="shared" si="9"/>
        <v>100170</v>
      </c>
      <c r="L73" s="29">
        <f t="shared" si="10"/>
        <v>45000</v>
      </c>
      <c r="M73" s="29">
        <f t="shared" si="11"/>
        <v>47250</v>
      </c>
      <c r="N73" s="29">
        <f t="shared" si="12"/>
        <v>47445</v>
      </c>
      <c r="O73" s="29">
        <f t="shared" si="13"/>
        <v>47445</v>
      </c>
    </row>
    <row r="74" spans="1:15" ht="45" x14ac:dyDescent="0.25">
      <c r="A74" s="4" t="s">
        <v>74</v>
      </c>
      <c r="B74" s="5">
        <v>68</v>
      </c>
      <c r="C74" s="2" t="s">
        <v>83</v>
      </c>
      <c r="D74" s="5" t="s">
        <v>18</v>
      </c>
      <c r="E74" s="8">
        <v>3</v>
      </c>
      <c r="F74" s="11">
        <v>40000</v>
      </c>
      <c r="G74" s="11">
        <f t="shared" si="7"/>
        <v>120000</v>
      </c>
      <c r="H74" s="22">
        <v>42000</v>
      </c>
      <c r="I74" s="16">
        <f t="shared" si="8"/>
        <v>126000</v>
      </c>
      <c r="J74" s="23">
        <v>44520</v>
      </c>
      <c r="K74" s="27">
        <f t="shared" si="9"/>
        <v>133560</v>
      </c>
      <c r="L74" s="29">
        <f t="shared" si="10"/>
        <v>40000</v>
      </c>
      <c r="M74" s="29">
        <f t="shared" si="11"/>
        <v>42000</v>
      </c>
      <c r="N74" s="29">
        <f t="shared" si="12"/>
        <v>42173.333333333336</v>
      </c>
      <c r="O74" s="29">
        <f t="shared" si="13"/>
        <v>42173.333333333336</v>
      </c>
    </row>
    <row r="75" spans="1:15" ht="30" x14ac:dyDescent="0.25">
      <c r="A75" s="4" t="s">
        <v>74</v>
      </c>
      <c r="B75" s="5">
        <v>69</v>
      </c>
      <c r="C75" s="2" t="s">
        <v>84</v>
      </c>
      <c r="D75" s="5" t="s">
        <v>18</v>
      </c>
      <c r="E75" s="8">
        <v>2</v>
      </c>
      <c r="F75" s="11">
        <v>35000</v>
      </c>
      <c r="G75" s="11">
        <f t="shared" si="7"/>
        <v>70000</v>
      </c>
      <c r="H75" s="22">
        <v>36750</v>
      </c>
      <c r="I75" s="16">
        <f t="shared" si="8"/>
        <v>73500</v>
      </c>
      <c r="J75" s="23">
        <v>38955</v>
      </c>
      <c r="K75" s="27">
        <f t="shared" si="9"/>
        <v>77910</v>
      </c>
      <c r="L75" s="29">
        <f t="shared" si="10"/>
        <v>35000</v>
      </c>
      <c r="M75" s="29">
        <f t="shared" si="11"/>
        <v>36750</v>
      </c>
      <c r="N75" s="29">
        <f t="shared" si="12"/>
        <v>36901.666666666664</v>
      </c>
      <c r="O75" s="29">
        <f t="shared" si="13"/>
        <v>36901.666666666664</v>
      </c>
    </row>
    <row r="76" spans="1:15" ht="45" x14ac:dyDescent="0.25">
      <c r="A76" s="4" t="s">
        <v>85</v>
      </c>
      <c r="B76" s="5">
        <v>70</v>
      </c>
      <c r="C76" s="2" t="s">
        <v>86</v>
      </c>
      <c r="D76" s="5" t="s">
        <v>18</v>
      </c>
      <c r="E76" s="8">
        <v>2</v>
      </c>
      <c r="F76" s="11">
        <v>125000</v>
      </c>
      <c r="G76" s="11">
        <f t="shared" si="7"/>
        <v>250000</v>
      </c>
      <c r="H76" s="22">
        <v>131250</v>
      </c>
      <c r="I76" s="16">
        <f t="shared" si="8"/>
        <v>262500</v>
      </c>
      <c r="J76" s="23">
        <v>139125</v>
      </c>
      <c r="K76" s="27">
        <f t="shared" si="9"/>
        <v>278250</v>
      </c>
      <c r="L76" s="29">
        <f t="shared" si="10"/>
        <v>125000</v>
      </c>
      <c r="M76" s="29">
        <f t="shared" si="11"/>
        <v>131250</v>
      </c>
      <c r="N76" s="29">
        <f t="shared" si="12"/>
        <v>131791.66666666666</v>
      </c>
      <c r="O76" s="29">
        <f t="shared" si="13"/>
        <v>131791.66666666666</v>
      </c>
    </row>
    <row r="77" spans="1:15" ht="45" x14ac:dyDescent="0.25">
      <c r="A77" s="4" t="s">
        <v>85</v>
      </c>
      <c r="B77" s="5">
        <v>71</v>
      </c>
      <c r="C77" s="2" t="s">
        <v>87</v>
      </c>
      <c r="D77" s="5" t="s">
        <v>18</v>
      </c>
      <c r="E77" s="8">
        <v>1</v>
      </c>
      <c r="F77" s="11">
        <v>16500</v>
      </c>
      <c r="G77" s="11">
        <f t="shared" si="7"/>
        <v>16500</v>
      </c>
      <c r="H77" s="22">
        <v>17325</v>
      </c>
      <c r="I77" s="16">
        <f t="shared" si="8"/>
        <v>17325</v>
      </c>
      <c r="J77" s="23">
        <v>18364.5</v>
      </c>
      <c r="K77" s="27">
        <f t="shared" si="9"/>
        <v>18364.5</v>
      </c>
      <c r="L77" s="29">
        <f t="shared" si="10"/>
        <v>16500</v>
      </c>
      <c r="M77" s="29">
        <f t="shared" si="11"/>
        <v>17325</v>
      </c>
      <c r="N77" s="29">
        <f t="shared" si="12"/>
        <v>17396.5</v>
      </c>
      <c r="O77" s="29">
        <f t="shared" si="13"/>
        <v>17396.5</v>
      </c>
    </row>
    <row r="78" spans="1:15" ht="45" x14ac:dyDescent="0.25">
      <c r="A78" s="4" t="s">
        <v>85</v>
      </c>
      <c r="B78" s="5">
        <v>72</v>
      </c>
      <c r="C78" s="2" t="s">
        <v>88</v>
      </c>
      <c r="D78" s="5" t="s">
        <v>9</v>
      </c>
      <c r="E78" s="8">
        <v>17</v>
      </c>
      <c r="F78" s="11">
        <v>7000</v>
      </c>
      <c r="G78" s="11">
        <f t="shared" si="7"/>
        <v>119000</v>
      </c>
      <c r="H78" s="22">
        <v>7350</v>
      </c>
      <c r="I78" s="16">
        <f t="shared" si="8"/>
        <v>124950</v>
      </c>
      <c r="J78" s="23">
        <v>7791</v>
      </c>
      <c r="K78" s="27">
        <f t="shared" si="9"/>
        <v>132447</v>
      </c>
      <c r="L78" s="29">
        <f t="shared" si="10"/>
        <v>7000</v>
      </c>
      <c r="M78" s="29">
        <f t="shared" si="11"/>
        <v>7350</v>
      </c>
      <c r="N78" s="29">
        <f t="shared" si="12"/>
        <v>7380.333333333333</v>
      </c>
      <c r="O78" s="29">
        <f t="shared" si="13"/>
        <v>7380.333333333333</v>
      </c>
    </row>
    <row r="79" spans="1:15" ht="45" x14ac:dyDescent="0.25">
      <c r="A79" s="4" t="s">
        <v>85</v>
      </c>
      <c r="B79" s="5">
        <v>73</v>
      </c>
      <c r="C79" s="2" t="s">
        <v>89</v>
      </c>
      <c r="D79" s="5" t="s">
        <v>18</v>
      </c>
      <c r="E79" s="8">
        <v>1</v>
      </c>
      <c r="F79" s="11">
        <v>245000</v>
      </c>
      <c r="G79" s="11">
        <f t="shared" si="7"/>
        <v>245000</v>
      </c>
      <c r="H79" s="22">
        <v>257250</v>
      </c>
      <c r="I79" s="16">
        <f t="shared" si="8"/>
        <v>257250</v>
      </c>
      <c r="J79" s="23">
        <v>272685</v>
      </c>
      <c r="K79" s="27">
        <f t="shared" si="9"/>
        <v>272685</v>
      </c>
      <c r="L79" s="29">
        <f t="shared" si="10"/>
        <v>245000</v>
      </c>
      <c r="M79" s="29">
        <f t="shared" si="11"/>
        <v>257250</v>
      </c>
      <c r="N79" s="29">
        <f t="shared" si="12"/>
        <v>258311.66666666666</v>
      </c>
      <c r="O79" s="29">
        <f t="shared" si="13"/>
        <v>258311.66666666666</v>
      </c>
    </row>
    <row r="80" spans="1:15" ht="45" x14ac:dyDescent="0.25">
      <c r="A80" s="4" t="s">
        <v>85</v>
      </c>
      <c r="B80" s="5">
        <v>74</v>
      </c>
      <c r="C80" s="2" t="s">
        <v>90</v>
      </c>
      <c r="D80" s="5" t="s">
        <v>18</v>
      </c>
      <c r="E80" s="8">
        <v>1</v>
      </c>
      <c r="F80" s="11">
        <v>45000</v>
      </c>
      <c r="G80" s="11">
        <f t="shared" si="7"/>
        <v>45000</v>
      </c>
      <c r="H80" s="22">
        <v>47250</v>
      </c>
      <c r="I80" s="16">
        <f t="shared" si="8"/>
        <v>47250</v>
      </c>
      <c r="J80" s="23">
        <v>50085</v>
      </c>
      <c r="K80" s="27">
        <f t="shared" si="9"/>
        <v>50085</v>
      </c>
      <c r="L80" s="29">
        <f t="shared" si="10"/>
        <v>45000</v>
      </c>
      <c r="M80" s="29">
        <f t="shared" si="11"/>
        <v>47250</v>
      </c>
      <c r="N80" s="29">
        <f t="shared" si="12"/>
        <v>47445</v>
      </c>
      <c r="O80" s="29">
        <f t="shared" si="13"/>
        <v>47445</v>
      </c>
    </row>
    <row r="81" spans="1:15" ht="45" x14ac:dyDescent="0.25">
      <c r="A81" s="4" t="s">
        <v>85</v>
      </c>
      <c r="B81" s="5">
        <v>75</v>
      </c>
      <c r="C81" s="2" t="s">
        <v>91</v>
      </c>
      <c r="D81" s="5" t="s">
        <v>18</v>
      </c>
      <c r="E81" s="8">
        <v>2</v>
      </c>
      <c r="F81" s="11">
        <v>4500</v>
      </c>
      <c r="G81" s="11">
        <f t="shared" si="7"/>
        <v>9000</v>
      </c>
      <c r="H81" s="22">
        <v>4725</v>
      </c>
      <c r="I81" s="16">
        <f t="shared" si="8"/>
        <v>9450</v>
      </c>
      <c r="J81" s="23">
        <v>5008.5</v>
      </c>
      <c r="K81" s="27">
        <f t="shared" si="9"/>
        <v>10017</v>
      </c>
      <c r="L81" s="29">
        <f t="shared" si="10"/>
        <v>4500</v>
      </c>
      <c r="M81" s="29">
        <f t="shared" si="11"/>
        <v>4725</v>
      </c>
      <c r="N81" s="29">
        <f t="shared" si="12"/>
        <v>4744.5</v>
      </c>
      <c r="O81" s="29">
        <f t="shared" si="13"/>
        <v>4744.5</v>
      </c>
    </row>
    <row r="82" spans="1:15" ht="45" x14ac:dyDescent="0.25">
      <c r="A82" s="4" t="s">
        <v>92</v>
      </c>
      <c r="B82" s="5">
        <v>76</v>
      </c>
      <c r="C82" s="2" t="s">
        <v>93</v>
      </c>
      <c r="D82" s="5" t="s">
        <v>94</v>
      </c>
      <c r="E82" s="8">
        <v>2</v>
      </c>
      <c r="F82" s="11">
        <v>90000</v>
      </c>
      <c r="G82" s="11">
        <f t="shared" si="7"/>
        <v>180000</v>
      </c>
      <c r="H82" s="22">
        <v>94500</v>
      </c>
      <c r="I82" s="16">
        <f t="shared" si="8"/>
        <v>189000</v>
      </c>
      <c r="J82" s="23">
        <v>100170</v>
      </c>
      <c r="K82" s="27">
        <f t="shared" si="9"/>
        <v>200340</v>
      </c>
      <c r="L82" s="29">
        <f t="shared" si="10"/>
        <v>90000</v>
      </c>
      <c r="M82" s="29">
        <f t="shared" si="11"/>
        <v>94500</v>
      </c>
      <c r="N82" s="29">
        <f t="shared" si="12"/>
        <v>94890</v>
      </c>
      <c r="O82" s="29">
        <f t="shared" si="13"/>
        <v>94890</v>
      </c>
    </row>
    <row r="83" spans="1:15" ht="30" x14ac:dyDescent="0.25">
      <c r="A83" s="4" t="s">
        <v>92</v>
      </c>
      <c r="B83" s="5">
        <v>77</v>
      </c>
      <c r="C83" s="2" t="s">
        <v>95</v>
      </c>
      <c r="D83" s="5" t="s">
        <v>14</v>
      </c>
      <c r="E83" s="8">
        <v>10</v>
      </c>
      <c r="F83" s="11">
        <v>18000</v>
      </c>
      <c r="G83" s="11">
        <f t="shared" si="7"/>
        <v>180000</v>
      </c>
      <c r="H83" s="22">
        <v>18900</v>
      </c>
      <c r="I83" s="16">
        <f t="shared" si="8"/>
        <v>189000</v>
      </c>
      <c r="J83" s="23">
        <v>20034</v>
      </c>
      <c r="K83" s="27">
        <f t="shared" si="9"/>
        <v>200340</v>
      </c>
      <c r="L83" s="29">
        <f t="shared" si="10"/>
        <v>18000</v>
      </c>
      <c r="M83" s="29">
        <f t="shared" si="11"/>
        <v>18900</v>
      </c>
      <c r="N83" s="29">
        <f t="shared" si="12"/>
        <v>18978</v>
      </c>
      <c r="O83" s="29">
        <f t="shared" si="13"/>
        <v>18978</v>
      </c>
    </row>
    <row r="84" spans="1:15" ht="30" x14ac:dyDescent="0.25">
      <c r="A84" s="4" t="s">
        <v>92</v>
      </c>
      <c r="B84" s="5">
        <v>78</v>
      </c>
      <c r="C84" s="2" t="s">
        <v>96</v>
      </c>
      <c r="D84" s="5" t="s">
        <v>18</v>
      </c>
      <c r="E84" s="8">
        <v>2</v>
      </c>
      <c r="F84" s="11">
        <v>40000</v>
      </c>
      <c r="G84" s="11">
        <f t="shared" si="7"/>
        <v>80000</v>
      </c>
      <c r="H84" s="22">
        <v>42000</v>
      </c>
      <c r="I84" s="16">
        <f t="shared" si="8"/>
        <v>84000</v>
      </c>
      <c r="J84" s="23">
        <v>44520</v>
      </c>
      <c r="K84" s="27">
        <f t="shared" si="9"/>
        <v>89040</v>
      </c>
      <c r="L84" s="29">
        <f t="shared" si="10"/>
        <v>40000</v>
      </c>
      <c r="M84" s="29">
        <f t="shared" si="11"/>
        <v>42000</v>
      </c>
      <c r="N84" s="29">
        <f t="shared" si="12"/>
        <v>42173.333333333336</v>
      </c>
      <c r="O84" s="29">
        <f t="shared" si="13"/>
        <v>42173.333333333336</v>
      </c>
    </row>
    <row r="85" spans="1:15" ht="45" x14ac:dyDescent="0.25">
      <c r="A85" s="4" t="s">
        <v>92</v>
      </c>
      <c r="B85" s="5">
        <v>79</v>
      </c>
      <c r="C85" s="2" t="s">
        <v>97</v>
      </c>
      <c r="D85" s="5" t="s">
        <v>18</v>
      </c>
      <c r="E85" s="8">
        <v>1</v>
      </c>
      <c r="F85" s="11">
        <v>165000</v>
      </c>
      <c r="G85" s="11">
        <f t="shared" si="7"/>
        <v>165000</v>
      </c>
      <c r="H85" s="22">
        <v>173250</v>
      </c>
      <c r="I85" s="16">
        <f t="shared" si="8"/>
        <v>173250</v>
      </c>
      <c r="J85" s="23">
        <v>183645</v>
      </c>
      <c r="K85" s="27">
        <f t="shared" si="9"/>
        <v>183645</v>
      </c>
      <c r="L85" s="29">
        <f t="shared" si="10"/>
        <v>165000</v>
      </c>
      <c r="M85" s="29">
        <f t="shared" si="11"/>
        <v>173250</v>
      </c>
      <c r="N85" s="29">
        <f t="shared" si="12"/>
        <v>173965</v>
      </c>
      <c r="O85" s="29">
        <f t="shared" si="13"/>
        <v>173965</v>
      </c>
    </row>
    <row r="86" spans="1:15" ht="30" x14ac:dyDescent="0.25">
      <c r="A86" s="4" t="s">
        <v>92</v>
      </c>
      <c r="B86" s="5">
        <v>80</v>
      </c>
      <c r="C86" s="2" t="s">
        <v>98</v>
      </c>
      <c r="D86" s="5" t="s">
        <v>18</v>
      </c>
      <c r="E86" s="8">
        <v>2</v>
      </c>
      <c r="F86" s="11">
        <v>14500</v>
      </c>
      <c r="G86" s="11">
        <f t="shared" si="7"/>
        <v>29000</v>
      </c>
      <c r="H86" s="22">
        <v>15225</v>
      </c>
      <c r="I86" s="16">
        <f t="shared" si="8"/>
        <v>30450</v>
      </c>
      <c r="J86" s="23">
        <v>16138.5</v>
      </c>
      <c r="K86" s="27">
        <f t="shared" si="9"/>
        <v>32277</v>
      </c>
      <c r="L86" s="29">
        <f t="shared" si="10"/>
        <v>14500</v>
      </c>
      <c r="M86" s="29">
        <f t="shared" si="11"/>
        <v>15225</v>
      </c>
      <c r="N86" s="29">
        <f t="shared" si="12"/>
        <v>15287.833333333334</v>
      </c>
      <c r="O86" s="29">
        <f t="shared" si="13"/>
        <v>15287.833333333334</v>
      </c>
    </row>
    <row r="87" spans="1:15" ht="30" x14ac:dyDescent="0.25">
      <c r="A87" s="4" t="s">
        <v>92</v>
      </c>
      <c r="B87" s="5">
        <v>81</v>
      </c>
      <c r="C87" s="2" t="s">
        <v>99</v>
      </c>
      <c r="D87" s="5" t="s">
        <v>9</v>
      </c>
      <c r="E87" s="8">
        <v>12</v>
      </c>
      <c r="F87" s="11">
        <v>7000</v>
      </c>
      <c r="G87" s="11">
        <f t="shared" si="7"/>
        <v>84000</v>
      </c>
      <c r="H87" s="22">
        <v>7350</v>
      </c>
      <c r="I87" s="16">
        <f t="shared" si="8"/>
        <v>88200</v>
      </c>
      <c r="J87" s="23">
        <v>7791</v>
      </c>
      <c r="K87" s="27">
        <f t="shared" si="9"/>
        <v>93492</v>
      </c>
      <c r="L87" s="29">
        <f t="shared" si="10"/>
        <v>7000</v>
      </c>
      <c r="M87" s="29">
        <f t="shared" si="11"/>
        <v>7350</v>
      </c>
      <c r="N87" s="29">
        <f t="shared" si="12"/>
        <v>7380.333333333333</v>
      </c>
      <c r="O87" s="29">
        <f t="shared" si="13"/>
        <v>7380.333333333333</v>
      </c>
    </row>
    <row r="88" spans="1:15" ht="45" x14ac:dyDescent="0.25">
      <c r="A88" s="4" t="s">
        <v>92</v>
      </c>
      <c r="B88" s="5">
        <v>82</v>
      </c>
      <c r="C88" s="2" t="s">
        <v>100</v>
      </c>
      <c r="D88" s="5" t="s">
        <v>9</v>
      </c>
      <c r="E88" s="8">
        <v>8</v>
      </c>
      <c r="F88" s="11">
        <v>45000</v>
      </c>
      <c r="G88" s="11">
        <f t="shared" si="7"/>
        <v>360000</v>
      </c>
      <c r="H88" s="22">
        <v>47250</v>
      </c>
      <c r="I88" s="16">
        <f t="shared" si="8"/>
        <v>378000</v>
      </c>
      <c r="J88" s="23">
        <v>50085</v>
      </c>
      <c r="K88" s="27">
        <f t="shared" si="9"/>
        <v>400680</v>
      </c>
      <c r="L88" s="29">
        <f t="shared" si="10"/>
        <v>45000</v>
      </c>
      <c r="M88" s="29">
        <f t="shared" si="11"/>
        <v>47250</v>
      </c>
      <c r="N88" s="29">
        <f t="shared" si="12"/>
        <v>47445</v>
      </c>
      <c r="O88" s="29">
        <f t="shared" si="13"/>
        <v>47445</v>
      </c>
    </row>
    <row r="89" spans="1:15" ht="60" x14ac:dyDescent="0.25">
      <c r="A89" s="4" t="s">
        <v>92</v>
      </c>
      <c r="B89" s="5">
        <v>83</v>
      </c>
      <c r="C89" s="2" t="s">
        <v>101</v>
      </c>
      <c r="D89" s="5" t="s">
        <v>102</v>
      </c>
      <c r="E89" s="8">
        <v>2</v>
      </c>
      <c r="F89" s="11">
        <v>35000</v>
      </c>
      <c r="G89" s="11">
        <f t="shared" si="7"/>
        <v>70000</v>
      </c>
      <c r="H89" s="22">
        <v>36750</v>
      </c>
      <c r="I89" s="16">
        <f t="shared" si="8"/>
        <v>73500</v>
      </c>
      <c r="J89" s="23">
        <v>38955</v>
      </c>
      <c r="K89" s="27">
        <f t="shared" si="9"/>
        <v>77910</v>
      </c>
      <c r="L89" s="29">
        <f t="shared" si="10"/>
        <v>35000</v>
      </c>
      <c r="M89" s="29">
        <f t="shared" si="11"/>
        <v>36750</v>
      </c>
      <c r="N89" s="29">
        <f t="shared" si="12"/>
        <v>36901.666666666664</v>
      </c>
      <c r="O89" s="29">
        <f t="shared" si="13"/>
        <v>36901.666666666664</v>
      </c>
    </row>
    <row r="90" spans="1:15" ht="105" x14ac:dyDescent="0.25">
      <c r="A90" s="4" t="s">
        <v>92</v>
      </c>
      <c r="B90" s="5">
        <v>84</v>
      </c>
      <c r="C90" s="2" t="s">
        <v>103</v>
      </c>
      <c r="D90" s="5" t="s">
        <v>104</v>
      </c>
      <c r="E90" s="8">
        <v>2</v>
      </c>
      <c r="F90" s="11">
        <v>14500</v>
      </c>
      <c r="G90" s="11">
        <f t="shared" si="7"/>
        <v>29000</v>
      </c>
      <c r="H90" s="22">
        <v>15225</v>
      </c>
      <c r="I90" s="16">
        <f t="shared" si="8"/>
        <v>30450</v>
      </c>
      <c r="J90" s="23">
        <v>16138.5</v>
      </c>
      <c r="K90" s="27">
        <f t="shared" si="9"/>
        <v>32277</v>
      </c>
      <c r="L90" s="29">
        <f t="shared" si="10"/>
        <v>14500</v>
      </c>
      <c r="M90" s="29">
        <f t="shared" si="11"/>
        <v>15225</v>
      </c>
      <c r="N90" s="29">
        <f t="shared" si="12"/>
        <v>15287.833333333334</v>
      </c>
      <c r="O90" s="29">
        <f t="shared" si="13"/>
        <v>15287.833333333334</v>
      </c>
    </row>
    <row r="91" spans="1:15" ht="15.75" thickBot="1" x14ac:dyDescent="0.3">
      <c r="A91" s="40" t="s">
        <v>106</v>
      </c>
      <c r="B91" s="40"/>
      <c r="C91" s="40"/>
      <c r="D91" s="40"/>
      <c r="E91" s="52"/>
      <c r="F91" s="12">
        <f t="shared" ref="F91:K91" si="14">SUM(F7:F90)</f>
        <v>6587800</v>
      </c>
      <c r="G91" s="13">
        <f t="shared" si="14"/>
        <v>46279600</v>
      </c>
      <c r="H91" s="17">
        <f t="shared" si="14"/>
        <v>6917190</v>
      </c>
      <c r="I91" s="18">
        <f t="shared" si="14"/>
        <v>48593580</v>
      </c>
      <c r="J91" s="20">
        <f t="shared" si="14"/>
        <v>7332221.4000000004</v>
      </c>
      <c r="K91" s="21">
        <f t="shared" si="14"/>
        <v>51509194.799999997</v>
      </c>
    </row>
    <row r="94" spans="1:15" x14ac:dyDescent="0.25">
      <c r="A94" s="53" t="s">
        <v>107</v>
      </c>
      <c r="B94" s="53"/>
      <c r="C94" s="53"/>
      <c r="D94" s="53"/>
    </row>
    <row r="95" spans="1:15" x14ac:dyDescent="0.25">
      <c r="A95" s="53"/>
      <c r="B95" s="53"/>
      <c r="C95" s="53"/>
      <c r="D95" s="53"/>
    </row>
    <row r="96" spans="1:15" x14ac:dyDescent="0.25">
      <c r="A96" s="53"/>
      <c r="B96" s="53"/>
      <c r="C96" s="53"/>
      <c r="D96" s="53"/>
    </row>
    <row r="97" spans="1:16" ht="52.5" customHeight="1" x14ac:dyDescent="0.25">
      <c r="A97" s="53"/>
      <c r="B97" s="53"/>
      <c r="C97" s="53"/>
      <c r="D97" s="53"/>
    </row>
    <row r="102" spans="1:16" x14ac:dyDescent="0.25">
      <c r="O102" s="24"/>
      <c r="P102" s="34"/>
    </row>
    <row r="107" spans="1:16" x14ac:dyDescent="0.25">
      <c r="L107" s="24"/>
    </row>
  </sheetData>
  <mergeCells count="17">
    <mergeCell ref="A2:G2"/>
    <mergeCell ref="A3:G3"/>
    <mergeCell ref="A4:G4"/>
    <mergeCell ref="A91:E91"/>
    <mergeCell ref="A94:D97"/>
    <mergeCell ref="F5:G5"/>
    <mergeCell ref="H5:I5"/>
    <mergeCell ref="A5:A6"/>
    <mergeCell ref="B5:B6"/>
    <mergeCell ref="C5:C6"/>
    <mergeCell ref="D5:D6"/>
    <mergeCell ref="E5:E6"/>
    <mergeCell ref="L5:L6"/>
    <mergeCell ref="M5:M6"/>
    <mergeCell ref="N5:N6"/>
    <mergeCell ref="O5:O6"/>
    <mergeCell ref="J5:K5"/>
  </mergeCells>
  <pageMargins left="0.7" right="0.7" top="0.75" bottom="0.75" header="0.3" footer="0.3"/>
  <pageSetup paperSize="9" scale="43" orientation="landscape" r:id="rId1"/>
  <rowBreaks count="1" manualBreakCount="1">
    <brk id="67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5E3CA-1E8B-4343-8052-A9BC82E6DE77}">
  <dimension ref="A1:A2"/>
  <sheetViews>
    <sheetView topLeftCell="B1" workbookViewId="0">
      <selection activeCell="H14" sqref="H14"/>
    </sheetView>
  </sheetViews>
  <sheetFormatPr baseColWidth="10" defaultRowHeight="15" x14ac:dyDescent="0.25"/>
  <cols>
    <col min="1" max="1" width="0" hidden="1" customWidth="1"/>
  </cols>
  <sheetData>
    <row r="1" spans="1:1" x14ac:dyDescent="0.25">
      <c r="A1" t="s">
        <v>132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4D4D-24AF-466F-B391-1F350818F13E}">
  <dimension ref="A1:E99"/>
  <sheetViews>
    <sheetView zoomScaleNormal="100" workbookViewId="0">
      <selection activeCell="D7" sqref="D7:D90"/>
    </sheetView>
  </sheetViews>
  <sheetFormatPr baseColWidth="10" defaultRowHeight="15" x14ac:dyDescent="0.25"/>
  <cols>
    <col min="1" max="1" width="5.140625" style="25" customWidth="1"/>
    <col min="2" max="2" width="68" style="3" customWidth="1"/>
    <col min="3" max="3" width="12.5703125" style="6" customWidth="1"/>
    <col min="4" max="4" width="17.140625" customWidth="1"/>
    <col min="5" max="5" width="18" customWidth="1"/>
  </cols>
  <sheetData>
    <row r="1" spans="1:5" ht="60" customHeight="1" x14ac:dyDescent="0.25"/>
    <row r="3" spans="1:5" x14ac:dyDescent="0.25">
      <c r="B3" s="3" t="s">
        <v>110</v>
      </c>
    </row>
    <row r="4" spans="1:5" x14ac:dyDescent="0.25">
      <c r="B4" s="3" t="s">
        <v>111</v>
      </c>
    </row>
    <row r="5" spans="1:5" x14ac:dyDescent="0.25">
      <c r="B5" s="3" t="s">
        <v>122</v>
      </c>
    </row>
    <row r="6" spans="1:5" ht="39.75" customHeight="1" x14ac:dyDescent="0.25">
      <c r="A6" s="30" t="s">
        <v>117</v>
      </c>
      <c r="B6" s="2" t="s">
        <v>118</v>
      </c>
      <c r="C6" s="7" t="s">
        <v>119</v>
      </c>
      <c r="D6" s="7" t="s">
        <v>120</v>
      </c>
      <c r="E6" s="7" t="s">
        <v>121</v>
      </c>
    </row>
    <row r="7" spans="1:5" ht="60" x14ac:dyDescent="0.25">
      <c r="A7" s="30">
        <f>+'MATRIZ COMPARATIVA DE PRECIOS U'!B7</f>
        <v>1</v>
      </c>
      <c r="B7" s="4" t="str">
        <f>+'MATRIZ COMPARATIVA DE PRECIOS U'!C7</f>
        <v>Inspección técnica de cubierta en teja termoacústica, incluye revisión visual detallada, verificación de fijaciones, detección de filtraciones, evaluación del estado estructural y entrega de informe técnico escrito, sin intervención material. No incluye suministro ni reemplazo de materiales.</v>
      </c>
      <c r="C7" s="5">
        <f>+'MATRIZ COMPARATIVA DE PRECIOS U'!E7</f>
        <v>15</v>
      </c>
      <c r="D7" s="31">
        <f>+'MATRIZ COMPARATIVA DE PRECIOS U'!O7</f>
        <v>9489</v>
      </c>
      <c r="E7" s="31">
        <f>+D7*C7</f>
        <v>142335</v>
      </c>
    </row>
    <row r="8" spans="1:5" ht="60" x14ac:dyDescent="0.25">
      <c r="A8" s="30">
        <f>+'MATRIZ COMPARATIVA DE PRECIOS U'!B8</f>
        <v>2</v>
      </c>
      <c r="B8" s="4" t="str">
        <f>+'MATRIZ COMPARATIVA DE PRECIOS U'!C8</f>
        <v>Reemplazo parcial o total de teja termoacústica, incluye suministro de material nuevo, desmonte de teja deteriorada, instalación, fijaciones, sellado, retiro y disposición final de residuos, garantizando condiciones de impermeabilidad y seguridad estructural.</v>
      </c>
      <c r="C8" s="5">
        <f>+'MATRIZ COMPARATIVA DE PRECIOS U'!E8</f>
        <v>39</v>
      </c>
      <c r="D8" s="31">
        <f>+'MATRIZ COMPARATIVA DE PRECIOS U'!O8</f>
        <v>89618.333333333328</v>
      </c>
      <c r="E8" s="31">
        <f t="shared" ref="E8:E70" si="0">+D8*C8</f>
        <v>3495115</v>
      </c>
    </row>
    <row r="9" spans="1:5" ht="60" x14ac:dyDescent="0.25">
      <c r="A9" s="30">
        <f>+'MATRIZ COMPARATIVA DE PRECIOS U'!B9</f>
        <v>3</v>
      </c>
      <c r="B9" s="4" t="str">
        <f>+'MATRIZ COMPARATIVA DE PRECIOS U'!C9</f>
        <v xml:space="preserve"> Inspección técnica de cubierta en teja fibrocemento, incluye revisión visual detallada, verificación de fijaciones, detección de filtraciones, evaluación del estado estructural y entrega de informe técnico escrito, sin intervención material. No incluye suministro ni reemplazo de materiales.</v>
      </c>
      <c r="C9" s="5">
        <f>+'MATRIZ COMPARATIVA DE PRECIOS U'!E9</f>
        <v>10</v>
      </c>
      <c r="D9" s="31">
        <f>+'MATRIZ COMPARATIVA DE PRECIOS U'!O9</f>
        <v>4744.5</v>
      </c>
      <c r="E9" s="31">
        <f t="shared" si="0"/>
        <v>47445</v>
      </c>
    </row>
    <row r="10" spans="1:5" ht="60" x14ac:dyDescent="0.25">
      <c r="A10" s="30">
        <f>+'MATRIZ COMPARATIVA DE PRECIOS U'!B10</f>
        <v>4</v>
      </c>
      <c r="B10" s="4" t="str">
        <f>+'MATRIZ COMPARATIVA DE PRECIOS U'!C10</f>
        <v>Reemplazo parcial o total de teja fibrocemento, incluye suministro de material nuevo, desmonte de teja deteriorada, instalación, fijaciones, sellado, retiro y disposición final de residuos, garantizando condiciones de impermeabilidad y estabilidad estructural.</v>
      </c>
      <c r="C10" s="5">
        <f>+'MATRIZ COMPARATIVA DE PRECIOS U'!E10</f>
        <v>25</v>
      </c>
      <c r="D10" s="31">
        <f>+'MATRIZ COMPARATIVA DE PRECIOS U'!O10</f>
        <v>94890</v>
      </c>
      <c r="E10" s="31">
        <f t="shared" si="0"/>
        <v>2372250</v>
      </c>
    </row>
    <row r="11" spans="1:5" ht="30" x14ac:dyDescent="0.25">
      <c r="A11" s="30">
        <f>+'MATRIZ COMPARATIVA DE PRECIOS U'!B11</f>
        <v>5</v>
      </c>
      <c r="B11" s="4" t="str">
        <f>+'MATRIZ COMPARATIVA DE PRECIOS U'!C11</f>
        <v>reparación canal metálica aguas lluvias (Incluye soportes, accesorios, fijaciones y pruebas de funcionamiento)</v>
      </c>
      <c r="C11" s="5">
        <f>+'MATRIZ COMPARATIVA DE PRECIOS U'!E11</f>
        <v>17</v>
      </c>
      <c r="D11" s="31">
        <f>+'MATRIZ COMPARATIVA DE PRECIOS U'!O11</f>
        <v>47445</v>
      </c>
      <c r="E11" s="31">
        <f t="shared" si="0"/>
        <v>806565</v>
      </c>
    </row>
    <row r="12" spans="1:5" ht="30" x14ac:dyDescent="0.25">
      <c r="A12" s="30">
        <f>+'MATRIZ COMPARATIVA DE PRECIOS U'!B12</f>
        <v>6</v>
      </c>
      <c r="B12" s="4" t="str">
        <f>+'MATRIZ COMPARATIVA DE PRECIOS U'!C12</f>
        <v>Suministro e instalación de bajante PVC aguas lluvias (Incluye soportes, accesorios, fijaciones y pruebas de funcionamiento)</v>
      </c>
      <c r="C12" s="5">
        <f>+'MATRIZ COMPARATIVA DE PRECIOS U'!E12</f>
        <v>12</v>
      </c>
      <c r="D12" s="31">
        <f>+'MATRIZ COMPARATIVA DE PRECIOS U'!O12</f>
        <v>68531.666666666672</v>
      </c>
      <c r="E12" s="31">
        <f t="shared" si="0"/>
        <v>822380</v>
      </c>
    </row>
    <row r="13" spans="1:5" ht="90" x14ac:dyDescent="0.25">
      <c r="A13" s="30">
        <f>+'MATRIZ COMPARATIVA DE PRECIOS U'!B13</f>
        <v>7</v>
      </c>
      <c r="B13" s="4" t="str">
        <f>+'MATRIZ COMPARATIVA DE PRECIOS U'!C13</f>
        <v>Limpieza y mantenimiento preventivo de canales y bajantes de aguas lluvias, incluye retiro manual de sedimentos y residuos, verificación de pendiente y continuidad hidráulica, ajuste menor de soportes y fijaciones existentes, sellamiento puntual con poliuretano cuando se requiera y prueba de funcionamiento con descarga de agua. No incluye reposición total de tramos ni suministro estructural nuevo.</v>
      </c>
      <c r="C13" s="5">
        <f>+'MATRIZ COMPARATIVA DE PRECIOS U'!E13</f>
        <v>52</v>
      </c>
      <c r="D13" s="31">
        <f>+'MATRIZ COMPARATIVA DE PRECIOS U'!O13</f>
        <v>13706.333333333334</v>
      </c>
      <c r="E13" s="31">
        <f t="shared" si="0"/>
        <v>712729.33333333337</v>
      </c>
    </row>
    <row r="14" spans="1:5" ht="30" x14ac:dyDescent="0.25">
      <c r="A14" s="30">
        <f>+'MATRIZ COMPARATIVA DE PRECIOS U'!B14</f>
        <v>8</v>
      </c>
      <c r="B14" s="4" t="str">
        <f>+'MATRIZ COMPARATIVA DE PRECIOS U'!C14</f>
        <v>Sellado de traslapos en cubierta (Incluye suministro, instalación, retiro de material deteriorado y disposición final)</v>
      </c>
      <c r="C14" s="5">
        <f>+'MATRIZ COMPARATIVA DE PRECIOS U'!E14</f>
        <v>6</v>
      </c>
      <c r="D14" s="31">
        <f>+'MATRIZ COMPARATIVA DE PRECIOS U'!O14</f>
        <v>34265.833333333336</v>
      </c>
      <c r="E14" s="31">
        <f t="shared" si="0"/>
        <v>205595</v>
      </c>
    </row>
    <row r="15" spans="1:5" ht="60" x14ac:dyDescent="0.25">
      <c r="A15" s="30">
        <f>+'MATRIZ COMPARATIVA DE PRECIOS U'!B15</f>
        <v>9</v>
      </c>
      <c r="B15" s="4" t="str">
        <f>+'MATRIZ COMPARATIVA DE PRECIOS U'!C15</f>
        <v>Suministro e instalación de canal metálica para aguas lluvias, incluye fabricación o suministro del tramo nuevo, soportes metálicos, anclajes, fijaciones, nivelación, sellado de uniones y prueba de funcionamiento. No incluye instalación de bajantes ni modificación estructural de cubierta.</v>
      </c>
      <c r="C15" s="5">
        <f>+'MATRIZ COMPARATIVA DE PRECIOS U'!E15</f>
        <v>9</v>
      </c>
      <c r="D15" s="31">
        <f>+'MATRIZ COMPARATIVA DE PRECIOS U'!O15</f>
        <v>100161.66666666667</v>
      </c>
      <c r="E15" s="31">
        <f t="shared" si="0"/>
        <v>901455</v>
      </c>
    </row>
    <row r="16" spans="1:5" ht="75" x14ac:dyDescent="0.25">
      <c r="A16" s="30">
        <f>+'MATRIZ COMPARATIVA DE PRECIOS U'!B16</f>
        <v>10</v>
      </c>
      <c r="B16" s="4" t="str">
        <f>+'MATRIZ COMPARATIVA DE PRECIOS U'!C16</f>
        <v>Suministro e instalación de bajante para aguas lluvias en tubería PVC sanitaria o pluvial, incluye suministro de tubería, accesorios (codos, uniones, abrazaderas), anclajes a muro, fijaciones, conexión a canal existente y prueba de funcionamiento. No incluye construcción de caja de inspección ni modificación estructural de cubierta.</v>
      </c>
      <c r="C16" s="5">
        <f>+'MATRIZ COMPARATIVA DE PRECIOS U'!E16</f>
        <v>12</v>
      </c>
      <c r="D16" s="31">
        <f>+'MATRIZ COMPARATIVA DE PRECIOS U'!O16</f>
        <v>68531.666666666672</v>
      </c>
      <c r="E16" s="31">
        <f t="shared" si="0"/>
        <v>822380</v>
      </c>
    </row>
    <row r="17" spans="1:5" ht="30" x14ac:dyDescent="0.25">
      <c r="A17" s="30">
        <f>+'MATRIZ COMPARATIVA DE PRECIOS U'!B17</f>
        <v>11</v>
      </c>
      <c r="B17" s="4" t="str">
        <f>+'MATRIZ COMPARATIVA DE PRECIOS U'!C17</f>
        <v>Cambio de tornillería y fijaciones cubierta (Incluye suministro, instalación, retiro de material deteriorado y disposición final)</v>
      </c>
      <c r="C17" s="5">
        <f>+'MATRIZ COMPARATIVA DE PRECIOS U'!E17</f>
        <v>8</v>
      </c>
      <c r="D17" s="31">
        <f>+'MATRIZ COMPARATIVA DE PRECIOS U'!O17</f>
        <v>7380.333333333333</v>
      </c>
      <c r="E17" s="31">
        <f t="shared" si="0"/>
        <v>59042.666666666664</v>
      </c>
    </row>
    <row r="18" spans="1:5" ht="30" x14ac:dyDescent="0.25">
      <c r="A18" s="30">
        <f>+'MATRIZ COMPARATIVA DE PRECIOS U'!B18</f>
        <v>12</v>
      </c>
      <c r="B18" s="4" t="str">
        <f>+'MATRIZ COMPARATIVA DE PRECIOS U'!C18</f>
        <v>Impermeabilización de cubierta con manto asfáltico (Incluye suministro, instalación, retiro de material deteriorado y disposición final)</v>
      </c>
      <c r="C18" s="5">
        <f>+'MATRIZ COMPARATIVA DE PRECIOS U'!E18</f>
        <v>17</v>
      </c>
      <c r="D18" s="31">
        <f>+'MATRIZ COMPARATIVA DE PRECIOS U'!O18</f>
        <v>63260</v>
      </c>
      <c r="E18" s="31">
        <f t="shared" si="0"/>
        <v>1075420</v>
      </c>
    </row>
    <row r="19" spans="1:5" x14ac:dyDescent="0.25">
      <c r="A19" s="30">
        <f>+'MATRIZ COMPARATIVA DE PRECIOS U'!B19</f>
        <v>13</v>
      </c>
      <c r="B19" s="4" t="str">
        <f>+'MATRIZ COMPARATIVA DE PRECIOS U'!C19</f>
        <v>Limpieza de domos o tragaluces</v>
      </c>
      <c r="C19" s="5">
        <f>+'MATRIZ COMPARATIVA DE PRECIOS U'!E19</f>
        <v>1</v>
      </c>
      <c r="D19" s="31">
        <f>+'MATRIZ COMPARATIVA DE PRECIOS U'!O19</f>
        <v>26358.333333333332</v>
      </c>
      <c r="E19" s="31">
        <f t="shared" si="0"/>
        <v>26358.333333333332</v>
      </c>
    </row>
    <row r="20" spans="1:5" ht="30" x14ac:dyDescent="0.25">
      <c r="A20" s="30">
        <f>+'MATRIZ COMPARATIVA DE PRECIOS U'!B20</f>
        <v>14</v>
      </c>
      <c r="B20" s="4" t="str">
        <f>+'MATRIZ COMPARATIVA DE PRECIOS U'!C20</f>
        <v>Reparación estructura metálica soporte cubierta (Incluye suministro, instalación, retiro de material deteriorado y disposición final)</v>
      </c>
      <c r="C20" s="5">
        <f>+'MATRIZ COMPARATIVA DE PRECIOS U'!E20</f>
        <v>1</v>
      </c>
      <c r="D20" s="31">
        <f>+'MATRIZ COMPARATIVA DE PRECIOS U'!O20</f>
        <v>47445</v>
      </c>
      <c r="E20" s="31">
        <f t="shared" si="0"/>
        <v>47445</v>
      </c>
    </row>
    <row r="21" spans="1:5" ht="45" x14ac:dyDescent="0.25">
      <c r="A21" s="30">
        <f>+'MATRIZ COMPARATIVA DE PRECIOS U'!B21</f>
        <v>15</v>
      </c>
      <c r="B21" s="4" t="str">
        <f>+'MATRIZ COMPARATIVA DE PRECIOS U'!C21</f>
        <v>Demarcación reglamentaria cancha microfútbol, incluye trazado técnico y aplicación de pintura acrílica deportiva para líneas reglamentarias. No incluye pintura total de superficie ni resane estructural.</v>
      </c>
      <c r="C21" s="5">
        <f>+'MATRIZ COMPARATIVA DE PRECIOS U'!E21</f>
        <v>12</v>
      </c>
      <c r="D21" s="31">
        <f>+'MATRIZ COMPARATIVA DE PRECIOS U'!O21</f>
        <v>7802.0666666666666</v>
      </c>
      <c r="E21" s="31">
        <f t="shared" si="0"/>
        <v>93624.8</v>
      </c>
    </row>
    <row r="22" spans="1:5" ht="60" x14ac:dyDescent="0.25">
      <c r="A22" s="30">
        <f>+'MATRIZ COMPARATIVA DE PRECIOS U'!B22</f>
        <v>16</v>
      </c>
      <c r="B22" s="4" t="str">
        <f>+'MATRIZ COMPARATIVA DE PRECIOS U'!C22</f>
        <v>Resane localizado de piso en cancha microfútbol, incluye reparación de fisuras, nivelación puntual con mortero especializado, preparación de superficie y aplicación posterior de pintura acrílica deportiva cuando aplique.</v>
      </c>
      <c r="C22" s="5">
        <f>+'MATRIZ COMPARATIVA DE PRECIOS U'!E22</f>
        <v>25</v>
      </c>
      <c r="D22" s="31">
        <f>+'MATRIZ COMPARATIVA DE PRECIOS U'!O22</f>
        <v>57988.333333333336</v>
      </c>
      <c r="E22" s="31">
        <f t="shared" si="0"/>
        <v>1449708.3333333335</v>
      </c>
    </row>
    <row r="23" spans="1:5" ht="45" x14ac:dyDescent="0.25">
      <c r="A23" s="30">
        <f>+'MATRIZ COMPARATIVA DE PRECIOS U'!B23</f>
        <v>17</v>
      </c>
      <c r="B23" s="4" t="str">
        <f>+'MATRIZ COMPARATIVA DE PRECIOS U'!C23</f>
        <v>Demarcación reglamentaria de cancha múltiple, incluye trazado técnico y aplicación de pintura acrílica deportiva para líneas reglamentarias. No incluye pintura total de superficie.</v>
      </c>
      <c r="C23" s="5">
        <f>+'MATRIZ COMPARATIVA DE PRECIOS U'!E23</f>
        <v>17</v>
      </c>
      <c r="D23" s="31">
        <f>+'MATRIZ COMPARATIVA DE PRECIOS U'!O23</f>
        <v>7802.0666666666666</v>
      </c>
      <c r="E23" s="31">
        <f t="shared" si="0"/>
        <v>132635.13333333333</v>
      </c>
    </row>
    <row r="24" spans="1:5" ht="60" x14ac:dyDescent="0.25">
      <c r="A24" s="30">
        <f>+'MATRIZ COMPARATIVA DE PRECIOS U'!B24</f>
        <v>18</v>
      </c>
      <c r="B24" s="4" t="str">
        <f>+'MATRIZ COMPARATIVA DE PRECIOS U'!C24</f>
        <v>Mantenimiento y reparación de arco metálico de cancha de fútbol, incluye ajuste estructural, soldadura cuando aplique, refuerzo de uniones, reposición de anclajes, alineación, aplicación de pintura anticorrosiva y verificación de estabilidad y seguridad.</v>
      </c>
      <c r="C24" s="5">
        <f>+'MATRIZ COMPARATIVA DE PRECIOS U'!E24</f>
        <v>1</v>
      </c>
      <c r="D24" s="31">
        <f>+'MATRIZ COMPARATIVA DE PRECIOS U'!O24</f>
        <v>173965</v>
      </c>
      <c r="E24" s="31">
        <f t="shared" si="0"/>
        <v>173965</v>
      </c>
    </row>
    <row r="25" spans="1:5" ht="30" x14ac:dyDescent="0.25">
      <c r="A25" s="30">
        <f>+'MATRIZ COMPARATIVA DE PRECIOS U'!B25</f>
        <v>19</v>
      </c>
      <c r="B25" s="4" t="str">
        <f>+'MATRIZ COMPARATIVA DE PRECIOS U'!C25</f>
        <v>Instalación o reemplazo de aro de baloncesto, incluye suministro, fijaciones, anclajes y verificación de estabilidad.</v>
      </c>
      <c r="C25" s="5">
        <f>+'MATRIZ COMPARATIVA DE PRECIOS U'!E25</f>
        <v>1</v>
      </c>
      <c r="D25" s="31">
        <f>+'MATRIZ COMPARATIVA DE PRECIOS U'!O25</f>
        <v>195051.66666666666</v>
      </c>
      <c r="E25" s="31">
        <f t="shared" si="0"/>
        <v>195051.66666666666</v>
      </c>
    </row>
    <row r="26" spans="1:5" ht="45" x14ac:dyDescent="0.25">
      <c r="A26" s="30">
        <f>+'MATRIZ COMPARATIVA DE PRECIOS U'!B26</f>
        <v>20</v>
      </c>
      <c r="B26" s="4" t="str">
        <f>+'MATRIZ COMPARATIVA DE PRECIOS U'!C26</f>
        <v>Ampliación de altura de cerramiento en malla para cancha de fútbol, incluye suministro de malla galvanizada o nylon deportivo, estructura de soporte, tensado y fijaciones.</v>
      </c>
      <c r="C26" s="5">
        <f>+'MATRIZ COMPARATIVA DE PRECIOS U'!E26</f>
        <v>31</v>
      </c>
      <c r="D26" s="31">
        <f>+'MATRIZ COMPARATIVA DE PRECIOS U'!O26</f>
        <v>126520</v>
      </c>
      <c r="E26" s="31">
        <f t="shared" si="0"/>
        <v>3922120</v>
      </c>
    </row>
    <row r="27" spans="1:5" ht="30" x14ac:dyDescent="0.25">
      <c r="A27" s="30">
        <f>+'MATRIZ COMPARATIVA DE PRECIOS U'!B27</f>
        <v>21</v>
      </c>
      <c r="B27" s="4" t="str">
        <f>+'MATRIZ COMPARATIVA DE PRECIOS U'!C27</f>
        <v>Reparación localizada de cerramiento perimetral en malla, incluye tensado, reemplazo parcial de paños deteriorados y fijaciones.</v>
      </c>
      <c r="C27" s="5">
        <f>+'MATRIZ COMPARATIVA DE PRECIOS U'!E27</f>
        <v>3</v>
      </c>
      <c r="D27" s="31">
        <f>+'MATRIZ COMPARATIVA DE PRECIOS U'!O27</f>
        <v>68531.666666666672</v>
      </c>
      <c r="E27" s="31">
        <f t="shared" si="0"/>
        <v>205595</v>
      </c>
    </row>
    <row r="28" spans="1:5" ht="60" x14ac:dyDescent="0.25">
      <c r="A28" s="30">
        <f>+'MATRIZ COMPARATIVA DE PRECIOS U'!B28</f>
        <v>22</v>
      </c>
      <c r="B28" s="4" t="str">
        <f>+'MATRIZ COMPARATIVA DE PRECIOS U'!C28</f>
        <v>Nivelación y reparación puntual de superficie en cancha de fútbol en grama natural, incluye relleno de depresiones con material granular seleccionado o tierra abonada según diagnóstico, compactación manual o mecánica, perfilado y restitución de capa vegetal cuando aplique.</v>
      </c>
      <c r="C28" s="5">
        <f>+'MATRIZ COMPARATIVA DE PRECIOS U'!E28</f>
        <v>52</v>
      </c>
      <c r="D28" s="31">
        <f>+'MATRIZ COMPARATIVA DE PRECIOS U'!O28</f>
        <v>26358.333333333332</v>
      </c>
      <c r="E28" s="31">
        <f t="shared" si="0"/>
        <v>1370633.3333333333</v>
      </c>
    </row>
    <row r="29" spans="1:5" ht="30" x14ac:dyDescent="0.25">
      <c r="A29" s="30">
        <f>+'MATRIZ COMPARATIVA DE PRECIOS U'!B29</f>
        <v>23</v>
      </c>
      <c r="B29" s="4" t="str">
        <f>+'MATRIZ COMPARATIVA DE PRECIOS U'!C29</f>
        <v>Mantenimiento de porterías metálicas, incluye soldadura estructural menor, refuerzo cuando aplique y aplicación de pintura anticorrosiva.</v>
      </c>
      <c r="C29" s="5">
        <f>+'MATRIZ COMPARATIVA DE PRECIOS U'!E29</f>
        <v>1</v>
      </c>
      <c r="D29" s="31">
        <f>+'MATRIZ COMPARATIVA DE PRECIOS U'!O29</f>
        <v>47445</v>
      </c>
      <c r="E29" s="31">
        <f t="shared" si="0"/>
        <v>47445</v>
      </c>
    </row>
    <row r="30" spans="1:5" ht="30" x14ac:dyDescent="0.25">
      <c r="A30" s="30">
        <f>+'MATRIZ COMPARATIVA DE PRECIOS U'!B30</f>
        <v>24</v>
      </c>
      <c r="B30" s="4" t="str">
        <f>+'MATRIZ COMPARATIVA DE PRECIOS U'!C30</f>
        <v>Resane localizado de muros interiores, incluye reparación de fisuras, aplicación de mortero, preparación de superficie y limpieza final.</v>
      </c>
      <c r="C30" s="5">
        <f>+'MATRIZ COMPARATIVA DE PRECIOS U'!E30</f>
        <v>62</v>
      </c>
      <c r="D30" s="31">
        <f>+'MATRIZ COMPARATIVA DE PRECIOS U'!O30</f>
        <v>8961.8333333333339</v>
      </c>
      <c r="E30" s="31">
        <f t="shared" si="0"/>
        <v>555633.66666666674</v>
      </c>
    </row>
    <row r="31" spans="1:5" ht="45" x14ac:dyDescent="0.25">
      <c r="A31" s="30">
        <f>+'MATRIZ COMPARATIVA DE PRECIOS U'!B31</f>
        <v>25</v>
      </c>
      <c r="B31" s="4" t="str">
        <f>+'MATRIZ COMPARATIVA DE PRECIOS U'!C31</f>
        <v>Resane localizado de muros exteriores, incluye reparación de fisuras, aplicación de mortero para exteriores, preparación de superficie y limpieza final.</v>
      </c>
      <c r="C31" s="5">
        <f>+'MATRIZ COMPARATIVA DE PRECIOS U'!E31</f>
        <v>42</v>
      </c>
      <c r="D31" s="31">
        <f>+'MATRIZ COMPARATIVA DE PRECIOS U'!O31</f>
        <v>8961.8333333333339</v>
      </c>
      <c r="E31" s="31">
        <f t="shared" si="0"/>
        <v>376397</v>
      </c>
    </row>
    <row r="32" spans="1:5" ht="30" x14ac:dyDescent="0.25">
      <c r="A32" s="30">
        <f>+'MATRIZ COMPARATIVA DE PRECIOS U'!B32</f>
        <v>26</v>
      </c>
      <c r="B32" s="4" t="str">
        <f>+'MATRIZ COMPARATIVA DE PRECIOS U'!C32</f>
        <v>Aplicación de pintura vinilo interior, incluye limpieza, preparación de superficie y dos manos de pintura.</v>
      </c>
      <c r="C32" s="5">
        <f>+'MATRIZ COMPARATIVA DE PRECIOS U'!E32</f>
        <v>146</v>
      </c>
      <c r="D32" s="31">
        <f>+'MATRIZ COMPARATIVA DE PRECIOS U'!O32</f>
        <v>18978</v>
      </c>
      <c r="E32" s="31">
        <f t="shared" si="0"/>
        <v>2770788</v>
      </c>
    </row>
    <row r="33" spans="1:5" ht="30" x14ac:dyDescent="0.25">
      <c r="A33" s="30">
        <f>+'MATRIZ COMPARATIVA DE PRECIOS U'!B33</f>
        <v>27</v>
      </c>
      <c r="B33" s="4" t="str">
        <f>+'MATRIZ COMPARATIVA DE PRECIOS U'!C33</f>
        <v>Aplicación de pintura vinilo exterior, incluye limpieza, preparación de superficie y dos manos de pintura para exteriores.</v>
      </c>
      <c r="C33" s="5">
        <f>+'MATRIZ COMPARATIVA DE PRECIOS U'!E33</f>
        <v>83</v>
      </c>
      <c r="D33" s="31">
        <f>+'MATRIZ COMPARATIVA DE PRECIOS U'!O33</f>
        <v>23195.333333333332</v>
      </c>
      <c r="E33" s="31">
        <f t="shared" si="0"/>
        <v>1925212.6666666665</v>
      </c>
    </row>
    <row r="34" spans="1:5" ht="45" x14ac:dyDescent="0.25">
      <c r="A34" s="30">
        <f>+'MATRIZ COMPARATIVA DE PRECIOS U'!B34</f>
        <v>28</v>
      </c>
      <c r="B34" s="4" t="str">
        <f>+'MATRIZ COMPARATIVA DE PRECIOS U'!C34</f>
        <v>Aplicación de pintura esmalte en elementos metálicos, incluye limpieza mecánica, preparación de superficie y aplicación de pintura anticorrosiva cuando aplique.</v>
      </c>
      <c r="C34" s="5">
        <f>+'MATRIZ COMPARATIVA DE PRECIOS U'!E34</f>
        <v>31</v>
      </c>
      <c r="D34" s="31">
        <f>+'MATRIZ COMPARATIVA DE PRECIOS U'!O34</f>
        <v>23195.333333333332</v>
      </c>
      <c r="E34" s="31">
        <f t="shared" si="0"/>
        <v>719055.33333333326</v>
      </c>
    </row>
    <row r="35" spans="1:5" ht="30" x14ac:dyDescent="0.25">
      <c r="A35" s="30">
        <f>+'MATRIZ COMPARATIVA DE PRECIOS U'!B35</f>
        <v>29</v>
      </c>
      <c r="B35" s="4" t="str">
        <f>+'MATRIZ COMPARATIVA DE PRECIOS U'!C35</f>
        <v>Reemplazo puntual de baldosa cerámica, incluye suministro, desmonte de pieza deteriorada, instalación y limpieza final.</v>
      </c>
      <c r="C35" s="5">
        <f>+'MATRIZ COMPARATIVA DE PRECIOS U'!E35</f>
        <v>12</v>
      </c>
      <c r="D35" s="31">
        <f>+'MATRIZ COMPARATIVA DE PRECIOS U'!O35</f>
        <v>12652</v>
      </c>
      <c r="E35" s="31">
        <f t="shared" si="0"/>
        <v>151824</v>
      </c>
    </row>
    <row r="36" spans="1:5" ht="30" x14ac:dyDescent="0.25">
      <c r="A36" s="30">
        <f>+'MATRIZ COMPARATIVA DE PRECIOS U'!B36</f>
        <v>30</v>
      </c>
      <c r="B36" s="4" t="str">
        <f>+'MATRIZ COMPARATIVA DE PRECIOS U'!C36</f>
        <v>Reparación localizada de enchape cerámico, incluye reposición parcial de piezas y ajuste de juntas.</v>
      </c>
      <c r="C36" s="5">
        <f>+'MATRIZ COMPARATIVA DE PRECIOS U'!E36</f>
        <v>8</v>
      </c>
      <c r="D36" s="31">
        <f>+'MATRIZ COMPARATIVA DE PRECIOS U'!O36</f>
        <v>12652</v>
      </c>
      <c r="E36" s="31">
        <f t="shared" si="0"/>
        <v>101216</v>
      </c>
    </row>
    <row r="37" spans="1:5" ht="30" x14ac:dyDescent="0.25">
      <c r="A37" s="30">
        <f>+'MATRIZ COMPARATIVA DE PRECIOS U'!B37</f>
        <v>31</v>
      </c>
      <c r="B37" s="4" t="str">
        <f>+'MATRIZ COMPARATIVA DE PRECIOS U'!C37</f>
        <v>Instalación o reemplazo de guarda escoba, incluye suministro, fijación y acabado final.</v>
      </c>
      <c r="C37" s="5">
        <f>+'MATRIZ COMPARATIVA DE PRECIOS U'!E37</f>
        <v>17</v>
      </c>
      <c r="D37" s="31">
        <f>+'MATRIZ COMPARATIVA DE PRECIOS U'!O37</f>
        <v>26358.333333333332</v>
      </c>
      <c r="E37" s="31">
        <f t="shared" si="0"/>
        <v>448091.66666666663</v>
      </c>
    </row>
    <row r="38" spans="1:5" ht="30" x14ac:dyDescent="0.25">
      <c r="A38" s="30">
        <f>+'MATRIZ COMPARATIVA DE PRECIOS U'!B38</f>
        <v>32</v>
      </c>
      <c r="B38" s="4" t="str">
        <f>+'MATRIZ COMPARATIVA DE PRECIOS U'!C38</f>
        <v>Reparación localizada de andenes en concreto, incluye resane, nivelación puntual y acabado superficial.</v>
      </c>
      <c r="C38" s="5">
        <f>+'MATRIZ COMPARATIVA DE PRECIOS U'!E38</f>
        <v>8</v>
      </c>
      <c r="D38" s="31">
        <f>+'MATRIZ COMPARATIVA DE PRECIOS U'!O38</f>
        <v>68531.666666666672</v>
      </c>
      <c r="E38" s="31">
        <f t="shared" si="0"/>
        <v>548253.33333333337</v>
      </c>
    </row>
    <row r="39" spans="1:5" ht="30" x14ac:dyDescent="0.25">
      <c r="A39" s="30">
        <f>+'MATRIZ COMPARATIVA DE PRECIOS U'!B39</f>
        <v>33</v>
      </c>
      <c r="B39" s="4" t="str">
        <f>+'MATRIZ COMPARATIVA DE PRECIOS U'!C39</f>
        <v>Reparación localizada de bordillos en concreto, incluye resane y acabado superficial.</v>
      </c>
      <c r="C39" s="5">
        <f>+'MATRIZ COMPARATIVA DE PRECIOS U'!E39</f>
        <v>6</v>
      </c>
      <c r="D39" s="31">
        <f>+'MATRIZ COMPARATIVA DE PRECIOS U'!O39</f>
        <v>68531.666666666672</v>
      </c>
      <c r="E39" s="31">
        <f t="shared" si="0"/>
        <v>411190</v>
      </c>
    </row>
    <row r="40" spans="1:5" ht="30" x14ac:dyDescent="0.25">
      <c r="A40" s="30">
        <f>+'MATRIZ COMPARATIVA DE PRECIOS U'!B40</f>
        <v>34</v>
      </c>
      <c r="B40" s="4" t="str">
        <f>+'MATRIZ COMPARATIVA DE PRECIOS U'!C40</f>
        <v>Instalación de loseta antideslizante, incluye suministro, nivelación de superficie e instalación.</v>
      </c>
      <c r="C40" s="5">
        <f>+'MATRIZ COMPARATIVA DE PRECIOS U'!E40</f>
        <v>10</v>
      </c>
      <c r="D40" s="31">
        <f>+'MATRIZ COMPARATIVA DE PRECIOS U'!O40</f>
        <v>26358.333333333332</v>
      </c>
      <c r="E40" s="31">
        <f t="shared" si="0"/>
        <v>263583.33333333331</v>
      </c>
    </row>
    <row r="41" spans="1:5" ht="30" x14ac:dyDescent="0.25">
      <c r="A41" s="30">
        <f>+'MATRIZ COMPARATIVA DE PRECIOS U'!B41</f>
        <v>35</v>
      </c>
      <c r="B41" s="4" t="str">
        <f>+'MATRIZ COMPARATIVA DE PRECIOS U'!C41</f>
        <v>Resane localizado de columnas estructurales no comprometidas estructuralmente, incluye reparación superficial y acabado.</v>
      </c>
      <c r="C41" s="5">
        <f>+'MATRIZ COMPARATIVA DE PRECIOS U'!E41</f>
        <v>15</v>
      </c>
      <c r="D41" s="31">
        <f>+'MATRIZ COMPARATIVA DE PRECIOS U'!O41</f>
        <v>12652</v>
      </c>
      <c r="E41" s="31">
        <f t="shared" si="0"/>
        <v>189780</v>
      </c>
    </row>
    <row r="42" spans="1:5" ht="30" x14ac:dyDescent="0.25">
      <c r="A42" s="30">
        <f>+'MATRIZ COMPARATIVA DE PRECIOS U'!B42</f>
        <v>36</v>
      </c>
      <c r="B42" s="4" t="str">
        <f>+'MATRIZ COMPARATIVA DE PRECIOS U'!C42</f>
        <v>Reparación de juntas de dilatación, incluye limpieza, sellado con material elastomérico y acabado.</v>
      </c>
      <c r="C42" s="5">
        <f>+'MATRIZ COMPARATIVA DE PRECIOS U'!E42</f>
        <v>5</v>
      </c>
      <c r="D42" s="31">
        <f>+'MATRIZ COMPARATIVA DE PRECIOS U'!O42</f>
        <v>15815</v>
      </c>
      <c r="E42" s="31">
        <f t="shared" si="0"/>
        <v>79075</v>
      </c>
    </row>
    <row r="43" spans="1:5" ht="30" x14ac:dyDescent="0.25">
      <c r="A43" s="30">
        <f>+'MATRIZ COMPARATIVA DE PRECIOS U'!B43</f>
        <v>37</v>
      </c>
      <c r="B43" s="4" t="str">
        <f>+'MATRIZ COMPARATIVA DE PRECIOS U'!C43</f>
        <v>Reparación localizada de cielo raso en drywall, incluye reposición parcial de lámina, tratamiento de juntas y acabado.</v>
      </c>
      <c r="C43" s="5">
        <f>+'MATRIZ COMPARATIVA DE PRECIOS U'!E43</f>
        <v>25</v>
      </c>
      <c r="D43" s="31">
        <f>+'MATRIZ COMPARATIVA DE PRECIOS U'!O43</f>
        <v>100161.66666666667</v>
      </c>
      <c r="E43" s="31">
        <f t="shared" si="0"/>
        <v>2504041.666666667</v>
      </c>
    </row>
    <row r="44" spans="1:5" ht="30" x14ac:dyDescent="0.25">
      <c r="A44" s="30">
        <f>+'MATRIZ COMPARATIVA DE PRECIOS U'!B44</f>
        <v>38</v>
      </c>
      <c r="B44" s="4" t="str">
        <f>+'MATRIZ COMPARATIVA DE PRECIOS U'!C44</f>
        <v>Reemplazo de lámina de cielo raso, incluye suministro, instalación, fijaciones y disposición final de material retirado.</v>
      </c>
      <c r="C44" s="5">
        <f>+'MATRIZ COMPARATIVA DE PRECIOS U'!E44</f>
        <v>17</v>
      </c>
      <c r="D44" s="31">
        <f>+'MATRIZ COMPARATIVA DE PRECIOS U'!O44</f>
        <v>258311.66666666666</v>
      </c>
      <c r="E44" s="31">
        <f t="shared" si="0"/>
        <v>4391298.333333333</v>
      </c>
    </row>
    <row r="45" spans="1:5" ht="45" x14ac:dyDescent="0.25">
      <c r="A45" s="30">
        <f>+'MATRIZ COMPARATIVA DE PRECIOS U'!B45</f>
        <v>39</v>
      </c>
      <c r="B45" s="4" t="str">
        <f>+'MATRIZ COMPARATIVA DE PRECIOS U'!C45</f>
        <v>Suministro e instalación de división móvil para salón, incluye estructura soporte, paneles, rieles cuando aplique, anclajes, fijaciones, nivelación, ajuste y verificación de funcionamiento.</v>
      </c>
      <c r="C45" s="5">
        <f>+'MATRIZ COMPARATIVA DE PRECIOS U'!E45</f>
        <v>8</v>
      </c>
      <c r="D45" s="31">
        <f>+'MATRIZ COMPARATIVA DE PRECIOS U'!O45</f>
        <v>258311.66666666666</v>
      </c>
      <c r="E45" s="31">
        <f t="shared" si="0"/>
        <v>2066493.3333333333</v>
      </c>
    </row>
    <row r="46" spans="1:5" ht="45" x14ac:dyDescent="0.25">
      <c r="A46" s="30">
        <f>+'MATRIZ COMPARATIVA DE PRECIOS U'!B46</f>
        <v>40</v>
      </c>
      <c r="B46" s="4" t="str">
        <f>+'MATRIZ COMPARATIVA DE PRECIOS U'!C46</f>
        <v>Destape sanitario, incluye diagnóstico básico, uso de herramienta manual o equipo mecánico menor y verificación de correcto funcionamiento posterior.</v>
      </c>
      <c r="C46" s="5">
        <f>+'MATRIZ COMPARATIVA DE PRECIOS U'!E46</f>
        <v>2</v>
      </c>
      <c r="D46" s="31">
        <f>+'MATRIZ COMPARATIVA DE PRECIOS U'!O46</f>
        <v>42173.333333333336</v>
      </c>
      <c r="E46" s="31">
        <f t="shared" si="0"/>
        <v>84346.666666666672</v>
      </c>
    </row>
    <row r="47" spans="1:5" ht="45" x14ac:dyDescent="0.25">
      <c r="A47" s="30">
        <f>+'MATRIZ COMPARATIVA DE PRECIOS U'!B47</f>
        <v>41</v>
      </c>
      <c r="B47" s="4" t="str">
        <f>+'MATRIZ COMPARATIVA DE PRECIOS U'!C47</f>
        <v>Reemplazo de sanitario completo, incluye suministro del equipo, desmontaje del existente, instalación, anclaje, sellado y prueba de funcionamiento.</v>
      </c>
      <c r="C47" s="5">
        <f>+'MATRIZ COMPARATIVA DE PRECIOS U'!E47</f>
        <v>1</v>
      </c>
      <c r="D47" s="31">
        <f>+'MATRIZ COMPARATIVA DE PRECIOS U'!O47</f>
        <v>869825</v>
      </c>
      <c r="E47" s="31">
        <f t="shared" si="0"/>
        <v>869825</v>
      </c>
    </row>
    <row r="48" spans="1:5" ht="30" x14ac:dyDescent="0.25">
      <c r="A48" s="30">
        <f>+'MATRIZ COMPARATIVA DE PRECIOS U'!B48</f>
        <v>42</v>
      </c>
      <c r="B48" s="4" t="str">
        <f>+'MATRIZ COMPARATIVA DE PRECIOS U'!C48</f>
        <v>Instalación de lavamanos, incluye suministro, anclajes, conexión hidráulica y sanitaria, sellado y prueba de funcionamiento.</v>
      </c>
      <c r="C48" s="5">
        <f>+'MATRIZ COMPARATIVA DE PRECIOS U'!E48</f>
        <v>1</v>
      </c>
      <c r="D48" s="31">
        <f>+'MATRIZ COMPARATIVA DE PRECIOS U'!O48</f>
        <v>311028.33333333331</v>
      </c>
      <c r="E48" s="31">
        <f t="shared" si="0"/>
        <v>311028.33333333331</v>
      </c>
    </row>
    <row r="49" spans="1:5" ht="30" x14ac:dyDescent="0.25">
      <c r="A49" s="30">
        <f>+'MATRIZ COMPARATIVA DE PRECIOS U'!B49</f>
        <v>43</v>
      </c>
      <c r="B49" s="4" t="str">
        <f>+'MATRIZ COMPARATIVA DE PRECIOS U'!C49</f>
        <v>Reemplazo de grifería, incluye suministro, instalación, sellado y verificación de funcionamiento.</v>
      </c>
      <c r="C49" s="5">
        <f>+'MATRIZ COMPARATIVA DE PRECIOS U'!E49</f>
        <v>2</v>
      </c>
      <c r="D49" s="31">
        <f>+'MATRIZ COMPARATIVA DE PRECIOS U'!O49</f>
        <v>73803.333333333328</v>
      </c>
      <c r="E49" s="31">
        <f t="shared" si="0"/>
        <v>147606.66666666666</v>
      </c>
    </row>
    <row r="50" spans="1:5" ht="30" x14ac:dyDescent="0.25">
      <c r="A50" s="30">
        <f>+'MATRIZ COMPARATIVA DE PRECIOS U'!B50</f>
        <v>44</v>
      </c>
      <c r="B50" s="4" t="str">
        <f>+'MATRIZ COMPARATIVA DE PRECIOS U'!C50</f>
        <v>Reparación localizada de tubería PVC sanitaria, incluye corte, reposición parcial, uniones, accesorios y prueba de estanqueidad.</v>
      </c>
      <c r="C50" s="5">
        <f>+'MATRIZ COMPARATIVA DE PRECIOS U'!E50</f>
        <v>15</v>
      </c>
      <c r="D50" s="31">
        <f>+'MATRIZ COMPARATIVA DE PRECIOS U'!O50</f>
        <v>131791.66666666666</v>
      </c>
      <c r="E50" s="31">
        <f t="shared" si="0"/>
        <v>1976874.9999999998</v>
      </c>
    </row>
    <row r="51" spans="1:5" ht="30" x14ac:dyDescent="0.25">
      <c r="A51" s="30">
        <f>+'MATRIZ COMPARATIVA DE PRECIOS U'!B51</f>
        <v>45</v>
      </c>
      <c r="B51" s="4" t="str">
        <f>+'MATRIZ COMPARATIVA DE PRECIOS U'!C51</f>
        <v>Reparación localizada de tubería PVC presión, incluye corte, reposición parcial, accesorios, uniones y prueba de presión.</v>
      </c>
      <c r="C51" s="5">
        <f>+'MATRIZ COMPARATIVA DE PRECIOS U'!E51</f>
        <v>10</v>
      </c>
      <c r="D51" s="31">
        <f>+'MATRIZ COMPARATIVA DE PRECIOS U'!O51</f>
        <v>205595</v>
      </c>
      <c r="E51" s="31">
        <f t="shared" si="0"/>
        <v>2055950</v>
      </c>
    </row>
    <row r="52" spans="1:5" ht="30" x14ac:dyDescent="0.25">
      <c r="A52" s="30">
        <f>+'MATRIZ COMPARATIVA DE PRECIOS U'!B52</f>
        <v>46</v>
      </c>
      <c r="B52" s="4" t="str">
        <f>+'MATRIZ COMPARATIVA DE PRECIOS U'!C52</f>
        <v>Reemplazo de válvula de paso PVC, incluye suministro, instalación  y verificación de funcionamiento.</v>
      </c>
      <c r="C52" s="5">
        <f>+'MATRIZ COMPARATIVA DE PRECIOS U'!E52</f>
        <v>1</v>
      </c>
      <c r="D52" s="31">
        <f>+'MATRIZ COMPARATIVA DE PRECIOS U'!O52</f>
        <v>36901.666666666664</v>
      </c>
      <c r="E52" s="31">
        <f t="shared" si="0"/>
        <v>36901.666666666664</v>
      </c>
    </row>
    <row r="53" spans="1:5" ht="30" x14ac:dyDescent="0.25">
      <c r="A53" s="30">
        <f>+'MATRIZ COMPARATIVA DE PRECIOS U'!B53</f>
        <v>47</v>
      </c>
      <c r="B53" s="4" t="str">
        <f>+'MATRIZ COMPARATIVA DE PRECIOS U'!C53</f>
        <v>Instalación o reemplazo de sifón, incluye suministro, conexión y verificación de estanqueidad.</v>
      </c>
      <c r="C53" s="5">
        <f>+'MATRIZ COMPARATIVA DE PRECIOS U'!E53</f>
        <v>2</v>
      </c>
      <c r="D53" s="31">
        <f>+'MATRIZ COMPARATIVA DE PRECIOS U'!O53</f>
        <v>57988.333333333336</v>
      </c>
      <c r="E53" s="31">
        <f t="shared" si="0"/>
        <v>115976.66666666667</v>
      </c>
    </row>
    <row r="54" spans="1:5" ht="30" x14ac:dyDescent="0.25">
      <c r="A54" s="30">
        <f>+'MATRIZ COMPARATIVA DE PRECIOS U'!B54</f>
        <v>48</v>
      </c>
      <c r="B54" s="4" t="str">
        <f>+'MATRIZ COMPARATIVA DE PRECIOS U'!C54</f>
        <v>Limpieza de cajas de inspección, incluye retiro de sedimentos, lavado y disposición adecuada de residuos.</v>
      </c>
      <c r="C54" s="5">
        <f>+'MATRIZ COMPARATIVA DE PRECIOS U'!E54</f>
        <v>2</v>
      </c>
      <c r="D54" s="31">
        <f>+'MATRIZ COMPARATIVA DE PRECIOS U'!O54</f>
        <v>47445</v>
      </c>
      <c r="E54" s="31">
        <f t="shared" si="0"/>
        <v>94890</v>
      </c>
    </row>
    <row r="55" spans="1:5" ht="30" x14ac:dyDescent="0.25">
      <c r="A55" s="30">
        <f>+'MATRIZ COMPARATIVA DE PRECIOS U'!B55</f>
        <v>49</v>
      </c>
      <c r="B55" s="4" t="str">
        <f>+'MATRIZ COMPARATIVA DE PRECIOS U'!C55</f>
        <v>Reparación o reemplazo de rejillas de desagüe, incluye suministro cuando aplique, instalación y verificación de drenaje.</v>
      </c>
      <c r="C55" s="5">
        <f>+'MATRIZ COMPARATIVA DE PRECIOS U'!E55</f>
        <v>2</v>
      </c>
      <c r="D55" s="31">
        <f>+'MATRIZ COMPARATIVA DE PRECIOS U'!O55</f>
        <v>36901.666666666664</v>
      </c>
      <c r="E55" s="31">
        <f t="shared" si="0"/>
        <v>73803.333333333328</v>
      </c>
    </row>
    <row r="56" spans="1:5" ht="45" x14ac:dyDescent="0.25">
      <c r="A56" s="30">
        <f>+'MATRIZ COMPARATIVA DE PRECIOS U'!B56</f>
        <v>50</v>
      </c>
      <c r="B56" s="4" t="str">
        <f>+'MATRIZ COMPARATIVA DE PRECIOS U'!C56</f>
        <v>Instalación de punto hidráulico nuevo, incluye apertura de regata, suministro de tubería y accesorios, conexión a red existente, pruebas y resane posterior.</v>
      </c>
      <c r="C56" s="5">
        <f>+'MATRIZ COMPARATIVA DE PRECIOS U'!E56</f>
        <v>1</v>
      </c>
      <c r="D56" s="31">
        <f>+'MATRIZ COMPARATIVA DE PRECIOS U'!O56</f>
        <v>205595</v>
      </c>
      <c r="E56" s="31">
        <f t="shared" si="0"/>
        <v>205595</v>
      </c>
    </row>
    <row r="57" spans="1:5" ht="45" x14ac:dyDescent="0.25">
      <c r="A57" s="30">
        <f>+'MATRIZ COMPARATIVA DE PRECIOS U'!B57</f>
        <v>51</v>
      </c>
      <c r="B57" s="4" t="str">
        <f>+'MATRIZ COMPARATIVA DE PRECIOS U'!C57</f>
        <v>Reemplazo de luminaria LED interior, incluye suministro, instalación, conexiones, prueba de funcionamiento y certificación técnica cuando aplique.</v>
      </c>
      <c r="C57" s="5">
        <f>+'MATRIZ COMPARATIVA DE PRECIOS U'!E57</f>
        <v>5</v>
      </c>
      <c r="D57" s="31">
        <f>+'MATRIZ COMPARATIVA DE PRECIOS U'!O57</f>
        <v>47445</v>
      </c>
      <c r="E57" s="31">
        <f t="shared" si="0"/>
        <v>237225</v>
      </c>
    </row>
    <row r="58" spans="1:5" ht="45" x14ac:dyDescent="0.25">
      <c r="A58" s="30">
        <f>+'MATRIZ COMPARATIVA DE PRECIOS U'!B58</f>
        <v>52</v>
      </c>
      <c r="B58" s="4" t="str">
        <f>+'MATRIZ COMPARATIVA DE PRECIOS U'!C58</f>
        <v>Reemplazo de luminaria exterior, incluye suministro, instalación, fijaciones, conexiones, prueba de funcionamiento y certificación técnica cuando aplique.</v>
      </c>
      <c r="C58" s="5">
        <f>+'MATRIZ COMPARATIVA DE PRECIOS U'!E58</f>
        <v>2</v>
      </c>
      <c r="D58" s="31">
        <f>+'MATRIZ COMPARATIVA DE PRECIOS U'!O58</f>
        <v>121248.33333333333</v>
      </c>
      <c r="E58" s="31">
        <f t="shared" si="0"/>
        <v>242496.66666666666</v>
      </c>
    </row>
    <row r="59" spans="1:5" ht="30" x14ac:dyDescent="0.25">
      <c r="A59" s="30">
        <f>+'MATRIZ COMPARATIVA DE PRECIOS U'!B59</f>
        <v>53</v>
      </c>
      <c r="B59" s="4" t="str">
        <f>+'MATRIZ COMPARATIVA DE PRECIOS U'!C59</f>
        <v>Instalación de toma doble con polo a tierra, incluye suministro, canalización, conexiones y prueba de funcionamiento.</v>
      </c>
      <c r="C59" s="5">
        <f>+'MATRIZ COMPARATIVA DE PRECIOS U'!E59</f>
        <v>4</v>
      </c>
      <c r="D59" s="31">
        <f>+'MATRIZ COMPARATIVA DE PRECIOS U'!O59</f>
        <v>26358.333333333332</v>
      </c>
      <c r="E59" s="31">
        <f t="shared" si="0"/>
        <v>105433.33333333333</v>
      </c>
    </row>
    <row r="60" spans="1:5" ht="30" x14ac:dyDescent="0.25">
      <c r="A60" s="30">
        <f>+'MATRIZ COMPARATIVA DE PRECIOS U'!B60</f>
        <v>54</v>
      </c>
      <c r="B60" s="4" t="str">
        <f>+'MATRIZ COMPARATIVA DE PRECIOS U'!C60</f>
        <v>Reemplazo de interruptor sencillo o doble, incluye suministro, instalación y verificación de funcionamiento.</v>
      </c>
      <c r="C60" s="5">
        <f>+'MATRIZ COMPARATIVA DE PRECIOS U'!E60</f>
        <v>4</v>
      </c>
      <c r="D60" s="31">
        <f>+'MATRIZ COMPARATIVA DE PRECIOS U'!O60</f>
        <v>30048.5</v>
      </c>
      <c r="E60" s="31">
        <f t="shared" si="0"/>
        <v>120194</v>
      </c>
    </row>
    <row r="61" spans="1:5" ht="30" x14ac:dyDescent="0.25">
      <c r="A61" s="30">
        <f>+'MATRIZ COMPARATIVA DE PRECIOS U'!B61</f>
        <v>55</v>
      </c>
      <c r="B61" s="4" t="str">
        <f>+'MATRIZ COMPARATIVA DE PRECIOS U'!C61</f>
        <v>Instalación o reemplazo de breaker termomagnético, incluye suministro, conexión y prueba de funcionamiento.</v>
      </c>
      <c r="C61" s="5">
        <f>+'MATRIZ COMPARATIVA DE PRECIOS U'!E61</f>
        <v>1</v>
      </c>
      <c r="D61" s="31">
        <f>+'MATRIZ COMPARATIVA DE PRECIOS U'!O61</f>
        <v>36901.666666666664</v>
      </c>
      <c r="E61" s="31">
        <f t="shared" si="0"/>
        <v>36901.666666666664</v>
      </c>
    </row>
    <row r="62" spans="1:5" ht="30" x14ac:dyDescent="0.25">
      <c r="A62" s="30">
        <f>+'MATRIZ COMPARATIVA DE PRECIOS U'!B62</f>
        <v>56</v>
      </c>
      <c r="B62" s="4" t="str">
        <f>+'MATRIZ COMPARATIVA DE PRECIOS U'!C62</f>
        <v>Reemplazo localizado de cableado eléctrico, incluye suministro de conductor, canalización cuando aplique y pruebas de continuidad.</v>
      </c>
      <c r="C62" s="5">
        <f>+'MATRIZ COMPARATIVA DE PRECIOS U'!E62</f>
        <v>2</v>
      </c>
      <c r="D62" s="31">
        <f>+'MATRIZ COMPARATIVA DE PRECIOS U'!O62</f>
        <v>26358.333333333332</v>
      </c>
      <c r="E62" s="31">
        <f t="shared" si="0"/>
        <v>52716.666666666664</v>
      </c>
    </row>
    <row r="63" spans="1:5" ht="30" x14ac:dyDescent="0.25">
      <c r="A63" s="30">
        <f>+'MATRIZ COMPARATIVA DE PRECIOS U'!B63</f>
        <v>57</v>
      </c>
      <c r="B63" s="4" t="str">
        <f>+'MATRIZ COMPARATIVA DE PRECIOS U'!C63</f>
        <v>Instalación de canaleta plástica o metálica, incluye suministro, soportes, accesorios, fijaciones y organización de cableado.</v>
      </c>
      <c r="C63" s="5">
        <f>+'MATRIZ COMPARATIVA DE PRECIOS U'!E63</f>
        <v>25</v>
      </c>
      <c r="D63" s="31">
        <f>+'MATRIZ COMPARATIVA DE PRECIOS U'!O63</f>
        <v>17396.5</v>
      </c>
      <c r="E63" s="31">
        <f t="shared" si="0"/>
        <v>434912.5</v>
      </c>
    </row>
    <row r="64" spans="1:5" ht="45" x14ac:dyDescent="0.25">
      <c r="A64" s="30">
        <f>+'MATRIZ COMPARATIVA DE PRECIOS U'!B64</f>
        <v>58</v>
      </c>
      <c r="B64" s="4" t="str">
        <f>+'MATRIZ COMPARATIVA DE PRECIOS U'!C64</f>
        <v>Revisión y mantenimiento básico de tablero eléctrico, incluye ajuste de conexiones, limpieza interna y verificación de carga. No incluye reemplazo total del tablero.</v>
      </c>
      <c r="C64" s="5">
        <f>+'MATRIZ COMPARATIVA DE PRECIOS U'!E64</f>
        <v>1</v>
      </c>
      <c r="D64" s="31">
        <f>+'MATRIZ COMPARATIVA DE PRECIOS U'!O64</f>
        <v>311028.33333333331</v>
      </c>
      <c r="E64" s="31">
        <f t="shared" si="0"/>
        <v>311028.33333333331</v>
      </c>
    </row>
    <row r="65" spans="1:5" ht="30" x14ac:dyDescent="0.25">
      <c r="A65" s="30">
        <f>+'MATRIZ COMPARATIVA DE PRECIOS U'!B65</f>
        <v>59</v>
      </c>
      <c r="B65" s="4" t="str">
        <f>+'MATRIZ COMPARATIVA DE PRECIOS U'!C65</f>
        <v>Instalación de reflectores para cancha, incluye suministro, soporte metálico, anclajes, conexiones eléctricas y prueba de funcionamiento.</v>
      </c>
      <c r="C65" s="5">
        <f>+'MATRIZ COMPARATIVA DE PRECIOS U'!E65</f>
        <v>1</v>
      </c>
      <c r="D65" s="31">
        <f>+'MATRIZ COMPARATIVA DE PRECIOS U'!O65</f>
        <v>268855</v>
      </c>
      <c r="E65" s="31">
        <f t="shared" si="0"/>
        <v>268855</v>
      </c>
    </row>
    <row r="66" spans="1:5" ht="30" x14ac:dyDescent="0.25">
      <c r="A66" s="30">
        <f>+'MATRIZ COMPARATIVA DE PRECIOS U'!B66</f>
        <v>60</v>
      </c>
      <c r="B66" s="4" t="str">
        <f>+'MATRIZ COMPARATIVA DE PRECIOS U'!C66</f>
        <v>Reparación de silla universitaria, incluye soldadura estructural menor, ajuste y pintura anticorrosiva cuando aplique.</v>
      </c>
      <c r="C66" s="5">
        <f>+'MATRIZ COMPARATIVA DE PRECIOS U'!E66</f>
        <v>6</v>
      </c>
      <c r="D66" s="31">
        <f>+'MATRIZ COMPARATIVA DE PRECIOS U'!O66</f>
        <v>47445</v>
      </c>
      <c r="E66" s="31">
        <f t="shared" si="0"/>
        <v>284670</v>
      </c>
    </row>
    <row r="67" spans="1:5" ht="30" x14ac:dyDescent="0.25">
      <c r="A67" s="30">
        <f>+'MATRIZ COMPARATIVA DE PRECIOS U'!B67</f>
        <v>61</v>
      </c>
      <c r="B67" s="4" t="str">
        <f>+'MATRIZ COMPARATIVA DE PRECIOS U'!C67</f>
        <v>Reemplazo de asiento para silla universitaria, incluye suministro e instalación.</v>
      </c>
      <c r="C67" s="5">
        <f>+'MATRIZ COMPARATIVA DE PRECIOS U'!E67</f>
        <v>5</v>
      </c>
      <c r="D67" s="31">
        <f>+'MATRIZ COMPARATIVA DE PRECIOS U'!O67</f>
        <v>42173.333333333336</v>
      </c>
      <c r="E67" s="31">
        <f t="shared" si="0"/>
        <v>210866.66666666669</v>
      </c>
    </row>
    <row r="68" spans="1:5" ht="30" x14ac:dyDescent="0.25">
      <c r="A68" s="30">
        <f>+'MATRIZ COMPARATIVA DE PRECIOS U'!B68</f>
        <v>62</v>
      </c>
      <c r="B68" s="4" t="str">
        <f>+'MATRIZ COMPARATIVA DE PRECIOS U'!C68</f>
        <v>Reemplazo de espaldar para silla universitaria, incluye suministro e instalación.</v>
      </c>
      <c r="C68" s="5">
        <f>+'MATRIZ COMPARATIVA DE PRECIOS U'!E68</f>
        <v>5</v>
      </c>
      <c r="D68" s="31">
        <f>+'MATRIZ COMPARATIVA DE PRECIOS U'!O68</f>
        <v>36901.666666666664</v>
      </c>
      <c r="E68" s="31">
        <f t="shared" si="0"/>
        <v>184508.33333333331</v>
      </c>
    </row>
    <row r="69" spans="1:5" ht="30" x14ac:dyDescent="0.25">
      <c r="A69" s="30">
        <f>+'MATRIZ COMPARATIVA DE PRECIOS U'!B69</f>
        <v>63</v>
      </c>
      <c r="B69" s="4" t="str">
        <f>+'MATRIZ COMPARATIVA DE PRECIOS U'!C69</f>
        <v>Reparación de mesa, incluye ajuste estructural, soldadura menor y fijaciones.</v>
      </c>
      <c r="C69" s="5">
        <f>+'MATRIZ COMPARATIVA DE PRECIOS U'!E69</f>
        <v>5</v>
      </c>
      <c r="D69" s="31">
        <f>+'MATRIZ COMPARATIVA DE PRECIOS U'!O69</f>
        <v>79075</v>
      </c>
      <c r="E69" s="31">
        <f t="shared" si="0"/>
        <v>395375</v>
      </c>
    </row>
    <row r="70" spans="1:5" ht="75" x14ac:dyDescent="0.25">
      <c r="A70" s="30">
        <f>+'MATRIZ COMPARATIVA DE PRECIOS U'!B70</f>
        <v>64</v>
      </c>
      <c r="B70" s="4" t="str">
        <f>+'MATRIZ COMPARATIVA DE PRECIOS U'!C70</f>
        <v xml:space="preserve"> Mantenimiento integral de puerta metálica institucional, incluye ajuste estructural menor, corrección de descuadres, soldadura puntual cuando aplique, reposición de tornillería, lubricación de bisagras y aplicación de pintura anticorrosiva. No incluye cambio total de hoja de puerta ni fabricación nueva.</v>
      </c>
      <c r="C70" s="5">
        <f>+'MATRIZ COMPARATIVA DE PRECIOS U'!E70</f>
        <v>2</v>
      </c>
      <c r="D70" s="31">
        <f>+'MATRIZ COMPARATIVA DE PRECIOS U'!O70</f>
        <v>131791.66666666666</v>
      </c>
      <c r="E70" s="31">
        <f t="shared" si="0"/>
        <v>263583.33333333331</v>
      </c>
    </row>
    <row r="71" spans="1:5" ht="30" x14ac:dyDescent="0.25">
      <c r="A71" s="30">
        <f>+'MATRIZ COMPARATIVA DE PRECIOS U'!B71</f>
        <v>65</v>
      </c>
      <c r="B71" s="4" t="str">
        <f>+'MATRIZ COMPARATIVA DE PRECIOS U'!C71</f>
        <v>Reemplazo de cerradura, incluye suministro, instalación y ajuste de funcionamiento.</v>
      </c>
      <c r="C71" s="5">
        <f>+'MATRIZ COMPARATIVA DE PRECIOS U'!E71</f>
        <v>3</v>
      </c>
      <c r="D71" s="31">
        <f>+'MATRIZ COMPARATIVA DE PRECIOS U'!O71</f>
        <v>131791.66666666666</v>
      </c>
      <c r="E71" s="31">
        <f t="shared" ref="E71:E90" si="1">+D71*C71</f>
        <v>395375</v>
      </c>
    </row>
    <row r="72" spans="1:5" ht="30" x14ac:dyDescent="0.25">
      <c r="A72" s="30">
        <f>+'MATRIZ COMPARATIVA DE PRECIOS U'!B72</f>
        <v>66</v>
      </c>
      <c r="B72" s="4" t="str">
        <f>+'MATRIZ COMPARATIVA DE PRECIOS U'!C72</f>
        <v>Instalación de brazo hidráulico para puerta, incluye suministro, fijaciones y ajuste.</v>
      </c>
      <c r="C72" s="5">
        <f>+'MATRIZ COMPARATIVA DE PRECIOS U'!E72</f>
        <v>2</v>
      </c>
      <c r="D72" s="31">
        <f>+'MATRIZ COMPARATIVA DE PRECIOS U'!O72</f>
        <v>195051.66666666666</v>
      </c>
      <c r="E72" s="31">
        <f t="shared" si="1"/>
        <v>390103.33333333331</v>
      </c>
    </row>
    <row r="73" spans="1:5" ht="30" x14ac:dyDescent="0.25">
      <c r="A73" s="30">
        <f>+'MATRIZ COMPARATIVA DE PRECIOS U'!B73</f>
        <v>67</v>
      </c>
      <c r="B73" s="4" t="str">
        <f>+'MATRIZ COMPARATIVA DE PRECIOS U'!C73</f>
        <v>Reparación localizada de reja metálica, incluye soldadura y ajuste estructural menor.</v>
      </c>
      <c r="C73" s="5">
        <f>+'MATRIZ COMPARATIVA DE PRECIOS U'!E73</f>
        <v>2</v>
      </c>
      <c r="D73" s="31">
        <f>+'MATRIZ COMPARATIVA DE PRECIOS U'!O73</f>
        <v>47445</v>
      </c>
      <c r="E73" s="31">
        <f t="shared" si="1"/>
        <v>94890</v>
      </c>
    </row>
    <row r="74" spans="1:5" ht="30" x14ac:dyDescent="0.25">
      <c r="A74" s="30">
        <f>+'MATRIZ COMPARATIVA DE PRECIOS U'!B74</f>
        <v>68</v>
      </c>
      <c r="B74" s="4" t="str">
        <f>+'MATRIZ COMPARATIVA DE PRECIOS U'!C74</f>
        <v>Fabricación e instalación de portacandado metálico, incluye suministro de material, soldadura y pintura anticorrosiva.</v>
      </c>
      <c r="C74" s="5">
        <f>+'MATRIZ COMPARATIVA DE PRECIOS U'!E74</f>
        <v>3</v>
      </c>
      <c r="D74" s="31">
        <f>+'MATRIZ COMPARATIVA DE PRECIOS U'!O74</f>
        <v>42173.333333333336</v>
      </c>
      <c r="E74" s="31">
        <f t="shared" si="1"/>
        <v>126520</v>
      </c>
    </row>
    <row r="75" spans="1:5" ht="30" x14ac:dyDescent="0.25">
      <c r="A75" s="30">
        <f>+'MATRIZ COMPARATIVA DE PRECIOS U'!B75</f>
        <v>69</v>
      </c>
      <c r="B75" s="4" t="str">
        <f>+'MATRIZ COMPARATIVA DE PRECIOS U'!C75</f>
        <v>Reparación localizada de baranda metálica, incluye soldadura y ajuste estructural menor.</v>
      </c>
      <c r="C75" s="5">
        <f>+'MATRIZ COMPARATIVA DE PRECIOS U'!E75</f>
        <v>2</v>
      </c>
      <c r="D75" s="31">
        <f>+'MATRIZ COMPARATIVA DE PRECIOS U'!O75</f>
        <v>36901.666666666664</v>
      </c>
      <c r="E75" s="31">
        <f t="shared" si="1"/>
        <v>73803.333333333328</v>
      </c>
    </row>
    <row r="76" spans="1:5" ht="45" x14ac:dyDescent="0.25">
      <c r="A76" s="30">
        <f>+'MATRIZ COMPARATIVA DE PRECIOS U'!B76</f>
        <v>70</v>
      </c>
      <c r="B76" s="4" t="str">
        <f>+'MATRIZ COMPARATIVA DE PRECIOS U'!C76</f>
        <v>Reparación localizada de cerramiento en zona verde, incluye reposición parcial de malla o elementos dañados, tensado, fijaciones y verificación de estabilidad.</v>
      </c>
      <c r="C76" s="5">
        <f>+'MATRIZ COMPARATIVA DE PRECIOS U'!E76</f>
        <v>2</v>
      </c>
      <c r="D76" s="31">
        <f>+'MATRIZ COMPARATIVA DE PRECIOS U'!O76</f>
        <v>131791.66666666666</v>
      </c>
      <c r="E76" s="31">
        <f t="shared" si="1"/>
        <v>263583.33333333331</v>
      </c>
    </row>
    <row r="77" spans="1:5" ht="30" x14ac:dyDescent="0.25">
      <c r="A77" s="30">
        <f>+'MATRIZ COMPARATIVA DE PRECIOS U'!B77</f>
        <v>71</v>
      </c>
      <c r="B77" s="4" t="str">
        <f>+'MATRIZ COMPARATIVA DE PRECIOS U'!C77</f>
        <v>Suministro e instalación de señalización institucional exterior, incluye anclajes, fijaciones y verificación de estabilidad.</v>
      </c>
      <c r="C77" s="5">
        <f>+'MATRIZ COMPARATIVA DE PRECIOS U'!E77</f>
        <v>1</v>
      </c>
      <c r="D77" s="31">
        <f>+'MATRIZ COMPARATIVA DE PRECIOS U'!O77</f>
        <v>17396.5</v>
      </c>
      <c r="E77" s="31">
        <f t="shared" si="1"/>
        <v>17396.5</v>
      </c>
    </row>
    <row r="78" spans="1:5" ht="30" x14ac:dyDescent="0.25">
      <c r="A78" s="30">
        <f>+'MATRIZ COMPARATIVA DE PRECIOS U'!B78</f>
        <v>72</v>
      </c>
      <c r="B78" s="4" t="str">
        <f>+'MATRIZ COMPARATIVA DE PRECIOS U'!C78</f>
        <v>Aplicación de pintura para señalización en piso exterior, incluye limpieza, preparación de superficie y aplicación de pintura especializada de tráfico.</v>
      </c>
      <c r="C78" s="5">
        <f>+'MATRIZ COMPARATIVA DE PRECIOS U'!E78</f>
        <v>17</v>
      </c>
      <c r="D78" s="31">
        <f>+'MATRIZ COMPARATIVA DE PRECIOS U'!O78</f>
        <v>7380.333333333333</v>
      </c>
      <c r="E78" s="31">
        <f t="shared" si="1"/>
        <v>125465.66666666666</v>
      </c>
    </row>
    <row r="79" spans="1:5" ht="30" x14ac:dyDescent="0.25">
      <c r="A79" s="30">
        <f>+'MATRIZ COMPARATIVA DE PRECIOS U'!B79</f>
        <v>73</v>
      </c>
      <c r="B79" s="4" t="str">
        <f>+'MATRIZ COMPARATIVA DE PRECIOS U'!C79</f>
        <v>Reparación localizada de parque infantil, incluye ajuste estructural menor, reposición parcial de elementos y verificación de seguridad.</v>
      </c>
      <c r="C79" s="5">
        <f>+'MATRIZ COMPARATIVA DE PRECIOS U'!E79</f>
        <v>1</v>
      </c>
      <c r="D79" s="31">
        <f>+'MATRIZ COMPARATIVA DE PRECIOS U'!O79</f>
        <v>258311.66666666666</v>
      </c>
      <c r="E79" s="31">
        <f t="shared" si="1"/>
        <v>258311.66666666666</v>
      </c>
    </row>
    <row r="80" spans="1:5" ht="45" x14ac:dyDescent="0.25">
      <c r="A80" s="30">
        <f>+'MATRIZ COMPARATIVA DE PRECIOS U'!B80</f>
        <v>74</v>
      </c>
      <c r="B80" s="4" t="str">
        <f>+'MATRIZ COMPARATIVA DE PRECIOS U'!C80</f>
        <v>Mantenimiento de arcos de cancha de fútbol, incluye soldadura estructural menor, limpieza, preparación de superficie y aplicación de pintura anticorrosiva.</v>
      </c>
      <c r="C80" s="5">
        <f>+'MATRIZ COMPARATIVA DE PRECIOS U'!E80</f>
        <v>1</v>
      </c>
      <c r="D80" s="31">
        <f>+'MATRIZ COMPARATIVA DE PRECIOS U'!O80</f>
        <v>47445</v>
      </c>
      <c r="E80" s="31">
        <f t="shared" si="1"/>
        <v>47445</v>
      </c>
    </row>
    <row r="81" spans="1:5" ht="30" x14ac:dyDescent="0.25">
      <c r="A81" s="30">
        <f>+'MATRIZ COMPARATIVA DE PRECIOS U'!B81</f>
        <v>75</v>
      </c>
      <c r="B81" s="4" t="str">
        <f>+'MATRIZ COMPARATIVA DE PRECIOS U'!C81</f>
        <v>Limpieza general posterior a intervención, incluye recolección de residuos, barrido y disposición adecuada de material sobrante.</v>
      </c>
      <c r="C81" s="5">
        <f>+'MATRIZ COMPARATIVA DE PRECIOS U'!E81</f>
        <v>2</v>
      </c>
      <c r="D81" s="31">
        <f>+'MATRIZ COMPARATIVA DE PRECIOS U'!O81</f>
        <v>4744.5</v>
      </c>
      <c r="E81" s="31">
        <f t="shared" si="1"/>
        <v>9489</v>
      </c>
    </row>
    <row r="82" spans="1:5" ht="30" x14ac:dyDescent="0.25">
      <c r="A82" s="30">
        <f>+'MATRIZ COMPARATIVA DE PRECIOS U'!B82</f>
        <v>76</v>
      </c>
      <c r="B82" s="4" t="str">
        <f>+'MATRIZ COMPARATIVA DE PRECIOS U'!C82</f>
        <v>Limpieza y retiro de escombros producto de intervenciones, incluye cargue, transporte interno y disposición final en sitio autorizado.</v>
      </c>
      <c r="C82" s="5">
        <f>+'MATRIZ COMPARATIVA DE PRECIOS U'!E82</f>
        <v>2</v>
      </c>
      <c r="D82" s="31">
        <f>+'MATRIZ COMPARATIVA DE PRECIOS U'!O82</f>
        <v>94890</v>
      </c>
      <c r="E82" s="31">
        <f t="shared" si="1"/>
        <v>189780</v>
      </c>
    </row>
    <row r="83" spans="1:5" ht="30" x14ac:dyDescent="0.25">
      <c r="A83" s="30">
        <f>+'MATRIZ COMPARATIVA DE PRECIOS U'!B83</f>
        <v>77</v>
      </c>
      <c r="B83" s="4" t="str">
        <f>+'MATRIZ COMPARATIVA DE PRECIOS U'!C83</f>
        <v>Sellado de juntas con silicona o material elastomérico, incluye limpieza previa y aplicación técnica.</v>
      </c>
      <c r="C83" s="5">
        <f>+'MATRIZ COMPARATIVA DE PRECIOS U'!E83</f>
        <v>10</v>
      </c>
      <c r="D83" s="31">
        <f>+'MATRIZ COMPARATIVA DE PRECIOS U'!O83</f>
        <v>18978</v>
      </c>
      <c r="E83" s="31">
        <f t="shared" si="1"/>
        <v>189780</v>
      </c>
    </row>
    <row r="84" spans="1:5" ht="30" x14ac:dyDescent="0.25">
      <c r="A84" s="30">
        <f>+'MATRIZ COMPARATIVA DE PRECIOS U'!B84</f>
        <v>78</v>
      </c>
      <c r="B84" s="4" t="str">
        <f>+'MATRIZ COMPARATIVA DE PRECIOS U'!C84</f>
        <v>Instalación de rejilla de ventilación, incluye suministro, fijaciones y ajuste.</v>
      </c>
      <c r="C84" s="5">
        <f>+'MATRIZ COMPARATIVA DE PRECIOS U'!E84</f>
        <v>2</v>
      </c>
      <c r="D84" s="31">
        <f>+'MATRIZ COMPARATIVA DE PRECIOS U'!O84</f>
        <v>42173.333333333336</v>
      </c>
      <c r="E84" s="31">
        <f t="shared" si="1"/>
        <v>84346.666666666672</v>
      </c>
    </row>
    <row r="85" spans="1:5" ht="30" x14ac:dyDescent="0.25">
      <c r="A85" s="30">
        <f>+'MATRIZ COMPARATIVA DE PRECIOS U'!B85</f>
        <v>79</v>
      </c>
      <c r="B85" s="4" t="str">
        <f>+'MATRIZ COMPARATIVA DE PRECIOS U'!C85</f>
        <v>Reparación localizada de portones metálicos, incluye soldadura estructural menor, ajuste y pintura anticorrosiva cuando aplique.</v>
      </c>
      <c r="C85" s="5">
        <f>+'MATRIZ COMPARATIVA DE PRECIOS U'!E85</f>
        <v>1</v>
      </c>
      <c r="D85" s="31">
        <f>+'MATRIZ COMPARATIVA DE PRECIOS U'!O85</f>
        <v>173965</v>
      </c>
      <c r="E85" s="31">
        <f t="shared" si="1"/>
        <v>173965</v>
      </c>
    </row>
    <row r="86" spans="1:5" ht="30" x14ac:dyDescent="0.25">
      <c r="A86" s="30">
        <f>+'MATRIZ COMPARATIVA DE PRECIOS U'!B86</f>
        <v>80</v>
      </c>
      <c r="B86" s="4" t="str">
        <f>+'MATRIZ COMPARATIVA DE PRECIOS U'!C86</f>
        <v>Suministro e instalación de señalización interna, incluye anclajes y fijaciones.</v>
      </c>
      <c r="C86" s="5">
        <f>+'MATRIZ COMPARATIVA DE PRECIOS U'!E86</f>
        <v>2</v>
      </c>
      <c r="D86" s="31">
        <f>+'MATRIZ COMPARATIVA DE PRECIOS U'!O86</f>
        <v>15287.833333333334</v>
      </c>
      <c r="E86" s="31">
        <f t="shared" si="1"/>
        <v>30575.666666666668</v>
      </c>
    </row>
    <row r="87" spans="1:5" ht="30" x14ac:dyDescent="0.25">
      <c r="A87" s="30">
        <f>+'MATRIZ COMPARATIVA DE PRECIOS U'!B87</f>
        <v>81</v>
      </c>
      <c r="B87" s="4" t="str">
        <f>+'MATRIZ COMPARATIVA DE PRECIOS U'!C87</f>
        <v>Aplicación de pintura para señalización en piso interior, incluye limpieza y preparación de superficie.</v>
      </c>
      <c r="C87" s="5">
        <f>+'MATRIZ COMPARATIVA DE PRECIOS U'!E87</f>
        <v>12</v>
      </c>
      <c r="D87" s="31">
        <f>+'MATRIZ COMPARATIVA DE PRECIOS U'!O87</f>
        <v>7380.333333333333</v>
      </c>
      <c r="E87" s="31">
        <f t="shared" si="1"/>
        <v>88564</v>
      </c>
    </row>
    <row r="88" spans="1:5" ht="45" x14ac:dyDescent="0.25">
      <c r="A88" s="30">
        <f>+'MATRIZ COMPARATIVA DE PRECIOS U'!B88</f>
        <v>82</v>
      </c>
      <c r="B88" s="4" t="str">
        <f>+'MATRIZ COMPARATIVA DE PRECIOS U'!C88</f>
        <v>Reparación localizada de cubierta liviana, incluye suministro de material cuando aplique, instalación, retiro de material deteriorado y disposición final.</v>
      </c>
      <c r="C88" s="5">
        <f>+'MATRIZ COMPARATIVA DE PRECIOS U'!E88</f>
        <v>8</v>
      </c>
      <c r="D88" s="31">
        <f>+'MATRIZ COMPARATIVA DE PRECIOS U'!O88</f>
        <v>47445</v>
      </c>
      <c r="E88" s="31">
        <f t="shared" si="1"/>
        <v>379560</v>
      </c>
    </row>
    <row r="89" spans="1:5" ht="45" x14ac:dyDescent="0.25">
      <c r="A89" s="30">
        <f>+'MATRIZ COMPARATIVA DE PRECIOS U'!B89</f>
        <v>83</v>
      </c>
      <c r="B89" s="4" t="str">
        <f>+'MATRIZ COMPARATIVA DE PRECIOS U'!C89</f>
        <v>Revisión y ajuste preventivo de elementos locativos menores, incluye inspección, ajuste básico y verificación de funcionamiento. No incluye suministro de materiales estructurales.</v>
      </c>
      <c r="C89" s="5">
        <f>+'MATRIZ COMPARATIVA DE PRECIOS U'!E89</f>
        <v>2</v>
      </c>
      <c r="D89" s="31">
        <f>+'MATRIZ COMPARATIVA DE PRECIOS U'!O89</f>
        <v>36901.666666666664</v>
      </c>
      <c r="E89" s="31">
        <f t="shared" si="1"/>
        <v>73803.333333333328</v>
      </c>
    </row>
    <row r="90" spans="1:5" ht="90" x14ac:dyDescent="0.25">
      <c r="A90" s="30">
        <f>+'MATRIZ COMPARATIVA DE PRECIOS U'!B90</f>
        <v>84</v>
      </c>
      <c r="B90" s="4" t="str">
        <f>+'MATRIZ COMPARATIVA DE PRECIOS U'!C90</f>
        <v>Apoyo operativo para movilización interna y reorganización de mobiliario institucional dentro de la sede educativa, incluye traslado de mesas, puestos escolares, archivadores y elementos institucionales entre espacios, montaje y desmontaje cuando sea requerido por intervenciones locativas. No incluye transporte externo ni almacenamiento fuera de la institución.</v>
      </c>
      <c r="C90" s="5">
        <f>+'MATRIZ COMPARATIVA DE PRECIOS U'!E90</f>
        <v>2</v>
      </c>
      <c r="D90" s="31">
        <f>+'MATRIZ COMPARATIVA DE PRECIOS U'!O90</f>
        <v>15287.833333333334</v>
      </c>
      <c r="E90" s="31">
        <f t="shared" si="1"/>
        <v>30575.666666666668</v>
      </c>
    </row>
    <row r="91" spans="1:5" x14ac:dyDescent="0.25">
      <c r="A91" s="36" t="s">
        <v>131</v>
      </c>
      <c r="B91" s="37"/>
      <c r="C91" s="38"/>
      <c r="D91" s="28">
        <f>SUM(D7:D90)</f>
        <v>6945737.1333333328</v>
      </c>
      <c r="E91" s="28">
        <f>SUM(E7:E90)</f>
        <v>48794124.93333333</v>
      </c>
    </row>
    <row r="94" spans="1:5" x14ac:dyDescent="0.25">
      <c r="A94" s="35" t="s">
        <v>130</v>
      </c>
      <c r="B94" s="35"/>
      <c r="C94" s="35"/>
      <c r="D94" s="35"/>
      <c r="E94" s="35"/>
    </row>
    <row r="95" spans="1:5" x14ac:dyDescent="0.25">
      <c r="A95" s="35"/>
      <c r="B95" s="35"/>
      <c r="C95" s="35"/>
      <c r="D95" s="35"/>
      <c r="E95" s="35"/>
    </row>
    <row r="96" spans="1:5" x14ac:dyDescent="0.25">
      <c r="A96" s="35"/>
      <c r="B96" s="35"/>
      <c r="C96" s="35"/>
      <c r="D96" s="35"/>
      <c r="E96" s="35"/>
    </row>
    <row r="97" spans="1:5" x14ac:dyDescent="0.25">
      <c r="A97" s="35"/>
      <c r="B97" s="35"/>
      <c r="C97" s="35"/>
      <c r="D97" s="35"/>
      <c r="E97" s="35"/>
    </row>
    <row r="98" spans="1:5" x14ac:dyDescent="0.25">
      <c r="A98" s="35"/>
      <c r="B98" s="35"/>
      <c r="C98" s="35"/>
      <c r="D98" s="35"/>
      <c r="E98" s="35"/>
    </row>
    <row r="99" spans="1:5" x14ac:dyDescent="0.25">
      <c r="A99" s="35"/>
      <c r="B99" s="35"/>
      <c r="C99" s="35"/>
      <c r="D99" s="35"/>
      <c r="E99" s="35"/>
    </row>
  </sheetData>
  <mergeCells count="2">
    <mergeCell ref="A94:E99"/>
    <mergeCell ref="A91:C9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736E-2535-49BA-8ABD-086E45A01813}">
  <dimension ref="A1:I13"/>
  <sheetViews>
    <sheetView zoomScaleNormal="100" workbookViewId="0">
      <selection activeCell="H15" sqref="H15"/>
    </sheetView>
  </sheetViews>
  <sheetFormatPr baseColWidth="10" defaultRowHeight="15" x14ac:dyDescent="0.25"/>
  <cols>
    <col min="1" max="1" width="40.5703125" customWidth="1"/>
    <col min="2" max="2" width="31.7109375" customWidth="1"/>
  </cols>
  <sheetData>
    <row r="1" spans="1:9" ht="83.25" customHeight="1" x14ac:dyDescent="0.25"/>
    <row r="2" spans="1:9" ht="12.75" customHeight="1" x14ac:dyDescent="0.25">
      <c r="A2" s="3" t="s">
        <v>110</v>
      </c>
      <c r="C2" s="3"/>
      <c r="D2" s="3"/>
      <c r="E2" s="3"/>
      <c r="F2" s="3"/>
      <c r="G2" s="3"/>
      <c r="H2" s="3"/>
      <c r="I2" s="3"/>
    </row>
    <row r="3" spans="1:9" ht="16.5" customHeight="1" x14ac:dyDescent="0.25">
      <c r="A3" s="3" t="s">
        <v>111</v>
      </c>
      <c r="C3" s="3"/>
      <c r="D3" s="3"/>
      <c r="E3" s="3"/>
      <c r="F3" s="3"/>
      <c r="G3" s="3"/>
      <c r="H3" s="3"/>
      <c r="I3" s="3"/>
    </row>
    <row r="4" spans="1:9" ht="15" customHeight="1" x14ac:dyDescent="0.25">
      <c r="A4" s="3" t="s">
        <v>122</v>
      </c>
      <c r="C4" s="3"/>
      <c r="D4" s="3"/>
      <c r="E4" s="3"/>
      <c r="F4" s="3"/>
      <c r="G4" s="3"/>
      <c r="H4" s="3"/>
      <c r="I4" s="3"/>
    </row>
    <row r="6" spans="1:9" x14ac:dyDescent="0.25">
      <c r="A6" s="32" t="s">
        <v>123</v>
      </c>
      <c r="B6" s="32" t="s">
        <v>124</v>
      </c>
    </row>
    <row r="7" spans="1:9" x14ac:dyDescent="0.25">
      <c r="A7" s="4" t="s">
        <v>125</v>
      </c>
      <c r="B7" s="33">
        <f>+'PROYECCIÓN PRESUPUESTAL'!E91</f>
        <v>48794124.93333333</v>
      </c>
    </row>
    <row r="8" spans="1:9" x14ac:dyDescent="0.25">
      <c r="A8" s="4" t="s">
        <v>126</v>
      </c>
      <c r="B8" s="33">
        <v>49000000</v>
      </c>
    </row>
    <row r="9" spans="1:9" x14ac:dyDescent="0.25">
      <c r="A9" s="4" t="s">
        <v>127</v>
      </c>
      <c r="B9" s="33">
        <f>B7-B8</f>
        <v>-205875.06666667014</v>
      </c>
    </row>
    <row r="10" spans="1:9" ht="30" x14ac:dyDescent="0.25">
      <c r="A10" s="4" t="s">
        <v>128</v>
      </c>
      <c r="B10" s="4" t="s">
        <v>129</v>
      </c>
    </row>
    <row r="13" spans="1:9" ht="135" customHeight="1" x14ac:dyDescent="0.25">
      <c r="A13" s="54" t="s">
        <v>130</v>
      </c>
      <c r="B13" s="54"/>
    </row>
  </sheetData>
  <mergeCells count="1">
    <mergeCell ref="A13:B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COMPARATIVA DE PRECIOS U</vt:lpstr>
      <vt:lpstr>Hoja3</vt:lpstr>
      <vt:lpstr>PROYECCIÓN PRESUPUESTAL</vt:lpstr>
      <vt:lpstr>RESUMEN DEL 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cp:lastPrinted>2026-02-23T16:51:23Z</cp:lastPrinted>
  <dcterms:created xsi:type="dcterms:W3CDTF">2026-02-23T12:18:27Z</dcterms:created>
  <dcterms:modified xsi:type="dcterms:W3CDTF">2026-02-24T16:58:27Z</dcterms:modified>
</cp:coreProperties>
</file>