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pc\Documents\FINANCIERA 2026\3. CONTRATOS 2026\3. FUMIGACIÓN, EXTINTORES Y PODA\"/>
    </mc:Choice>
  </mc:AlternateContent>
  <xr:revisionPtr revIDLastSave="0" documentId="13_ncr:1_{F8B97295-BC69-41D0-811B-CC1ADA3FE3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UMIGACIÓN (2)" sheetId="3" r:id="rId1"/>
    <sheet name="FUMIGACIÓN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3" l="1"/>
  <c r="F15" i="3"/>
  <c r="G14" i="3"/>
  <c r="G13" i="3"/>
  <c r="G12" i="3"/>
  <c r="G11" i="3"/>
  <c r="G10" i="3"/>
  <c r="G9" i="3"/>
  <c r="G8" i="3"/>
  <c r="G7" i="3"/>
  <c r="E6" i="2"/>
  <c r="E7" i="2"/>
  <c r="E8" i="2"/>
  <c r="E9" i="2"/>
  <c r="E10" i="2"/>
  <c r="E11" i="2"/>
  <c r="E12" i="2"/>
  <c r="E13" i="2"/>
  <c r="E14" i="2"/>
  <c r="G14" i="2"/>
  <c r="G12" i="2"/>
  <c r="G11" i="2"/>
  <c r="G10" i="2"/>
  <c r="G9" i="2"/>
  <c r="G8" i="2"/>
  <c r="G7" i="2"/>
  <c r="O15" i="2"/>
  <c r="N1" i="2"/>
  <c r="O14" i="2"/>
  <c r="O13" i="2"/>
  <c r="O12" i="2"/>
  <c r="O11" i="2"/>
  <c r="O10" i="2"/>
  <c r="O9" i="2"/>
  <c r="O8" i="2"/>
  <c r="O7" i="2"/>
  <c r="O6" i="2"/>
  <c r="N17" i="2"/>
  <c r="N16" i="2"/>
  <c r="N15" i="2"/>
  <c r="K15" i="2"/>
  <c r="L14" i="2"/>
  <c r="M14" i="2" s="1"/>
  <c r="N14" i="2" s="1"/>
  <c r="K14" i="2"/>
  <c r="L13" i="2"/>
  <c r="M13" i="2" s="1"/>
  <c r="N13" i="2" s="1"/>
  <c r="K13" i="2"/>
  <c r="L12" i="2"/>
  <c r="M12" i="2" s="1"/>
  <c r="N12" i="2" s="1"/>
  <c r="K12" i="2"/>
  <c r="L11" i="2"/>
  <c r="M11" i="2" s="1"/>
  <c r="N11" i="2" s="1"/>
  <c r="K11" i="2"/>
  <c r="L10" i="2"/>
  <c r="M10" i="2" s="1"/>
  <c r="N10" i="2" s="1"/>
  <c r="K10" i="2"/>
  <c r="L9" i="2"/>
  <c r="M9" i="2" s="1"/>
  <c r="N9" i="2" s="1"/>
  <c r="K9" i="2"/>
  <c r="L8" i="2"/>
  <c r="M8" i="2" s="1"/>
  <c r="N8" i="2" s="1"/>
  <c r="K8" i="2"/>
  <c r="L7" i="2"/>
  <c r="M7" i="2" s="1"/>
  <c r="N7" i="2" s="1"/>
  <c r="K7" i="2"/>
  <c r="N6" i="2"/>
  <c r="M6" i="2"/>
  <c r="L6" i="2"/>
  <c r="K6" i="2"/>
  <c r="G13" i="2"/>
  <c r="G6" i="2"/>
  <c r="F15" i="2"/>
  <c r="G15" i="2" l="1"/>
  <c r="E15" i="2"/>
  <c r="G6" i="3" l="1"/>
  <c r="E15" i="3"/>
</calcChain>
</file>

<file path=xl/sharedStrings.xml><?xml version="1.0" encoding="utf-8"?>
<sst xmlns="http://schemas.openxmlformats.org/spreadsheetml/2006/main" count="79" uniqueCount="41">
  <si>
    <t>Cantidad</t>
  </si>
  <si>
    <t>Descripción de productos</t>
  </si>
  <si>
    <t xml:space="preserve">TOTAL </t>
  </si>
  <si>
    <t>UND</t>
  </si>
  <si>
    <t>IVA</t>
  </si>
  <si>
    <t>Unidad de medida</t>
  </si>
  <si>
    <t>Valor</t>
  </si>
  <si>
    <t xml:space="preserve">Total </t>
  </si>
  <si>
    <t xml:space="preserve">OBJETO DEL CONTRATO </t>
  </si>
  <si>
    <t>ANEXO TÉCNICO</t>
  </si>
  <si>
    <t xml:space="preserve">El valor total de la propuesta corresponde a: ___________________________ pesos colombianos m/cte,  incluye cualquier clase de gravamen, impuesto, tasa, contribución o tributo en general que se cause o se llegare a causar. En tal evento nos obligamos a asumirlo, así como los costos directos e indirectos que se ocasionen para la ejecución del mismo. </t>
  </si>
  <si>
    <t>Nota 1: Manifiesto que el origen de mis recursos proviene de actividades lícitas.</t>
  </si>
  <si>
    <t>Nota 2: El valor diligenciado en el presente Anexo no debe presentar centavos.</t>
  </si>
  <si>
    <t>Nota 3: Diligencie el valor en la casilla del anexo “PROPUESTA ECONOMICA”, sin valores negativos ni en valor cero ($0) pesos, so pena del rechazo de su propuesta.</t>
  </si>
  <si>
    <t xml:space="preserve">Nota 4: El contratista deberá incluir todos los costos; por lo tanto, el Colegio no reconocerá costos adicionales. </t>
  </si>
  <si>
    <t>Nota 5: El factor de precio a evaluar será el menor valor en la suma de todos los ítems después de IVA.</t>
  </si>
  <si>
    <t>Nombre o Razón Social del Proponente</t>
  </si>
  <si>
    <t xml:space="preserve">NIT: </t>
  </si>
  <si>
    <t xml:space="preserve">Nombre del Representante Legal: </t>
  </si>
  <si>
    <t>C.C. No. ________________de____________________</t>
  </si>
  <si>
    <t xml:space="preserve">Dirección: </t>
  </si>
  <si>
    <t>Teléfono:</t>
  </si>
  <si>
    <t>Ciudad</t>
  </si>
  <si>
    <t>:</t>
  </si>
  <si>
    <t xml:space="preserve">Firma: </t>
  </si>
  <si>
    <t xml:space="preserve">Nombre de quien firma: </t>
  </si>
  <si>
    <r>
      <t>Nota 6:</t>
    </r>
    <r>
      <rPr>
        <b/>
        <sz val="10"/>
        <color theme="1"/>
        <rFont val="Arial"/>
        <family val="2"/>
      </rPr>
      <t xml:space="preserve"> NO modificar el formato de propuesta económica, so pena de ser rechazada la misma.</t>
    </r>
  </si>
  <si>
    <t xml:space="preserve">   ALFONSO REYES ECHANDIA IED.
NIT 900176074-5 - DANE 111001104299
</t>
  </si>
  <si>
    <t>CORTE DE PASTO ZONAS VERDES APROXIMADAMENTE 3500 m2 INTERIOR Y EXTERIOR, LABORATORIOS, POLIVALENTE, CANCHAS, PATIOS EXTERIORES, ZONAS COMPENSAR, ZONAS BIBLIOTECA Y PARQUEADERO, ETC. *PODA DE ARBUSTOS, PLANTAS, BORDEADA DE JARDINES EN ANDENES, BORDILLOS Y BASES 5000 ml APROXIMADAMENTE *PODA DE ÁRBOLES COSTADO DE LABORATORIOS, COMEDOR Y PATIO APROXIMADAMENTE 500 m.</t>
  </si>
  <si>
    <t>FUMIGACIÓN, DESINFECCIÓN, DESINSECTACIÓN Y DESRATIZACIÓN EN SALONES, ÁREAS ADMINISTRATIVAS Y ÁREAS COMUNES.</t>
  </si>
  <si>
    <t>LAVADO Y DESINFECCIÓN TANQUE DE ALMACENAMIENTO AGUAS LLUVIAS SUBTERRÁNEO.</t>
  </si>
  <si>
    <t>LAVADO DE TANQUE UBICADO EN EL PARQUEADERO, DIMENSIONES 12*20</t>
  </si>
  <si>
    <t>LAVADO Y DESINFECCIÓN TANQUE DE ALMACENAMIENTO AGUA POTABLE 6*12 * 2,10</t>
  </si>
  <si>
    <t>PRUEBAS MICROBIOLÓGICAS Y FISICOQUÍMICAS, CON EL PARÁMETRO COLIFORMES TOTALES ESCHERICHIA COLI, UTILIZANDO LA TÉCNICA DE FILTRACIÓN POR MEMBRANA SM 9222 J, EDITION 23RD DE 2017, ABALADAS POR LABORATORIO CERTIFICADO.</t>
  </si>
  <si>
    <t>RECARGA Y MANTENIMIENTO DE EXTINTOR MULTIPROPÓSITO ABC, PQS CAPACIDAD 10 LIBRAS, INCLUYE PRUEBA HIDROSTÁTICA E INSTALACIÓN Y SEÑALIZACIÓN, LLEVANDO ACABO LA NORMATIVIDAD LEGAL VIGENTE AMERICANA N.F.P.A. 10 Y LAS NORMAS COLOMBIANAS, N.T.C 3808- N.T.C 2885 – N.T.C. 652-N.T.C.1916.</t>
  </si>
  <si>
    <t>RECARGA Y MANTENIMIENTO DE EXTINTOR SOLKAFLAM 123 CAPACIDAD 10 LIBRAS, INCLUYE PRUEBA HIDROSTÁTICA E INSTALACIÓN Y SEÑALIZACIÓN, LLEVANDO ACABO LA NORMATIVIDAD LEGAL VIGENTE AMERICANA N.F.P.A. 10 Y LAS NORMAS COLOMBIANAS, N.T.C 3808- N.T.C 2885 – N.T.C. 652-N.T.C.1916.</t>
  </si>
  <si>
    <t>RECARGA Y MANTENIMIENTO DE EXTINTOR DE AGUA A PRESIÓN 2,5 GALONES, INCLUYE PRUEBA HIDROSTÁTICA E INSTALACIÓN Y SEÑALIZACIÓN, LLEVANDO ACABO LA NORMATIVIDAD LEGAL VIGENTE AMERICANA N.F.P.A. 10 Y LAS NORMAS COLOMBIANAS, N.T.C 3808- N.T.C 2885 – N.T.C. 652-N.T.C.1916.</t>
  </si>
  <si>
    <t>CONTRATAR EL SERVICIO DE FUMIGACIÓN, LAVADO DE TANQUES, RECARGA DE EXTINTORES Y PODA, SEGÚN ANEXO TÉCNICO PARA  IED ALFONSO REYES ECHANDÍA  LA VIGENCIA 2026.</t>
  </si>
  <si>
    <t>COTIZACIÓN</t>
  </si>
  <si>
    <t>ENTIDAD</t>
  </si>
  <si>
    <t>ENTIDAD+IPC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</si>
</sst>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charset val="1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8" fillId="0" borderId="0"/>
  </cellStyleXfs>
  <cellXfs count="4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2" fontId="5" fillId="0" borderId="7" xfId="16" applyNumberFormat="1" applyFont="1" applyFill="1" applyBorder="1" applyAlignment="1" applyProtection="1">
      <alignment horizontal="justify" vertical="center"/>
    </xf>
    <xf numFmtId="0" fontId="5" fillId="0" borderId="8" xfId="0" applyFon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9" fillId="0" borderId="17" xfId="18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44" fontId="10" fillId="0" borderId="1" xfId="17" applyFont="1" applyBorder="1" applyAlignment="1">
      <alignment horizontal="center" vertical="center" wrapText="1"/>
    </xf>
    <xf numFmtId="44" fontId="4" fillId="0" borderId="6" xfId="17" applyFont="1" applyBorder="1" applyAlignment="1">
      <alignment horizontal="center" vertical="center"/>
    </xf>
    <xf numFmtId="44" fontId="4" fillId="0" borderId="0" xfId="0" applyNumberFormat="1" applyFont="1"/>
    <xf numFmtId="0" fontId="3" fillId="0" borderId="18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44" fontId="1" fillId="0" borderId="0" xfId="17" applyFont="1"/>
    <xf numFmtId="44" fontId="4" fillId="0" borderId="0" xfId="17" applyFont="1"/>
    <xf numFmtId="0" fontId="4" fillId="0" borderId="0" xfId="0" applyFont="1" applyProtection="1">
      <protection locked="0"/>
    </xf>
    <xf numFmtId="0" fontId="9" fillId="0" borderId="17" xfId="18" applyFont="1" applyBorder="1" applyAlignment="1" applyProtection="1">
      <alignment wrapText="1"/>
      <protection locked="0"/>
    </xf>
    <xf numFmtId="0" fontId="4" fillId="0" borderId="0" xfId="0" applyFont="1" applyAlignment="1">
      <alignment horizontal="justify" vertical="justify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19">
    <cellStyle name="Millares" xfId="16" builtinId="3"/>
    <cellStyle name="Millares 2" xfId="4" xr:uid="{00000000-0005-0000-0000-000001000000}"/>
    <cellStyle name="Moneda" xfId="17" builtinId="4"/>
    <cellStyle name="Moneda [0] 2" xfId="6" xr:uid="{00000000-0005-0000-0000-000002000000}"/>
    <cellStyle name="Moneda [0] 3" xfId="3" xr:uid="{00000000-0005-0000-0000-000003000000}"/>
    <cellStyle name="Moneda [0] 4" xfId="15" xr:uid="{00000000-0005-0000-0000-000004000000}"/>
    <cellStyle name="Moneda 10" xfId="14" xr:uid="{00000000-0005-0000-0000-000005000000}"/>
    <cellStyle name="Moneda 11" xfId="2" xr:uid="{00000000-0005-0000-0000-000006000000}"/>
    <cellStyle name="Moneda 2" xfId="5" xr:uid="{00000000-0005-0000-0000-000007000000}"/>
    <cellStyle name="Moneda 3" xfId="9" xr:uid="{00000000-0005-0000-0000-000008000000}"/>
    <cellStyle name="Moneda 4" xfId="8" xr:uid="{00000000-0005-0000-0000-000009000000}"/>
    <cellStyle name="Moneda 5" xfId="7" xr:uid="{00000000-0005-0000-0000-00000A000000}"/>
    <cellStyle name="Moneda 6" xfId="10" xr:uid="{00000000-0005-0000-0000-00000B000000}"/>
    <cellStyle name="Moneda 7" xfId="11" xr:uid="{00000000-0005-0000-0000-00000C000000}"/>
    <cellStyle name="Moneda 8" xfId="12" xr:uid="{00000000-0005-0000-0000-00000D000000}"/>
    <cellStyle name="Moneda 9" xfId="13" xr:uid="{00000000-0005-0000-0000-00000E000000}"/>
    <cellStyle name="Normal" xfId="0" builtinId="0"/>
    <cellStyle name="Normal 2 4" xfId="1" xr:uid="{00000000-0005-0000-0000-000010000000}"/>
    <cellStyle name="Normal_Tóner" xfId="18" xr:uid="{DEDBD9C2-3051-48AB-9339-AACD796216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9525</xdr:rowOff>
    </xdr:from>
    <xdr:to>
      <xdr:col>1</xdr:col>
      <xdr:colOff>1543051</xdr:colOff>
      <xdr:row>1</xdr:row>
      <xdr:rowOff>581024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D5A98A-8A71-4E88-AEEB-ACF43D922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525"/>
          <a:ext cx="1800226" cy="571499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1</xdr:row>
      <xdr:rowOff>85727</xdr:rowOff>
    </xdr:from>
    <xdr:to>
      <xdr:col>6</xdr:col>
      <xdr:colOff>552449</xdr:colOff>
      <xdr:row>1</xdr:row>
      <xdr:rowOff>590551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F9E2286B-DFCE-4A78-A7EB-0B8560A0B247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48625" y="85727"/>
          <a:ext cx="685799" cy="504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9525</xdr:rowOff>
    </xdr:from>
    <xdr:to>
      <xdr:col>1</xdr:col>
      <xdr:colOff>1543051</xdr:colOff>
      <xdr:row>1</xdr:row>
      <xdr:rowOff>581024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" y="9525"/>
          <a:ext cx="1800226" cy="571499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1</xdr:row>
      <xdr:rowOff>85727</xdr:rowOff>
    </xdr:from>
    <xdr:to>
      <xdr:col>6</xdr:col>
      <xdr:colOff>552449</xdr:colOff>
      <xdr:row>1</xdr:row>
      <xdr:rowOff>590551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53200" y="85727"/>
          <a:ext cx="685799" cy="504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8B4E0-A639-4DCF-B089-30DFC11A9B9A}">
  <dimension ref="A1:H36"/>
  <sheetViews>
    <sheetView tabSelected="1" topLeftCell="A2" zoomScale="130" zoomScaleNormal="130" workbookViewId="0">
      <selection activeCell="C4" sqref="C4:G4"/>
    </sheetView>
  </sheetViews>
  <sheetFormatPr baseColWidth="10" defaultRowHeight="12.75" x14ac:dyDescent="0.2"/>
  <cols>
    <col min="1" max="1" width="6.5703125" style="1" customWidth="1"/>
    <col min="2" max="2" width="76.7109375" style="2" customWidth="1"/>
    <col min="3" max="3" width="9" style="2" customWidth="1"/>
    <col min="4" max="4" width="6.5703125" style="2" customWidth="1"/>
    <col min="5" max="5" width="12.42578125" style="2" customWidth="1"/>
    <col min="6" max="6" width="11.42578125" style="2"/>
    <col min="7" max="7" width="17" style="2" customWidth="1"/>
    <col min="8" max="8" width="11.140625" style="26" customWidth="1"/>
    <col min="9" max="19" width="11.42578125" style="2" customWidth="1"/>
    <col min="20" max="16384" width="11.42578125" style="2"/>
  </cols>
  <sheetData>
    <row r="1" spans="1:8" ht="13.5" hidden="1" thickBot="1" x14ac:dyDescent="0.25"/>
    <row r="2" spans="1:8" ht="50.25" customHeight="1" thickBot="1" x14ac:dyDescent="0.25">
      <c r="A2" s="29" t="s">
        <v>27</v>
      </c>
      <c r="B2" s="30"/>
      <c r="C2" s="30"/>
      <c r="D2" s="30"/>
      <c r="E2" s="30"/>
      <c r="F2" s="30"/>
      <c r="G2" s="31"/>
    </row>
    <row r="3" spans="1:8" ht="21" customHeight="1" thickBot="1" x14ac:dyDescent="0.25">
      <c r="A3" s="32" t="s">
        <v>9</v>
      </c>
      <c r="B3" s="33"/>
      <c r="C3" s="33"/>
      <c r="D3" s="33"/>
      <c r="E3" s="33"/>
      <c r="F3" s="33"/>
      <c r="G3" s="34"/>
    </row>
    <row r="4" spans="1:8" ht="76.5" customHeight="1" thickBot="1" x14ac:dyDescent="0.25">
      <c r="A4" s="35" t="s">
        <v>8</v>
      </c>
      <c r="B4" s="36"/>
      <c r="C4" s="37" t="s">
        <v>37</v>
      </c>
      <c r="D4" s="37"/>
      <c r="E4" s="37"/>
      <c r="F4" s="37"/>
      <c r="G4" s="38"/>
    </row>
    <row r="5" spans="1:8" ht="45.75" thickBot="1" x14ac:dyDescent="0.25">
      <c r="A5" s="39" t="s">
        <v>1</v>
      </c>
      <c r="B5" s="39"/>
      <c r="C5" s="15" t="s">
        <v>0</v>
      </c>
      <c r="D5" s="16" t="s">
        <v>5</v>
      </c>
      <c r="E5" s="16" t="s">
        <v>6</v>
      </c>
      <c r="F5" s="16" t="s">
        <v>4</v>
      </c>
      <c r="G5" s="14" t="s">
        <v>7</v>
      </c>
    </row>
    <row r="6" spans="1:8" ht="15" x14ac:dyDescent="0.25">
      <c r="A6" s="18">
        <v>1</v>
      </c>
      <c r="B6" s="23" t="s">
        <v>32</v>
      </c>
      <c r="C6" s="22">
        <v>2</v>
      </c>
      <c r="D6" s="3"/>
      <c r="E6" s="19">
        <v>348320</v>
      </c>
      <c r="F6" s="19"/>
      <c r="G6" s="20">
        <f t="shared" ref="G6:G13" si="0">+(C6*E6)+F6</f>
        <v>696640</v>
      </c>
    </row>
    <row r="7" spans="1:8" ht="30" x14ac:dyDescent="0.25">
      <c r="A7" s="18">
        <v>2</v>
      </c>
      <c r="B7" s="23" t="s">
        <v>30</v>
      </c>
      <c r="C7" s="22">
        <v>2</v>
      </c>
      <c r="D7" s="3"/>
      <c r="E7" s="19">
        <v>343320</v>
      </c>
      <c r="F7" s="19"/>
      <c r="G7" s="20">
        <f t="shared" si="0"/>
        <v>686640</v>
      </c>
    </row>
    <row r="8" spans="1:8" ht="15" x14ac:dyDescent="0.25">
      <c r="A8" s="18">
        <v>3</v>
      </c>
      <c r="B8" s="23" t="s">
        <v>31</v>
      </c>
      <c r="C8" s="22">
        <v>1</v>
      </c>
      <c r="D8" s="3"/>
      <c r="E8" s="19">
        <v>363320</v>
      </c>
      <c r="F8" s="19"/>
      <c r="G8" s="20">
        <f t="shared" si="0"/>
        <v>363320</v>
      </c>
      <c r="H8" s="27"/>
    </row>
    <row r="9" spans="1:8" ht="60" x14ac:dyDescent="0.25">
      <c r="A9" s="18">
        <v>4</v>
      </c>
      <c r="B9" s="23" t="s">
        <v>33</v>
      </c>
      <c r="C9" s="22">
        <v>2</v>
      </c>
      <c r="D9" s="3"/>
      <c r="E9" s="19">
        <v>400140</v>
      </c>
      <c r="F9" s="19"/>
      <c r="G9" s="20">
        <f t="shared" si="0"/>
        <v>800280</v>
      </c>
    </row>
    <row r="10" spans="1:8" ht="30" x14ac:dyDescent="0.25">
      <c r="A10" s="18">
        <v>5</v>
      </c>
      <c r="B10" s="23" t="s">
        <v>29</v>
      </c>
      <c r="C10" s="22">
        <v>2</v>
      </c>
      <c r="D10" s="3"/>
      <c r="E10" s="19">
        <v>374100</v>
      </c>
      <c r="F10" s="19"/>
      <c r="G10" s="20">
        <f t="shared" si="0"/>
        <v>748200</v>
      </c>
    </row>
    <row r="11" spans="1:8" ht="60" x14ac:dyDescent="0.25">
      <c r="A11" s="18">
        <v>6</v>
      </c>
      <c r="B11" s="23" t="s">
        <v>34</v>
      </c>
      <c r="C11" s="22">
        <v>30</v>
      </c>
      <c r="D11" s="3"/>
      <c r="E11" s="19">
        <v>22572</v>
      </c>
      <c r="F11" s="19"/>
      <c r="G11" s="20">
        <f t="shared" si="0"/>
        <v>677160</v>
      </c>
    </row>
    <row r="12" spans="1:8" ht="60" x14ac:dyDescent="0.25">
      <c r="A12" s="18">
        <v>7</v>
      </c>
      <c r="B12" s="23" t="s">
        <v>35</v>
      </c>
      <c r="C12" s="22">
        <v>8</v>
      </c>
      <c r="D12" s="3"/>
      <c r="E12" s="19">
        <v>107340</v>
      </c>
      <c r="F12" s="19"/>
      <c r="G12" s="20">
        <f t="shared" si="0"/>
        <v>858720</v>
      </c>
    </row>
    <row r="13" spans="1:8" ht="60" x14ac:dyDescent="0.25">
      <c r="A13" s="18">
        <v>8</v>
      </c>
      <c r="B13" s="23" t="s">
        <v>36</v>
      </c>
      <c r="C13" s="22">
        <v>4</v>
      </c>
      <c r="D13" s="3"/>
      <c r="E13" s="19">
        <v>22572</v>
      </c>
      <c r="F13" s="19"/>
      <c r="G13" s="20">
        <f t="shared" si="0"/>
        <v>90288</v>
      </c>
    </row>
    <row r="14" spans="1:8" ht="76.5" customHeight="1" x14ac:dyDescent="0.25">
      <c r="A14" s="18">
        <v>9</v>
      </c>
      <c r="B14" s="23" t="s">
        <v>28</v>
      </c>
      <c r="C14" s="22">
        <v>3</v>
      </c>
      <c r="D14" s="3" t="s">
        <v>3</v>
      </c>
      <c r="E14" s="19">
        <v>1651128</v>
      </c>
      <c r="F14" s="19"/>
      <c r="G14" s="20">
        <f>+(C14*E14)+F14</f>
        <v>4953384</v>
      </c>
    </row>
    <row r="15" spans="1:8" ht="13.5" thickBot="1" x14ac:dyDescent="0.25">
      <c r="A15" s="4"/>
      <c r="B15" s="5" t="s">
        <v>2</v>
      </c>
      <c r="C15" s="6"/>
      <c r="D15" s="6"/>
      <c r="E15" s="7">
        <f>SUM(E6:E14)</f>
        <v>3632812</v>
      </c>
      <c r="F15" s="7">
        <f>SUM(F6:F14)</f>
        <v>0</v>
      </c>
      <c r="G15" s="7">
        <f>SUM(G6:G14)</f>
        <v>9874632</v>
      </c>
    </row>
    <row r="16" spans="1:8" ht="17.25" customHeight="1" thickBot="1" x14ac:dyDescent="0.25">
      <c r="A16" s="8"/>
      <c r="B16" s="9"/>
      <c r="C16" s="10"/>
      <c r="D16" s="10"/>
      <c r="E16" s="11"/>
      <c r="F16" s="11"/>
      <c r="G16" s="12"/>
    </row>
    <row r="17" spans="1:7" ht="45" customHeight="1" thickBot="1" x14ac:dyDescent="0.25">
      <c r="A17" s="40" t="s">
        <v>10</v>
      </c>
      <c r="B17" s="41"/>
      <c r="C17" s="41"/>
      <c r="D17" s="41"/>
      <c r="E17" s="41"/>
      <c r="F17" s="41"/>
      <c r="G17" s="42"/>
    </row>
    <row r="18" spans="1:7" x14ac:dyDescent="0.2">
      <c r="A18" s="8"/>
      <c r="B18" s="9"/>
      <c r="C18" s="10"/>
      <c r="D18" s="10"/>
      <c r="E18" s="11"/>
      <c r="F18" s="11"/>
      <c r="G18" s="12"/>
    </row>
    <row r="19" spans="1:7" x14ac:dyDescent="0.2">
      <c r="A19" s="28" t="s">
        <v>11</v>
      </c>
      <c r="B19" s="28"/>
      <c r="C19" s="28"/>
      <c r="D19" s="28"/>
      <c r="E19" s="28"/>
      <c r="F19" s="28"/>
      <c r="G19" s="28"/>
    </row>
    <row r="20" spans="1:7" x14ac:dyDescent="0.2">
      <c r="A20" s="28" t="s">
        <v>12</v>
      </c>
      <c r="B20" s="28"/>
      <c r="C20" s="28"/>
      <c r="D20" s="28"/>
      <c r="E20" s="28"/>
      <c r="F20" s="28"/>
      <c r="G20" s="28"/>
    </row>
    <row r="21" spans="1:7" x14ac:dyDescent="0.2">
      <c r="A21" s="28" t="s">
        <v>13</v>
      </c>
      <c r="B21" s="28"/>
      <c r="C21" s="28"/>
      <c r="D21" s="28"/>
      <c r="E21" s="28"/>
      <c r="F21" s="28"/>
      <c r="G21" s="28"/>
    </row>
    <row r="22" spans="1:7" x14ac:dyDescent="0.2">
      <c r="A22" s="28" t="s">
        <v>14</v>
      </c>
      <c r="B22" s="28"/>
      <c r="C22" s="28"/>
      <c r="D22" s="28"/>
      <c r="E22" s="28"/>
      <c r="F22" s="28"/>
      <c r="G22" s="28"/>
    </row>
    <row r="23" spans="1:7" x14ac:dyDescent="0.2">
      <c r="A23" s="28" t="s">
        <v>15</v>
      </c>
      <c r="B23" s="28"/>
      <c r="C23" s="28"/>
      <c r="D23" s="28"/>
      <c r="E23" s="28"/>
      <c r="F23" s="28"/>
      <c r="G23" s="28"/>
    </row>
    <row r="24" spans="1:7" x14ac:dyDescent="0.2">
      <c r="A24" s="28" t="s">
        <v>26</v>
      </c>
      <c r="B24" s="28"/>
      <c r="C24" s="28"/>
      <c r="D24" s="28"/>
      <c r="E24" s="28"/>
      <c r="F24" s="28"/>
      <c r="G24" s="28"/>
    </row>
    <row r="26" spans="1:7" x14ac:dyDescent="0.2">
      <c r="A26" s="13" t="s">
        <v>16</v>
      </c>
      <c r="B26" s="13"/>
    </row>
    <row r="27" spans="1:7" x14ac:dyDescent="0.2">
      <c r="A27" s="13"/>
      <c r="B27" s="13"/>
    </row>
    <row r="28" spans="1:7" x14ac:dyDescent="0.2">
      <c r="A28" s="13" t="s">
        <v>17</v>
      </c>
      <c r="B28" s="13"/>
    </row>
    <row r="29" spans="1:7" x14ac:dyDescent="0.2">
      <c r="A29" s="13" t="s">
        <v>18</v>
      </c>
      <c r="B29" s="13"/>
    </row>
    <row r="30" spans="1:7" x14ac:dyDescent="0.2">
      <c r="A30" s="13" t="s">
        <v>19</v>
      </c>
      <c r="B30" s="13"/>
    </row>
    <row r="31" spans="1:7" x14ac:dyDescent="0.2">
      <c r="A31" s="13" t="s">
        <v>20</v>
      </c>
      <c r="B31" s="13"/>
    </row>
    <row r="32" spans="1:7" x14ac:dyDescent="0.2">
      <c r="A32" s="13" t="s">
        <v>21</v>
      </c>
      <c r="B32" s="13"/>
    </row>
    <row r="33" spans="1:2" x14ac:dyDescent="0.2">
      <c r="A33" s="13" t="s">
        <v>22</v>
      </c>
      <c r="B33" s="13" t="s">
        <v>23</v>
      </c>
    </row>
    <row r="34" spans="1:2" x14ac:dyDescent="0.2">
      <c r="A34" s="13"/>
      <c r="B34" s="13"/>
    </row>
    <row r="35" spans="1:2" x14ac:dyDescent="0.2">
      <c r="A35" s="13" t="s">
        <v>24</v>
      </c>
      <c r="B35" s="13"/>
    </row>
    <row r="36" spans="1:2" x14ac:dyDescent="0.2">
      <c r="A36" s="13" t="s">
        <v>25</v>
      </c>
      <c r="B36" s="13"/>
    </row>
  </sheetData>
  <mergeCells count="12">
    <mergeCell ref="A24:G24"/>
    <mergeCell ref="A2:G2"/>
    <mergeCell ref="A3:G3"/>
    <mergeCell ref="A4:B4"/>
    <mergeCell ref="C4:G4"/>
    <mergeCell ref="A5:B5"/>
    <mergeCell ref="A17:G17"/>
    <mergeCell ref="A19:G19"/>
    <mergeCell ref="A20:G20"/>
    <mergeCell ref="A21:G21"/>
    <mergeCell ref="A22:G22"/>
    <mergeCell ref="A23:G23"/>
  </mergeCells>
  <pageMargins left="0.19685039370078741" right="0.19685039370078741" top="0.19685039370078741" bottom="0.19685039370078741" header="0.31496062992125984" footer="0.31496062992125984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topLeftCell="C9" zoomScale="130" zoomScaleNormal="130" workbookViewId="0">
      <selection activeCell="A17" sqref="A17:G17"/>
    </sheetView>
  </sheetViews>
  <sheetFormatPr baseColWidth="10" defaultRowHeight="12.75" x14ac:dyDescent="0.2"/>
  <cols>
    <col min="1" max="1" width="6.5703125" style="1" customWidth="1"/>
    <col min="2" max="2" width="76.7109375" style="2" customWidth="1"/>
    <col min="3" max="3" width="9" style="2" customWidth="1"/>
    <col min="4" max="4" width="6.5703125" style="2" customWidth="1"/>
    <col min="5" max="5" width="12.42578125" style="2" customWidth="1"/>
    <col min="6" max="6" width="11.42578125" style="2"/>
    <col min="7" max="7" width="17" style="2" customWidth="1"/>
    <col min="8" max="8" width="11.140625" style="2" customWidth="1"/>
    <col min="9" max="10" width="14.42578125" style="2" bestFit="1" customWidth="1"/>
    <col min="11" max="11" width="15.42578125" style="2" bestFit="1" customWidth="1"/>
    <col min="12" max="12" width="11.42578125" style="2"/>
    <col min="13" max="13" width="14.42578125" style="2" bestFit="1" customWidth="1"/>
    <col min="14" max="14" width="20.140625" style="2" bestFit="1" customWidth="1"/>
    <col min="15" max="15" width="14.42578125" style="2" bestFit="1" customWidth="1"/>
    <col min="16" max="16384" width="11.42578125" style="2"/>
  </cols>
  <sheetData>
    <row r="1" spans="1:15" ht="13.5" hidden="1" thickBot="1" x14ac:dyDescent="0.25">
      <c r="N1" s="2">
        <f>SUM(O6:O14)</f>
        <v>9874632</v>
      </c>
    </row>
    <row r="2" spans="1:15" ht="50.25" customHeight="1" thickBot="1" x14ac:dyDescent="0.25">
      <c r="A2" s="29" t="s">
        <v>27</v>
      </c>
      <c r="B2" s="30"/>
      <c r="C2" s="30"/>
      <c r="D2" s="30"/>
      <c r="E2" s="30"/>
      <c r="F2" s="30"/>
      <c r="G2" s="31"/>
    </row>
    <row r="3" spans="1:15" ht="21" customHeight="1" thickBot="1" x14ac:dyDescent="0.25">
      <c r="A3" s="32" t="s">
        <v>9</v>
      </c>
      <c r="B3" s="33"/>
      <c r="C3" s="33"/>
      <c r="D3" s="33"/>
      <c r="E3" s="33"/>
      <c r="F3" s="33"/>
      <c r="G3" s="34"/>
    </row>
    <row r="4" spans="1:15" ht="76.5" customHeight="1" thickBot="1" x14ac:dyDescent="0.25">
      <c r="A4" s="35" t="s">
        <v>8</v>
      </c>
      <c r="B4" s="36"/>
      <c r="C4" s="37" t="s">
        <v>37</v>
      </c>
      <c r="D4" s="37"/>
      <c r="E4" s="37"/>
      <c r="F4" s="37"/>
      <c r="G4" s="38"/>
    </row>
    <row r="5" spans="1:15" ht="45.75" thickBot="1" x14ac:dyDescent="0.25">
      <c r="A5" s="39" t="s">
        <v>1</v>
      </c>
      <c r="B5" s="39"/>
      <c r="C5" s="15" t="s">
        <v>0</v>
      </c>
      <c r="D5" s="16" t="s">
        <v>5</v>
      </c>
      <c r="E5" s="16" t="s">
        <v>6</v>
      </c>
      <c r="F5" s="16" t="s">
        <v>4</v>
      </c>
      <c r="G5" s="14" t="s">
        <v>7</v>
      </c>
      <c r="K5" s="24" t="s">
        <v>38</v>
      </c>
      <c r="M5" s="2" t="s">
        <v>40</v>
      </c>
      <c r="N5" s="24" t="s">
        <v>39</v>
      </c>
    </row>
    <row r="6" spans="1:15" ht="15" x14ac:dyDescent="0.25">
      <c r="A6" s="18">
        <v>1</v>
      </c>
      <c r="B6" s="23" t="s">
        <v>32</v>
      </c>
      <c r="C6" s="22">
        <v>2</v>
      </c>
      <c r="D6" s="3"/>
      <c r="E6" s="19">
        <f>+O6/2</f>
        <v>348320</v>
      </c>
      <c r="F6" s="19"/>
      <c r="G6" s="20">
        <f t="shared" ref="G6:G13" si="0">+(C6*E6)+F6</f>
        <v>696640</v>
      </c>
      <c r="I6" s="21">
        <v>360000</v>
      </c>
      <c r="J6" s="21">
        <v>320000</v>
      </c>
      <c r="K6" s="24">
        <f>+I6*C6</f>
        <v>720000</v>
      </c>
      <c r="L6" s="2">
        <f>+J6*5.2%</f>
        <v>16640</v>
      </c>
      <c r="M6" s="21">
        <f>+J6+L6</f>
        <v>336640</v>
      </c>
      <c r="N6" s="24">
        <f>+M6*C6</f>
        <v>673280</v>
      </c>
      <c r="O6" s="2">
        <f>+(K6+N6)/2</f>
        <v>696640</v>
      </c>
    </row>
    <row r="7" spans="1:15" ht="30" x14ac:dyDescent="0.25">
      <c r="A7" s="18">
        <v>2</v>
      </c>
      <c r="B7" s="23" t="s">
        <v>30</v>
      </c>
      <c r="C7" s="22">
        <v>2</v>
      </c>
      <c r="D7" s="3"/>
      <c r="E7" s="19">
        <f>+O7/2</f>
        <v>343320</v>
      </c>
      <c r="F7" s="19"/>
      <c r="G7" s="20">
        <f t="shared" si="0"/>
        <v>686640</v>
      </c>
      <c r="I7" s="21">
        <v>350000</v>
      </c>
      <c r="J7" s="21">
        <v>320000</v>
      </c>
      <c r="K7" s="24">
        <f t="shared" ref="K7:K14" si="1">+I7*C7</f>
        <v>700000</v>
      </c>
      <c r="L7" s="2">
        <f t="shared" ref="L7:L14" si="2">+J7*5.2%</f>
        <v>16640</v>
      </c>
      <c r="M7" s="21">
        <f t="shared" ref="M7:M14" si="3">+J7+L7</f>
        <v>336640</v>
      </c>
      <c r="N7" s="24">
        <f t="shared" ref="N7:N14" si="4">+M7*C7</f>
        <v>673280</v>
      </c>
      <c r="O7" s="2">
        <f t="shared" ref="O7:O14" si="5">+(K7+N7)/2</f>
        <v>686640</v>
      </c>
    </row>
    <row r="8" spans="1:15" ht="15" x14ac:dyDescent="0.25">
      <c r="A8" s="18">
        <v>3</v>
      </c>
      <c r="B8" s="23" t="s">
        <v>31</v>
      </c>
      <c r="C8" s="22">
        <v>1</v>
      </c>
      <c r="D8" s="3"/>
      <c r="E8" s="19">
        <f>+O8/1</f>
        <v>363320</v>
      </c>
      <c r="F8" s="19"/>
      <c r="G8" s="20">
        <f t="shared" si="0"/>
        <v>363320</v>
      </c>
      <c r="H8" s="17"/>
      <c r="I8" s="21">
        <v>390000</v>
      </c>
      <c r="J8" s="21">
        <v>320000</v>
      </c>
      <c r="K8" s="24">
        <f t="shared" si="1"/>
        <v>390000</v>
      </c>
      <c r="L8" s="2">
        <f t="shared" si="2"/>
        <v>16640</v>
      </c>
      <c r="M8" s="21">
        <f t="shared" si="3"/>
        <v>336640</v>
      </c>
      <c r="N8" s="24">
        <f t="shared" si="4"/>
        <v>336640</v>
      </c>
      <c r="O8" s="2">
        <f t="shared" si="5"/>
        <v>363320</v>
      </c>
    </row>
    <row r="9" spans="1:15" ht="60" x14ac:dyDescent="0.25">
      <c r="A9" s="18">
        <v>4</v>
      </c>
      <c r="B9" s="23" t="s">
        <v>33</v>
      </c>
      <c r="C9" s="22">
        <v>2</v>
      </c>
      <c r="D9" s="3"/>
      <c r="E9" s="19">
        <f>+O9/2</f>
        <v>400140</v>
      </c>
      <c r="F9" s="19"/>
      <c r="G9" s="20">
        <f t="shared" si="0"/>
        <v>800280</v>
      </c>
      <c r="I9" s="21">
        <v>390000</v>
      </c>
      <c r="J9" s="21">
        <v>390000</v>
      </c>
      <c r="K9" s="24">
        <f t="shared" si="1"/>
        <v>780000</v>
      </c>
      <c r="L9" s="2">
        <f t="shared" si="2"/>
        <v>20280</v>
      </c>
      <c r="M9" s="21">
        <f t="shared" si="3"/>
        <v>410280</v>
      </c>
      <c r="N9" s="24">
        <f t="shared" si="4"/>
        <v>820560</v>
      </c>
      <c r="O9" s="2">
        <f t="shared" si="5"/>
        <v>800280</v>
      </c>
    </row>
    <row r="10" spans="1:15" ht="30" x14ac:dyDescent="0.25">
      <c r="A10" s="18">
        <v>5</v>
      </c>
      <c r="B10" s="23" t="s">
        <v>29</v>
      </c>
      <c r="C10" s="22">
        <v>2</v>
      </c>
      <c r="D10" s="3"/>
      <c r="E10" s="19">
        <f>+O10/2</f>
        <v>374100</v>
      </c>
      <c r="F10" s="19"/>
      <c r="G10" s="20">
        <f t="shared" si="0"/>
        <v>748200</v>
      </c>
      <c r="I10" s="21">
        <v>380000</v>
      </c>
      <c r="J10" s="21">
        <v>350000</v>
      </c>
      <c r="K10" s="24">
        <f t="shared" si="1"/>
        <v>760000</v>
      </c>
      <c r="L10" s="2">
        <f t="shared" si="2"/>
        <v>18200</v>
      </c>
      <c r="M10" s="21">
        <f t="shared" si="3"/>
        <v>368200</v>
      </c>
      <c r="N10" s="24">
        <f t="shared" si="4"/>
        <v>736400</v>
      </c>
      <c r="O10" s="2">
        <f t="shared" si="5"/>
        <v>748200</v>
      </c>
    </row>
    <row r="11" spans="1:15" ht="60" x14ac:dyDescent="0.25">
      <c r="A11" s="18">
        <v>6</v>
      </c>
      <c r="B11" s="23" t="s">
        <v>34</v>
      </c>
      <c r="C11" s="22">
        <v>30</v>
      </c>
      <c r="D11" s="3"/>
      <c r="E11" s="19">
        <f>+O11/30</f>
        <v>22572</v>
      </c>
      <c r="F11" s="19"/>
      <c r="G11" s="20">
        <f t="shared" si="0"/>
        <v>677160</v>
      </c>
      <c r="I11" s="21">
        <v>22000</v>
      </c>
      <c r="J11" s="21">
        <v>22000</v>
      </c>
      <c r="K11" s="24">
        <f t="shared" si="1"/>
        <v>660000</v>
      </c>
      <c r="L11" s="2">
        <f t="shared" si="2"/>
        <v>1144</v>
      </c>
      <c r="M11" s="21">
        <f t="shared" si="3"/>
        <v>23144</v>
      </c>
      <c r="N11" s="24">
        <f t="shared" si="4"/>
        <v>694320</v>
      </c>
      <c r="O11" s="2">
        <f t="shared" si="5"/>
        <v>677160</v>
      </c>
    </row>
    <row r="12" spans="1:15" ht="60" x14ac:dyDescent="0.25">
      <c r="A12" s="18">
        <v>7</v>
      </c>
      <c r="B12" s="23" t="s">
        <v>35</v>
      </c>
      <c r="C12" s="22">
        <v>8</v>
      </c>
      <c r="D12" s="3"/>
      <c r="E12" s="19">
        <f>+O12/8</f>
        <v>107340</v>
      </c>
      <c r="F12" s="19"/>
      <c r="G12" s="20">
        <f t="shared" si="0"/>
        <v>858720</v>
      </c>
      <c r="I12" s="21">
        <v>120000</v>
      </c>
      <c r="J12" s="21">
        <v>90000</v>
      </c>
      <c r="K12" s="24">
        <f t="shared" si="1"/>
        <v>960000</v>
      </c>
      <c r="L12" s="2">
        <f t="shared" si="2"/>
        <v>4680</v>
      </c>
      <c r="M12" s="21">
        <f t="shared" si="3"/>
        <v>94680</v>
      </c>
      <c r="N12" s="24">
        <f t="shared" si="4"/>
        <v>757440</v>
      </c>
      <c r="O12" s="2">
        <f t="shared" si="5"/>
        <v>858720</v>
      </c>
    </row>
    <row r="13" spans="1:15" ht="60" x14ac:dyDescent="0.25">
      <c r="A13" s="18">
        <v>8</v>
      </c>
      <c r="B13" s="23" t="s">
        <v>36</v>
      </c>
      <c r="C13" s="22">
        <v>4</v>
      </c>
      <c r="D13" s="3"/>
      <c r="E13" s="19">
        <f>+O13/4</f>
        <v>22572</v>
      </c>
      <c r="F13" s="19"/>
      <c r="G13" s="20">
        <f t="shared" si="0"/>
        <v>90288</v>
      </c>
      <c r="I13" s="21">
        <v>22000</v>
      </c>
      <c r="J13" s="21">
        <v>22000</v>
      </c>
      <c r="K13" s="24">
        <f t="shared" si="1"/>
        <v>88000</v>
      </c>
      <c r="L13" s="2">
        <f t="shared" si="2"/>
        <v>1144</v>
      </c>
      <c r="M13" s="21">
        <f t="shared" si="3"/>
        <v>23144</v>
      </c>
      <c r="N13" s="24">
        <f t="shared" si="4"/>
        <v>92576</v>
      </c>
      <c r="O13" s="2">
        <f t="shared" si="5"/>
        <v>90288</v>
      </c>
    </row>
    <row r="14" spans="1:15" ht="76.5" customHeight="1" x14ac:dyDescent="0.25">
      <c r="A14" s="18">
        <v>9</v>
      </c>
      <c r="B14" s="23" t="s">
        <v>28</v>
      </c>
      <c r="C14" s="22">
        <v>3</v>
      </c>
      <c r="D14" s="3" t="s">
        <v>3</v>
      </c>
      <c r="E14" s="19">
        <f>+O14/3</f>
        <v>1651128</v>
      </c>
      <c r="F14" s="19"/>
      <c r="G14" s="20">
        <f>+(C14*E14)+F14</f>
        <v>4953384</v>
      </c>
      <c r="I14" s="21">
        <v>1800000</v>
      </c>
      <c r="J14" s="21">
        <v>1428000</v>
      </c>
      <c r="K14" s="24">
        <f t="shared" si="1"/>
        <v>5400000</v>
      </c>
      <c r="L14" s="2">
        <f t="shared" si="2"/>
        <v>74256</v>
      </c>
      <c r="M14" s="21">
        <f t="shared" si="3"/>
        <v>1502256</v>
      </c>
      <c r="N14" s="24">
        <f t="shared" si="4"/>
        <v>4506768</v>
      </c>
      <c r="O14" s="2">
        <f t="shared" si="5"/>
        <v>4953384</v>
      </c>
    </row>
    <row r="15" spans="1:15" ht="13.5" thickBot="1" x14ac:dyDescent="0.25">
      <c r="A15" s="4"/>
      <c r="B15" s="5" t="s">
        <v>2</v>
      </c>
      <c r="C15" s="6"/>
      <c r="D15" s="6"/>
      <c r="E15" s="7">
        <f>SUM(E6:E14)</f>
        <v>3632812</v>
      </c>
      <c r="F15" s="7">
        <f>SUM(F6:F14)</f>
        <v>0</v>
      </c>
      <c r="G15" s="7">
        <f>SUM(G6:G14)</f>
        <v>9874632</v>
      </c>
      <c r="J15" s="21"/>
      <c r="K15" s="21">
        <f>SUM(K6:K14)</f>
        <v>10458000</v>
      </c>
      <c r="N15" s="21">
        <f>SUM(N6:N14)</f>
        <v>9291264</v>
      </c>
      <c r="O15" s="25">
        <f>SUM(O6:O14)</f>
        <v>9874632</v>
      </c>
    </row>
    <row r="16" spans="1:15" ht="17.25" customHeight="1" thickBot="1" x14ac:dyDescent="0.25">
      <c r="A16" s="8"/>
      <c r="B16" s="9"/>
      <c r="C16" s="10"/>
      <c r="D16" s="10"/>
      <c r="E16" s="11"/>
      <c r="F16" s="11"/>
      <c r="G16" s="12"/>
      <c r="N16" s="21">
        <f>+K15+N15</f>
        <v>19749264</v>
      </c>
    </row>
    <row r="17" spans="1:14" ht="45" customHeight="1" thickBot="1" x14ac:dyDescent="0.25">
      <c r="A17" s="40" t="s">
        <v>10</v>
      </c>
      <c r="B17" s="41"/>
      <c r="C17" s="41"/>
      <c r="D17" s="41"/>
      <c r="E17" s="41"/>
      <c r="F17" s="41"/>
      <c r="G17" s="42"/>
      <c r="N17" s="2">
        <f>+N16/2</f>
        <v>9874632</v>
      </c>
    </row>
    <row r="18" spans="1:14" x14ac:dyDescent="0.2">
      <c r="A18" s="8"/>
      <c r="B18" s="9"/>
      <c r="C18" s="10"/>
      <c r="D18" s="10"/>
      <c r="E18" s="11"/>
      <c r="F18" s="11"/>
      <c r="G18" s="12"/>
    </row>
    <row r="19" spans="1:14" x14ac:dyDescent="0.2">
      <c r="A19" s="28" t="s">
        <v>11</v>
      </c>
      <c r="B19" s="28"/>
      <c r="C19" s="28"/>
      <c r="D19" s="28"/>
      <c r="E19" s="28"/>
      <c r="F19" s="28"/>
      <c r="G19" s="28"/>
    </row>
    <row r="20" spans="1:14" x14ac:dyDescent="0.2">
      <c r="A20" s="28" t="s">
        <v>12</v>
      </c>
      <c r="B20" s="28"/>
      <c r="C20" s="28"/>
      <c r="D20" s="28"/>
      <c r="E20" s="28"/>
      <c r="F20" s="28"/>
      <c r="G20" s="28"/>
    </row>
    <row r="21" spans="1:14" x14ac:dyDescent="0.2">
      <c r="A21" s="28" t="s">
        <v>13</v>
      </c>
      <c r="B21" s="28"/>
      <c r="C21" s="28"/>
      <c r="D21" s="28"/>
      <c r="E21" s="28"/>
      <c r="F21" s="28"/>
      <c r="G21" s="28"/>
    </row>
    <row r="22" spans="1:14" x14ac:dyDescent="0.2">
      <c r="A22" s="28" t="s">
        <v>14</v>
      </c>
      <c r="B22" s="28"/>
      <c r="C22" s="28"/>
      <c r="D22" s="28"/>
      <c r="E22" s="28"/>
      <c r="F22" s="28"/>
      <c r="G22" s="28"/>
    </row>
    <row r="23" spans="1:14" x14ac:dyDescent="0.2">
      <c r="A23" s="28" t="s">
        <v>15</v>
      </c>
      <c r="B23" s="28"/>
      <c r="C23" s="28"/>
      <c r="D23" s="28"/>
      <c r="E23" s="28"/>
      <c r="F23" s="28"/>
      <c r="G23" s="28"/>
    </row>
    <row r="24" spans="1:14" x14ac:dyDescent="0.2">
      <c r="A24" s="28" t="s">
        <v>26</v>
      </c>
      <c r="B24" s="28"/>
      <c r="C24" s="28"/>
      <c r="D24" s="28"/>
      <c r="E24" s="28"/>
      <c r="F24" s="28"/>
      <c r="G24" s="28"/>
    </row>
    <row r="26" spans="1:14" x14ac:dyDescent="0.2">
      <c r="A26" s="13" t="s">
        <v>16</v>
      </c>
      <c r="B26" s="13"/>
    </row>
    <row r="27" spans="1:14" x14ac:dyDescent="0.2">
      <c r="A27" s="13"/>
      <c r="B27" s="13"/>
    </row>
    <row r="28" spans="1:14" x14ac:dyDescent="0.2">
      <c r="A28" s="13" t="s">
        <v>17</v>
      </c>
      <c r="B28" s="13"/>
    </row>
    <row r="29" spans="1:14" x14ac:dyDescent="0.2">
      <c r="A29" s="13" t="s">
        <v>18</v>
      </c>
      <c r="B29" s="13"/>
    </row>
    <row r="30" spans="1:14" x14ac:dyDescent="0.2">
      <c r="A30" s="13" t="s">
        <v>19</v>
      </c>
      <c r="B30" s="13"/>
    </row>
    <row r="31" spans="1:14" x14ac:dyDescent="0.2">
      <c r="A31" s="13" t="s">
        <v>20</v>
      </c>
      <c r="B31" s="13"/>
    </row>
    <row r="32" spans="1:14" x14ac:dyDescent="0.2">
      <c r="A32" s="13" t="s">
        <v>21</v>
      </c>
      <c r="B32" s="13"/>
    </row>
    <row r="33" spans="1:2" x14ac:dyDescent="0.2">
      <c r="A33" s="13" t="s">
        <v>22</v>
      </c>
      <c r="B33" s="13" t="s">
        <v>23</v>
      </c>
    </row>
    <row r="34" spans="1:2" x14ac:dyDescent="0.2">
      <c r="A34" s="13"/>
      <c r="B34" s="13"/>
    </row>
    <row r="35" spans="1:2" x14ac:dyDescent="0.2">
      <c r="A35" s="13" t="s">
        <v>24</v>
      </c>
      <c r="B35" s="13"/>
    </row>
    <row r="36" spans="1:2" x14ac:dyDescent="0.2">
      <c r="A36" s="13" t="s">
        <v>25</v>
      </c>
      <c r="B36" s="13"/>
    </row>
  </sheetData>
  <mergeCells count="12">
    <mergeCell ref="A17:G17"/>
    <mergeCell ref="A5:B5"/>
    <mergeCell ref="A2:G2"/>
    <mergeCell ref="A3:G3"/>
    <mergeCell ref="C4:G4"/>
    <mergeCell ref="A4:B4"/>
    <mergeCell ref="A23:G23"/>
    <mergeCell ref="A24:G24"/>
    <mergeCell ref="A19:G19"/>
    <mergeCell ref="A20:G20"/>
    <mergeCell ref="A21:G21"/>
    <mergeCell ref="A22:G22"/>
  </mergeCells>
  <pageMargins left="0.19685039370078741" right="0.19685039370078741" top="0.19685039370078741" bottom="0.19685039370078741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FUMIGACIÓN (2)</vt:lpstr>
      <vt:lpstr>FUMIGACIÓN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Bustos</dc:creator>
  <cp:lastModifiedBy>CLAUDIA EMILCE RAMIREZ</cp:lastModifiedBy>
  <cp:lastPrinted>2026-02-24T13:48:10Z</cp:lastPrinted>
  <dcterms:created xsi:type="dcterms:W3CDTF">2019-10-30T15:43:12Z</dcterms:created>
  <dcterms:modified xsi:type="dcterms:W3CDTF">2026-02-24T21:59:02Z</dcterms:modified>
</cp:coreProperties>
</file>