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yaneth_floriano_icbf_gov_co/Documents/COORDINACION GITGA2026/MINIMAS CUANTIAS/AIRES ACONDICIONADOS OK/"/>
    </mc:Choice>
  </mc:AlternateContent>
  <xr:revisionPtr revIDLastSave="3" documentId="14_{42EBB3D3-2E97-455F-B140-8C540D747333}" xr6:coauthVersionLast="47" xr6:coauthVersionMax="47" xr10:uidLastSave="{008A669D-DD12-42A4-A6C4-E5C0378EBF0E}"/>
  <bookViews>
    <workbookView xWindow="14295" yWindow="0" windowWidth="14610" windowHeight="15585" tabRatio="925" xr2:uid="{00000000-000D-0000-FFFF-FFFF00000000}"/>
  </bookViews>
  <sheets>
    <sheet name="SDC" sheetId="18" r:id="rId1"/>
    <sheet name="Borrador" sheetId="11" state="hidden" r:id="rId2"/>
  </sheets>
  <definedNames>
    <definedName name="_xlnm._FilterDatabase" localSheetId="0" hidden="1">SDC!$A$152:$I$152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1" l="1"/>
  <c r="F22" i="11"/>
  <c r="F23" i="11"/>
  <c r="F24" i="11"/>
  <c r="F25" i="11"/>
  <c r="F26" i="11"/>
  <c r="F27" i="11"/>
  <c r="F28" i="11"/>
  <c r="F20" i="11"/>
  <c r="D29" i="11"/>
  <c r="Q15" i="11"/>
  <c r="N15" i="11"/>
  <c r="D15" i="11"/>
  <c r="AE14" i="11"/>
  <c r="AA14" i="11"/>
  <c r="AB14" i="11" s="1"/>
  <c r="AC14" i="11" s="1"/>
  <c r="W14" i="11"/>
  <c r="X14" i="11" s="1"/>
  <c r="Y14" i="11" s="1"/>
  <c r="S14" i="11"/>
  <c r="K14" i="11"/>
  <c r="AE13" i="11"/>
  <c r="AA13" i="11"/>
  <c r="AB13" i="11" s="1"/>
  <c r="AC13" i="11" s="1"/>
  <c r="W13" i="11"/>
  <c r="X13" i="11" s="1"/>
  <c r="Y13" i="11" s="1"/>
  <c r="S13" i="11"/>
  <c r="K13" i="11"/>
  <c r="AE12" i="11"/>
  <c r="AA12" i="11"/>
  <c r="AB12" i="11" s="1"/>
  <c r="AC12" i="11" s="1"/>
  <c r="W12" i="11"/>
  <c r="X12" i="11" s="1"/>
  <c r="Y12" i="11" s="1"/>
  <c r="S12" i="11"/>
  <c r="K12" i="11"/>
  <c r="AE11" i="11"/>
  <c r="AA11" i="11"/>
  <c r="AB11" i="11" s="1"/>
  <c r="AC11" i="11" s="1"/>
  <c r="W11" i="11"/>
  <c r="X11" i="11" s="1"/>
  <c r="Y11" i="11" s="1"/>
  <c r="S11" i="11"/>
  <c r="T11" i="11" s="1"/>
  <c r="U11" i="11" s="1"/>
  <c r="K11" i="11"/>
  <c r="AE10" i="11"/>
  <c r="AA10" i="11"/>
  <c r="AB10" i="11" s="1"/>
  <c r="AC10" i="11" s="1"/>
  <c r="W10" i="11"/>
  <c r="X10" i="11" s="1"/>
  <c r="Y10" i="11" s="1"/>
  <c r="S10" i="11"/>
  <c r="K10" i="11"/>
  <c r="AE9" i="11"/>
  <c r="AA9" i="11"/>
  <c r="AB9" i="11" s="1"/>
  <c r="AC9" i="11" s="1"/>
  <c r="W9" i="11"/>
  <c r="X9" i="11" s="1"/>
  <c r="Y9" i="11" s="1"/>
  <c r="S9" i="11"/>
  <c r="K9" i="11"/>
  <c r="AE8" i="11"/>
  <c r="AA8" i="11"/>
  <c r="AB8" i="11" s="1"/>
  <c r="AC8" i="11" s="1"/>
  <c r="W8" i="11"/>
  <c r="X8" i="11" s="1"/>
  <c r="Y8" i="11" s="1"/>
  <c r="S8" i="11"/>
  <c r="K8" i="11"/>
  <c r="AE7" i="11"/>
  <c r="AA7" i="11"/>
  <c r="AB7" i="11" s="1"/>
  <c r="AC7" i="11" s="1"/>
  <c r="W7" i="11"/>
  <c r="X7" i="11" s="1"/>
  <c r="Y7" i="11" s="1"/>
  <c r="S7" i="11"/>
  <c r="T7" i="11" s="1"/>
  <c r="U7" i="11" s="1"/>
  <c r="K7" i="11"/>
  <c r="AE6" i="11"/>
  <c r="AA6" i="11"/>
  <c r="AB6" i="11" s="1"/>
  <c r="W6" i="11"/>
  <c r="S6" i="11"/>
  <c r="K6" i="11"/>
  <c r="K15" i="11" l="1"/>
  <c r="AG10" i="11"/>
  <c r="AF13" i="11"/>
  <c r="AG6" i="11"/>
  <c r="AG7" i="11"/>
  <c r="AF9" i="11"/>
  <c r="AG11" i="11"/>
  <c r="AG12" i="11"/>
  <c r="W15" i="11"/>
  <c r="AG8" i="11"/>
  <c r="AG14" i="11"/>
  <c r="F29" i="11"/>
  <c r="X6" i="11"/>
  <c r="Y6" i="11" s="1"/>
  <c r="Y15" i="11" s="1"/>
  <c r="AE15" i="11"/>
  <c r="AF7" i="11"/>
  <c r="T9" i="11"/>
  <c r="U9" i="11" s="1"/>
  <c r="AG9" i="11"/>
  <c r="AF11" i="11"/>
  <c r="T13" i="11"/>
  <c r="U13" i="11" s="1"/>
  <c r="AB15" i="11"/>
  <c r="AC6" i="11"/>
  <c r="AC15" i="11" s="1"/>
  <c r="AF6" i="11"/>
  <c r="AF8" i="11"/>
  <c r="AF10" i="11"/>
  <c r="AF12" i="11"/>
  <c r="AG13" i="11"/>
  <c r="AF14" i="11"/>
  <c r="S15" i="11"/>
  <c r="AA15" i="11"/>
  <c r="T6" i="11"/>
  <c r="T8" i="11"/>
  <c r="U8" i="11" s="1"/>
  <c r="T10" i="11"/>
  <c r="U10" i="11" s="1"/>
  <c r="T12" i="11"/>
  <c r="U12" i="11" s="1"/>
  <c r="T14" i="11"/>
  <c r="U14" i="11" s="1"/>
  <c r="AG15" i="11" l="1"/>
  <c r="X15" i="11"/>
  <c r="AF15" i="11"/>
  <c r="T15" i="11"/>
  <c r="U6" i="11"/>
  <c r="U15" i="11" s="1"/>
</calcChain>
</file>

<file path=xl/sharedStrings.xml><?xml version="1.0" encoding="utf-8"?>
<sst xmlns="http://schemas.openxmlformats.org/spreadsheetml/2006/main" count="231" uniqueCount="76">
  <si>
    <t xml:space="preserve">CANTIDAD </t>
  </si>
  <si>
    <t>TOTAL</t>
  </si>
  <si>
    <t>IVA</t>
  </si>
  <si>
    <t>Tipo de examén</t>
  </si>
  <si>
    <t>Cantidades aproximadas</t>
  </si>
  <si>
    <t>PRECIO UNITARIO IVA INCLUIDO</t>
  </si>
  <si>
    <t>PRECIO TOTAL IVA INCLUIDO</t>
  </si>
  <si>
    <t>SOCIEDAD ENTORNO &amp; COMPAÑÍA LTDA</t>
  </si>
  <si>
    <t>CAJA DE COMPENSACION FAMILIAR CAFAM</t>
  </si>
  <si>
    <t>UNIDAD MEDICA TOLCOROMA</t>
  </si>
  <si>
    <t>PROMEDIO MEDICION</t>
  </si>
  <si>
    <t>MEDIA GEOMETRICA</t>
  </si>
  <si>
    <t>PROMEDIO DE LAS 3 MAS BAJAS</t>
  </si>
  <si>
    <t>DESVIACIÓN</t>
  </si>
  <si>
    <t>Precio unitario sin IVA</t>
  </si>
  <si>
    <r>
      <t xml:space="preserve">Precio unitario </t>
    </r>
    <r>
      <rPr>
        <b/>
        <u/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IVA incluido</t>
    </r>
  </si>
  <si>
    <t>Precio total IVA inlcuido</t>
  </si>
  <si>
    <t>PRECIO UNITARIO SIN IVA</t>
  </si>
  <si>
    <t>MIN</t>
  </si>
  <si>
    <t>MAX</t>
  </si>
  <si>
    <t>Exámenes médico ocupacionales ingreso con énfasis osteomuscular y/o psicosocial</t>
  </si>
  <si>
    <t>Exámenes médico ocupacionales periódico con énfasis osteomuscular y/o psicosocial</t>
  </si>
  <si>
    <t>Exámenes médico ocupacionales de egreso</t>
  </si>
  <si>
    <t>Exámenes post incapacidad</t>
  </si>
  <si>
    <t>Exámenes psicosensométricos</t>
  </si>
  <si>
    <t>Optometría</t>
  </si>
  <si>
    <t xml:space="preserve">Espirometría </t>
  </si>
  <si>
    <t>Prueba de alcoholemia</t>
  </si>
  <si>
    <t>Prueba de laboratorio de perfil lipídico</t>
  </si>
  <si>
    <t>VALOR TOTAL OFERTADO</t>
  </si>
  <si>
    <t>San Jose del Guaviare, 
Señores:
INSTITUTO COLOMBIANO DE BIENESTAR FAMILIAR.
REGIONAL GUAVIARE.
Av. Colonizadores N°23-106.
San Jose del Guaviare
OBJETO: "PRESTAR EL SERVICIO DE MANTENIMIENTO PREVENTIVO Y CORRECTIVO DE LOS AIRES ACONDICIONADOS Y LAS INSTALACIONES CORRESPONDIENTES PARA GARANTIZAR SU CORRECTO FUNCIONAMIENTO. EQUIPOS QUE SE ENCUENTRAN UBICADOS EN EL ICBF REGIONAL GUAVIARE, CENTRO ZONAL Y EN LA CASA INTEGRAL ATRAPASUEÑOS."
Como factor de selección se determinará el menor precio del valor total ofertado. SE DEBE ANEXAR LA PROPUESTA EN EXCEL CONFORME AL ANEXO. 
Nota: Los valores ofertados NO pueden superar el precio techo.</t>
  </si>
  <si>
    <t>SEDE Y LUGAR DEL SERVICIO</t>
  </si>
  <si>
    <t>ITEM</t>
  </si>
  <si>
    <t>MANTENIMIENTO PREVENTIVO DE LOS AIRES ACONDICIONADOS</t>
  </si>
  <si>
    <t xml:space="preserve">DESCRIPCIÓN DE EQUIPOS </t>
  </si>
  <si>
    <t>REPUESTOS</t>
  </si>
  <si>
    <t>REGIONAL GUAVIARE, CENTRO ZONAL Y DEL CENTRO DE ATENCIÓN INTEGRAL  INDÍGENA DEL GUAVIARE CAIIG.</t>
  </si>
  <si>
    <t xml:space="preserve">
MANTENIMIENTO CORRECTIVO DE LOS AIRES ACONDICIONADOS, INCLUYE REPUESTOS  E INSTALACIÓN.</t>
  </si>
  <si>
    <t>Blower Evaporadora</t>
  </si>
  <si>
    <t>Capacitor para compresor</t>
  </si>
  <si>
    <t>Capacitor para motor ventilador</t>
  </si>
  <si>
    <t>Compresor Convencional</t>
  </si>
  <si>
    <t>Compresor Inverter</t>
  </si>
  <si>
    <t>Control Remoto Original</t>
  </si>
  <si>
    <t>Elice de Motor Ventilador condensadora</t>
  </si>
  <si>
    <t>Elice de Motor Ventilador evaporadora</t>
  </si>
  <si>
    <t xml:space="preserve">Motor Ventilador de Condensadora </t>
  </si>
  <si>
    <t xml:space="preserve">Motor Ventilador de Evaporadora </t>
  </si>
  <si>
    <t>Protector de Voltaje</t>
  </si>
  <si>
    <t>Recarga de Refrigerante R-22</t>
  </si>
  <si>
    <t>Recarga de Refrigerante R-410 A</t>
  </si>
  <si>
    <t>Rectificación de Fuga y Recarga de Refrigerante R-22</t>
  </si>
  <si>
    <t>Rectificación de Fuga y Recarga de Refrigerante R-410 A</t>
  </si>
  <si>
    <t xml:space="preserve">Sensor para Condensadora Equipo Inverter </t>
  </si>
  <si>
    <t>Sensor para condensadora Equipo convencional</t>
  </si>
  <si>
    <t xml:space="preserve">Sensor para Evaporadora Equipo Convencional </t>
  </si>
  <si>
    <t xml:space="preserve">Sensor para Evaporadora Equipo Inverter </t>
  </si>
  <si>
    <t>Tarjeta Display equipo inverter</t>
  </si>
  <si>
    <t>Tarjeta Display equipo convencional</t>
  </si>
  <si>
    <t>Tarjeta electrónica condensadora convencional</t>
  </si>
  <si>
    <t>Tarjeta electrónica Evaporadora inverter</t>
  </si>
  <si>
    <t>Un metro lineal de Rubatex</t>
  </si>
  <si>
    <t>Un metro lineal de Tubería de Cobre</t>
  </si>
  <si>
    <t xml:space="preserve">Split de 36000 BTU
</t>
  </si>
  <si>
    <t xml:space="preserve">Split de 24000 BTU
</t>
  </si>
  <si>
    <t xml:space="preserve">
Split de 18000 BTU
</t>
  </si>
  <si>
    <t xml:space="preserve">Split de 12000 BTU
</t>
  </si>
  <si>
    <t xml:space="preserve">DESCRIPCIÓN DEL SERVICIO
</t>
  </si>
  <si>
    <t xml:space="preserve">PRECIO UNITARIO OFERTADO ANTES DE IVA
</t>
  </si>
  <si>
    <t>VALOR TOTAL</t>
  </si>
  <si>
    <t xml:space="preserve">VALOR TOTAL PROPUESTA ECONOMICA:   (Valor en letras y números)
</t>
  </si>
  <si>
    <t xml:space="preserve">Atentamente, </t>
  </si>
  <si>
    <t xml:space="preserve"> NOMBRE Y FIRMA DEL REPRESENTANTE LEGAL</t>
  </si>
  <si>
    <t xml:space="preserve">Split de 60000 BTU </t>
  </si>
  <si>
    <t>Split de 40000 BTU</t>
  </si>
  <si>
    <t>ANEXO No. 10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</si>
</sst>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&quot;$&quot;\ #,##0"/>
    <numFmt numFmtId="167" formatCode="&quot;$&quot;#,##0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_([$$-240A]\ * #,##0_);_([$$-240A]\ * \(#,##0\);_([$$-240A]\ * &quot;-&quot;??_);_(@_)"/>
    <numFmt numFmtId="171" formatCode="[$$-240A]\ #,##0;\-[$$-240A]\ #,##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u/>
      <sz val="11"/>
      <color theme="10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9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Zurich BT"/>
      <family val="2"/>
    </font>
    <font>
      <sz val="10"/>
      <color rgb="FF000000"/>
      <name val="Arial"/>
      <family val="2"/>
    </font>
    <font>
      <sz val="10"/>
      <name val="Zurich BT"/>
    </font>
    <font>
      <b/>
      <sz val="10"/>
      <color theme="1"/>
      <name val="Aptos"/>
      <family val="2"/>
    </font>
    <font>
      <b/>
      <sz val="10"/>
      <name val="Aptos"/>
      <family val="2"/>
    </font>
    <font>
      <sz val="9"/>
      <color theme="1"/>
      <name val="Aptos"/>
      <family val="2"/>
    </font>
    <font>
      <b/>
      <sz val="9"/>
      <color theme="1"/>
      <name val="Aptos"/>
      <family val="2"/>
    </font>
    <font>
      <b/>
      <sz val="11"/>
      <color theme="1"/>
      <name val="Aptos"/>
      <family val="2"/>
    </font>
    <font>
      <sz val="10"/>
      <name val="Aptos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5">
    <xf numFmtId="0" fontId="0" fillId="0" borderId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8" fillId="0" borderId="0"/>
    <xf numFmtId="165" fontId="1" fillId="0" borderId="0" applyFont="0" applyFill="0" applyBorder="0" applyAlignment="0" applyProtection="0"/>
    <xf numFmtId="0" fontId="5" fillId="0" borderId="0"/>
    <xf numFmtId="0" fontId="2" fillId="0" borderId="0"/>
    <xf numFmtId="0" fontId="20" fillId="0" borderId="0"/>
    <xf numFmtId="9" fontId="20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5" fillId="0" borderId="0"/>
    <xf numFmtId="0" fontId="2" fillId="0" borderId="0"/>
    <xf numFmtId="0" fontId="20" fillId="0" borderId="0"/>
    <xf numFmtId="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96">
    <xf numFmtId="0" fontId="0" fillId="0" borderId="0" xfId="0"/>
    <xf numFmtId="166" fontId="10" fillId="3" borderId="3" xfId="1" applyNumberFormat="1" applyFont="1" applyFill="1" applyBorder="1" applyAlignment="1" applyProtection="1">
      <alignment vertical="center"/>
      <protection locked="0" hidden="1"/>
    </xf>
    <xf numFmtId="166" fontId="10" fillId="0" borderId="1" xfId="1" applyNumberFormat="1" applyFont="1" applyBorder="1" applyAlignment="1">
      <alignment vertical="center"/>
    </xf>
    <xf numFmtId="166" fontId="11" fillId="5" borderId="1" xfId="1" applyNumberFormat="1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 wrapText="1"/>
    </xf>
    <xf numFmtId="166" fontId="10" fillId="3" borderId="3" xfId="1" applyNumberFormat="1" applyFont="1" applyFill="1" applyBorder="1" applyAlignment="1" applyProtection="1">
      <alignment horizontal="center" vertical="center"/>
      <protection locked="0" hidden="1"/>
    </xf>
    <xf numFmtId="166" fontId="10" fillId="0" borderId="1" xfId="1" applyNumberFormat="1" applyFont="1" applyBorder="1" applyAlignment="1">
      <alignment horizontal="center" vertical="center"/>
    </xf>
    <xf numFmtId="166" fontId="11" fillId="5" borderId="1" xfId="1" applyNumberFormat="1" applyFont="1" applyFill="1" applyBorder="1" applyAlignment="1">
      <alignment horizontal="center" vertical="center"/>
    </xf>
    <xf numFmtId="0" fontId="6" fillId="0" borderId="0" xfId="0" applyFont="1"/>
    <xf numFmtId="0" fontId="10" fillId="5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7" fontId="13" fillId="0" borderId="1" xfId="0" applyNumberFormat="1" applyFont="1" applyBorder="1" applyAlignment="1">
      <alignment horizontal="right" vertical="center" wrapText="1"/>
    </xf>
    <xf numFmtId="0" fontId="14" fillId="0" borderId="0" xfId="0" applyFont="1"/>
    <xf numFmtId="167" fontId="15" fillId="0" borderId="1" xfId="0" applyNumberFormat="1" applyFont="1" applyBorder="1" applyAlignment="1">
      <alignment horizontal="right" vertical="center" wrapText="1"/>
    </xf>
    <xf numFmtId="0" fontId="16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166" fontId="11" fillId="2" borderId="4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8" fillId="2" borderId="18" xfId="1" applyFont="1" applyFill="1" applyBorder="1" applyAlignment="1">
      <alignment horizontal="center" vertical="center" wrapText="1"/>
    </xf>
    <xf numFmtId="0" fontId="8" fillId="2" borderId="19" xfId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66" fontId="10" fillId="5" borderId="3" xfId="0" applyNumberFormat="1" applyFont="1" applyFill="1" applyBorder="1" applyAlignment="1">
      <alignment horizontal="center" vertical="center" wrapText="1"/>
    </xf>
    <xf numFmtId="0" fontId="23" fillId="0" borderId="1" xfId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3" fillId="0" borderId="0" xfId="0" applyFont="1"/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171" fontId="26" fillId="3" borderId="1" xfId="5" applyNumberFormat="1" applyFont="1" applyFill="1" applyBorder="1" applyAlignment="1" applyProtection="1">
      <alignment horizontal="right" vertical="center" wrapText="1"/>
      <protection locked="0"/>
    </xf>
    <xf numFmtId="170" fontId="3" fillId="0" borderId="0" xfId="0" applyNumberFormat="1" applyFont="1"/>
    <xf numFmtId="0" fontId="3" fillId="0" borderId="0" xfId="0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1" fillId="5" borderId="1" xfId="1" applyFont="1" applyFill="1" applyBorder="1" applyAlignment="1">
      <alignment horizontal="center" vertical="top" wrapText="1"/>
    </xf>
    <xf numFmtId="0" fontId="22" fillId="5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24" fillId="0" borderId="1" xfId="0" applyFont="1" applyBorder="1" applyAlignment="1">
      <alignment horizontal="center" vertical="center" wrapText="1"/>
    </xf>
    <xf numFmtId="0" fontId="21" fillId="5" borderId="1" xfId="1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1" applyFont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6" fontId="11" fillId="2" borderId="4" xfId="0" applyNumberFormat="1" applyFont="1" applyFill="1" applyBorder="1" applyAlignment="1">
      <alignment horizontal="center" vertical="center" wrapText="1"/>
    </xf>
    <xf numFmtId="166" fontId="11" fillId="2" borderId="3" xfId="0" applyNumberFormat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 wrapText="1"/>
    </xf>
    <xf numFmtId="0" fontId="8" fillId="2" borderId="14" xfId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8" fillId="8" borderId="1" xfId="0" applyFont="1" applyFill="1" applyBorder="1" applyAlignment="1">
      <alignment horizontal="justify"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justify" vertical="center"/>
    </xf>
    <xf numFmtId="0" fontId="28" fillId="0" borderId="1" xfId="0" applyFont="1" applyBorder="1" applyAlignment="1">
      <alignment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left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center" vertical="center" textRotation="90" wrapText="1"/>
    </xf>
    <xf numFmtId="0" fontId="27" fillId="0" borderId="1" xfId="0" applyFont="1" applyBorder="1" applyAlignment="1">
      <alignment vertical="center" textRotation="90" wrapText="1"/>
    </xf>
    <xf numFmtId="0" fontId="4" fillId="0" borderId="1" xfId="0" applyFont="1" applyBorder="1" applyAlignment="1">
      <alignment horizontal="center" vertical="center"/>
    </xf>
    <xf numFmtId="0" fontId="3" fillId="0" borderId="20" xfId="0" applyFont="1" applyBorder="1" applyAlignment="1">
      <alignment horizontal="left" wrapText="1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170" fontId="3" fillId="0" borderId="0" xfId="0" applyNumberFormat="1" applyFont="1" applyBorder="1"/>
    <xf numFmtId="0" fontId="3" fillId="0" borderId="18" xfId="0" applyFont="1" applyBorder="1"/>
    <xf numFmtId="0" fontId="3" fillId="0" borderId="9" xfId="0" applyFont="1" applyBorder="1"/>
    <xf numFmtId="0" fontId="3" fillId="0" borderId="19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170" fontId="3" fillId="0" borderId="7" xfId="0" applyNumberFormat="1" applyFont="1" applyBorder="1"/>
    <xf numFmtId="0" fontId="3" fillId="0" borderId="7" xfId="0" applyFont="1" applyBorder="1"/>
    <xf numFmtId="0" fontId="3" fillId="0" borderId="8" xfId="0" applyFont="1" applyBorder="1"/>
  </cellXfs>
  <cellStyles count="25">
    <cellStyle name="Hipervínculo 2" xfId="2" xr:uid="{00000000-0005-0000-0000-000000000000}"/>
    <cellStyle name="Millares [0] 2" xfId="18" xr:uid="{00000000-0005-0000-0000-000001000000}"/>
    <cellStyle name="Millares [0] 2 2" xfId="21" xr:uid="{00000000-0005-0000-0000-000002000000}"/>
    <cellStyle name="Millares [0] 3" xfId="24" xr:uid="{00000000-0005-0000-0000-000003000000}"/>
    <cellStyle name="Millares 2" xfId="10" xr:uid="{00000000-0005-0000-0000-000004000000}"/>
    <cellStyle name="Millares 2 2" xfId="20" xr:uid="{00000000-0005-0000-0000-000005000000}"/>
    <cellStyle name="Millares 5" xfId="11" xr:uid="{00000000-0005-0000-0000-000006000000}"/>
    <cellStyle name="Moneda [0] 2" xfId="19" xr:uid="{00000000-0005-0000-0000-000007000000}"/>
    <cellStyle name="Moneda [0] 2 2" xfId="22" xr:uid="{00000000-0005-0000-0000-000008000000}"/>
    <cellStyle name="Moneda [0] 3" xfId="23" xr:uid="{00000000-0005-0000-0000-000009000000}"/>
    <cellStyle name="Moneda 2" xfId="5" xr:uid="{00000000-0005-0000-0000-00000A000000}"/>
    <cellStyle name="Moneda 3" xfId="3" xr:uid="{00000000-0005-0000-0000-00000B000000}"/>
    <cellStyle name="Moneda 4" xfId="12" xr:uid="{00000000-0005-0000-0000-00000C000000}"/>
    <cellStyle name="Moneda 5" xfId="13" xr:uid="{00000000-0005-0000-0000-00000D000000}"/>
    <cellStyle name="Normal" xfId="0" builtinId="0"/>
    <cellStyle name="Normal 2" xfId="7" xr:uid="{00000000-0005-0000-0000-00000F000000}"/>
    <cellStyle name="Normal 2 2" xfId="4" xr:uid="{00000000-0005-0000-0000-000010000000}"/>
    <cellStyle name="Normal 2 2 2" xfId="14" xr:uid="{00000000-0005-0000-0000-000011000000}"/>
    <cellStyle name="Normal 2 3" xfId="15" xr:uid="{00000000-0005-0000-0000-000012000000}"/>
    <cellStyle name="Normal 28" xfId="1" xr:uid="{00000000-0005-0000-0000-000013000000}"/>
    <cellStyle name="Normal 3" xfId="6" xr:uid="{00000000-0005-0000-0000-000014000000}"/>
    <cellStyle name="Normal 3 2" xfId="16" xr:uid="{00000000-0005-0000-0000-000015000000}"/>
    <cellStyle name="Normal 4" xfId="8" xr:uid="{00000000-0005-0000-0000-000016000000}"/>
    <cellStyle name="Porcentual 2" xfId="17" xr:uid="{00000000-0005-0000-0000-000017000000}"/>
    <cellStyle name="Porcentual 5" xfId="9" xr:uid="{00000000-0005-0000-0000-000018000000}"/>
  </cellStyles>
  <dxfs count="0"/>
  <tableStyles count="0" defaultTableStyle="TableStyleMedium2" defaultPivotStyle="PivotStyleLight16"/>
  <colors>
    <mruColors>
      <color rgb="FFFFB3B3"/>
      <color rgb="FFED97A9"/>
      <color rgb="FFFFFFCC"/>
      <color rgb="FFEF5357"/>
      <color rgb="FFFAA9A0"/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164647</xdr:colOff>
      <xdr:row>1</xdr:row>
      <xdr:rowOff>21430</xdr:rowOff>
    </xdr:from>
    <xdr:to>
      <xdr:col>0</xdr:col>
      <xdr:colOff>619125</xdr:colOff>
      <xdr:row>1</xdr:row>
      <xdr:rowOff>541791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665D98DA-C969-4A0D-AB8A-BCDE97AEC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4647" y="88105"/>
          <a:ext cx="454478" cy="5203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1"/>
  <sheetViews>
    <sheetView showGridLines="0" tabSelected="1" zoomScaleNormal="100" zoomScaleSheetLayoutView="100" workbookViewId="0">
      <selection sqref="A1:XFD1048576"/>
    </sheetView>
  </sheetViews>
  <sheetFormatPr baseColWidth="10" defaultColWidth="11.42578125" defaultRowHeight="45.75" customHeight="1"/>
  <cols>
    <col min="1" max="1" width="15.140625" style="29" customWidth="1"/>
    <col min="2" max="2" width="10" style="29" customWidth="1"/>
    <col min="3" max="3" width="10.42578125" style="29" bestFit="1" customWidth="1"/>
    <col min="4" max="4" width="13.140625" style="29" customWidth="1"/>
    <col min="5" max="5" width="30.28515625" style="31" customWidth="1"/>
    <col min="6" max="6" width="10.7109375" style="33" customWidth="1"/>
    <col min="7" max="7" width="18.85546875" style="29" customWidth="1"/>
    <col min="8" max="8" width="10.42578125" style="29" customWidth="1"/>
    <col min="9" max="9" width="15.7109375" style="29" customWidth="1"/>
    <col min="10" max="16384" width="11.42578125" style="29"/>
  </cols>
  <sheetData>
    <row r="1" spans="1:9" ht="5.25" customHeight="1"/>
    <row r="2" spans="1:9" s="34" customFormat="1" ht="45" customHeight="1">
      <c r="A2" s="79" t="s">
        <v>75</v>
      </c>
      <c r="B2" s="79"/>
      <c r="C2" s="79"/>
      <c r="D2" s="79"/>
      <c r="E2" s="79"/>
      <c r="F2" s="79"/>
      <c r="G2" s="79"/>
      <c r="H2" s="79"/>
      <c r="I2" s="79"/>
    </row>
    <row r="3" spans="1:9" ht="17.25" customHeight="1">
      <c r="A3" s="80"/>
      <c r="B3" s="80"/>
      <c r="C3" s="80"/>
      <c r="D3" s="80"/>
      <c r="E3" s="80"/>
      <c r="F3" s="80"/>
      <c r="G3" s="80"/>
      <c r="H3" s="80"/>
      <c r="I3" s="80"/>
    </row>
    <row r="4" spans="1:9" ht="194.25" customHeight="1">
      <c r="A4" s="81" t="s">
        <v>30</v>
      </c>
      <c r="B4" s="81"/>
      <c r="C4" s="81"/>
      <c r="D4" s="81"/>
      <c r="E4" s="81"/>
      <c r="F4" s="81"/>
      <c r="G4" s="81"/>
      <c r="H4" s="81"/>
      <c r="I4" s="81"/>
    </row>
    <row r="5" spans="1:9" s="42" customFormat="1" ht="42.75" customHeight="1">
      <c r="A5" s="40" t="s">
        <v>31</v>
      </c>
      <c r="B5" s="40" t="s">
        <v>32</v>
      </c>
      <c r="C5" s="44" t="s">
        <v>67</v>
      </c>
      <c r="D5" s="44"/>
      <c r="E5" s="44"/>
      <c r="F5" s="40" t="s">
        <v>0</v>
      </c>
      <c r="G5" s="41" t="s">
        <v>68</v>
      </c>
      <c r="H5" s="41" t="s">
        <v>2</v>
      </c>
      <c r="I5" s="41" t="s">
        <v>29</v>
      </c>
    </row>
    <row r="6" spans="1:9" ht="45.75" customHeight="1">
      <c r="A6" s="46" t="s">
        <v>36</v>
      </c>
      <c r="B6" s="27">
        <v>1</v>
      </c>
      <c r="C6" s="45" t="s">
        <v>33</v>
      </c>
      <c r="D6" s="45"/>
      <c r="E6" s="45"/>
      <c r="F6" s="37">
        <v>1</v>
      </c>
      <c r="G6" s="32"/>
      <c r="H6" s="32"/>
      <c r="I6" s="32"/>
    </row>
    <row r="7" spans="1:9" ht="45.75" customHeight="1">
      <c r="A7" s="46"/>
      <c r="B7" s="46">
        <v>2</v>
      </c>
      <c r="C7" s="45" t="s">
        <v>37</v>
      </c>
      <c r="D7" s="38" t="s">
        <v>34</v>
      </c>
      <c r="E7" s="28" t="s">
        <v>35</v>
      </c>
      <c r="F7" s="37"/>
      <c r="G7" s="32"/>
      <c r="H7" s="32"/>
      <c r="I7" s="32"/>
    </row>
    <row r="8" spans="1:9" ht="45.75" customHeight="1">
      <c r="A8" s="46"/>
      <c r="B8" s="46"/>
      <c r="C8" s="45"/>
      <c r="D8" s="82" t="s">
        <v>73</v>
      </c>
      <c r="E8" s="73" t="s">
        <v>38</v>
      </c>
      <c r="F8" s="74">
        <v>1</v>
      </c>
      <c r="G8" s="39"/>
      <c r="H8" s="32"/>
      <c r="I8" s="32"/>
    </row>
    <row r="9" spans="1:9" ht="45.75" customHeight="1">
      <c r="A9" s="46"/>
      <c r="B9" s="46"/>
      <c r="C9" s="45"/>
      <c r="D9" s="82"/>
      <c r="E9" s="75" t="s">
        <v>39</v>
      </c>
      <c r="F9" s="74">
        <v>1</v>
      </c>
      <c r="G9" s="39"/>
      <c r="H9" s="32"/>
      <c r="I9" s="32"/>
    </row>
    <row r="10" spans="1:9" ht="45.75" customHeight="1">
      <c r="A10" s="46"/>
      <c r="B10" s="46"/>
      <c r="C10" s="45"/>
      <c r="D10" s="82"/>
      <c r="E10" s="75" t="s">
        <v>40</v>
      </c>
      <c r="F10" s="74">
        <v>1</v>
      </c>
      <c r="G10" s="39"/>
      <c r="H10" s="32"/>
      <c r="I10" s="32"/>
    </row>
    <row r="11" spans="1:9" ht="45.75" customHeight="1">
      <c r="A11" s="46"/>
      <c r="B11" s="46"/>
      <c r="C11" s="45"/>
      <c r="D11" s="82"/>
      <c r="E11" s="75" t="s">
        <v>41</v>
      </c>
      <c r="F11" s="74">
        <v>1</v>
      </c>
      <c r="G11" s="39"/>
      <c r="H11" s="32"/>
      <c r="I11" s="32"/>
    </row>
    <row r="12" spans="1:9" ht="45.75" customHeight="1">
      <c r="A12" s="46"/>
      <c r="B12" s="46"/>
      <c r="C12" s="45"/>
      <c r="D12" s="82"/>
      <c r="E12" s="75" t="s">
        <v>42</v>
      </c>
      <c r="F12" s="74">
        <v>1</v>
      </c>
      <c r="G12" s="39"/>
      <c r="H12" s="32"/>
      <c r="I12" s="32"/>
    </row>
    <row r="13" spans="1:9" ht="45.75" customHeight="1">
      <c r="A13" s="46"/>
      <c r="B13" s="46"/>
      <c r="C13" s="45"/>
      <c r="D13" s="82"/>
      <c r="E13" s="75" t="s">
        <v>43</v>
      </c>
      <c r="F13" s="74">
        <v>1</v>
      </c>
      <c r="G13" s="39"/>
      <c r="H13" s="32"/>
      <c r="I13" s="32"/>
    </row>
    <row r="14" spans="1:9" ht="45.75" customHeight="1">
      <c r="A14" s="46"/>
      <c r="B14" s="46"/>
      <c r="C14" s="45"/>
      <c r="D14" s="82"/>
      <c r="E14" s="75" t="s">
        <v>44</v>
      </c>
      <c r="F14" s="74">
        <v>1</v>
      </c>
      <c r="G14" s="39"/>
      <c r="H14" s="32"/>
      <c r="I14" s="32"/>
    </row>
    <row r="15" spans="1:9" ht="45.75" customHeight="1">
      <c r="A15" s="46"/>
      <c r="B15" s="46"/>
      <c r="C15" s="45"/>
      <c r="D15" s="82"/>
      <c r="E15" s="75" t="s">
        <v>45</v>
      </c>
      <c r="F15" s="74">
        <v>1</v>
      </c>
      <c r="G15" s="39"/>
      <c r="H15" s="32"/>
      <c r="I15" s="32"/>
    </row>
    <row r="16" spans="1:9" ht="45.75" customHeight="1">
      <c r="A16" s="46"/>
      <c r="B16" s="46"/>
      <c r="C16" s="45"/>
      <c r="D16" s="82"/>
      <c r="E16" s="76" t="s">
        <v>46</v>
      </c>
      <c r="F16" s="74">
        <v>1</v>
      </c>
      <c r="G16" s="39"/>
      <c r="H16" s="32"/>
      <c r="I16" s="32"/>
    </row>
    <row r="17" spans="1:9" ht="45.75" customHeight="1">
      <c r="A17" s="46"/>
      <c r="B17" s="46"/>
      <c r="C17" s="45"/>
      <c r="D17" s="82"/>
      <c r="E17" s="75" t="s">
        <v>47</v>
      </c>
      <c r="F17" s="74">
        <v>1</v>
      </c>
      <c r="G17" s="39"/>
      <c r="H17" s="32"/>
      <c r="I17" s="32"/>
    </row>
    <row r="18" spans="1:9" ht="45.75" customHeight="1">
      <c r="A18" s="46"/>
      <c r="B18" s="46"/>
      <c r="C18" s="45"/>
      <c r="D18" s="82"/>
      <c r="E18" s="75" t="s">
        <v>48</v>
      </c>
      <c r="F18" s="74">
        <v>1</v>
      </c>
      <c r="G18" s="39"/>
      <c r="H18" s="32"/>
      <c r="I18" s="32"/>
    </row>
    <row r="19" spans="1:9" ht="45.75" customHeight="1">
      <c r="A19" s="46"/>
      <c r="B19" s="46"/>
      <c r="C19" s="45"/>
      <c r="D19" s="82"/>
      <c r="E19" s="75" t="s">
        <v>49</v>
      </c>
      <c r="F19" s="74">
        <v>1</v>
      </c>
      <c r="G19" s="39"/>
      <c r="H19" s="32"/>
      <c r="I19" s="32"/>
    </row>
    <row r="20" spans="1:9" ht="45.75" customHeight="1">
      <c r="A20" s="46"/>
      <c r="B20" s="46"/>
      <c r="C20" s="45"/>
      <c r="D20" s="82"/>
      <c r="E20" s="73" t="s">
        <v>50</v>
      </c>
      <c r="F20" s="74">
        <v>1</v>
      </c>
      <c r="G20" s="39"/>
      <c r="H20" s="32"/>
      <c r="I20" s="32"/>
    </row>
    <row r="21" spans="1:9" ht="45.75" customHeight="1">
      <c r="A21" s="46"/>
      <c r="B21" s="46"/>
      <c r="C21" s="45"/>
      <c r="D21" s="82"/>
      <c r="E21" s="73" t="s">
        <v>51</v>
      </c>
      <c r="F21" s="74">
        <v>1</v>
      </c>
      <c r="G21" s="39"/>
      <c r="H21" s="32"/>
      <c r="I21" s="32"/>
    </row>
    <row r="22" spans="1:9" ht="45.75" customHeight="1">
      <c r="A22" s="46"/>
      <c r="B22" s="46"/>
      <c r="C22" s="45"/>
      <c r="D22" s="82"/>
      <c r="E22" s="73" t="s">
        <v>52</v>
      </c>
      <c r="F22" s="74">
        <v>1</v>
      </c>
      <c r="G22" s="39"/>
      <c r="H22" s="32"/>
      <c r="I22" s="32"/>
    </row>
    <row r="23" spans="1:9" ht="45.75" customHeight="1">
      <c r="A23" s="46"/>
      <c r="B23" s="46"/>
      <c r="C23" s="45"/>
      <c r="D23" s="82"/>
      <c r="E23" s="73" t="s">
        <v>53</v>
      </c>
      <c r="F23" s="74">
        <v>1</v>
      </c>
      <c r="G23" s="39"/>
      <c r="H23" s="32"/>
      <c r="I23" s="32"/>
    </row>
    <row r="24" spans="1:9" ht="45.75" customHeight="1">
      <c r="A24" s="46"/>
      <c r="B24" s="46"/>
      <c r="C24" s="45"/>
      <c r="D24" s="82"/>
      <c r="E24" s="73" t="s">
        <v>54</v>
      </c>
      <c r="F24" s="74">
        <v>1</v>
      </c>
      <c r="G24" s="39"/>
      <c r="H24" s="32"/>
      <c r="I24" s="32"/>
    </row>
    <row r="25" spans="1:9" ht="45.75" customHeight="1">
      <c r="A25" s="46"/>
      <c r="B25" s="46"/>
      <c r="C25" s="45"/>
      <c r="D25" s="82"/>
      <c r="E25" s="73" t="s">
        <v>55</v>
      </c>
      <c r="F25" s="74">
        <v>1</v>
      </c>
      <c r="G25" s="39"/>
      <c r="H25" s="32"/>
      <c r="I25" s="32"/>
    </row>
    <row r="26" spans="1:9" ht="45.75" customHeight="1">
      <c r="A26" s="46"/>
      <c r="B26" s="46"/>
      <c r="C26" s="45"/>
      <c r="D26" s="82"/>
      <c r="E26" s="73" t="s">
        <v>56</v>
      </c>
      <c r="F26" s="74">
        <v>1</v>
      </c>
      <c r="G26" s="39"/>
      <c r="H26" s="32"/>
      <c r="I26" s="32"/>
    </row>
    <row r="27" spans="1:9" ht="45.75" customHeight="1">
      <c r="A27" s="46"/>
      <c r="B27" s="46"/>
      <c r="C27" s="45"/>
      <c r="D27" s="82"/>
      <c r="E27" s="75" t="s">
        <v>57</v>
      </c>
      <c r="F27" s="74">
        <v>1</v>
      </c>
      <c r="G27" s="39"/>
      <c r="H27" s="32"/>
      <c r="I27" s="32"/>
    </row>
    <row r="28" spans="1:9" ht="45.75" customHeight="1">
      <c r="A28" s="46"/>
      <c r="B28" s="46"/>
      <c r="C28" s="45"/>
      <c r="D28" s="82"/>
      <c r="E28" s="75" t="s">
        <v>58</v>
      </c>
      <c r="F28" s="74">
        <v>1</v>
      </c>
      <c r="G28" s="39"/>
      <c r="H28" s="32"/>
      <c r="I28" s="32"/>
    </row>
    <row r="29" spans="1:9" ht="45.75" customHeight="1">
      <c r="A29" s="46"/>
      <c r="B29" s="46"/>
      <c r="C29" s="45"/>
      <c r="D29" s="82"/>
      <c r="E29" s="75" t="s">
        <v>59</v>
      </c>
      <c r="F29" s="74">
        <v>1</v>
      </c>
      <c r="G29" s="39"/>
      <c r="H29" s="32"/>
      <c r="I29" s="32"/>
    </row>
    <row r="30" spans="1:9" ht="45.75" customHeight="1">
      <c r="A30" s="46"/>
      <c r="B30" s="46"/>
      <c r="C30" s="45"/>
      <c r="D30" s="82"/>
      <c r="E30" s="75" t="s">
        <v>60</v>
      </c>
      <c r="F30" s="74">
        <v>1</v>
      </c>
      <c r="G30" s="39"/>
      <c r="H30" s="32"/>
      <c r="I30" s="32"/>
    </row>
    <row r="31" spans="1:9" ht="45.75" customHeight="1">
      <c r="A31" s="46"/>
      <c r="B31" s="46"/>
      <c r="C31" s="45"/>
      <c r="D31" s="82"/>
      <c r="E31" s="75" t="s">
        <v>61</v>
      </c>
      <c r="F31" s="74">
        <v>1</v>
      </c>
      <c r="G31" s="39"/>
      <c r="H31" s="32"/>
      <c r="I31" s="32"/>
    </row>
    <row r="32" spans="1:9" ht="45.75" customHeight="1">
      <c r="A32" s="46"/>
      <c r="B32" s="46"/>
      <c r="C32" s="45"/>
      <c r="D32" s="83"/>
      <c r="E32" s="75" t="s">
        <v>62</v>
      </c>
      <c r="F32" s="74">
        <v>1</v>
      </c>
      <c r="G32" s="39"/>
      <c r="H32" s="32"/>
      <c r="I32" s="32"/>
    </row>
    <row r="33" spans="1:9" ht="45.75" customHeight="1">
      <c r="A33" s="46"/>
      <c r="B33" s="46"/>
      <c r="C33" s="45"/>
      <c r="D33" s="82" t="s">
        <v>74</v>
      </c>
      <c r="E33" s="73" t="s">
        <v>38</v>
      </c>
      <c r="F33" s="74">
        <v>1</v>
      </c>
      <c r="G33" s="39"/>
      <c r="H33" s="32"/>
      <c r="I33" s="32"/>
    </row>
    <row r="34" spans="1:9" ht="45.75" customHeight="1">
      <c r="A34" s="46"/>
      <c r="B34" s="46"/>
      <c r="C34" s="45"/>
      <c r="D34" s="82"/>
      <c r="E34" s="75" t="s">
        <v>39</v>
      </c>
      <c r="F34" s="74">
        <v>1</v>
      </c>
      <c r="G34" s="39"/>
      <c r="H34" s="32"/>
      <c r="I34" s="32"/>
    </row>
    <row r="35" spans="1:9" ht="45.75" customHeight="1">
      <c r="A35" s="46"/>
      <c r="B35" s="46"/>
      <c r="C35" s="45"/>
      <c r="D35" s="82"/>
      <c r="E35" s="75" t="s">
        <v>40</v>
      </c>
      <c r="F35" s="74">
        <v>1</v>
      </c>
      <c r="G35" s="39"/>
      <c r="H35" s="32"/>
      <c r="I35" s="32"/>
    </row>
    <row r="36" spans="1:9" ht="45.75" customHeight="1">
      <c r="A36" s="46"/>
      <c r="B36" s="46"/>
      <c r="C36" s="45"/>
      <c r="D36" s="82"/>
      <c r="E36" s="75" t="s">
        <v>41</v>
      </c>
      <c r="F36" s="74">
        <v>1</v>
      </c>
      <c r="G36" s="39"/>
      <c r="H36" s="32"/>
      <c r="I36" s="32"/>
    </row>
    <row r="37" spans="1:9" ht="45.75" customHeight="1">
      <c r="A37" s="46"/>
      <c r="B37" s="46"/>
      <c r="C37" s="45"/>
      <c r="D37" s="82"/>
      <c r="E37" s="75" t="s">
        <v>42</v>
      </c>
      <c r="F37" s="74">
        <v>1</v>
      </c>
      <c r="G37" s="39"/>
      <c r="H37" s="32"/>
      <c r="I37" s="32"/>
    </row>
    <row r="38" spans="1:9" ht="45.75" customHeight="1">
      <c r="A38" s="46"/>
      <c r="B38" s="46"/>
      <c r="C38" s="45"/>
      <c r="D38" s="82"/>
      <c r="E38" s="75" t="s">
        <v>43</v>
      </c>
      <c r="F38" s="74">
        <v>1</v>
      </c>
      <c r="G38" s="39"/>
      <c r="H38" s="32"/>
      <c r="I38" s="32"/>
    </row>
    <row r="39" spans="1:9" ht="45.75" customHeight="1">
      <c r="A39" s="46"/>
      <c r="B39" s="46"/>
      <c r="C39" s="45"/>
      <c r="D39" s="82"/>
      <c r="E39" s="75" t="s">
        <v>44</v>
      </c>
      <c r="F39" s="74">
        <v>1</v>
      </c>
      <c r="G39" s="39"/>
      <c r="H39" s="32"/>
      <c r="I39" s="32"/>
    </row>
    <row r="40" spans="1:9" ht="45.75" customHeight="1">
      <c r="A40" s="46"/>
      <c r="B40" s="46"/>
      <c r="C40" s="45"/>
      <c r="D40" s="82"/>
      <c r="E40" s="75" t="s">
        <v>45</v>
      </c>
      <c r="F40" s="74">
        <v>1</v>
      </c>
      <c r="G40" s="39"/>
      <c r="H40" s="32"/>
      <c r="I40" s="32"/>
    </row>
    <row r="41" spans="1:9" ht="45.75" customHeight="1">
      <c r="A41" s="46"/>
      <c r="B41" s="46"/>
      <c r="C41" s="45"/>
      <c r="D41" s="82"/>
      <c r="E41" s="76" t="s">
        <v>46</v>
      </c>
      <c r="F41" s="74">
        <v>1</v>
      </c>
      <c r="G41" s="39"/>
      <c r="H41" s="32"/>
      <c r="I41" s="32"/>
    </row>
    <row r="42" spans="1:9" ht="45.75" customHeight="1">
      <c r="A42" s="46"/>
      <c r="B42" s="46"/>
      <c r="C42" s="45"/>
      <c r="D42" s="82"/>
      <c r="E42" s="75" t="s">
        <v>47</v>
      </c>
      <c r="F42" s="74">
        <v>1</v>
      </c>
      <c r="G42" s="39"/>
      <c r="H42" s="32"/>
      <c r="I42" s="32"/>
    </row>
    <row r="43" spans="1:9" ht="45.75" customHeight="1">
      <c r="A43" s="46"/>
      <c r="B43" s="46"/>
      <c r="C43" s="45"/>
      <c r="D43" s="82"/>
      <c r="E43" s="75" t="s">
        <v>48</v>
      </c>
      <c r="F43" s="74">
        <v>1</v>
      </c>
      <c r="G43" s="39"/>
      <c r="H43" s="32"/>
      <c r="I43" s="32"/>
    </row>
    <row r="44" spans="1:9" ht="45.75" customHeight="1">
      <c r="A44" s="46"/>
      <c r="B44" s="46"/>
      <c r="C44" s="45"/>
      <c r="D44" s="82"/>
      <c r="E44" s="75" t="s">
        <v>49</v>
      </c>
      <c r="F44" s="74">
        <v>1</v>
      </c>
      <c r="G44" s="39"/>
      <c r="H44" s="32"/>
      <c r="I44" s="32"/>
    </row>
    <row r="45" spans="1:9" ht="45.75" customHeight="1">
      <c r="A45" s="46"/>
      <c r="B45" s="46"/>
      <c r="C45" s="45"/>
      <c r="D45" s="82"/>
      <c r="E45" s="73" t="s">
        <v>50</v>
      </c>
      <c r="F45" s="74">
        <v>1</v>
      </c>
      <c r="G45" s="39"/>
      <c r="H45" s="32"/>
      <c r="I45" s="32"/>
    </row>
    <row r="46" spans="1:9" ht="45.75" customHeight="1">
      <c r="A46" s="46"/>
      <c r="B46" s="46"/>
      <c r="C46" s="45"/>
      <c r="D46" s="82"/>
      <c r="E46" s="73" t="s">
        <v>51</v>
      </c>
      <c r="F46" s="74">
        <v>1</v>
      </c>
      <c r="G46" s="39"/>
      <c r="H46" s="32"/>
      <c r="I46" s="32"/>
    </row>
    <row r="47" spans="1:9" ht="45.75" customHeight="1">
      <c r="A47" s="46"/>
      <c r="B47" s="46"/>
      <c r="C47" s="45"/>
      <c r="D47" s="82"/>
      <c r="E47" s="73" t="s">
        <v>52</v>
      </c>
      <c r="F47" s="74">
        <v>1</v>
      </c>
      <c r="G47" s="39"/>
      <c r="H47" s="32"/>
      <c r="I47" s="32"/>
    </row>
    <row r="48" spans="1:9" ht="45.75" customHeight="1">
      <c r="A48" s="46"/>
      <c r="B48" s="46"/>
      <c r="C48" s="45"/>
      <c r="D48" s="82"/>
      <c r="E48" s="73" t="s">
        <v>53</v>
      </c>
      <c r="F48" s="74">
        <v>1</v>
      </c>
      <c r="G48" s="39"/>
      <c r="H48" s="32"/>
      <c r="I48" s="32"/>
    </row>
    <row r="49" spans="1:9" ht="45.75" customHeight="1">
      <c r="A49" s="46"/>
      <c r="B49" s="46"/>
      <c r="C49" s="45"/>
      <c r="D49" s="82"/>
      <c r="E49" s="73" t="s">
        <v>54</v>
      </c>
      <c r="F49" s="74">
        <v>1</v>
      </c>
      <c r="G49" s="39"/>
      <c r="H49" s="32"/>
      <c r="I49" s="32"/>
    </row>
    <row r="50" spans="1:9" ht="45.75" customHeight="1">
      <c r="A50" s="46"/>
      <c r="B50" s="46"/>
      <c r="C50" s="45"/>
      <c r="D50" s="82"/>
      <c r="E50" s="73" t="s">
        <v>55</v>
      </c>
      <c r="F50" s="74">
        <v>1</v>
      </c>
      <c r="G50" s="39"/>
      <c r="H50" s="32"/>
      <c r="I50" s="32"/>
    </row>
    <row r="51" spans="1:9" ht="45.75" customHeight="1">
      <c r="A51" s="46"/>
      <c r="B51" s="46"/>
      <c r="C51" s="45"/>
      <c r="D51" s="82"/>
      <c r="E51" s="75" t="s">
        <v>56</v>
      </c>
      <c r="F51" s="74">
        <v>1</v>
      </c>
      <c r="G51" s="39"/>
      <c r="H51" s="32"/>
      <c r="I51" s="32"/>
    </row>
    <row r="52" spans="1:9" ht="45.75" customHeight="1">
      <c r="A52" s="46"/>
      <c r="B52" s="46"/>
      <c r="C52" s="45"/>
      <c r="D52" s="82"/>
      <c r="E52" s="75" t="s">
        <v>57</v>
      </c>
      <c r="F52" s="74">
        <v>1</v>
      </c>
      <c r="G52" s="39"/>
      <c r="H52" s="32"/>
      <c r="I52" s="32"/>
    </row>
    <row r="53" spans="1:9" ht="45.75" customHeight="1">
      <c r="A53" s="46"/>
      <c r="B53" s="46"/>
      <c r="C53" s="45"/>
      <c r="D53" s="82"/>
      <c r="E53" s="75" t="s">
        <v>58</v>
      </c>
      <c r="F53" s="74">
        <v>1</v>
      </c>
      <c r="G53" s="39"/>
      <c r="H53" s="32"/>
      <c r="I53" s="32"/>
    </row>
    <row r="54" spans="1:9" ht="45.75" customHeight="1">
      <c r="A54" s="46"/>
      <c r="B54" s="46"/>
      <c r="C54" s="45"/>
      <c r="D54" s="82"/>
      <c r="E54" s="75" t="s">
        <v>59</v>
      </c>
      <c r="F54" s="74">
        <v>1</v>
      </c>
      <c r="G54" s="39"/>
      <c r="H54" s="32"/>
      <c r="I54" s="32"/>
    </row>
    <row r="55" spans="1:9" ht="45.75" customHeight="1">
      <c r="A55" s="46"/>
      <c r="B55" s="46"/>
      <c r="C55" s="45"/>
      <c r="D55" s="82"/>
      <c r="E55" s="75" t="s">
        <v>60</v>
      </c>
      <c r="F55" s="74">
        <v>1</v>
      </c>
      <c r="G55" s="39"/>
      <c r="H55" s="32"/>
      <c r="I55" s="32"/>
    </row>
    <row r="56" spans="1:9" ht="45.75" customHeight="1">
      <c r="A56" s="46"/>
      <c r="B56" s="46"/>
      <c r="C56" s="45"/>
      <c r="D56" s="82"/>
      <c r="E56" s="75" t="s">
        <v>61</v>
      </c>
      <c r="F56" s="74">
        <v>1</v>
      </c>
      <c r="G56" s="39"/>
      <c r="H56" s="32"/>
      <c r="I56" s="32"/>
    </row>
    <row r="57" spans="1:9" ht="45.75" customHeight="1">
      <c r="A57" s="46"/>
      <c r="B57" s="46"/>
      <c r="C57" s="45"/>
      <c r="D57" s="82"/>
      <c r="E57" s="75" t="s">
        <v>62</v>
      </c>
      <c r="F57" s="74">
        <v>1</v>
      </c>
      <c r="G57" s="39"/>
      <c r="H57" s="32"/>
      <c r="I57" s="32"/>
    </row>
    <row r="58" spans="1:9" ht="45.75" customHeight="1">
      <c r="A58" s="46"/>
      <c r="B58" s="46"/>
      <c r="C58" s="45"/>
      <c r="D58" s="43" t="s">
        <v>63</v>
      </c>
      <c r="E58" s="73" t="s">
        <v>38</v>
      </c>
      <c r="F58" s="74">
        <v>1</v>
      </c>
      <c r="G58" s="39"/>
      <c r="H58" s="32"/>
      <c r="I58" s="32"/>
    </row>
    <row r="59" spans="1:9" ht="45.75" customHeight="1">
      <c r="A59" s="46"/>
      <c r="B59" s="46"/>
      <c r="C59" s="45"/>
      <c r="D59" s="43"/>
      <c r="E59" s="75" t="s">
        <v>39</v>
      </c>
      <c r="F59" s="74">
        <v>1</v>
      </c>
      <c r="G59" s="39"/>
      <c r="H59" s="32"/>
      <c r="I59" s="32"/>
    </row>
    <row r="60" spans="1:9" ht="45.75" customHeight="1">
      <c r="A60" s="46"/>
      <c r="B60" s="46"/>
      <c r="C60" s="45"/>
      <c r="D60" s="43"/>
      <c r="E60" s="75" t="s">
        <v>40</v>
      </c>
      <c r="F60" s="74">
        <v>1</v>
      </c>
      <c r="G60" s="39"/>
      <c r="H60" s="32"/>
      <c r="I60" s="32"/>
    </row>
    <row r="61" spans="1:9" ht="45.75" customHeight="1">
      <c r="A61" s="46"/>
      <c r="B61" s="46"/>
      <c r="C61" s="45"/>
      <c r="D61" s="43"/>
      <c r="E61" s="75" t="s">
        <v>41</v>
      </c>
      <c r="F61" s="74">
        <v>1</v>
      </c>
      <c r="G61" s="39"/>
      <c r="H61" s="32"/>
      <c r="I61" s="32"/>
    </row>
    <row r="62" spans="1:9" ht="45.75" customHeight="1">
      <c r="A62" s="46"/>
      <c r="B62" s="46"/>
      <c r="C62" s="45"/>
      <c r="D62" s="43"/>
      <c r="E62" s="75" t="s">
        <v>42</v>
      </c>
      <c r="F62" s="74">
        <v>1</v>
      </c>
      <c r="G62" s="39"/>
      <c r="H62" s="32"/>
      <c r="I62" s="32"/>
    </row>
    <row r="63" spans="1:9" ht="45.75" customHeight="1">
      <c r="A63" s="46"/>
      <c r="B63" s="46"/>
      <c r="C63" s="45"/>
      <c r="D63" s="43"/>
      <c r="E63" s="75" t="s">
        <v>43</v>
      </c>
      <c r="F63" s="74">
        <v>1</v>
      </c>
      <c r="G63" s="39"/>
      <c r="H63" s="32"/>
      <c r="I63" s="32"/>
    </row>
    <row r="64" spans="1:9" ht="45.75" customHeight="1">
      <c r="A64" s="46"/>
      <c r="B64" s="46"/>
      <c r="C64" s="45"/>
      <c r="D64" s="43"/>
      <c r="E64" s="75" t="s">
        <v>44</v>
      </c>
      <c r="F64" s="74">
        <v>1</v>
      </c>
      <c r="G64" s="39"/>
      <c r="H64" s="32"/>
      <c r="I64" s="32"/>
    </row>
    <row r="65" spans="1:10" ht="45.75" customHeight="1">
      <c r="A65" s="46"/>
      <c r="B65" s="46"/>
      <c r="C65" s="45"/>
      <c r="D65" s="43"/>
      <c r="E65" s="75" t="s">
        <v>45</v>
      </c>
      <c r="F65" s="74">
        <v>1</v>
      </c>
      <c r="G65" s="39"/>
      <c r="H65" s="32"/>
      <c r="I65" s="32"/>
    </row>
    <row r="66" spans="1:10" ht="45.75" customHeight="1">
      <c r="A66" s="46"/>
      <c r="B66" s="46"/>
      <c r="C66" s="45"/>
      <c r="D66" s="43"/>
      <c r="E66" s="76" t="s">
        <v>46</v>
      </c>
      <c r="F66" s="74">
        <v>1</v>
      </c>
      <c r="G66" s="39"/>
      <c r="H66" s="32"/>
      <c r="I66" s="32"/>
    </row>
    <row r="67" spans="1:10" ht="45.75" customHeight="1">
      <c r="A67" s="46"/>
      <c r="B67" s="46"/>
      <c r="C67" s="45"/>
      <c r="D67" s="43"/>
      <c r="E67" s="75" t="s">
        <v>47</v>
      </c>
      <c r="F67" s="74">
        <v>1</v>
      </c>
      <c r="G67" s="39"/>
      <c r="H67" s="32"/>
      <c r="I67" s="32"/>
    </row>
    <row r="68" spans="1:10" ht="45.75" customHeight="1">
      <c r="A68" s="46"/>
      <c r="B68" s="46"/>
      <c r="C68" s="45"/>
      <c r="D68" s="43"/>
      <c r="E68" s="75" t="s">
        <v>48</v>
      </c>
      <c r="F68" s="74">
        <v>1</v>
      </c>
      <c r="G68" s="39"/>
      <c r="H68" s="32"/>
      <c r="I68" s="32"/>
    </row>
    <row r="69" spans="1:10" ht="45.75" customHeight="1">
      <c r="A69" s="46"/>
      <c r="B69" s="46"/>
      <c r="C69" s="45"/>
      <c r="D69" s="43"/>
      <c r="E69" s="75" t="s">
        <v>49</v>
      </c>
      <c r="F69" s="74">
        <v>1</v>
      </c>
      <c r="G69" s="39"/>
      <c r="H69" s="32"/>
      <c r="I69" s="32"/>
    </row>
    <row r="70" spans="1:10" ht="45.75" customHeight="1">
      <c r="A70" s="46"/>
      <c r="B70" s="46"/>
      <c r="C70" s="45"/>
      <c r="D70" s="43"/>
      <c r="E70" s="73" t="s">
        <v>50</v>
      </c>
      <c r="F70" s="74">
        <v>1</v>
      </c>
      <c r="G70" s="39"/>
      <c r="H70" s="32"/>
      <c r="I70" s="32"/>
    </row>
    <row r="71" spans="1:10" ht="45.75" customHeight="1">
      <c r="A71" s="46"/>
      <c r="B71" s="46"/>
      <c r="C71" s="45"/>
      <c r="D71" s="43"/>
      <c r="E71" s="73" t="s">
        <v>51</v>
      </c>
      <c r="F71" s="74">
        <v>1</v>
      </c>
      <c r="G71" s="39"/>
      <c r="H71" s="32"/>
      <c r="I71" s="32"/>
    </row>
    <row r="72" spans="1:10" ht="45.75" customHeight="1">
      <c r="A72" s="46"/>
      <c r="B72" s="46"/>
      <c r="C72" s="45"/>
      <c r="D72" s="43"/>
      <c r="E72" s="73" t="s">
        <v>52</v>
      </c>
      <c r="F72" s="74">
        <v>1</v>
      </c>
      <c r="G72" s="39"/>
      <c r="H72" s="32"/>
      <c r="I72" s="32"/>
    </row>
    <row r="73" spans="1:10" ht="45.75" customHeight="1">
      <c r="A73" s="46"/>
      <c r="B73" s="46"/>
      <c r="C73" s="45"/>
      <c r="D73" s="43"/>
      <c r="E73" s="73" t="s">
        <v>53</v>
      </c>
      <c r="F73" s="74">
        <v>1</v>
      </c>
      <c r="G73" s="39"/>
      <c r="H73" s="32"/>
      <c r="I73" s="32"/>
    </row>
    <row r="74" spans="1:10" ht="45.75" customHeight="1">
      <c r="A74" s="46"/>
      <c r="B74" s="46"/>
      <c r="C74" s="45"/>
      <c r="D74" s="43"/>
      <c r="E74" s="73" t="s">
        <v>54</v>
      </c>
      <c r="F74" s="74">
        <v>1</v>
      </c>
      <c r="G74" s="39"/>
      <c r="H74" s="32"/>
      <c r="I74" s="32"/>
    </row>
    <row r="75" spans="1:10" ht="45.75" customHeight="1">
      <c r="A75" s="46"/>
      <c r="B75" s="46"/>
      <c r="C75" s="45"/>
      <c r="D75" s="43"/>
      <c r="E75" s="73" t="s">
        <v>55</v>
      </c>
      <c r="F75" s="74">
        <v>1</v>
      </c>
      <c r="G75" s="39"/>
      <c r="H75" s="32"/>
      <c r="I75" s="32"/>
    </row>
    <row r="76" spans="1:10" ht="45.75" customHeight="1">
      <c r="A76" s="46"/>
      <c r="B76" s="46"/>
      <c r="C76" s="45"/>
      <c r="D76" s="43"/>
      <c r="E76" s="73" t="s">
        <v>56</v>
      </c>
      <c r="F76" s="74">
        <v>1</v>
      </c>
      <c r="G76" s="39"/>
      <c r="H76" s="32"/>
      <c r="I76" s="32"/>
    </row>
    <row r="77" spans="1:10" ht="45.75" customHeight="1">
      <c r="A77" s="46"/>
      <c r="B77" s="46"/>
      <c r="C77" s="45"/>
      <c r="D77" s="43"/>
      <c r="E77" s="73" t="s">
        <v>57</v>
      </c>
      <c r="F77" s="74">
        <v>1</v>
      </c>
      <c r="G77" s="39"/>
      <c r="H77" s="32"/>
      <c r="I77" s="32"/>
    </row>
    <row r="78" spans="1:10" s="19" customFormat="1" ht="45.75" customHeight="1">
      <c r="A78" s="46"/>
      <c r="B78" s="46"/>
      <c r="C78" s="45"/>
      <c r="D78" s="43"/>
      <c r="E78" s="75" t="s">
        <v>58</v>
      </c>
      <c r="F78" s="74">
        <v>1</v>
      </c>
      <c r="G78" s="77"/>
      <c r="H78" s="32"/>
      <c r="I78" s="32"/>
      <c r="J78" s="30"/>
    </row>
    <row r="79" spans="1:10" s="19" customFormat="1" ht="45.75" customHeight="1">
      <c r="A79" s="46"/>
      <c r="B79" s="46"/>
      <c r="C79" s="45"/>
      <c r="D79" s="43"/>
      <c r="E79" s="75" t="s">
        <v>59</v>
      </c>
      <c r="F79" s="74">
        <v>1</v>
      </c>
      <c r="G79" s="77"/>
      <c r="H79" s="32"/>
      <c r="I79" s="32"/>
      <c r="J79" s="30"/>
    </row>
    <row r="80" spans="1:10" s="19" customFormat="1" ht="45.75" customHeight="1">
      <c r="A80" s="46"/>
      <c r="B80" s="46"/>
      <c r="C80" s="45"/>
      <c r="D80" s="43"/>
      <c r="E80" s="75" t="s">
        <v>60</v>
      </c>
      <c r="F80" s="74">
        <v>1</v>
      </c>
      <c r="G80" s="77"/>
      <c r="H80" s="32"/>
      <c r="I80" s="32"/>
      <c r="J80" s="30"/>
    </row>
    <row r="81" spans="1:10" s="19" customFormat="1" ht="45.75" customHeight="1">
      <c r="A81" s="46"/>
      <c r="B81" s="46"/>
      <c r="C81" s="45"/>
      <c r="D81" s="43"/>
      <c r="E81" s="75" t="s">
        <v>61</v>
      </c>
      <c r="F81" s="74">
        <v>1</v>
      </c>
      <c r="G81" s="77"/>
      <c r="H81" s="32"/>
      <c r="I81" s="32"/>
      <c r="J81" s="30"/>
    </row>
    <row r="82" spans="1:10" s="19" customFormat="1" ht="45.75" customHeight="1">
      <c r="A82" s="46"/>
      <c r="B82" s="46"/>
      <c r="C82" s="45"/>
      <c r="D82" s="43"/>
      <c r="E82" s="75" t="s">
        <v>62</v>
      </c>
      <c r="F82" s="74">
        <v>1</v>
      </c>
      <c r="G82" s="77"/>
      <c r="H82" s="32"/>
      <c r="I82" s="32"/>
      <c r="J82" s="30"/>
    </row>
    <row r="83" spans="1:10" s="19" customFormat="1" ht="45.75" customHeight="1">
      <c r="A83" s="46"/>
      <c r="B83" s="46"/>
      <c r="C83" s="45"/>
      <c r="D83" s="43" t="s">
        <v>64</v>
      </c>
      <c r="E83" s="73" t="s">
        <v>38</v>
      </c>
      <c r="F83" s="74">
        <v>1</v>
      </c>
      <c r="G83" s="77"/>
      <c r="H83" s="32"/>
      <c r="I83" s="32"/>
      <c r="J83" s="30"/>
    </row>
    <row r="84" spans="1:10" s="19" customFormat="1" ht="45.75" customHeight="1">
      <c r="A84" s="46"/>
      <c r="B84" s="46"/>
      <c r="C84" s="45"/>
      <c r="D84" s="43"/>
      <c r="E84" s="75" t="s">
        <v>39</v>
      </c>
      <c r="F84" s="74">
        <v>1</v>
      </c>
      <c r="G84" s="77"/>
      <c r="H84" s="32"/>
      <c r="I84" s="32"/>
      <c r="J84" s="30"/>
    </row>
    <row r="85" spans="1:10" s="19" customFormat="1" ht="45.75" customHeight="1">
      <c r="A85" s="46"/>
      <c r="B85" s="46"/>
      <c r="C85" s="45"/>
      <c r="D85" s="43"/>
      <c r="E85" s="75" t="s">
        <v>40</v>
      </c>
      <c r="F85" s="74">
        <v>1</v>
      </c>
      <c r="G85" s="77"/>
      <c r="H85" s="32"/>
      <c r="I85" s="32"/>
      <c r="J85" s="30"/>
    </row>
    <row r="86" spans="1:10" s="19" customFormat="1" ht="45.75" customHeight="1">
      <c r="A86" s="46"/>
      <c r="B86" s="46"/>
      <c r="C86" s="45"/>
      <c r="D86" s="43"/>
      <c r="E86" s="75" t="s">
        <v>41</v>
      </c>
      <c r="F86" s="74">
        <v>1</v>
      </c>
      <c r="G86" s="77"/>
      <c r="H86" s="32"/>
      <c r="I86" s="32"/>
      <c r="J86" s="30"/>
    </row>
    <row r="87" spans="1:10" s="19" customFormat="1" ht="45.75" customHeight="1">
      <c r="A87" s="46"/>
      <c r="B87" s="46"/>
      <c r="C87" s="45"/>
      <c r="D87" s="43"/>
      <c r="E87" s="75" t="s">
        <v>42</v>
      </c>
      <c r="F87" s="74">
        <v>1</v>
      </c>
      <c r="G87" s="77"/>
      <c r="H87" s="32"/>
      <c r="I87" s="32"/>
      <c r="J87" s="30"/>
    </row>
    <row r="88" spans="1:10" s="19" customFormat="1" ht="45.75" customHeight="1">
      <c r="A88" s="46"/>
      <c r="B88" s="46"/>
      <c r="C88" s="45"/>
      <c r="D88" s="43"/>
      <c r="E88" s="75" t="s">
        <v>43</v>
      </c>
      <c r="F88" s="74">
        <v>1</v>
      </c>
      <c r="G88" s="77"/>
      <c r="H88" s="32"/>
      <c r="I88" s="32"/>
      <c r="J88" s="30"/>
    </row>
    <row r="89" spans="1:10" s="19" customFormat="1" ht="45.75" customHeight="1">
      <c r="A89" s="46"/>
      <c r="B89" s="46"/>
      <c r="C89" s="45"/>
      <c r="D89" s="43"/>
      <c r="E89" s="75" t="s">
        <v>44</v>
      </c>
      <c r="F89" s="74">
        <v>1</v>
      </c>
      <c r="G89" s="77"/>
      <c r="H89" s="32"/>
      <c r="I89" s="32"/>
      <c r="J89" s="30"/>
    </row>
    <row r="90" spans="1:10" s="19" customFormat="1" ht="45.75" customHeight="1">
      <c r="A90" s="46"/>
      <c r="B90" s="46"/>
      <c r="C90" s="45"/>
      <c r="D90" s="43"/>
      <c r="E90" s="75" t="s">
        <v>45</v>
      </c>
      <c r="F90" s="74">
        <v>1</v>
      </c>
      <c r="G90" s="77"/>
      <c r="H90" s="32"/>
      <c r="I90" s="32"/>
      <c r="J90" s="30"/>
    </row>
    <row r="91" spans="1:10" s="19" customFormat="1" ht="45.75" customHeight="1">
      <c r="A91" s="46"/>
      <c r="B91" s="46"/>
      <c r="C91" s="45"/>
      <c r="D91" s="43"/>
      <c r="E91" s="76" t="s">
        <v>46</v>
      </c>
      <c r="F91" s="74">
        <v>1</v>
      </c>
      <c r="G91" s="77"/>
      <c r="H91" s="32"/>
      <c r="I91" s="32"/>
      <c r="J91" s="30"/>
    </row>
    <row r="92" spans="1:10" s="19" customFormat="1" ht="45.75" customHeight="1">
      <c r="A92" s="46"/>
      <c r="B92" s="46"/>
      <c r="C92" s="45"/>
      <c r="D92" s="43"/>
      <c r="E92" s="75" t="s">
        <v>47</v>
      </c>
      <c r="F92" s="74">
        <v>1</v>
      </c>
      <c r="G92" s="77"/>
      <c r="H92" s="32"/>
      <c r="I92" s="32"/>
      <c r="J92" s="30"/>
    </row>
    <row r="93" spans="1:10" s="19" customFormat="1" ht="45.75" customHeight="1">
      <c r="A93" s="46"/>
      <c r="B93" s="46"/>
      <c r="C93" s="45"/>
      <c r="D93" s="43"/>
      <c r="E93" s="75" t="s">
        <v>48</v>
      </c>
      <c r="F93" s="74">
        <v>1</v>
      </c>
      <c r="G93" s="77"/>
      <c r="H93" s="32"/>
      <c r="I93" s="32"/>
      <c r="J93" s="30"/>
    </row>
    <row r="94" spans="1:10" s="19" customFormat="1" ht="45.75" customHeight="1">
      <c r="A94" s="46"/>
      <c r="B94" s="46"/>
      <c r="C94" s="45"/>
      <c r="D94" s="43"/>
      <c r="E94" s="75" t="s">
        <v>49</v>
      </c>
      <c r="F94" s="74">
        <v>1</v>
      </c>
      <c r="G94" s="77"/>
      <c r="H94" s="32"/>
      <c r="I94" s="32"/>
      <c r="J94" s="30"/>
    </row>
    <row r="95" spans="1:10" s="19" customFormat="1" ht="45.75" customHeight="1">
      <c r="A95" s="46"/>
      <c r="B95" s="46"/>
      <c r="C95" s="45"/>
      <c r="D95" s="43"/>
      <c r="E95" s="73" t="s">
        <v>50</v>
      </c>
      <c r="F95" s="74">
        <v>1</v>
      </c>
      <c r="G95" s="77"/>
      <c r="H95" s="32"/>
      <c r="I95" s="32"/>
      <c r="J95" s="30"/>
    </row>
    <row r="96" spans="1:10" s="19" customFormat="1" ht="45.75" customHeight="1">
      <c r="A96" s="46"/>
      <c r="B96" s="46"/>
      <c r="C96" s="45"/>
      <c r="D96" s="43"/>
      <c r="E96" s="73" t="s">
        <v>51</v>
      </c>
      <c r="F96" s="74">
        <v>1</v>
      </c>
      <c r="G96" s="77"/>
      <c r="H96" s="32"/>
      <c r="I96" s="32"/>
      <c r="J96" s="30"/>
    </row>
    <row r="97" spans="1:10" s="19" customFormat="1" ht="45.75" customHeight="1">
      <c r="A97" s="46"/>
      <c r="B97" s="46"/>
      <c r="C97" s="45"/>
      <c r="D97" s="43"/>
      <c r="E97" s="73" t="s">
        <v>52</v>
      </c>
      <c r="F97" s="74">
        <v>1</v>
      </c>
      <c r="G97" s="77"/>
      <c r="H97" s="32"/>
      <c r="I97" s="32"/>
      <c r="J97" s="30"/>
    </row>
    <row r="98" spans="1:10" s="19" customFormat="1" ht="45.75" customHeight="1">
      <c r="A98" s="46"/>
      <c r="B98" s="46"/>
      <c r="C98" s="45"/>
      <c r="D98" s="43"/>
      <c r="E98" s="73" t="s">
        <v>53</v>
      </c>
      <c r="F98" s="74">
        <v>1</v>
      </c>
      <c r="G98" s="77"/>
      <c r="H98" s="32"/>
      <c r="I98" s="32"/>
      <c r="J98" s="30"/>
    </row>
    <row r="99" spans="1:10" s="19" customFormat="1" ht="45.75" customHeight="1">
      <c r="A99" s="46"/>
      <c r="B99" s="46"/>
      <c r="C99" s="45"/>
      <c r="D99" s="43"/>
      <c r="E99" s="73" t="s">
        <v>54</v>
      </c>
      <c r="F99" s="74">
        <v>1</v>
      </c>
      <c r="G99" s="77"/>
      <c r="H99" s="32"/>
      <c r="I99" s="32"/>
      <c r="J99" s="30"/>
    </row>
    <row r="100" spans="1:10" s="19" customFormat="1" ht="45.75" customHeight="1">
      <c r="A100" s="46"/>
      <c r="B100" s="46"/>
      <c r="C100" s="45"/>
      <c r="D100" s="43"/>
      <c r="E100" s="73" t="s">
        <v>55</v>
      </c>
      <c r="F100" s="74">
        <v>1</v>
      </c>
      <c r="G100" s="77"/>
      <c r="H100" s="32"/>
      <c r="I100" s="32"/>
      <c r="J100" s="30"/>
    </row>
    <row r="101" spans="1:10" s="19" customFormat="1" ht="45.75" customHeight="1">
      <c r="A101" s="46"/>
      <c r="B101" s="46"/>
      <c r="C101" s="45"/>
      <c r="D101" s="43"/>
      <c r="E101" s="73" t="s">
        <v>56</v>
      </c>
      <c r="F101" s="74">
        <v>1</v>
      </c>
      <c r="G101" s="77"/>
      <c r="H101" s="32"/>
      <c r="I101" s="32"/>
      <c r="J101" s="30"/>
    </row>
    <row r="102" spans="1:10" s="19" customFormat="1" ht="45.75" customHeight="1">
      <c r="A102" s="46"/>
      <c r="B102" s="46"/>
      <c r="C102" s="45"/>
      <c r="D102" s="43"/>
      <c r="E102" s="73" t="s">
        <v>57</v>
      </c>
      <c r="F102" s="74">
        <v>1</v>
      </c>
      <c r="G102" s="77"/>
      <c r="H102" s="32"/>
      <c r="I102" s="32"/>
      <c r="J102" s="30"/>
    </row>
    <row r="103" spans="1:10" s="19" customFormat="1" ht="45.75" customHeight="1">
      <c r="A103" s="46"/>
      <c r="B103" s="46"/>
      <c r="C103" s="45"/>
      <c r="D103" s="43"/>
      <c r="E103" s="75" t="s">
        <v>58</v>
      </c>
      <c r="F103" s="74">
        <v>1</v>
      </c>
      <c r="G103" s="77"/>
      <c r="H103" s="32"/>
      <c r="I103" s="32"/>
      <c r="J103" s="30"/>
    </row>
    <row r="104" spans="1:10" s="19" customFormat="1" ht="45.75" customHeight="1">
      <c r="A104" s="46"/>
      <c r="B104" s="46"/>
      <c r="C104" s="45"/>
      <c r="D104" s="43"/>
      <c r="E104" s="75" t="s">
        <v>59</v>
      </c>
      <c r="F104" s="74">
        <v>1</v>
      </c>
      <c r="G104" s="77"/>
      <c r="H104" s="32"/>
      <c r="I104" s="32"/>
      <c r="J104" s="30"/>
    </row>
    <row r="105" spans="1:10" s="19" customFormat="1" ht="45.75" customHeight="1">
      <c r="A105" s="46"/>
      <c r="B105" s="46"/>
      <c r="C105" s="45"/>
      <c r="D105" s="43"/>
      <c r="E105" s="75" t="s">
        <v>60</v>
      </c>
      <c r="F105" s="74">
        <v>1</v>
      </c>
      <c r="G105" s="77"/>
      <c r="H105" s="32"/>
      <c r="I105" s="32"/>
      <c r="J105" s="30"/>
    </row>
    <row r="106" spans="1:10" s="19" customFormat="1" ht="45.75" customHeight="1">
      <c r="A106" s="46"/>
      <c r="B106" s="46"/>
      <c r="C106" s="45"/>
      <c r="D106" s="43"/>
      <c r="E106" s="75" t="s">
        <v>61</v>
      </c>
      <c r="F106" s="74">
        <v>1</v>
      </c>
      <c r="G106" s="77"/>
      <c r="H106" s="32"/>
      <c r="I106" s="32"/>
      <c r="J106" s="30"/>
    </row>
    <row r="107" spans="1:10" s="19" customFormat="1" ht="45.75" customHeight="1">
      <c r="A107" s="46"/>
      <c r="B107" s="46"/>
      <c r="C107" s="45"/>
      <c r="D107" s="43"/>
      <c r="E107" s="75" t="s">
        <v>62</v>
      </c>
      <c r="F107" s="74">
        <v>1</v>
      </c>
      <c r="G107" s="77"/>
      <c r="H107" s="32"/>
      <c r="I107" s="32"/>
      <c r="J107" s="30"/>
    </row>
    <row r="108" spans="1:10" s="19" customFormat="1" ht="45.75" customHeight="1">
      <c r="A108" s="46"/>
      <c r="B108" s="46"/>
      <c r="C108" s="45"/>
      <c r="D108" s="43" t="s">
        <v>65</v>
      </c>
      <c r="E108" s="73" t="s">
        <v>38</v>
      </c>
      <c r="F108" s="74">
        <v>1</v>
      </c>
      <c r="G108" s="77"/>
      <c r="H108" s="32"/>
      <c r="I108" s="32"/>
      <c r="J108" s="30"/>
    </row>
    <row r="109" spans="1:10" s="19" customFormat="1" ht="45.75" customHeight="1">
      <c r="A109" s="46"/>
      <c r="B109" s="46"/>
      <c r="C109" s="45"/>
      <c r="D109" s="43"/>
      <c r="E109" s="75" t="s">
        <v>39</v>
      </c>
      <c r="F109" s="74">
        <v>1</v>
      </c>
      <c r="G109" s="77"/>
      <c r="H109" s="32"/>
      <c r="I109" s="32"/>
      <c r="J109" s="30"/>
    </row>
    <row r="110" spans="1:10" s="19" customFormat="1" ht="45.75" customHeight="1">
      <c r="A110" s="46"/>
      <c r="B110" s="46"/>
      <c r="C110" s="45"/>
      <c r="D110" s="43"/>
      <c r="E110" s="75" t="s">
        <v>40</v>
      </c>
      <c r="F110" s="74">
        <v>1</v>
      </c>
      <c r="G110" s="77"/>
      <c r="H110" s="32"/>
      <c r="I110" s="32"/>
      <c r="J110" s="30"/>
    </row>
    <row r="111" spans="1:10" s="19" customFormat="1" ht="45.75" customHeight="1">
      <c r="A111" s="46"/>
      <c r="B111" s="46"/>
      <c r="C111" s="45"/>
      <c r="D111" s="43"/>
      <c r="E111" s="75" t="s">
        <v>41</v>
      </c>
      <c r="F111" s="74">
        <v>1</v>
      </c>
      <c r="G111" s="77"/>
      <c r="H111" s="32"/>
      <c r="I111" s="32"/>
      <c r="J111" s="30"/>
    </row>
    <row r="112" spans="1:10" s="19" customFormat="1" ht="45.75" customHeight="1">
      <c r="A112" s="46"/>
      <c r="B112" s="46"/>
      <c r="C112" s="45"/>
      <c r="D112" s="43"/>
      <c r="E112" s="75" t="s">
        <v>42</v>
      </c>
      <c r="F112" s="74">
        <v>1</v>
      </c>
      <c r="G112" s="77"/>
      <c r="H112" s="32"/>
      <c r="I112" s="32"/>
      <c r="J112" s="30"/>
    </row>
    <row r="113" spans="1:10" s="19" customFormat="1" ht="45.75" customHeight="1">
      <c r="A113" s="46"/>
      <c r="B113" s="46"/>
      <c r="C113" s="45"/>
      <c r="D113" s="43"/>
      <c r="E113" s="75" t="s">
        <v>43</v>
      </c>
      <c r="F113" s="74">
        <v>1</v>
      </c>
      <c r="G113" s="77"/>
      <c r="H113" s="32"/>
      <c r="I113" s="32"/>
      <c r="J113" s="30"/>
    </row>
    <row r="114" spans="1:10" s="19" customFormat="1" ht="45.75" customHeight="1">
      <c r="A114" s="46"/>
      <c r="B114" s="46"/>
      <c r="C114" s="45"/>
      <c r="D114" s="43"/>
      <c r="E114" s="75" t="s">
        <v>44</v>
      </c>
      <c r="F114" s="74">
        <v>1</v>
      </c>
      <c r="G114" s="77"/>
      <c r="H114" s="32"/>
      <c r="I114" s="32"/>
      <c r="J114" s="30"/>
    </row>
    <row r="115" spans="1:10" s="19" customFormat="1" ht="45.75" customHeight="1">
      <c r="A115" s="46"/>
      <c r="B115" s="46"/>
      <c r="C115" s="45"/>
      <c r="D115" s="43"/>
      <c r="E115" s="75" t="s">
        <v>45</v>
      </c>
      <c r="F115" s="74">
        <v>1</v>
      </c>
      <c r="G115" s="77"/>
      <c r="H115" s="32"/>
      <c r="I115" s="32"/>
      <c r="J115" s="30"/>
    </row>
    <row r="116" spans="1:10" s="19" customFormat="1" ht="45.75" customHeight="1">
      <c r="A116" s="46"/>
      <c r="B116" s="46"/>
      <c r="C116" s="45"/>
      <c r="D116" s="43"/>
      <c r="E116" s="76" t="s">
        <v>46</v>
      </c>
      <c r="F116" s="74">
        <v>1</v>
      </c>
      <c r="G116" s="77"/>
      <c r="H116" s="32"/>
      <c r="I116" s="32"/>
      <c r="J116" s="30"/>
    </row>
    <row r="117" spans="1:10" s="19" customFormat="1" ht="45.75" customHeight="1">
      <c r="A117" s="46"/>
      <c r="B117" s="46"/>
      <c r="C117" s="45"/>
      <c r="D117" s="43"/>
      <c r="E117" s="75" t="s">
        <v>47</v>
      </c>
      <c r="F117" s="74">
        <v>1</v>
      </c>
      <c r="G117" s="77"/>
      <c r="H117" s="32"/>
      <c r="I117" s="32"/>
      <c r="J117" s="30"/>
    </row>
    <row r="118" spans="1:10" s="19" customFormat="1" ht="45.75" customHeight="1">
      <c r="A118" s="46"/>
      <c r="B118" s="46"/>
      <c r="C118" s="45"/>
      <c r="D118" s="43"/>
      <c r="E118" s="75" t="s">
        <v>48</v>
      </c>
      <c r="F118" s="74">
        <v>1</v>
      </c>
      <c r="G118" s="77"/>
      <c r="H118" s="32"/>
      <c r="I118" s="32"/>
      <c r="J118" s="30"/>
    </row>
    <row r="119" spans="1:10" s="19" customFormat="1" ht="45.75" customHeight="1">
      <c r="A119" s="46"/>
      <c r="B119" s="46"/>
      <c r="C119" s="45"/>
      <c r="D119" s="43"/>
      <c r="E119" s="75" t="s">
        <v>49</v>
      </c>
      <c r="F119" s="74">
        <v>1</v>
      </c>
      <c r="G119" s="77"/>
      <c r="H119" s="32"/>
      <c r="I119" s="32"/>
      <c r="J119" s="30"/>
    </row>
    <row r="120" spans="1:10" s="19" customFormat="1" ht="45.75" customHeight="1">
      <c r="A120" s="46"/>
      <c r="B120" s="46"/>
      <c r="C120" s="45"/>
      <c r="D120" s="43"/>
      <c r="E120" s="75" t="s">
        <v>50</v>
      </c>
      <c r="F120" s="74">
        <v>1</v>
      </c>
      <c r="G120" s="77"/>
      <c r="H120" s="32"/>
      <c r="I120" s="32"/>
      <c r="J120" s="30"/>
    </row>
    <row r="121" spans="1:10" s="19" customFormat="1" ht="45.75" customHeight="1">
      <c r="A121" s="46"/>
      <c r="B121" s="46"/>
      <c r="C121" s="45"/>
      <c r="D121" s="43"/>
      <c r="E121" s="75" t="s">
        <v>51</v>
      </c>
      <c r="F121" s="74">
        <v>1</v>
      </c>
      <c r="G121" s="77"/>
      <c r="H121" s="32"/>
      <c r="I121" s="32"/>
      <c r="J121" s="30"/>
    </row>
    <row r="122" spans="1:10" s="19" customFormat="1" ht="45.75" customHeight="1">
      <c r="A122" s="46"/>
      <c r="B122" s="46"/>
      <c r="C122" s="45"/>
      <c r="D122" s="43"/>
      <c r="E122" s="73" t="s">
        <v>52</v>
      </c>
      <c r="F122" s="74">
        <v>1</v>
      </c>
      <c r="G122" s="77"/>
      <c r="H122" s="32"/>
      <c r="I122" s="32"/>
      <c r="J122" s="30"/>
    </row>
    <row r="123" spans="1:10" s="19" customFormat="1" ht="45.75" customHeight="1">
      <c r="A123" s="46"/>
      <c r="B123" s="46"/>
      <c r="C123" s="45"/>
      <c r="D123" s="43"/>
      <c r="E123" s="73" t="s">
        <v>53</v>
      </c>
      <c r="F123" s="74">
        <v>1</v>
      </c>
      <c r="G123" s="77"/>
      <c r="H123" s="32"/>
      <c r="I123" s="32"/>
      <c r="J123" s="30"/>
    </row>
    <row r="124" spans="1:10" s="19" customFormat="1" ht="45.75" customHeight="1">
      <c r="A124" s="46"/>
      <c r="B124" s="46"/>
      <c r="C124" s="45"/>
      <c r="D124" s="43"/>
      <c r="E124" s="73" t="s">
        <v>54</v>
      </c>
      <c r="F124" s="74">
        <v>1</v>
      </c>
      <c r="G124" s="77"/>
      <c r="H124" s="32"/>
      <c r="I124" s="32"/>
      <c r="J124" s="30"/>
    </row>
    <row r="125" spans="1:10" s="19" customFormat="1" ht="45.75" customHeight="1">
      <c r="A125" s="46"/>
      <c r="B125" s="46"/>
      <c r="C125" s="45"/>
      <c r="D125" s="43"/>
      <c r="E125" s="73" t="s">
        <v>55</v>
      </c>
      <c r="F125" s="74">
        <v>1</v>
      </c>
      <c r="G125" s="77"/>
      <c r="H125" s="32"/>
      <c r="I125" s="32"/>
      <c r="J125" s="30"/>
    </row>
    <row r="126" spans="1:10" s="19" customFormat="1" ht="45.75" customHeight="1">
      <c r="A126" s="46"/>
      <c r="B126" s="46"/>
      <c r="C126" s="45"/>
      <c r="D126" s="43"/>
      <c r="E126" s="73" t="s">
        <v>56</v>
      </c>
      <c r="F126" s="74">
        <v>1</v>
      </c>
      <c r="G126" s="77"/>
      <c r="H126" s="32"/>
      <c r="I126" s="32"/>
      <c r="J126" s="30"/>
    </row>
    <row r="127" spans="1:10" s="19" customFormat="1" ht="45.75" customHeight="1">
      <c r="A127" s="46"/>
      <c r="B127" s="46"/>
      <c r="C127" s="45"/>
      <c r="D127" s="43"/>
      <c r="E127" s="73" t="s">
        <v>57</v>
      </c>
      <c r="F127" s="74">
        <v>1</v>
      </c>
      <c r="G127" s="77"/>
      <c r="H127" s="32"/>
      <c r="I127" s="32"/>
      <c r="J127" s="30"/>
    </row>
    <row r="128" spans="1:10" s="19" customFormat="1" ht="45.75" customHeight="1">
      <c r="A128" s="46"/>
      <c r="B128" s="46"/>
      <c r="C128" s="45"/>
      <c r="D128" s="43"/>
      <c r="E128" s="75" t="s">
        <v>58</v>
      </c>
      <c r="F128" s="74">
        <v>1</v>
      </c>
      <c r="G128" s="77"/>
      <c r="H128" s="32"/>
      <c r="I128" s="32"/>
      <c r="J128" s="30"/>
    </row>
    <row r="129" spans="1:10" s="19" customFormat="1" ht="45.75" customHeight="1">
      <c r="A129" s="46"/>
      <c r="B129" s="46"/>
      <c r="C129" s="45"/>
      <c r="D129" s="43"/>
      <c r="E129" s="75" t="s">
        <v>59</v>
      </c>
      <c r="F129" s="74">
        <v>1</v>
      </c>
      <c r="G129" s="77"/>
      <c r="H129" s="32"/>
      <c r="I129" s="32"/>
      <c r="J129" s="30"/>
    </row>
    <row r="130" spans="1:10" s="19" customFormat="1" ht="45.75" customHeight="1">
      <c r="A130" s="46"/>
      <c r="B130" s="46"/>
      <c r="C130" s="45"/>
      <c r="D130" s="43"/>
      <c r="E130" s="75" t="s">
        <v>60</v>
      </c>
      <c r="F130" s="74">
        <v>1</v>
      </c>
      <c r="G130" s="77"/>
      <c r="H130" s="32"/>
      <c r="I130" s="32"/>
      <c r="J130" s="30"/>
    </row>
    <row r="131" spans="1:10" s="19" customFormat="1" ht="45.75" customHeight="1">
      <c r="A131" s="46"/>
      <c r="B131" s="46"/>
      <c r="C131" s="45"/>
      <c r="D131" s="43"/>
      <c r="E131" s="75" t="s">
        <v>61</v>
      </c>
      <c r="F131" s="74">
        <v>1</v>
      </c>
      <c r="G131" s="77"/>
      <c r="H131" s="32"/>
      <c r="I131" s="32"/>
      <c r="J131" s="30"/>
    </row>
    <row r="132" spans="1:10" s="19" customFormat="1" ht="45.75" customHeight="1">
      <c r="A132" s="46"/>
      <c r="B132" s="46"/>
      <c r="C132" s="45"/>
      <c r="D132" s="43"/>
      <c r="E132" s="75" t="s">
        <v>62</v>
      </c>
      <c r="F132" s="74">
        <v>1</v>
      </c>
      <c r="G132" s="77"/>
      <c r="H132" s="32"/>
      <c r="I132" s="32"/>
      <c r="J132" s="30"/>
    </row>
    <row r="133" spans="1:10" s="19" customFormat="1" ht="45.75" customHeight="1">
      <c r="A133" s="46"/>
      <c r="B133" s="46"/>
      <c r="C133" s="45"/>
      <c r="D133" s="43" t="s">
        <v>66</v>
      </c>
      <c r="E133" s="73" t="s">
        <v>38</v>
      </c>
      <c r="F133" s="74">
        <v>1</v>
      </c>
      <c r="G133" s="77"/>
      <c r="H133" s="32"/>
      <c r="I133" s="32"/>
      <c r="J133" s="30"/>
    </row>
    <row r="134" spans="1:10" s="19" customFormat="1" ht="45.75" customHeight="1">
      <c r="A134" s="46"/>
      <c r="B134" s="46"/>
      <c r="C134" s="45"/>
      <c r="D134" s="43"/>
      <c r="E134" s="75" t="s">
        <v>39</v>
      </c>
      <c r="F134" s="74">
        <v>1</v>
      </c>
      <c r="G134" s="77"/>
      <c r="H134" s="32"/>
      <c r="I134" s="32"/>
      <c r="J134" s="30"/>
    </row>
    <row r="135" spans="1:10" s="19" customFormat="1" ht="45.75" customHeight="1">
      <c r="A135" s="46"/>
      <c r="B135" s="46"/>
      <c r="C135" s="45"/>
      <c r="D135" s="43"/>
      <c r="E135" s="75" t="s">
        <v>40</v>
      </c>
      <c r="F135" s="74">
        <v>1</v>
      </c>
      <c r="G135" s="77"/>
      <c r="H135" s="32"/>
      <c r="I135" s="32"/>
      <c r="J135" s="30"/>
    </row>
    <row r="136" spans="1:10" s="19" customFormat="1" ht="45.75" customHeight="1">
      <c r="A136" s="46"/>
      <c r="B136" s="46"/>
      <c r="C136" s="45"/>
      <c r="D136" s="43"/>
      <c r="E136" s="75" t="s">
        <v>41</v>
      </c>
      <c r="F136" s="74">
        <v>1</v>
      </c>
      <c r="G136" s="77"/>
      <c r="H136" s="32"/>
      <c r="I136" s="32"/>
      <c r="J136" s="30"/>
    </row>
    <row r="137" spans="1:10" s="19" customFormat="1" ht="45.75" customHeight="1">
      <c r="A137" s="46"/>
      <c r="B137" s="46"/>
      <c r="C137" s="45"/>
      <c r="D137" s="43"/>
      <c r="E137" s="75" t="s">
        <v>42</v>
      </c>
      <c r="F137" s="74">
        <v>1</v>
      </c>
      <c r="G137" s="77"/>
      <c r="H137" s="32"/>
      <c r="I137" s="32"/>
      <c r="J137" s="30"/>
    </row>
    <row r="138" spans="1:10" s="19" customFormat="1" ht="45.75" customHeight="1">
      <c r="A138" s="46"/>
      <c r="B138" s="46"/>
      <c r="C138" s="45"/>
      <c r="D138" s="43"/>
      <c r="E138" s="75" t="s">
        <v>43</v>
      </c>
      <c r="F138" s="74">
        <v>1</v>
      </c>
      <c r="G138" s="77"/>
      <c r="H138" s="32"/>
      <c r="I138" s="32"/>
      <c r="J138" s="30"/>
    </row>
    <row r="139" spans="1:10" s="19" customFormat="1" ht="45.75" customHeight="1">
      <c r="A139" s="46"/>
      <c r="B139" s="46"/>
      <c r="C139" s="45"/>
      <c r="D139" s="43"/>
      <c r="E139" s="75" t="s">
        <v>44</v>
      </c>
      <c r="F139" s="74">
        <v>1</v>
      </c>
      <c r="G139" s="77"/>
      <c r="H139" s="32"/>
      <c r="I139" s="32"/>
      <c r="J139" s="30"/>
    </row>
    <row r="140" spans="1:10" s="19" customFormat="1" ht="45.75" customHeight="1">
      <c r="A140" s="46"/>
      <c r="B140" s="46"/>
      <c r="C140" s="45"/>
      <c r="D140" s="43"/>
      <c r="E140" s="75" t="s">
        <v>45</v>
      </c>
      <c r="F140" s="74">
        <v>1</v>
      </c>
      <c r="G140" s="77"/>
      <c r="H140" s="32"/>
      <c r="I140" s="32"/>
      <c r="J140" s="30"/>
    </row>
    <row r="141" spans="1:10" s="19" customFormat="1" ht="45.75" customHeight="1">
      <c r="A141" s="46"/>
      <c r="B141" s="46"/>
      <c r="C141" s="45"/>
      <c r="D141" s="43"/>
      <c r="E141" s="76" t="s">
        <v>46</v>
      </c>
      <c r="F141" s="74">
        <v>1</v>
      </c>
      <c r="G141" s="77"/>
      <c r="H141" s="32"/>
      <c r="I141" s="32"/>
      <c r="J141" s="30"/>
    </row>
    <row r="142" spans="1:10" s="19" customFormat="1" ht="45.75" customHeight="1">
      <c r="A142" s="46"/>
      <c r="B142" s="46"/>
      <c r="C142" s="45"/>
      <c r="D142" s="43"/>
      <c r="E142" s="75" t="s">
        <v>47</v>
      </c>
      <c r="F142" s="74">
        <v>1</v>
      </c>
      <c r="G142" s="77"/>
      <c r="H142" s="32"/>
      <c r="I142" s="32"/>
      <c r="J142" s="30"/>
    </row>
    <row r="143" spans="1:10" s="19" customFormat="1" ht="45.75" customHeight="1">
      <c r="A143" s="46"/>
      <c r="B143" s="46"/>
      <c r="C143" s="45"/>
      <c r="D143" s="43"/>
      <c r="E143" s="75" t="s">
        <v>48</v>
      </c>
      <c r="F143" s="74">
        <v>1</v>
      </c>
      <c r="G143" s="77"/>
      <c r="H143" s="32"/>
      <c r="I143" s="32"/>
      <c r="J143" s="30"/>
    </row>
    <row r="144" spans="1:10" s="19" customFormat="1" ht="45.75" customHeight="1">
      <c r="A144" s="46"/>
      <c r="B144" s="46"/>
      <c r="C144" s="45"/>
      <c r="D144" s="43"/>
      <c r="E144" s="75" t="s">
        <v>49</v>
      </c>
      <c r="F144" s="74">
        <v>1</v>
      </c>
      <c r="G144" s="77"/>
      <c r="H144" s="32"/>
      <c r="I144" s="32"/>
      <c r="J144" s="30"/>
    </row>
    <row r="145" spans="1:10" s="19" customFormat="1" ht="45.75" customHeight="1">
      <c r="A145" s="46"/>
      <c r="B145" s="46"/>
      <c r="C145" s="45"/>
      <c r="D145" s="43"/>
      <c r="E145" s="75" t="s">
        <v>50</v>
      </c>
      <c r="F145" s="74">
        <v>1</v>
      </c>
      <c r="G145" s="77"/>
      <c r="H145" s="32"/>
      <c r="I145" s="32"/>
      <c r="J145" s="30"/>
    </row>
    <row r="146" spans="1:10" s="19" customFormat="1" ht="45.75" customHeight="1">
      <c r="A146" s="46"/>
      <c r="B146" s="46"/>
      <c r="C146" s="45"/>
      <c r="D146" s="43"/>
      <c r="E146" s="75" t="s">
        <v>51</v>
      </c>
      <c r="F146" s="74">
        <v>1</v>
      </c>
      <c r="G146" s="77"/>
      <c r="H146" s="32"/>
      <c r="I146" s="32"/>
      <c r="J146" s="30"/>
    </row>
    <row r="147" spans="1:10" s="19" customFormat="1" ht="45.75" customHeight="1">
      <c r="A147" s="46"/>
      <c r="B147" s="46"/>
      <c r="C147" s="45"/>
      <c r="D147" s="43"/>
      <c r="E147" s="73" t="s">
        <v>52</v>
      </c>
      <c r="F147" s="74">
        <v>1</v>
      </c>
      <c r="G147" s="77"/>
      <c r="H147" s="32"/>
      <c r="I147" s="32"/>
      <c r="J147" s="30"/>
    </row>
    <row r="148" spans="1:10" s="19" customFormat="1" ht="45.75" customHeight="1">
      <c r="A148" s="46"/>
      <c r="B148" s="46"/>
      <c r="C148" s="45"/>
      <c r="D148" s="43"/>
      <c r="E148" s="73" t="s">
        <v>53</v>
      </c>
      <c r="F148" s="74">
        <v>1</v>
      </c>
      <c r="G148" s="77"/>
      <c r="H148" s="32"/>
      <c r="I148" s="32"/>
      <c r="J148" s="30"/>
    </row>
    <row r="149" spans="1:10" s="19" customFormat="1" ht="45.75" customHeight="1">
      <c r="A149" s="46"/>
      <c r="B149" s="46"/>
      <c r="C149" s="45"/>
      <c r="D149" s="43"/>
      <c r="E149" s="73" t="s">
        <v>54</v>
      </c>
      <c r="F149" s="74">
        <v>1</v>
      </c>
      <c r="G149" s="77"/>
      <c r="H149" s="32"/>
      <c r="I149" s="32"/>
      <c r="J149" s="30"/>
    </row>
    <row r="150" spans="1:10" s="19" customFormat="1" ht="45.75" customHeight="1">
      <c r="A150" s="46"/>
      <c r="B150" s="46"/>
      <c r="C150" s="45"/>
      <c r="D150" s="43"/>
      <c r="E150" s="73" t="s">
        <v>55</v>
      </c>
      <c r="F150" s="74">
        <v>1</v>
      </c>
      <c r="G150" s="77"/>
      <c r="H150" s="32"/>
      <c r="I150" s="32"/>
      <c r="J150" s="30"/>
    </row>
    <row r="151" spans="1:10" s="19" customFormat="1" ht="45.75" customHeight="1">
      <c r="A151" s="46"/>
      <c r="B151" s="46"/>
      <c r="C151" s="45"/>
      <c r="D151" s="43"/>
      <c r="E151" s="73" t="s">
        <v>56</v>
      </c>
      <c r="F151" s="74">
        <v>1</v>
      </c>
      <c r="G151" s="77"/>
      <c r="H151" s="32"/>
      <c r="I151" s="32"/>
      <c r="J151" s="30"/>
    </row>
    <row r="152" spans="1:10" s="36" customFormat="1" ht="45.75" customHeight="1">
      <c r="A152" s="46"/>
      <c r="B152" s="46"/>
      <c r="C152" s="45"/>
      <c r="D152" s="43"/>
      <c r="E152" s="73" t="s">
        <v>57</v>
      </c>
      <c r="F152" s="74">
        <v>1</v>
      </c>
      <c r="G152" s="78"/>
      <c r="H152" s="32"/>
      <c r="I152" s="32"/>
      <c r="J152" s="35"/>
    </row>
    <row r="153" spans="1:10" ht="45.75" customHeight="1">
      <c r="A153" s="46"/>
      <c r="B153" s="46"/>
      <c r="C153" s="45"/>
      <c r="D153" s="43"/>
      <c r="E153" s="75" t="s">
        <v>58</v>
      </c>
      <c r="F153" s="74">
        <v>1</v>
      </c>
      <c r="G153" s="39"/>
      <c r="H153" s="32"/>
      <c r="I153" s="32"/>
    </row>
    <row r="154" spans="1:10" ht="45.75" customHeight="1">
      <c r="A154" s="46"/>
      <c r="B154" s="46"/>
      <c r="C154" s="45"/>
      <c r="D154" s="43"/>
      <c r="E154" s="75" t="s">
        <v>59</v>
      </c>
      <c r="F154" s="74">
        <v>1</v>
      </c>
      <c r="G154" s="39"/>
      <c r="H154" s="32"/>
      <c r="I154" s="32"/>
    </row>
    <row r="155" spans="1:10" ht="45.75" customHeight="1">
      <c r="A155" s="46"/>
      <c r="B155" s="46"/>
      <c r="C155" s="45"/>
      <c r="D155" s="43"/>
      <c r="E155" s="75" t="s">
        <v>60</v>
      </c>
      <c r="F155" s="74">
        <v>1</v>
      </c>
      <c r="G155" s="39"/>
      <c r="H155" s="32"/>
      <c r="I155" s="32"/>
    </row>
    <row r="156" spans="1:10" ht="45.75" customHeight="1">
      <c r="A156" s="46"/>
      <c r="B156" s="46"/>
      <c r="C156" s="45"/>
      <c r="D156" s="43"/>
      <c r="E156" s="75" t="s">
        <v>61</v>
      </c>
      <c r="F156" s="74">
        <v>1</v>
      </c>
      <c r="G156" s="39"/>
      <c r="H156" s="32"/>
      <c r="I156" s="32"/>
    </row>
    <row r="157" spans="1:10" ht="45.75" customHeight="1">
      <c r="A157" s="46"/>
      <c r="B157" s="46"/>
      <c r="C157" s="45"/>
      <c r="D157" s="43"/>
      <c r="E157" s="75" t="s">
        <v>62</v>
      </c>
      <c r="F157" s="74">
        <v>1</v>
      </c>
      <c r="G157" s="39"/>
      <c r="H157" s="32"/>
      <c r="I157" s="32"/>
    </row>
    <row r="158" spans="1:10" ht="45.75" customHeight="1">
      <c r="A158" s="84" t="s">
        <v>69</v>
      </c>
      <c r="B158" s="84"/>
      <c r="C158" s="84"/>
      <c r="D158" s="84"/>
      <c r="E158" s="84"/>
      <c r="F158" s="84"/>
      <c r="G158" s="39"/>
      <c r="H158" s="39"/>
      <c r="I158" s="39"/>
    </row>
    <row r="159" spans="1:10" ht="39.75" customHeight="1">
      <c r="A159" s="85" t="s">
        <v>70</v>
      </c>
      <c r="B159" s="85"/>
      <c r="C159" s="85"/>
      <c r="D159" s="85"/>
      <c r="E159" s="85"/>
      <c r="F159" s="85"/>
      <c r="G159" s="85"/>
      <c r="H159" s="85"/>
      <c r="I159" s="85"/>
    </row>
    <row r="160" spans="1:10" ht="45.75" customHeight="1">
      <c r="A160" s="89" t="s">
        <v>71</v>
      </c>
      <c r="B160" s="86"/>
      <c r="C160" s="86"/>
      <c r="D160" s="86"/>
      <c r="E160" s="87"/>
      <c r="F160" s="88"/>
      <c r="G160" s="86"/>
      <c r="H160" s="86"/>
      <c r="I160" s="90"/>
    </row>
    <row r="161" spans="1:9" ht="45.75" customHeight="1">
      <c r="A161" s="91" t="s">
        <v>72</v>
      </c>
      <c r="B161" s="92"/>
      <c r="C161" s="92"/>
      <c r="D161" s="92"/>
      <c r="E161" s="92"/>
      <c r="F161" s="93"/>
      <c r="G161" s="94"/>
      <c r="H161" s="94"/>
      <c r="I161" s="95"/>
    </row>
  </sheetData>
  <sheetProtection selectLockedCells="1" selectUnlockedCells="1"/>
  <mergeCells count="17">
    <mergeCell ref="D83:D107"/>
    <mergeCell ref="D108:D132"/>
    <mergeCell ref="D133:D157"/>
    <mergeCell ref="D8:D31"/>
    <mergeCell ref="D33:D57"/>
    <mergeCell ref="D58:D82"/>
    <mergeCell ref="A3:I3"/>
    <mergeCell ref="A2:I2"/>
    <mergeCell ref="A158:F158"/>
    <mergeCell ref="A159:I159"/>
    <mergeCell ref="A161:E161"/>
    <mergeCell ref="A4:I4"/>
    <mergeCell ref="C5:E5"/>
    <mergeCell ref="C6:E6"/>
    <mergeCell ref="A6:A157"/>
    <mergeCell ref="B7:B157"/>
    <mergeCell ref="C7:C15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75" fitToWidth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29"/>
  <sheetViews>
    <sheetView showGridLines="0" workbookViewId="0">
      <selection activeCell="L24" sqref="L24"/>
    </sheetView>
  </sheetViews>
  <sheetFormatPr baseColWidth="10" defaultColWidth="11.42578125" defaultRowHeight="15"/>
  <cols>
    <col min="3" max="3" width="18.85546875" customWidth="1"/>
    <col min="4" max="8" width="13.85546875" customWidth="1"/>
    <col min="11" max="11" width="12.42578125" customWidth="1"/>
    <col min="12" max="12" width="14" customWidth="1"/>
    <col min="13" max="14" width="15.85546875" customWidth="1"/>
    <col min="15" max="15" width="13.5703125" customWidth="1"/>
    <col min="16" max="16" width="12.42578125" customWidth="1"/>
    <col min="17" max="18" width="13.5703125" customWidth="1"/>
    <col min="19" max="19" width="16.5703125" customWidth="1"/>
    <col min="20" max="20" width="16" customWidth="1"/>
    <col min="21" max="21" width="15.140625" customWidth="1"/>
    <col min="22" max="22" width="2.85546875" customWidth="1"/>
    <col min="23" max="23" width="17.42578125" customWidth="1"/>
    <col min="24" max="24" width="15.140625" customWidth="1"/>
    <col min="25" max="25" width="14.5703125" customWidth="1"/>
    <col min="26" max="26" width="3" customWidth="1"/>
    <col min="27" max="27" width="17.140625" customWidth="1"/>
    <col min="28" max="28" width="17.28515625" customWidth="1"/>
    <col min="29" max="29" width="17" customWidth="1"/>
    <col min="30" max="30" width="2.42578125" customWidth="1"/>
    <col min="31" max="31" width="17" customWidth="1"/>
    <col min="32" max="32" width="15.140625" customWidth="1"/>
    <col min="33" max="33" width="14.5703125" customWidth="1"/>
  </cols>
  <sheetData>
    <row r="1" spans="1:33">
      <c r="D1" s="12" t="s">
        <v>2</v>
      </c>
      <c r="E1" s="21"/>
      <c r="F1" s="21"/>
      <c r="G1" s="21"/>
      <c r="H1" s="21"/>
    </row>
    <row r="2" spans="1:33">
      <c r="D2" s="13">
        <v>0</v>
      </c>
      <c r="E2" s="22"/>
      <c r="F2" s="22"/>
      <c r="G2" s="22"/>
      <c r="H2" s="22"/>
    </row>
    <row r="3" spans="1:33" s="11" customFormat="1" ht="41.25" customHeight="1">
      <c r="A3" s="53" t="s">
        <v>3</v>
      </c>
      <c r="B3" s="53"/>
      <c r="C3" s="54"/>
      <c r="D3" s="59" t="s">
        <v>4</v>
      </c>
      <c r="E3" s="61" t="s">
        <v>5</v>
      </c>
      <c r="F3" s="61" t="s">
        <v>6</v>
      </c>
      <c r="G3" s="23"/>
      <c r="H3" s="23"/>
      <c r="I3" s="70" t="s">
        <v>7</v>
      </c>
      <c r="J3" s="71"/>
      <c r="K3" s="72"/>
      <c r="L3" s="70" t="s">
        <v>8</v>
      </c>
      <c r="M3" s="71"/>
      <c r="N3" s="72"/>
      <c r="O3" s="70" t="s">
        <v>9</v>
      </c>
      <c r="P3" s="71"/>
      <c r="Q3" s="72"/>
      <c r="S3" s="64" t="s">
        <v>10</v>
      </c>
      <c r="T3" s="64"/>
      <c r="U3" s="64"/>
      <c r="V3" s="18"/>
      <c r="W3" s="64" t="s">
        <v>11</v>
      </c>
      <c r="X3" s="64"/>
      <c r="Y3" s="64"/>
      <c r="Z3" s="18"/>
      <c r="AA3" s="64" t="s">
        <v>12</v>
      </c>
      <c r="AB3" s="64"/>
      <c r="AC3" s="64"/>
      <c r="AD3" s="18"/>
      <c r="AE3" s="65" t="s">
        <v>13</v>
      </c>
      <c r="AF3" s="65"/>
      <c r="AG3" s="65"/>
    </row>
    <row r="4" spans="1:33" ht="15" customHeight="1">
      <c r="A4" s="55"/>
      <c r="B4" s="55"/>
      <c r="C4" s="56"/>
      <c r="D4" s="59"/>
      <c r="E4" s="61"/>
      <c r="F4" s="61"/>
      <c r="G4" s="23"/>
      <c r="H4" s="23"/>
      <c r="I4" s="66" t="s">
        <v>14</v>
      </c>
      <c r="J4" s="68" t="s">
        <v>15</v>
      </c>
      <c r="K4" s="68" t="s">
        <v>16</v>
      </c>
      <c r="L4" s="68" t="s">
        <v>14</v>
      </c>
      <c r="M4" s="68" t="s">
        <v>15</v>
      </c>
      <c r="N4" s="68" t="s">
        <v>16</v>
      </c>
      <c r="O4" s="68" t="s">
        <v>14</v>
      </c>
      <c r="P4" s="68" t="s">
        <v>15</v>
      </c>
      <c r="Q4" s="68" t="s">
        <v>16</v>
      </c>
      <c r="S4" s="64" t="s">
        <v>17</v>
      </c>
      <c r="T4" s="64" t="s">
        <v>5</v>
      </c>
      <c r="U4" s="64" t="s">
        <v>6</v>
      </c>
      <c r="V4" s="19"/>
      <c r="W4" s="64" t="s">
        <v>17</v>
      </c>
      <c r="X4" s="64" t="s">
        <v>5</v>
      </c>
      <c r="Y4" s="64" t="s">
        <v>6</v>
      </c>
      <c r="Z4" s="19"/>
      <c r="AA4" s="64" t="s">
        <v>17</v>
      </c>
      <c r="AB4" s="64" t="s">
        <v>5</v>
      </c>
      <c r="AC4" s="64" t="s">
        <v>6</v>
      </c>
      <c r="AD4" s="19"/>
      <c r="AE4" s="64" t="s">
        <v>17</v>
      </c>
      <c r="AF4" s="65" t="s">
        <v>18</v>
      </c>
      <c r="AG4" s="65" t="s">
        <v>19</v>
      </c>
    </row>
    <row r="5" spans="1:33" ht="15" customHeight="1">
      <c r="A5" s="57"/>
      <c r="B5" s="57"/>
      <c r="C5" s="58"/>
      <c r="D5" s="60"/>
      <c r="E5" s="61"/>
      <c r="F5" s="61"/>
      <c r="G5" s="24"/>
      <c r="H5" s="24"/>
      <c r="I5" s="67"/>
      <c r="J5" s="69"/>
      <c r="K5" s="69"/>
      <c r="L5" s="69"/>
      <c r="M5" s="69"/>
      <c r="N5" s="69"/>
      <c r="O5" s="69"/>
      <c r="P5" s="69"/>
      <c r="Q5" s="69"/>
      <c r="S5" s="64"/>
      <c r="T5" s="64"/>
      <c r="U5" s="64"/>
      <c r="V5" s="19"/>
      <c r="W5" s="64"/>
      <c r="X5" s="64"/>
      <c r="Y5" s="64"/>
      <c r="Z5" s="19"/>
      <c r="AA5" s="64"/>
      <c r="AB5" s="64"/>
      <c r="AC5" s="64"/>
      <c r="AD5" s="19"/>
      <c r="AE5" s="64"/>
      <c r="AF5" s="65"/>
      <c r="AG5" s="65"/>
    </row>
    <row r="6" spans="1:33" ht="21.75" customHeight="1">
      <c r="A6" s="47" t="s">
        <v>20</v>
      </c>
      <c r="B6" s="48"/>
      <c r="C6" s="49"/>
      <c r="D6" s="4">
        <v>50</v>
      </c>
      <c r="E6" s="26">
        <v>67097</v>
      </c>
      <c r="F6" s="26">
        <v>3354850</v>
      </c>
      <c r="G6" s="9"/>
      <c r="H6" s="9"/>
      <c r="I6" s="5">
        <v>72700</v>
      </c>
      <c r="J6" s="6">
        <v>72700</v>
      </c>
      <c r="K6" s="6">
        <f>+J6*D6</f>
        <v>3635000</v>
      </c>
      <c r="L6" s="1">
        <v>83100</v>
      </c>
      <c r="M6" s="2">
        <v>83100</v>
      </c>
      <c r="N6" s="2">
        <v>4155000</v>
      </c>
      <c r="O6" s="1">
        <v>50000</v>
      </c>
      <c r="P6" s="2">
        <v>50000</v>
      </c>
      <c r="Q6" s="2">
        <v>2500000</v>
      </c>
      <c r="S6" s="14">
        <f t="shared" ref="S6:S14" si="0">+ROUND(AVERAGE(I6,L6,O6),0)</f>
        <v>68600</v>
      </c>
      <c r="T6" s="14">
        <f>+ROUND(S6*(1+$D$2),0)</f>
        <v>68600</v>
      </c>
      <c r="U6" s="14">
        <f t="shared" ref="U6:U14" si="1">+ROUND(T6*D6,0)</f>
        <v>3430000</v>
      </c>
      <c r="V6" s="15"/>
      <c r="W6" s="14">
        <f t="shared" ref="W6:W14" si="2">+ROUND(GEOMEAN(I6,L6,O6),0)</f>
        <v>67097</v>
      </c>
      <c r="X6" s="14">
        <f>+ROUND(W6*(1+$D$2),0)</f>
        <v>67097</v>
      </c>
      <c r="Y6" s="14">
        <f>+ROUND(X6*$D6,0)</f>
        <v>3354850</v>
      </c>
      <c r="Z6" s="15"/>
      <c r="AA6" s="14">
        <f>+ROUND(AVERAGE(SMALL((J6,L6,O6),{1;2;3})),0)</f>
        <v>68600</v>
      </c>
      <c r="AB6" s="14">
        <f>+ROUND(AA6*(1+$D$2),0)</f>
        <v>68600</v>
      </c>
      <c r="AC6" s="14">
        <f>+ROUND(AB6*$D6,0)</f>
        <v>3430000</v>
      </c>
      <c r="AD6" s="15"/>
      <c r="AE6" s="14">
        <f t="shared" ref="AE6:AE14" si="3">+ROUND(STDEV(I6,L6,O6),0)</f>
        <v>16927</v>
      </c>
      <c r="AF6" s="14">
        <f>+ROUND(S6-AE6,0)</f>
        <v>51673</v>
      </c>
      <c r="AG6" s="14">
        <f>+ROUND(S6+AE6,0)</f>
        <v>85527</v>
      </c>
    </row>
    <row r="7" spans="1:33" ht="20.25" customHeight="1">
      <c r="A7" s="47" t="s">
        <v>21</v>
      </c>
      <c r="B7" s="48"/>
      <c r="C7" s="49"/>
      <c r="D7" s="4">
        <v>350</v>
      </c>
      <c r="E7" s="26">
        <v>67097</v>
      </c>
      <c r="F7" s="26">
        <v>23483950</v>
      </c>
      <c r="G7" s="9"/>
      <c r="H7" s="9"/>
      <c r="I7" s="5">
        <v>72700</v>
      </c>
      <c r="J7" s="6">
        <v>72700</v>
      </c>
      <c r="K7" s="6">
        <f t="shared" ref="K7:K14" si="4">+J7*D7</f>
        <v>25445000</v>
      </c>
      <c r="L7" s="1">
        <v>83100</v>
      </c>
      <c r="M7" s="2">
        <v>83100</v>
      </c>
      <c r="N7" s="2">
        <v>29085000</v>
      </c>
      <c r="O7" s="1">
        <v>50000</v>
      </c>
      <c r="P7" s="2">
        <v>50000</v>
      </c>
      <c r="Q7" s="2">
        <v>17500000</v>
      </c>
      <c r="S7" s="14">
        <f t="shared" si="0"/>
        <v>68600</v>
      </c>
      <c r="T7" s="14">
        <f t="shared" ref="T7:T14" si="5">+ROUND(S7*(1+$D$2),0)</f>
        <v>68600</v>
      </c>
      <c r="U7" s="14">
        <f t="shared" si="1"/>
        <v>24010000</v>
      </c>
      <c r="V7" s="15"/>
      <c r="W7" s="14">
        <f t="shared" si="2"/>
        <v>67097</v>
      </c>
      <c r="X7" s="14">
        <f t="shared" ref="X7:X14" si="6">+ROUND(W7*(1+$D$2),0)</f>
        <v>67097</v>
      </c>
      <c r="Y7" s="14">
        <f t="shared" ref="Y7:Y14" si="7">+ROUND(X7*$D7,0)</f>
        <v>23483950</v>
      </c>
      <c r="Z7" s="15"/>
      <c r="AA7" s="14">
        <f>+ROUND(AVERAGE(SMALL((J7,L7,O7),{1;2;3})),0)</f>
        <v>68600</v>
      </c>
      <c r="AB7" s="14">
        <f t="shared" ref="AB7:AB14" si="8">+ROUND(AA7*(1+$D$2),0)</f>
        <v>68600</v>
      </c>
      <c r="AC7" s="14">
        <f t="shared" ref="AC7:AC14" si="9">+ROUND(AB7*$D7,0)</f>
        <v>24010000</v>
      </c>
      <c r="AD7" s="15"/>
      <c r="AE7" s="14">
        <f t="shared" si="3"/>
        <v>16927</v>
      </c>
      <c r="AF7" s="14">
        <f t="shared" ref="AF7:AF14" si="10">+ROUND(S7-AE7,0)</f>
        <v>51673</v>
      </c>
      <c r="AG7" s="14">
        <f t="shared" ref="AG7:AG14" si="11">+ROUND(S7+AE7,0)</f>
        <v>85527</v>
      </c>
    </row>
    <row r="8" spans="1:33" ht="15" customHeight="1">
      <c r="A8" s="47" t="s">
        <v>22</v>
      </c>
      <c r="B8" s="48"/>
      <c r="C8" s="49"/>
      <c r="D8" s="4">
        <v>50</v>
      </c>
      <c r="E8" s="26">
        <v>36005</v>
      </c>
      <c r="F8" s="26">
        <v>1800250</v>
      </c>
      <c r="G8" s="9"/>
      <c r="H8" s="9"/>
      <c r="I8" s="5">
        <v>33700</v>
      </c>
      <c r="J8" s="6">
        <v>33700</v>
      </c>
      <c r="K8" s="6">
        <f t="shared" si="4"/>
        <v>1685000</v>
      </c>
      <c r="L8" s="1">
        <v>27700</v>
      </c>
      <c r="M8" s="2">
        <v>27700</v>
      </c>
      <c r="N8" s="2">
        <v>1385000</v>
      </c>
      <c r="O8" s="1">
        <v>50000</v>
      </c>
      <c r="P8" s="2">
        <v>50000</v>
      </c>
      <c r="Q8" s="2">
        <v>2500000</v>
      </c>
      <c r="S8" s="14">
        <f t="shared" si="0"/>
        <v>37133</v>
      </c>
      <c r="T8" s="14">
        <f t="shared" si="5"/>
        <v>37133</v>
      </c>
      <c r="U8" s="14">
        <f t="shared" si="1"/>
        <v>1856650</v>
      </c>
      <c r="V8" s="15"/>
      <c r="W8" s="14">
        <f t="shared" si="2"/>
        <v>36005</v>
      </c>
      <c r="X8" s="14">
        <f t="shared" si="6"/>
        <v>36005</v>
      </c>
      <c r="Y8" s="14">
        <f t="shared" si="7"/>
        <v>1800250</v>
      </c>
      <c r="Z8" s="15"/>
      <c r="AA8" s="14">
        <f>+ROUND(AVERAGE(SMALL((J8,L8,O8),{1;2;3})),0)</f>
        <v>37133</v>
      </c>
      <c r="AB8" s="14">
        <f t="shared" si="8"/>
        <v>37133</v>
      </c>
      <c r="AC8" s="14">
        <f t="shared" si="9"/>
        <v>1856650</v>
      </c>
      <c r="AD8" s="15"/>
      <c r="AE8" s="14">
        <f t="shared" si="3"/>
        <v>11540</v>
      </c>
      <c r="AF8" s="14">
        <f t="shared" si="10"/>
        <v>25593</v>
      </c>
      <c r="AG8" s="14">
        <f t="shared" si="11"/>
        <v>48673</v>
      </c>
    </row>
    <row r="9" spans="1:33" ht="15" customHeight="1">
      <c r="A9" s="47" t="s">
        <v>23</v>
      </c>
      <c r="B9" s="48"/>
      <c r="C9" s="49"/>
      <c r="D9" s="4">
        <v>10</v>
      </c>
      <c r="E9" s="26">
        <v>75270</v>
      </c>
      <c r="F9" s="26">
        <v>752700</v>
      </c>
      <c r="G9" s="9"/>
      <c r="H9" s="9"/>
      <c r="I9" s="5">
        <v>110300</v>
      </c>
      <c r="J9" s="6">
        <v>110300</v>
      </c>
      <c r="K9" s="6">
        <f t="shared" si="4"/>
        <v>1103000</v>
      </c>
      <c r="L9" s="1">
        <v>51550</v>
      </c>
      <c r="M9" s="2">
        <v>51550</v>
      </c>
      <c r="N9" s="2">
        <v>515500</v>
      </c>
      <c r="O9" s="1">
        <v>75000</v>
      </c>
      <c r="P9" s="2">
        <v>75000</v>
      </c>
      <c r="Q9" s="2">
        <v>750000</v>
      </c>
      <c r="S9" s="14">
        <f t="shared" si="0"/>
        <v>78950</v>
      </c>
      <c r="T9" s="14">
        <f t="shared" si="5"/>
        <v>78950</v>
      </c>
      <c r="U9" s="14">
        <f t="shared" si="1"/>
        <v>789500</v>
      </c>
      <c r="V9" s="15"/>
      <c r="W9" s="14">
        <f t="shared" si="2"/>
        <v>75270</v>
      </c>
      <c r="X9" s="14">
        <f t="shared" si="6"/>
        <v>75270</v>
      </c>
      <c r="Y9" s="14">
        <f t="shared" si="7"/>
        <v>752700</v>
      </c>
      <c r="Z9" s="15"/>
      <c r="AA9" s="14">
        <f>+ROUND(AVERAGE(SMALL((J9,L9,O9),{1;2;3})),0)</f>
        <v>78950</v>
      </c>
      <c r="AB9" s="14">
        <f t="shared" si="8"/>
        <v>78950</v>
      </c>
      <c r="AC9" s="14">
        <f t="shared" si="9"/>
        <v>789500</v>
      </c>
      <c r="AD9" s="15"/>
      <c r="AE9" s="14">
        <f t="shared" si="3"/>
        <v>29574</v>
      </c>
      <c r="AF9" s="14">
        <f t="shared" si="10"/>
        <v>49376</v>
      </c>
      <c r="AG9" s="14">
        <f t="shared" si="11"/>
        <v>108524</v>
      </c>
    </row>
    <row r="10" spans="1:33">
      <c r="A10" s="47" t="s">
        <v>24</v>
      </c>
      <c r="B10" s="48"/>
      <c r="C10" s="49"/>
      <c r="D10" s="4">
        <v>7</v>
      </c>
      <c r="E10" s="26">
        <v>119085</v>
      </c>
      <c r="F10" s="26">
        <v>833595</v>
      </c>
      <c r="G10" s="9"/>
      <c r="H10" s="9"/>
      <c r="I10" s="5">
        <v>156500</v>
      </c>
      <c r="J10" s="6">
        <v>156500</v>
      </c>
      <c r="K10" s="6">
        <f t="shared" si="4"/>
        <v>1095500</v>
      </c>
      <c r="L10" s="1">
        <v>119900</v>
      </c>
      <c r="M10" s="2">
        <v>119900</v>
      </c>
      <c r="N10" s="2">
        <v>839300</v>
      </c>
      <c r="O10" s="1">
        <v>90000</v>
      </c>
      <c r="P10" s="2">
        <v>90000</v>
      </c>
      <c r="Q10" s="2">
        <v>630000</v>
      </c>
      <c r="S10" s="14">
        <f t="shared" si="0"/>
        <v>122133</v>
      </c>
      <c r="T10" s="14">
        <f t="shared" si="5"/>
        <v>122133</v>
      </c>
      <c r="U10" s="14">
        <f t="shared" si="1"/>
        <v>854931</v>
      </c>
      <c r="V10" s="15"/>
      <c r="W10" s="14">
        <f t="shared" si="2"/>
        <v>119085</v>
      </c>
      <c r="X10" s="14">
        <f t="shared" si="6"/>
        <v>119085</v>
      </c>
      <c r="Y10" s="14">
        <f t="shared" si="7"/>
        <v>833595</v>
      </c>
      <c r="Z10" s="15"/>
      <c r="AA10" s="14">
        <f>+ROUND(AVERAGE(SMALL((J10,L10,O10),{1;2;3})),0)</f>
        <v>122133</v>
      </c>
      <c r="AB10" s="14">
        <f t="shared" si="8"/>
        <v>122133</v>
      </c>
      <c r="AC10" s="14">
        <f t="shared" si="9"/>
        <v>854931</v>
      </c>
      <c r="AD10" s="15"/>
      <c r="AE10" s="14">
        <f t="shared" si="3"/>
        <v>33306</v>
      </c>
      <c r="AF10" s="14">
        <f t="shared" si="10"/>
        <v>88827</v>
      </c>
      <c r="AG10" s="14">
        <f t="shared" si="11"/>
        <v>155439</v>
      </c>
    </row>
    <row r="11" spans="1:33">
      <c r="A11" s="47" t="s">
        <v>25</v>
      </c>
      <c r="B11" s="48"/>
      <c r="C11" s="49"/>
      <c r="D11" s="4">
        <v>400</v>
      </c>
      <c r="E11" s="26">
        <v>23072</v>
      </c>
      <c r="F11" s="26">
        <v>9228800</v>
      </c>
      <c r="G11" s="9"/>
      <c r="H11" s="9"/>
      <c r="I11" s="5">
        <v>23000</v>
      </c>
      <c r="J11" s="6">
        <v>23000</v>
      </c>
      <c r="K11" s="6">
        <f t="shared" si="4"/>
        <v>9200000</v>
      </c>
      <c r="L11" s="1">
        <v>17800</v>
      </c>
      <c r="M11" s="2">
        <v>17800</v>
      </c>
      <c r="N11" s="2">
        <v>7120000</v>
      </c>
      <c r="O11" s="1">
        <v>30000</v>
      </c>
      <c r="P11" s="2">
        <v>30000</v>
      </c>
      <c r="Q11" s="2">
        <v>12000000</v>
      </c>
      <c r="S11" s="14">
        <f t="shared" si="0"/>
        <v>23600</v>
      </c>
      <c r="T11" s="14">
        <f t="shared" si="5"/>
        <v>23600</v>
      </c>
      <c r="U11" s="14">
        <f t="shared" si="1"/>
        <v>9440000</v>
      </c>
      <c r="V11" s="15"/>
      <c r="W11" s="14">
        <f t="shared" si="2"/>
        <v>23072</v>
      </c>
      <c r="X11" s="14">
        <f t="shared" si="6"/>
        <v>23072</v>
      </c>
      <c r="Y11" s="14">
        <f t="shared" si="7"/>
        <v>9228800</v>
      </c>
      <c r="Z11" s="15"/>
      <c r="AA11" s="14">
        <f>+ROUND(AVERAGE(SMALL((J11,L11,O11),{1;2;3})),0)</f>
        <v>23600</v>
      </c>
      <c r="AB11" s="14">
        <f t="shared" si="8"/>
        <v>23600</v>
      </c>
      <c r="AC11" s="14">
        <f t="shared" si="9"/>
        <v>9440000</v>
      </c>
      <c r="AD11" s="15"/>
      <c r="AE11" s="14">
        <f t="shared" si="3"/>
        <v>6122</v>
      </c>
      <c r="AF11" s="14">
        <f t="shared" si="10"/>
        <v>17478</v>
      </c>
      <c r="AG11" s="14">
        <f t="shared" si="11"/>
        <v>29722</v>
      </c>
    </row>
    <row r="12" spans="1:33" ht="15" customHeight="1">
      <c r="A12" s="47" t="s">
        <v>26</v>
      </c>
      <c r="B12" s="48"/>
      <c r="C12" s="49"/>
      <c r="D12" s="4">
        <v>50</v>
      </c>
      <c r="E12" s="26">
        <v>27460</v>
      </c>
      <c r="F12" s="26">
        <v>1373000</v>
      </c>
      <c r="G12" s="9"/>
      <c r="H12" s="9"/>
      <c r="I12" s="5">
        <v>29000</v>
      </c>
      <c r="J12" s="6">
        <v>29000</v>
      </c>
      <c r="K12" s="6">
        <f t="shared" si="4"/>
        <v>1450000</v>
      </c>
      <c r="L12" s="1">
        <v>20400</v>
      </c>
      <c r="M12" s="2">
        <v>20400</v>
      </c>
      <c r="N12" s="2">
        <v>1020000</v>
      </c>
      <c r="O12" s="1">
        <v>35000</v>
      </c>
      <c r="P12" s="2">
        <v>35000</v>
      </c>
      <c r="Q12" s="2">
        <v>1750000</v>
      </c>
      <c r="S12" s="14">
        <f t="shared" si="0"/>
        <v>28133</v>
      </c>
      <c r="T12" s="14">
        <f t="shared" si="5"/>
        <v>28133</v>
      </c>
      <c r="U12" s="14">
        <f t="shared" si="1"/>
        <v>1406650</v>
      </c>
      <c r="V12" s="15"/>
      <c r="W12" s="14">
        <f t="shared" si="2"/>
        <v>27460</v>
      </c>
      <c r="X12" s="14">
        <f t="shared" si="6"/>
        <v>27460</v>
      </c>
      <c r="Y12" s="14">
        <f t="shared" si="7"/>
        <v>1373000</v>
      </c>
      <c r="Z12" s="15"/>
      <c r="AA12" s="14">
        <f>+ROUND(AVERAGE(SMALL((J12,L12,O12),{1;2;3})),0)</f>
        <v>28133</v>
      </c>
      <c r="AB12" s="14">
        <f t="shared" si="8"/>
        <v>28133</v>
      </c>
      <c r="AC12" s="14">
        <f t="shared" si="9"/>
        <v>1406650</v>
      </c>
      <c r="AD12" s="15"/>
      <c r="AE12" s="14">
        <f t="shared" si="3"/>
        <v>7338</v>
      </c>
      <c r="AF12" s="14">
        <f t="shared" si="10"/>
        <v>20795</v>
      </c>
      <c r="AG12" s="14">
        <f t="shared" si="11"/>
        <v>35471</v>
      </c>
    </row>
    <row r="13" spans="1:33" ht="15" customHeight="1">
      <c r="A13" s="47" t="s">
        <v>27</v>
      </c>
      <c r="B13" s="48"/>
      <c r="C13" s="49"/>
      <c r="D13" s="4">
        <v>10</v>
      </c>
      <c r="E13" s="26">
        <v>50623</v>
      </c>
      <c r="F13" s="26">
        <v>506230</v>
      </c>
      <c r="G13" s="9"/>
      <c r="H13" s="9"/>
      <c r="I13" s="5">
        <v>81900</v>
      </c>
      <c r="J13" s="6">
        <v>81900</v>
      </c>
      <c r="K13" s="6">
        <f t="shared" si="4"/>
        <v>819000</v>
      </c>
      <c r="L13" s="1">
        <v>35200</v>
      </c>
      <c r="M13" s="2">
        <v>35200</v>
      </c>
      <c r="N13" s="2">
        <v>352000</v>
      </c>
      <c r="O13" s="1">
        <v>45000</v>
      </c>
      <c r="P13" s="2">
        <v>45000</v>
      </c>
      <c r="Q13" s="2">
        <v>450000</v>
      </c>
      <c r="S13" s="14">
        <f t="shared" si="0"/>
        <v>54033</v>
      </c>
      <c r="T13" s="14">
        <f t="shared" si="5"/>
        <v>54033</v>
      </c>
      <c r="U13" s="14">
        <f t="shared" si="1"/>
        <v>540330</v>
      </c>
      <c r="V13" s="15"/>
      <c r="W13" s="14">
        <f t="shared" si="2"/>
        <v>50623</v>
      </c>
      <c r="X13" s="14">
        <f t="shared" si="6"/>
        <v>50623</v>
      </c>
      <c r="Y13" s="14">
        <f t="shared" si="7"/>
        <v>506230</v>
      </c>
      <c r="Z13" s="15"/>
      <c r="AA13" s="14">
        <f>+ROUND(AVERAGE(SMALL((J13,L13,O13),{1;2;3})),0)</f>
        <v>54033</v>
      </c>
      <c r="AB13" s="14">
        <f t="shared" si="8"/>
        <v>54033</v>
      </c>
      <c r="AC13" s="14">
        <f t="shared" si="9"/>
        <v>540330</v>
      </c>
      <c r="AD13" s="15"/>
      <c r="AE13" s="14">
        <f t="shared" si="3"/>
        <v>24626</v>
      </c>
      <c r="AF13" s="14">
        <f t="shared" si="10"/>
        <v>29407</v>
      </c>
      <c r="AG13" s="14">
        <f t="shared" si="11"/>
        <v>78659</v>
      </c>
    </row>
    <row r="14" spans="1:33">
      <c r="A14" s="47" t="s">
        <v>28</v>
      </c>
      <c r="B14" s="48"/>
      <c r="C14" s="49"/>
      <c r="D14" s="4">
        <v>300</v>
      </c>
      <c r="E14" s="26">
        <v>42488</v>
      </c>
      <c r="F14" s="26">
        <v>12746400</v>
      </c>
      <c r="G14" s="9"/>
      <c r="H14" s="9"/>
      <c r="I14" s="5">
        <v>37000</v>
      </c>
      <c r="J14" s="6">
        <v>37000</v>
      </c>
      <c r="K14" s="6">
        <f t="shared" si="4"/>
        <v>11100000</v>
      </c>
      <c r="L14" s="1">
        <v>34550</v>
      </c>
      <c r="M14" s="2">
        <v>34550</v>
      </c>
      <c r="N14" s="2">
        <v>10365000</v>
      </c>
      <c r="O14" s="1">
        <v>60000</v>
      </c>
      <c r="P14" s="2">
        <v>60000</v>
      </c>
      <c r="Q14" s="2">
        <v>18000000</v>
      </c>
      <c r="S14" s="14">
        <f t="shared" si="0"/>
        <v>43850</v>
      </c>
      <c r="T14" s="14">
        <f t="shared" si="5"/>
        <v>43850</v>
      </c>
      <c r="U14" s="14">
        <f t="shared" si="1"/>
        <v>13155000</v>
      </c>
      <c r="V14" s="15"/>
      <c r="W14" s="14">
        <f t="shared" si="2"/>
        <v>42488</v>
      </c>
      <c r="X14" s="14">
        <f t="shared" si="6"/>
        <v>42488</v>
      </c>
      <c r="Y14" s="14">
        <f t="shared" si="7"/>
        <v>12746400</v>
      </c>
      <c r="Z14" s="15"/>
      <c r="AA14" s="14">
        <f>+ROUND(AVERAGE(SMALL((J14,L14,O14),{1;2;3})),0)</f>
        <v>43850</v>
      </c>
      <c r="AB14" s="14">
        <f t="shared" si="8"/>
        <v>43850</v>
      </c>
      <c r="AC14" s="14">
        <f t="shared" si="9"/>
        <v>13155000</v>
      </c>
      <c r="AD14" s="15"/>
      <c r="AE14" s="14">
        <f t="shared" si="3"/>
        <v>14040</v>
      </c>
      <c r="AF14" s="14">
        <f t="shared" si="10"/>
        <v>29810</v>
      </c>
      <c r="AG14" s="14">
        <f t="shared" si="11"/>
        <v>57890</v>
      </c>
    </row>
    <row r="15" spans="1:33" s="8" customFormat="1">
      <c r="A15" s="50" t="s">
        <v>1</v>
      </c>
      <c r="B15" s="50"/>
      <c r="C15" s="50"/>
      <c r="D15" s="10">
        <f>SUM(D6:D14)</f>
        <v>1227</v>
      </c>
      <c r="E15" s="20"/>
      <c r="F15" s="20">
        <v>54079775</v>
      </c>
      <c r="G15" s="25"/>
      <c r="H15" s="25"/>
      <c r="I15" s="51"/>
      <c r="J15" s="52"/>
      <c r="K15" s="7">
        <f>SUM(K6:K14)</f>
        <v>55532500</v>
      </c>
      <c r="L15" s="51"/>
      <c r="M15" s="52"/>
      <c r="N15" s="3">
        <f>SUM(N6:N14)</f>
        <v>54836800</v>
      </c>
      <c r="O15" s="62"/>
      <c r="P15" s="63"/>
      <c r="Q15" s="3">
        <f>SUM(Q6:Q14)</f>
        <v>56080000</v>
      </c>
      <c r="S15" s="16">
        <f>SUM(S6:S14)</f>
        <v>525032</v>
      </c>
      <c r="T15" s="16">
        <f t="shared" ref="T15:U15" si="12">SUM(T6:T14)</f>
        <v>525032</v>
      </c>
      <c r="U15" s="16">
        <f t="shared" si="12"/>
        <v>55483061</v>
      </c>
      <c r="V15" s="17"/>
      <c r="W15" s="16">
        <f>SUM(W6:W14)</f>
        <v>508197</v>
      </c>
      <c r="X15" s="16">
        <f>SUM(X6:X14)</f>
        <v>508197</v>
      </c>
      <c r="Y15" s="16">
        <f>SUM(Y6:Y14)</f>
        <v>54079775</v>
      </c>
      <c r="Z15" s="17"/>
      <c r="AA15" s="16">
        <f>SUM(AA6:AA14)</f>
        <v>525032</v>
      </c>
      <c r="AB15" s="16">
        <f>SUM(AB6:AB14)</f>
        <v>525032</v>
      </c>
      <c r="AC15" s="16">
        <f>SUM(AC6:AC14)</f>
        <v>55483061</v>
      </c>
      <c r="AD15" s="17"/>
      <c r="AE15" s="16">
        <f>SUM(AE6:AE14)</f>
        <v>160400</v>
      </c>
      <c r="AF15" s="16">
        <f>SUM(AF6:AF14)</f>
        <v>364632</v>
      </c>
      <c r="AG15" s="16">
        <f>SUM(AG6:AG14)</f>
        <v>685432</v>
      </c>
    </row>
    <row r="17" spans="1:6">
      <c r="A17" s="53" t="s">
        <v>3</v>
      </c>
      <c r="B17" s="53"/>
      <c r="C17" s="54"/>
      <c r="D17" s="59" t="s">
        <v>4</v>
      </c>
      <c r="E17" s="61" t="s">
        <v>5</v>
      </c>
      <c r="F17" s="61" t="s">
        <v>6</v>
      </c>
    </row>
    <row r="18" spans="1:6">
      <c r="A18" s="55"/>
      <c r="B18" s="55"/>
      <c r="C18" s="56"/>
      <c r="D18" s="59"/>
      <c r="E18" s="61"/>
      <c r="F18" s="61"/>
    </row>
    <row r="19" spans="1:6">
      <c r="A19" s="57"/>
      <c r="B19" s="57"/>
      <c r="C19" s="58"/>
      <c r="D19" s="60"/>
      <c r="E19" s="61"/>
      <c r="F19" s="61"/>
    </row>
    <row r="20" spans="1:6">
      <c r="A20" s="47" t="s">
        <v>20</v>
      </c>
      <c r="B20" s="48"/>
      <c r="C20" s="49"/>
      <c r="D20" s="4">
        <v>50</v>
      </c>
      <c r="E20" s="9">
        <v>67097</v>
      </c>
      <c r="F20" s="9">
        <f>D20*E20</f>
        <v>3354850</v>
      </c>
    </row>
    <row r="21" spans="1:6">
      <c r="A21" s="47" t="s">
        <v>21</v>
      </c>
      <c r="B21" s="48"/>
      <c r="C21" s="49"/>
      <c r="D21" s="4">
        <v>350</v>
      </c>
      <c r="E21" s="9">
        <v>67097</v>
      </c>
      <c r="F21" s="9">
        <f t="shared" ref="F21:F28" si="13">D21*E21</f>
        <v>23483950</v>
      </c>
    </row>
    <row r="22" spans="1:6">
      <c r="A22" s="47" t="s">
        <v>22</v>
      </c>
      <c r="B22" s="48"/>
      <c r="C22" s="49"/>
      <c r="D22" s="4">
        <v>50</v>
      </c>
      <c r="E22" s="9">
        <v>36005</v>
      </c>
      <c r="F22" s="9">
        <f t="shared" si="13"/>
        <v>1800250</v>
      </c>
    </row>
    <row r="23" spans="1:6">
      <c r="A23" s="47" t="s">
        <v>23</v>
      </c>
      <c r="B23" s="48"/>
      <c r="C23" s="49"/>
      <c r="D23" s="4">
        <v>10</v>
      </c>
      <c r="E23" s="9">
        <v>75270</v>
      </c>
      <c r="F23" s="9">
        <f t="shared" si="13"/>
        <v>752700</v>
      </c>
    </row>
    <row r="24" spans="1:6">
      <c r="A24" s="47" t="s">
        <v>24</v>
      </c>
      <c r="B24" s="48"/>
      <c r="C24" s="49"/>
      <c r="D24" s="4">
        <v>7</v>
      </c>
      <c r="E24" s="9">
        <v>119085</v>
      </c>
      <c r="F24" s="9">
        <f t="shared" si="13"/>
        <v>833595</v>
      </c>
    </row>
    <row r="25" spans="1:6">
      <c r="A25" s="47" t="s">
        <v>25</v>
      </c>
      <c r="B25" s="48"/>
      <c r="C25" s="49"/>
      <c r="D25" s="4">
        <v>400</v>
      </c>
      <c r="E25" s="9">
        <v>23072</v>
      </c>
      <c r="F25" s="9">
        <f t="shared" si="13"/>
        <v>9228800</v>
      </c>
    </row>
    <row r="26" spans="1:6">
      <c r="A26" s="47" t="s">
        <v>26</v>
      </c>
      <c r="B26" s="48"/>
      <c r="C26" s="49"/>
      <c r="D26" s="4">
        <v>50</v>
      </c>
      <c r="E26" s="9">
        <v>27460</v>
      </c>
      <c r="F26" s="9">
        <f t="shared" si="13"/>
        <v>1373000</v>
      </c>
    </row>
    <row r="27" spans="1:6">
      <c r="A27" s="47" t="s">
        <v>27</v>
      </c>
      <c r="B27" s="48"/>
      <c r="C27" s="49"/>
      <c r="D27" s="4">
        <v>10</v>
      </c>
      <c r="E27" s="9">
        <v>50623</v>
      </c>
      <c r="F27" s="9">
        <f t="shared" si="13"/>
        <v>506230</v>
      </c>
    </row>
    <row r="28" spans="1:6">
      <c r="A28" s="47" t="s">
        <v>28</v>
      </c>
      <c r="B28" s="48"/>
      <c r="C28" s="49"/>
      <c r="D28" s="4">
        <v>300</v>
      </c>
      <c r="E28" s="9">
        <v>42488</v>
      </c>
      <c r="F28" s="9">
        <f t="shared" si="13"/>
        <v>12746400</v>
      </c>
    </row>
    <row r="29" spans="1:6">
      <c r="A29" s="50" t="s">
        <v>1</v>
      </c>
      <c r="B29" s="50"/>
      <c r="C29" s="50"/>
      <c r="D29" s="10">
        <f>SUM(D20:D28)</f>
        <v>1227</v>
      </c>
      <c r="E29" s="25"/>
      <c r="F29" s="25">
        <f>SUM(F20:F28)</f>
        <v>54079775</v>
      </c>
    </row>
  </sheetData>
  <mergeCells count="59">
    <mergeCell ref="AA3:AC3"/>
    <mergeCell ref="AE3:AG3"/>
    <mergeCell ref="I4:I5"/>
    <mergeCell ref="J4:J5"/>
    <mergeCell ref="K4:K5"/>
    <mergeCell ref="L4:L5"/>
    <mergeCell ref="M4:M5"/>
    <mergeCell ref="N4:N5"/>
    <mergeCell ref="O4:O5"/>
    <mergeCell ref="I3:K3"/>
    <mergeCell ref="L3:N3"/>
    <mergeCell ref="O3:Q3"/>
    <mergeCell ref="S3:U3"/>
    <mergeCell ref="P4:P5"/>
    <mergeCell ref="Q4:Q5"/>
    <mergeCell ref="S4:S5"/>
    <mergeCell ref="A7:C7"/>
    <mergeCell ref="E3:E5"/>
    <mergeCell ref="F3:F5"/>
    <mergeCell ref="U4:U5"/>
    <mergeCell ref="W4:W5"/>
    <mergeCell ref="W3:Y3"/>
    <mergeCell ref="A3:C5"/>
    <mergeCell ref="D3:D5"/>
    <mergeCell ref="T4:T5"/>
    <mergeCell ref="AC4:AC5"/>
    <mergeCell ref="AE4:AE5"/>
    <mergeCell ref="AF4:AF5"/>
    <mergeCell ref="AG4:AG5"/>
    <mergeCell ref="A6:C6"/>
    <mergeCell ref="X4:X5"/>
    <mergeCell ref="Y4:Y5"/>
    <mergeCell ref="AA4:AA5"/>
    <mergeCell ref="AB4:AB5"/>
    <mergeCell ref="O15:P15"/>
    <mergeCell ref="A8:C8"/>
    <mergeCell ref="A9:C9"/>
    <mergeCell ref="A10:C10"/>
    <mergeCell ref="A11:C11"/>
    <mergeCell ref="A12:C12"/>
    <mergeCell ref="A13:C13"/>
    <mergeCell ref="A21:C21"/>
    <mergeCell ref="A14:C14"/>
    <mergeCell ref="A15:C15"/>
    <mergeCell ref="I15:J15"/>
    <mergeCell ref="L15:M15"/>
    <mergeCell ref="A17:C19"/>
    <mergeCell ref="D17:D19"/>
    <mergeCell ref="E17:E19"/>
    <mergeCell ref="F17:F19"/>
    <mergeCell ref="A20:C20"/>
    <mergeCell ref="A28:C28"/>
    <mergeCell ref="A29:C29"/>
    <mergeCell ref="A22:C22"/>
    <mergeCell ref="A23:C23"/>
    <mergeCell ref="A24:C24"/>
    <mergeCell ref="A25:C25"/>
    <mergeCell ref="A26:C26"/>
    <mergeCell ref="A27:C2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F85111DC9E358478DF489F4B9DEC1EC" ma:contentTypeVersion="13" ma:contentTypeDescription="Crear nuevo documento." ma:contentTypeScope="" ma:versionID="8353ff55820059bcca12b3115b83f821">
  <xsd:schema xmlns:xsd="http://www.w3.org/2001/XMLSchema" xmlns:xs="http://www.w3.org/2001/XMLSchema" xmlns:p="http://schemas.microsoft.com/office/2006/metadata/properties" xmlns:ns3="f0bfc12c-b961-4914-9537-2f8c447c4dfa" xmlns:ns4="49ca54ad-f6de-4ddd-a4e0-9043ce14529c" targetNamespace="http://schemas.microsoft.com/office/2006/metadata/properties" ma:root="true" ma:fieldsID="fcd647554984fa33c7d348327f346925" ns3:_="" ns4:_="">
    <xsd:import namespace="f0bfc12c-b961-4914-9537-2f8c447c4dfa"/>
    <xsd:import namespace="49ca54ad-f6de-4ddd-a4e0-9043ce14529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bfc12c-b961-4914-9537-2f8c447c4d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ca54ad-f6de-4ddd-a4e0-9043ce14529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B7B13B-E5C1-4CC4-8121-582A47F928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C2D4DD-28EE-405B-94F4-B84969B2C144}">
  <ds:schemaRefs>
    <ds:schemaRef ds:uri="http://purl.org/dc/dcmitype/"/>
    <ds:schemaRef ds:uri="http://schemas.microsoft.com/office/infopath/2007/PartnerControls"/>
    <ds:schemaRef ds:uri="49ca54ad-f6de-4ddd-a4e0-9043ce14529c"/>
    <ds:schemaRef ds:uri="http://schemas.microsoft.com/office/2006/documentManagement/types"/>
    <ds:schemaRef ds:uri="http://schemas.microsoft.com/office/2006/metadata/properties"/>
    <ds:schemaRef ds:uri="f0bfc12c-b961-4914-9537-2f8c447c4dfa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C4BAAE8-194A-47EB-B2BA-1DD17165B4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bfc12c-b961-4914-9537-2f8c447c4dfa"/>
    <ds:schemaRef ds:uri="49ca54ad-f6de-4ddd-a4e0-9043ce1452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SDC</vt:lpstr>
      <vt:lpstr>Borrador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Carolina Másmela Jiménez</dc:creator>
  <cp:lastModifiedBy>Yaneth Alexandra Floriano Huertas</cp:lastModifiedBy>
  <cp:revision/>
  <cp:lastPrinted>2025-11-14T19:58:19Z</cp:lastPrinted>
  <dcterms:created xsi:type="dcterms:W3CDTF">2018-02-05T20:14:19Z</dcterms:created>
  <dcterms:modified xsi:type="dcterms:W3CDTF">2026-02-25T22:16:36Z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0x0101001F85111DC9E358478DF489F4B9DEC1EC</vt:lpwstr>
  </property>
</Properties>
</file>