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etbcsj-my.sharepoint.com/personal/evergarap_cendoj_ramajudicial_gov_co/Documents/Escritorio/EDGAR VERGARA/ASCENSOR/ACTA PARCIAL 1 OBRA/"/>
    </mc:Choice>
  </mc:AlternateContent>
  <xr:revisionPtr revIDLastSave="20" documentId="13_ncr:1_{50C6500C-D696-4ECD-9CBF-E7BD9A64B8D4}" xr6:coauthVersionLast="47" xr6:coauthVersionMax="47" xr10:uidLastSave="{D12BD5A4-B227-427F-8CD0-0710E739D17F}"/>
  <bookViews>
    <workbookView xWindow="-120" yWindow="-120" windowWidth="29040" windowHeight="15720" activeTab="1" xr2:uid="{3FDF4117-16FE-499A-8B60-DE9E62351F0A}"/>
  </bookViews>
  <sheets>
    <sheet name="Resumen Contrt." sheetId="1" r:id="rId1"/>
    <sheet name="Acta Parcial 01." sheetId="2" r:id="rId2"/>
    <sheet name="C.Cantidades" sheetId="3" r:id="rId3"/>
  </sheets>
  <externalReferences>
    <externalReference r:id="rId4"/>
  </externalReferences>
  <definedNames>
    <definedName name="__123Graph_AMAIN" hidden="1">#REF!</definedName>
    <definedName name="__123Graph_BMAIN" hidden="1">#REF!</definedName>
    <definedName name="__123Graph_XMAIN" hidden="1">#REF!</definedName>
    <definedName name="_01001CAMP18">#REF!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lancexPartes" hidden="1">#REF!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1" hidden="1">'Acta Parcial 01.'!$B$19:$H$104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r" hidden="1">{"TAB1",#N/A,TRUE,"GENERAL";"TAB2",#N/A,TRUE,"GENERAL";"TAB3",#N/A,TRUE,"GENERAL";"TAB4",#N/A,TRUE,"GENERAL";"TAB5",#N/A,TRUE,"GENERAL"}</definedName>
    <definedName name="_r4r" hidden="1">{"via1",#N/A,TRUE,"general";"via2",#N/A,TRUE,"general";"via3",#N/A,TRUE,"general"}</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hidden="1">#REF!</definedName>
    <definedName name="A_15">A_7_6+(SUMIF(#REF!,#REF!,#REF!)+SUMIF(#REF!,#REF!,#REF!)+SUMIF(#REF!,#REF!,#REF!)+SUMIF(#REF!,#REF!,#REF!)+SUMIF(#REF!,#REF!,#REF!)+SUMIF(#REF!,#REF!,#REF!)+SUMIF(#REF!,#REF!,#REF!)+SUMIF(#REF!,#REF!,#REF!))</definedName>
    <definedName name="A_23">#REF!</definedName>
    <definedName name="A_7_6">D1_5+(SUMIF(#REF!,#REF!,#REF!)+SUMIF(#REF!,#REF!,#REF!)+SUMIF(#REF!,#REF!,#REF!)+SUMIF(#REF!,#REF!,#REF!)+SUMIF(#REF!,#REF!,#REF!)+SUMIF(#REF!,#REF!,#REF!)+SUMIF(#REF!,#REF!,#REF!)+SUMIF(#REF!,#REF!,#REF!))</definedName>
    <definedName name="a2a" hidden="1">{"TAB1",#N/A,TRUE,"GENERAL";"TAB2",#N/A,TRUE,"GENERAL";"TAB3",#N/A,TRUE,"GENERAL";"TAB4",#N/A,TRUE,"GENERAL";"TAB5",#N/A,TRUE,"GENERAL"}</definedName>
    <definedName name="AA" hidden="1">{#N/A,#N/A,TRUE,"INGENIERIA";#N/A,#N/A,TRUE,"COMPRAS";#N/A,#N/A,TRUE,"DIRECCION";#N/A,#N/A,TRUE,"RESUMEN"}</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 hidden="1">{#N/A,#N/A,TRUE,"INGENIERIA";#N/A,#N/A,TRUE,"COMPRAS";#N/A,#N/A,TRUE,"DIRECCION";#N/A,#N/A,TRUE,"RESUMEN"}</definedName>
    <definedName name="AC" hidden="1">{#N/A,#N/A,TRUE,"INGENIERIA";#N/A,#N/A,TRUE,"COMPRAS";#N/A,#N/A,TRUE,"DIRECCION";#N/A,#N/A,TRUE,"RESUMEN"}</definedName>
    <definedName name="AccessDatabase" hidden="1">"A:\SAIN.mdb"</definedName>
    <definedName name="AD" hidden="1">{#N/A,#N/A,TRUE,"INGENIERIA";#N/A,#N/A,TRUE,"COMPRAS";#N/A,#N/A,TRUE,"DIRECCION";#N/A,#N/A,TRUE,"RESUMEN"}</definedName>
    <definedName name="ADFGSDB" hidden="1">{"via1",#N/A,TRUE,"general";"via2",#N/A,TRUE,"general";"via3",#N/A,TRUE,"general"}</definedName>
    <definedName name="ADSAD" hidden="1">{"TAB1",#N/A,TRUE,"GENERAL";"TAB2",#N/A,TRUE,"GENERAL";"TAB3",#N/A,TRUE,"GENERAL";"TAB4",#N/A,TRUE,"GENERAL";"TAB5",#N/A,TRUE,"GENERAL"}</definedName>
    <definedName name="AE" hidden="1">{#N/A,#N/A,TRUE,"INGENIERIA";#N/A,#N/A,TRUE,"COMPRAS";#N/A,#N/A,TRUE,"DIRECCION";#N/A,#N/A,TRUE,"RESUMEN"}</definedName>
    <definedName name="aefa" hidden="1">{"via1",#N/A,TRUE,"general";"via2",#N/A,TRUE,"general";"via3",#N/A,TRUE,"general"}</definedName>
    <definedName name="AF" hidden="1">{#N/A,#N/A,TRUE,"INGENIERIA";#N/A,#N/A,TRUE,"COMPRAS";#N/A,#N/A,TRUE,"DIRECCION";#N/A,#N/A,TRUE,"RESUMEN"}</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hidden="1">{"via1",#N/A,TRUE,"general";"via2",#N/A,TRUE,"general";"via3",#N/A,TRUE,"general"}</definedName>
    <definedName name="AH" hidden="1">{#N/A,#N/A,TRUE,"INGENIERIA";#N/A,#N/A,TRUE,"COMPRAS";#N/A,#N/A,TRUE,"DIRECCION";#N/A,#N/A,TRUE,"RESUMEN"}</definedName>
    <definedName name="anscount" hidden="1">1</definedName>
    <definedName name="aqaq" hidden="1">{"TAB1",#N/A,TRUE,"GENERAL";"TAB2",#N/A,TRUE,"GENERAL";"TAB3",#N/A,TRUE,"GENERAL";"TAB4",#N/A,TRUE,"GENERAL";"TAB5",#N/A,TRUE,"GENERAL"}</definedName>
    <definedName name="_xlnm.Print_Area" localSheetId="1">'Acta Parcial 01.'!$B$2:$P$113</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lan" hidden="1">#REF!</definedName>
    <definedName name="BalancexPartes" hidden="1">#REF!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tegoryArea">#REF!,#REF!,#REF!,#REF!,#REF!</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1_5">SUMIF(#REF!,#REF!,#REF!)+SUMIF(#REF!,#REF!,#REF!)+SUMIF(#REF!,#REF!,#REF!)+SUMIF(#REF!,#REF!,#REF!)+SUMIF(#REF!,#REF!,#REF!)</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DSDSD" hidden="1">#REF!</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nsayo" hidden="1">{"AURES1",#N/A,TRUE,"GENERAL";"AURES2",#N/A,TRUE,"GENERAL";"AURES3",#N/A,TRUE,"GENERAL";"AURES4",#N/A,TRUE,"GENERAL";"AURES5",#N/A,TRUE,"GENERAL";"AURES6",#N/A,TRUE,"GENERAL";"AURES7",#N/A,TRUE,"GENERAL"}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MALTE">#REF!</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ACIADORES">#REF!</definedName>
    <definedName name="espejobelga5mm">#REF!</definedName>
    <definedName name="ESPESORPLACAS">#REF!</definedName>
    <definedName name="esquinero_plastico">#REF!</definedName>
    <definedName name="esquinerodealuminio">#REF!</definedName>
    <definedName name="esterametalica">#REF!</definedName>
    <definedName name="estilete">#REF!</definedName>
    <definedName name="estopa">#REF!</definedName>
    <definedName name="ESTRUCT01">#REF!</definedName>
    <definedName name="ESTRUCT02">#REF!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structura_movil_de_voleibol">#REF!</definedName>
    <definedName name="Estructura_multiple_movible_con_tablero_en_acrilico">#REF!</definedName>
    <definedName name="estuco">#REF!</definedName>
    <definedName name="ESTUCO_PLASTICO">#REF!</definedName>
    <definedName name="estucoplastico30gr">#REF!</definedName>
    <definedName name="ETERNIT6">#REF!</definedName>
    <definedName name="etertgg" hidden="1">{"via1",#N/A,TRUE,"general";"via2",#N/A,TRUE,"general";"via3",#N/A,TRUE,"general"}</definedName>
    <definedName name="etewt" hidden="1">{"TAB1",#N/A,TRUE,"GENERAL";"TAB2",#N/A,TRUE,"GENERAL";"TAB3",#N/A,TRUE,"GENERAL";"TAB4",#N/A,TRUE,"GENERAL";"TAB5",#N/A,TRUE,"GENERAL"}</definedName>
    <definedName name="ETOPO">#REF!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02">#REF!</definedName>
    <definedName name="exc24">#REF!</definedName>
    <definedName name="exc40">#REF!</definedName>
    <definedName name="excanden">#REF!</definedName>
    <definedName name="excav">#REF!</definedName>
    <definedName name="EXCAVADORA_ORUG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3">#REF!</definedName>
    <definedName name="Excel_BuiltIn_Print_Titles_4">#REF!</definedName>
    <definedName name="EXCROC">#REF!</definedName>
    <definedName name="excviga">#REF!</definedName>
    <definedName name="exczap">#REF!</definedName>
    <definedName name="extintor10lb">#REF!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1">Scheduled_Payment+Extra_Payment</definedName>
    <definedName name="FABI">Scheduled_Payment+Extra_Payment</definedName>
    <definedName name="FABIAN">IF([0]!Loan_Amount*[0]!Interest_Rate*[0]!Loan_Years*[0]!Loan_Start&gt;0,1,0)</definedName>
    <definedName name="FACTOR_PRESTACIONAL">#REF!</definedName>
    <definedName name="factorarena">#REF!</definedName>
    <definedName name="Fallo.Prof">#REF!</definedName>
    <definedName name="fb">#REF!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 hidden="1">#REF!</definedName>
    <definedName name="ferfer" hidden="1">{"via1",#N/A,TRUE,"general";"via2",#N/A,TRUE,"general";"via3",#N/A,TRUE,"general"}</definedName>
    <definedName name="Festivos">#REF!</definedName>
    <definedName name="ff">#REF!</definedName>
    <definedName name="ff_2">#REF!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BRA">#REF!</definedName>
    <definedName name="fijaplus">#REF!</definedName>
    <definedName name="FILL" hidden="1">#REF!</definedName>
    <definedName name="Fin_de_semana">#REF!</definedName>
    <definedName name="FINMOV">#REF!</definedName>
    <definedName name="fk">#REF!</definedName>
    <definedName name="flotador">#REF!</definedName>
    <definedName name="FLOTADOR_3_4">#REF!</definedName>
    <definedName name="flq">#REF!</definedName>
    <definedName name="FLUXOMETRO_ORINAL">#REF!</definedName>
    <definedName name="FLUXOMETRO_SANITARIO">#REF!</definedName>
    <definedName name="Forclamps">#REF!</definedName>
    <definedName name="FORMA">#REF!</definedName>
    <definedName name="FORMALETA_COLUMNA">#REF!</definedName>
    <definedName name="Formaleta_en_Agloremada">#REF!</definedName>
    <definedName name="FORMALETA_M">#REF!</definedName>
    <definedName name="Formaleta_Metalica">#REF!</definedName>
    <definedName name="FORMALETAM2">#REF!</definedName>
    <definedName name="formaletametalica">#REF!</definedName>
    <definedName name="formaletametalicacolumna0.2a0.5mts">#REF!</definedName>
    <definedName name="Formaletas">#REF!</definedName>
    <definedName name="FORMCU">#REF!</definedName>
    <definedName name="FORMPI">#REF!</definedName>
    <definedName name="FORMSÑ">#REF!</definedName>
    <definedName name="FORMTA">#REF!</definedName>
    <definedName name="Frank">#REF!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#REF!</definedName>
    <definedName name="fu">#REF!</definedName>
    <definedName name="Full_Print">#REF!</definedName>
    <definedName name="fumigadoraagricola">#REF!</definedName>
    <definedName name="FUSIBLE">#REF!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abinetetipo3">#REF!</definedName>
    <definedName name="gabinetetropikor">#REF!</definedName>
    <definedName name="GABINTE">#REF!</definedName>
    <definedName name="GANCHO">#REF!</definedName>
    <definedName name="ganchoteja">#REF!</definedName>
    <definedName name="GAS_PROPANO">#REF!</definedName>
    <definedName name="gato_metalico">#REF!</definedName>
    <definedName name="GATOS_LARGOS">#REF!</definedName>
    <definedName name="gatos2.6mts">#REF!</definedName>
    <definedName name="gatos3.8mts">#REF!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OTEXTIL">#REF!</definedName>
    <definedName name="GEOTEXTIL_NO_TEJIDO">#REF!</definedName>
    <definedName name="geotextilnt2500">#REF!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DERIAS_ALU">#REF!</definedName>
    <definedName name="GRADERIAS_ALU_42">#REF!</definedName>
    <definedName name="grado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moquin">#REF!</definedName>
    <definedName name="graniplast">#REF!</definedName>
    <definedName name="GRANITO">#REF!</definedName>
    <definedName name="GRANITO_BLANCO">#REF!</definedName>
    <definedName name="granitoblancoN2">#REF!</definedName>
    <definedName name="granitomeson">#REF!</definedName>
    <definedName name="granitonegroN2">#REF!</definedName>
    <definedName name="GRANO">#REF!</definedName>
    <definedName name="grapagalvanizada1_2dobleala">#REF!</definedName>
    <definedName name="GRASAL">#REF!</definedName>
    <definedName name="GRATA">#REF!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lavamanos">#REF!</definedName>
    <definedName name="griferialavamanospush">#REF!</definedName>
    <definedName name="griferialavaplatos">#REF!</definedName>
    <definedName name="griferialavaplatos2">#REF!</definedName>
    <definedName name="grl">#REF!</definedName>
    <definedName name="grtyerh" hidden="1">{"TAB1",#N/A,TRUE,"GENERAL";"TAB2",#N/A,TRUE,"GENERAL";"TAB3",#N/A,TRUE,"GENERAL";"TAB4",#N/A,TRUE,"GENERAL";"TAB5",#N/A,TRUE,"GENERAL"}</definedName>
    <definedName name="grua">#REF!</definedName>
    <definedName name="Grua_de_10_Ton">#REF!</definedName>
    <definedName name="GRUAS">#REF!</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rdaescoba_en_ceramica_45_cm_h_0_08m">#REF!</definedName>
    <definedName name="guardaescoba_en_porcelanato_60_cm_h_0_08m">#REF!</definedName>
    <definedName name="guardaescobalisopvc">#REF!</definedName>
    <definedName name="guaya3_8">#REF!</definedName>
    <definedName name="Gv">#REF!</definedName>
    <definedName name="Gw">#REF!</definedName>
    <definedName name="gy">#REF!</definedName>
    <definedName name="h">#REF!</definedName>
    <definedName name="h9h" hidden="1">{"via1",#N/A,TRUE,"general";"via2",#N/A,TRUE,"general";"via3",#N/A,TRUE,"general"}</definedName>
    <definedName name="ha">#REF!</definedName>
    <definedName name="Hab.predio">#REF!</definedName>
    <definedName name="hab___viv">#REF!</definedName>
    <definedName name="hacha">#REF!</definedName>
    <definedName name="HARRY">#REF!</definedName>
    <definedName name="Hb">#REF!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billas">#REF!</definedName>
    <definedName name="helicopteroconcreto">#REF!</definedName>
    <definedName name="HERRA">#REF!</definedName>
    <definedName name="herramienta_menor_glb">#REF!</definedName>
    <definedName name="herramienta_menor_kg">#REF!</definedName>
    <definedName name="herramienta_menor_m2">#REF!</definedName>
    <definedName name="herramienta_menor_m3">#REF!</definedName>
    <definedName name="herramienta_menor_ml">#REF!</definedName>
    <definedName name="herramienta_menor_und">#REF!</definedName>
    <definedName name="herramientas">#REF!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 hidden="1">#REF!</definedName>
    <definedName name="HGFH" hidden="1">{"via1",#N/A,TRUE,"general";"via2",#N/A,TRUE,"general";"via3",#N/A,TRUE,"general"}</definedName>
    <definedName name="hgfhty" hidden="1">{"via1",#N/A,TRUE,"general";"via2",#N/A,TRUE,"general";"via3",#N/A,TRUE,"general"}</definedName>
    <definedName name="HGGG" hidden="1">#REF!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#REF!</definedName>
    <definedName name="HIERR">#REF!</definedName>
    <definedName name="hierro">#REF!</definedName>
    <definedName name="HILERAS">#REF!</definedName>
    <definedName name="HILO_POLIESTER">#REF!</definedName>
    <definedName name="hincadapilotes">#REF!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MEN">#REF!</definedName>
    <definedName name="hn" hidden="1">{"TAB1",#N/A,TRUE,"GENERAL";"TAB2",#N/A,TRUE,"GENERAL";"TAB3",#N/A,TRUE,"GENERAL";"TAB4",#N/A,TRUE,"GENERAL";"TAB5",#N/A,TRUE,"GENERAL"}</definedName>
    <definedName name="hnt">#REF!</definedName>
    <definedName name="HOJA" localSheetId="1">DATE(YEAR([0]!Loan_Start),MONTH([0]!Loan_Start)+Payment_Number,DAY([0]!Loan_Start))</definedName>
    <definedName name="HOJA">DATE(YEAR([0]!Loan_Start),MONTH([0]!Loan_Start)+Payment_Number,DAY([0]!Loan_Start))</definedName>
    <definedName name="HOJA1">#REF!</definedName>
    <definedName name="HOJA444" localSheetId="1">DATE(YEAR([0]!Loan_Start),MONTH([0]!Loan_Start)+Payment_Number,DAY([0]!Loan_Start))</definedName>
    <definedName name="HOJA444">DATE(YEAR([0]!Loan_Start),MONTH([0]!Loan_Start)+Payment_Number,DAY([0]!Loan_Start))</definedName>
    <definedName name="HOJA8">#REF!</definedName>
    <definedName name="hojaaluminioconvidrio">#REF!</definedName>
    <definedName name="horat">#REF!</definedName>
    <definedName name="hoy" hidden="1">#REF!</definedName>
    <definedName name="hp">#REF!</definedName>
    <definedName name="hqi">#REF!</definedName>
    <definedName name="hqmaxsutro">#REF!</definedName>
    <definedName name="hQminsutro">#REF!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1277.">#REF!</definedName>
    <definedName name="i8i" hidden="1">{"TAB1",#N/A,TRUE,"GENERAL";"TAB2",#N/A,TRUE,"GENERAL";"TAB3",#N/A,TRUE,"GENERAL";"TAB4",#N/A,TRUE,"GENERAL";"TAB5",#N/A,TRUE,"GENERAL"}</definedName>
    <definedName name="IANC">#REF!</definedName>
    <definedName name="id">#REF!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RE">2%</definedName>
    <definedName name="imprevistos">#REF!</definedName>
    <definedName name="IMPULSIONALCANTARILLADOTABLA1.10">#REF!</definedName>
    <definedName name="IND">#REF!</definedName>
    <definedName name="INDICEPRECIOSCONSUMIDOR">#REF!</definedName>
    <definedName name="inf">#REF!</definedName>
    <definedName name="ingenieroresidente">#REF!</definedName>
    <definedName name="Inicio">#REF!</definedName>
    <definedName name="INICIOMOV">#REF!</definedName>
    <definedName name="INS">#REF!</definedName>
    <definedName name="inspector">#REF!</definedName>
    <definedName name="Instalación_TM_incluye15Breake">#REF!</definedName>
    <definedName name="instalaciontuberia3">#REF!</definedName>
    <definedName name="INSUBANCO">#REF!</definedName>
    <definedName name="INSUMO">"$B$4:$B$2082"</definedName>
    <definedName name="Insumos">#REF!</definedName>
    <definedName name="Insumos2">#REF!</definedName>
    <definedName name="Int">#REF!</definedName>
    <definedName name="Interest_Rate">#REF!</definedName>
    <definedName name="Interruptor_sencillo">#REF!</definedName>
    <definedName name="INV_11">#REF!</definedName>
    <definedName name="io">#REF!</definedName>
    <definedName name="IPC">#REF!</definedName>
    <definedName name="ir">#REF!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01">#REF!</definedName>
    <definedName name="ITEM1.103">#REF!</definedName>
    <definedName name="ITEM1.105">#REF!</definedName>
    <definedName name="ITEM15">#REF!</definedName>
    <definedName name="ITEM2">#REF!</definedName>
    <definedName name="ITEM2.201">#REF!</definedName>
    <definedName name="ITEM2.202">#REF!</definedName>
    <definedName name="ITEM2.203">#REF!</definedName>
    <definedName name="ITEM2.401">#REF!</definedName>
    <definedName name="ITEM201.1">#REF!</definedName>
    <definedName name="ITEM201.2">#REF!</definedName>
    <definedName name="ITEM201.3">#REF!</definedName>
    <definedName name="ITEM20404">#REF!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20">#REF!</definedName>
    <definedName name="ITEM330">#REF!</definedName>
    <definedName name="ITEM410">#REF!</definedName>
    <definedName name="ITEM420">#REF!</definedName>
    <definedName name="ITEM450">#REF!</definedName>
    <definedName name="ITEM6.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MCOD90">#REF!</definedName>
    <definedName name="items">#REF!</definedName>
    <definedName name="ITEN_2_FILTRO">#REF!</definedName>
    <definedName name="ITEN320">#REF!</definedName>
    <definedName name="ITENM_DOMIC">#REF!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16%</definedName>
    <definedName name="iyuiuyi" hidden="1">{"via1",#N/A,TRUE,"general";"via2",#N/A,TRUE,"general";"via3",#N/A,TRUE,"general"}</definedName>
    <definedName name="j" hidden="1">#REF!</definedName>
    <definedName name="Ja">#REF!</definedName>
    <definedName name="JARDINERO">#REF!</definedName>
    <definedName name="Jb">#REF!</definedName>
    <definedName name="Jc">#REF!</definedName>
    <definedName name="jd" hidden="1">{"via1",#N/A,TRUE,"general";"via2",#N/A,TRUE,"general";"via3",#N/A,TRUE,"general"}</definedName>
    <definedName name="jdh" hidden="1">{"TAB1",#N/A,TRUE,"GENERAL";"TAB2",#N/A,TRUE,"GENERAL";"TAB3",#N/A,TRUE,"GENERAL";"TAB4",#N/A,TRUE,"GENERAL";"TAB5",#N/A,TRUE,"GENERAL"}</definedName>
    <definedName name="Je">#REF!</definedName>
    <definedName name="jeytj" hidden="1">{"TAB1",#N/A,TRUE,"GENERAL";"TAB2",#N/A,TRUE,"GENERAL";"TAB3",#N/A,TRUE,"GENERAL";"TAB4",#N/A,TRUE,"GENERAL";"TAB5",#N/A,TRUE,"GENERAL"}</definedName>
    <definedName name="Jf">#REF!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KJKJK" hidden="1">#REF!</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JKJKJK" hidden="1">#REF!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rmal_celador">#REF!</definedName>
    <definedName name="jornal_almacenista">#REF!</definedName>
    <definedName name="jornal_ayudante">#REF!</definedName>
    <definedName name="jornal_cadenero">#REF!</definedName>
    <definedName name="jornal_carpintero">#REF!</definedName>
    <definedName name="jornal_directordeobra">#REF!</definedName>
    <definedName name="jornal_electricista">#REF!</definedName>
    <definedName name="jornal_ingenieroresidente">#REF!</definedName>
    <definedName name="jornal_inspector">#REF!</definedName>
    <definedName name="jornal_maestrodeobra">#REF!</definedName>
    <definedName name="jornal_oficial">#REF!</definedName>
    <definedName name="jornal_operario">#REF!</definedName>
    <definedName name="jornal_pintor">#REF!</definedName>
    <definedName name="jornal_plomero">#REF!</definedName>
    <definedName name="jornal_secretaria">#REF!</definedName>
    <definedName name="jornal_soldador">#REF!</definedName>
    <definedName name="jornal_tecnico">#REF!</definedName>
    <definedName name="jornal_topografo">#REF!</definedName>
    <definedName name="jornal_trabajadorasocial">#REF!</definedName>
    <definedName name="jose">#REF!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CABALLITO">#REF!</definedName>
    <definedName name="JUEGO_HOMBRO">#REF!</definedName>
    <definedName name="JUEGO_REMO">#REF!</definedName>
    <definedName name="JUEGO_TENNIS">#REF!</definedName>
    <definedName name="JUEGOS_INFANTILES">#REF!</definedName>
    <definedName name="JUEGOS_INFANTILES_2">#REF!</definedName>
    <definedName name="JUEGOS_INFANTILES_3">#REF!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#REF!</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_L" localSheetId="1">IF([0]!Values_Entered,[0]!Header_Row+'Acta Parcial 01.'!Number_of_Payments,[0]!Header_Row)</definedName>
    <definedName name="L_L">IF([0]!Values_Entered,Header_Row+[0]!Number_of_Payments,Header_Row)</definedName>
    <definedName name="L_MOD">#REF!</definedName>
    <definedName name="L_TIPO">#REF!</definedName>
    <definedName name="L_TIPO_PROY">#REF!</definedName>
    <definedName name="La">#REF!</definedName>
    <definedName name="ladrillo9x18x36">#REF!</definedName>
    <definedName name="ladrillocomun">#REF!</definedName>
    <definedName name="LAMINA_COLD">#REF!</definedName>
    <definedName name="LAMINA_COLD_CAL_16">#REF!</definedName>
    <definedName name="LAMINA_SUPERBOARD">#REF!</definedName>
    <definedName name="laminacal22">#REF!</definedName>
    <definedName name="laminadrywall">#REF!</definedName>
    <definedName name="laminalisa122x244">#REF!</definedName>
    <definedName name="laminasuperboard">#REF!</definedName>
    <definedName name="LAMPARA_2_32">#REF!</definedName>
    <definedName name="LAMPARA_2_48">#REF!</definedName>
    <definedName name="LAMPARA_EMERGENCIA">#REF!</definedName>
    <definedName name="Lamparas_2_48">#REF!</definedName>
    <definedName name="Largo.Anden.T1">#REF!</definedName>
    <definedName name="Largo.BC">#REF!</definedName>
    <definedName name="Largo.Cuña">#REF!</definedName>
    <definedName name="Largo.T1">#REF!</definedName>
    <definedName name="largovertedero">#REF!</definedName>
    <definedName name="Last_Row" localSheetId="1">IF([0]!Values_Entered,[0]!Header_Row+'Acta Parcial 01.'!Number_of_Payments,[0]!Header_Row)</definedName>
    <definedName name="Last_Row">IF([0]!Values_Entered,Header_Row+[0]!Number_of_Payments,Header_Row)</definedName>
    <definedName name="lavadero80x60">#REF!</definedName>
    <definedName name="LAVAMANOS">#REF!</definedName>
    <definedName name="LAVAMANOS_SOBRE">#REF!</definedName>
    <definedName name="lavamanosacero">#REF!</definedName>
    <definedName name="lavamanosdesobreponer">#REF!</definedName>
    <definedName name="LAVAMOS_MINUSVA">#REF!</definedName>
    <definedName name="lavaplatos60x40">#REF!</definedName>
    <definedName name="Lb">#REF!</definedName>
    <definedName name="Ld">#REF!</definedName>
    <definedName name="Le">#REF!</definedName>
    <definedName name="ledhermetica24w">#REF!</definedName>
    <definedName name="ledhermetica2x18w">#REF!</definedName>
    <definedName name="ledhermetica40w">#REF!</definedName>
    <definedName name="lev0.1">#REF!</definedName>
    <definedName name="Lf">#REF!</definedName>
    <definedName name="Lh">#REF!</definedName>
    <definedName name="Li">#REF!</definedName>
    <definedName name="lia">#REF!</definedName>
    <definedName name="LICITACION">#REF!</definedName>
    <definedName name="LIJA">#REF!</definedName>
    <definedName name="LIJA_DRY">#REF!</definedName>
    <definedName name="lijaN150">#REF!</definedName>
    <definedName name="LIMATESA">#REF!</definedName>
    <definedName name="Limatesa_thermo">#REF!</definedName>
    <definedName name="limcount" hidden="1">1</definedName>
    <definedName name="LIMP">#REF!</definedName>
    <definedName name="LIMPIADOR_PVC">#REF!</definedName>
    <definedName name="Limpiador_rem_pvc_760_grms.__1_4">#REF!</definedName>
    <definedName name="limpiadorpvc">#REF!</definedName>
    <definedName name="limpiavidrios">#REF!</definedName>
    <definedName name="LINEA">#REF!</definedName>
    <definedName name="LIST_2_2">#REF!</definedName>
    <definedName name="List_cuadrillas">#REF!</definedName>
    <definedName name="LISTA">#REF!</definedName>
    <definedName name="Lista_Mat">#REF!</definedName>
    <definedName name="Lista_Mat2">#REF!</definedName>
    <definedName name="LISTAACT">#REF!</definedName>
    <definedName name="LISTM">#REF!</definedName>
    <definedName name="listo_2_4">#REF!</definedName>
    <definedName name="Liston_2__x_2__cm_x_4.5_mts">#REF!</definedName>
    <definedName name="LISTON_2_2_4">#REF!</definedName>
    <definedName name="LISTON_2_4">#REF!</definedName>
    <definedName name="LISTON_2_4_4">#REF!</definedName>
    <definedName name="liston_2x1x3_0m">#REF!</definedName>
    <definedName name="liston_2x2x4_5m">#REF!</definedName>
    <definedName name="Liston_4_x_4_x_4_5_mts">#REF!</definedName>
    <definedName name="liston_4x2x4_5m">#REF!</definedName>
    <definedName name="LISTON_DE_2X4X15">#REF!</definedName>
    <definedName name="LISTON2">#REF!</definedName>
    <definedName name="LISTON2.4">#REF!</definedName>
    <definedName name="liston2x2">#REF!</definedName>
    <definedName name="liston2x4">#REF!</definedName>
    <definedName name="LISTON2x4x15">#REF!</definedName>
    <definedName name="liston4x4">#REF!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VE_3_4">#REF!</definedName>
    <definedName name="LLAVE_DE_CHORRO_1_2">#REF!</definedName>
    <definedName name="LLAVE_DE_PASO_1_2">#REF!</definedName>
    <definedName name="LLAVE_INDIVIDUAL_LAVA">#REF!</definedName>
    <definedName name="llavechorrode1_2pul">#REF!</definedName>
    <definedName name="llavedegas3_4pul">#REF!</definedName>
    <definedName name="llavelavamanos">#REF!</definedName>
    <definedName name="llavepaso1_1_2pul">#REF!</definedName>
    <definedName name="llavepaso1pul">#REF!</definedName>
    <definedName name="llavepaso3_4pul">#REF!</definedName>
    <definedName name="llavepasometal1_2pul">#REF!</definedName>
    <definedName name="llavespanner">#REF!</definedName>
    <definedName name="lll">#REF!</definedName>
    <definedName name="lllllh"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o">#REF!</definedName>
    <definedName name="Loan_Amount">#REF!</definedName>
    <definedName name="Loan_Start">#REF!</definedName>
    <definedName name="Loan_Years">#REF!</definedName>
    <definedName name="LOCA">#REF!</definedName>
    <definedName name="LOCA1">#REF!</definedName>
    <definedName name="localizacion">#REF!</definedName>
    <definedName name="LOCALIZACIÓN_Y_REPLANTEO._ESTRUCTURAS">#REF!</definedName>
    <definedName name="LOI">#REF!</definedName>
    <definedName name="lolol" hidden="1">{"TAB1",#N/A,TRUE,"GENERAL";"TAB2",#N/A,TRUE,"GENERAL";"TAB3",#N/A,TRUE,"GENERAL";"TAB4",#N/A,TRUE,"GENERAL";"TAB5",#N/A,TRUE,"GENERAL"}</definedName>
    <definedName name="lona_verde_cerramiento_h_2_0m">#REF!</definedName>
    <definedName name="lonaplastica">#REF!</definedName>
    <definedName name="lonaverde">#REF!</definedName>
    <definedName name="long">#REF!</definedName>
    <definedName name="Long.Barras">#REF!</definedName>
    <definedName name="Long.Curva.Cuña">#REF!</definedName>
    <definedName name="Long.Dovelas">#REF!</definedName>
    <definedName name="Long.Puntales.Rieles">#REF!</definedName>
    <definedName name="Long.Total.Andenes">#REF!</definedName>
    <definedName name="Long.Total.Via">#REF!</definedName>
    <definedName name="Long.Tramo.T1">#REF!</definedName>
    <definedName name="Long.Tramo.T2">#REF!</definedName>
    <definedName name="longituddesarenador">#REF!</definedName>
    <definedName name="LOPE">#REF!</definedName>
    <definedName name="LOSETA">#REF!</definedName>
    <definedName name="losetaadoquin40x40x6">#REF!</definedName>
    <definedName name="Lp">#REF!</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OFFSET([0]!Full_Print,0,0,LOCA)</definedName>
    <definedName name="LUMINARIA_60W">#REF!</definedName>
    <definedName name="LUMINARIA_METAL_HALIDE_400W_220V">#REF!</definedName>
    <definedName name="Lz">#REF!</definedName>
    <definedName name="m³_km">#REF!</definedName>
    <definedName name="Ma">#REF!</definedName>
    <definedName name="mac">#REF!</definedName>
    <definedName name="machocobre1_2pul">#REF!</definedName>
    <definedName name="MACROMEDIDOR__3__B_x_B">#REF!</definedName>
    <definedName name="MACROMEDIDOR_4__B_x_B">#REF!</definedName>
    <definedName name="MACROMEDIDORES">#REF!</definedName>
    <definedName name="MAESTRO">#REF!</definedName>
    <definedName name="maestrodeobra">#REF!</definedName>
    <definedName name="mafdsf" hidden="1">{"via1",#N/A,TRUE,"general";"via2",#N/A,TRUE,"general";"via3",#N/A,TRUE,"general"}</definedName>
    <definedName name="MALLA">#REF!</definedName>
    <definedName name="malla_ceramica_baños">#REF!</definedName>
    <definedName name="MALLA_ELECTROSOLDADA">#REF!</definedName>
    <definedName name="MALLA_ESLABONADA">#REF!</definedName>
    <definedName name="Malla_eslabonada_2__calibre_10">#REF!</definedName>
    <definedName name="MALLA_MICROFUTBOL">#REF!</definedName>
    <definedName name="MALLA_PORTERIAS">#REF!</definedName>
    <definedName name="MALLA_SEGURIDAD">#REF!</definedName>
    <definedName name="MALLAELEC">#REF!</definedName>
    <definedName name="mallaelectrosoldadaE50">#REF!</definedName>
    <definedName name="mallaelectrosoldadaM221">#REF!</definedName>
    <definedName name="mallaelectrosoldadaxx84">#REF!</definedName>
    <definedName name="mallaeslabonada">#REF!</definedName>
    <definedName name="mallaraschel">#REF!</definedName>
    <definedName name="Mallas_baloncesto_Nylon_N°_8">#REF!</definedName>
    <definedName name="Mallas_microfutbol_100__Nylon">#REF!</definedName>
    <definedName name="mallaventan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#REF!</definedName>
    <definedName name="MANGLE">#REF!</definedName>
    <definedName name="MANGUERA_FLE">#REF!</definedName>
    <definedName name="mangueracontraincendios">#REF!</definedName>
    <definedName name="mangueraPFUADde1_2pul">#REF!</definedName>
    <definedName name="Mano_Obra">#REF!</definedName>
    <definedName name="Mano_obra2">#REF!</definedName>
    <definedName name="MANOBRA">#REF!</definedName>
    <definedName name="mantozetal">#REF!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_troqueleadora">#REF!</definedName>
    <definedName name="marmolina">#REF!</definedName>
    <definedName name="MARTA">IF([0]!Loan_Amount*[0]!Interest_Rate*[0]!Loan_Years*[0]!Loan_Start&gt;0,1,0)</definedName>
    <definedName name="MARTHA">#REF!</definedName>
    <definedName name="masillacieloraso">#REF!</definedName>
    <definedName name="masor" hidden="1">{"via1",#N/A,TRUE,"general";"via2",#N/A,TRUE,"general";"via3",#N/A,TRUE,"general"}</definedName>
    <definedName name="MAT">#REF!</definedName>
    <definedName name="MATEGRA">#REF!</definedName>
    <definedName name="mater">#REF!</definedName>
    <definedName name="MATERIAL">#REF!</definedName>
    <definedName name="MATERIAL_FILTRANTE">#REF!</definedName>
    <definedName name="MATERIAL_SELECCIOANDO">#REF!</definedName>
    <definedName name="Material_seleccionado">#REF!</definedName>
    <definedName name="material_seleccionado__balasto">#REF!</definedName>
    <definedName name="materialaluvion">#REF!</definedName>
    <definedName name="materiales">#REF!</definedName>
    <definedName name="materiales1">#REF!</definedName>
    <definedName name="materiales2">#REF!</definedName>
    <definedName name="materialseleccionadorelleno">#REF!</definedName>
    <definedName name="MATESEC">#REF!</definedName>
    <definedName name="Mb">#REF!</definedName>
    <definedName name="Mcotas">#REF!</definedName>
    <definedName name="md">#REF!</definedName>
    <definedName name="mdd" hidden="1">{"via1",#N/A,TRUE,"general";"via2",#N/A,TRUE,"general";"via3",#N/A,TRUE,"general"}</definedName>
    <definedName name="mdo">#REF!</definedName>
    <definedName name="mediacañapvc">#REF!</definedName>
    <definedName name="medidor1_2pul">#REF!</definedName>
    <definedName name="meg" hidden="1">{"TAB1",#N/A,TRUE,"GENERAL";"TAB2",#N/A,TRUE,"GENERAL";"TAB3",#N/A,TRUE,"GENERAL";"TAB4",#N/A,TRUE,"GENERAL";"TAB5",#N/A,TRUE,"GENERAL"}</definedName>
    <definedName name="MEJORA">#REF!</definedName>
    <definedName name="mejoramientosubrasante">#REF!</definedName>
    <definedName name="MESON_EN_CONCRETO">#REF!</definedName>
    <definedName name="mesonacero200x60">#REF!</definedName>
    <definedName name="metaldeck">#REF!</definedName>
    <definedName name="MEZC">#REF!</definedName>
    <definedName name="mezclador_manual_trompo">#REF!</definedName>
    <definedName name="MEZCLADOR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_RANGO">(#REF!),(#REF!)</definedName>
    <definedName name="Minicargador">#REF!</definedName>
    <definedName name="minicargadordemoledor">#REF!</definedName>
    <definedName name="minicargadorexcavador">#REF!</definedName>
    <definedName name="Miniwave_en_aluminio">#REF!</definedName>
    <definedName name="MIS_HOJAS">(#REF!),(#REF!)</definedName>
    <definedName name="MiT">#REF!</definedName>
    <definedName name="MiV">#REF!</definedName>
    <definedName name="mixerbomb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IL">#REF!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EU">#REF!</definedName>
    <definedName name="MNIV">#REF!</definedName>
    <definedName name="MNO">#REF!</definedName>
    <definedName name="MO">#REF!</definedName>
    <definedName name="mobra">#REF!</definedName>
    <definedName name="montacarga">#REF!</definedName>
    <definedName name="montacargas">#REF!</definedName>
    <definedName name="MOR1_4">#REF!</definedName>
    <definedName name="MORTE12">#REF!</definedName>
    <definedName name="MORTE14">#REF!</definedName>
    <definedName name="morte15">#REF!</definedName>
    <definedName name="MORTE16">#REF!</definedName>
    <definedName name="mortero">#REF!</definedName>
    <definedName name="Mortero_1_3">#REF!</definedName>
    <definedName name="mortero_1_4">#REF!</definedName>
    <definedName name="MORTERO_DE_1280_PSI___16_0_MPA__1___6">#REF!</definedName>
    <definedName name="MORTERO_DE_2850_PSI___19_0_MPA__1___5">#REF!</definedName>
    <definedName name="MORTERO_DE_2850_PSI___19_0_MPA__1___5__IMPERMEABILIZADO">#REF!</definedName>
    <definedName name="MORTERO_DE_3400_PSI___23_0_MPA__1___4">#REF!</definedName>
    <definedName name="MORTERO_DE_3400_PSI___23_0_MPA__1___4__IMPERMEABILIZADO">#REF!</definedName>
    <definedName name="mortero1_3">#REF!</definedName>
    <definedName name="mortero1_4">#REF!</definedName>
    <definedName name="mortero1_5">#REF!</definedName>
    <definedName name="mortero14">#REF!</definedName>
    <definedName name="MOTOBOMBA">#REF!</definedName>
    <definedName name="motobomba_3pul">#REF!</definedName>
    <definedName name="motoniveladora">#REF!</definedName>
    <definedName name="MOTOSI">#REF!</definedName>
    <definedName name="Motosierra">#REF!</definedName>
    <definedName name="MPEGA">#REF!</definedName>
    <definedName name="mr">#REF!</definedName>
    <definedName name="MSELE">#REF!</definedName>
    <definedName name="Mtotalizado">#REF!</definedName>
    <definedName name="muro">#REF!</definedName>
    <definedName name="muro10">#REF!</definedName>
    <definedName name="murocontencion">#REF!</definedName>
    <definedName name="n" hidden="1">{"via1",#N/A,TRUE,"general";"via2",#N/A,TRUE,"general";"via3",#N/A,TRUE,"general"}</definedName>
    <definedName name="Na">#REF!</definedName>
    <definedName name="nb">#REF!</definedName>
    <definedName name="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OLAI">#REF!</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_nis">#REF!</definedName>
    <definedName name="NIPLE_DE_1_2__ROSCADO_DE_HG_x_L__3_PULGADAS">#REF!</definedName>
    <definedName name="NIPLE_DE_3__B_x_EL_L__0.25_MTS">#REF!</definedName>
    <definedName name="NIPLE_DE_4__B_x_EL_L__0.25_MTS">#REF!</definedName>
    <definedName name="NIPLE_L__0.25">#REF!</definedName>
    <definedName name="niplebxb8_pul">#REF!</definedName>
    <definedName name="niplepasamurosbxbde8_pul">#REF!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MBRE">#REF!</definedName>
    <definedName name="Nombres_Materiales">#REF!</definedName>
    <definedName name="nr">#REF!</definedName>
    <definedName name="nt">#REF!</definedName>
    <definedName name="NUEVO">#REF!</definedName>
    <definedName name="Num_Pmt_Per_Year">#REF!</definedName>
    <definedName name="Number_of_Payments" localSheetId="1">MATCH(0.01,[0]!End_Bal,-1)+1</definedName>
    <definedName name="Number_of_Payments">MATCH(0.01,[0]!End_Bal,-1)+1</definedName>
    <definedName name="NUMERO">#REF!</definedName>
    <definedName name="Numero.BC">#REF!</definedName>
    <definedName name="Numero.Cuñas.T1">#REF!</definedName>
    <definedName name="Numero.Cuñas.Totales">#REF!</definedName>
    <definedName name="nxn" hidden="1">{"via1",#N/A,TRUE,"general";"via2",#N/A,TRUE,"general";"via3",#N/A,TRUE,"general"}</definedName>
    <definedName name="nylon">#REF!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FIC">#REF!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JO_DE_BUEY">#REF!</definedName>
    <definedName name="om">#REF!</definedName>
    <definedName name="OMEGA">#REF!</definedName>
    <definedName name="omegacieloraso">#REF!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RADOR_MOTO">#REF!</definedName>
    <definedName name="operario">#REF!</definedName>
    <definedName name="ORINAL">#REF!</definedName>
    <definedName name="ORINAL_FLUXOMETRO">#REF!</definedName>
    <definedName name="orinalincluyepush">#REF!</definedName>
    <definedName name="os">#REF!</definedName>
    <definedName name="oxicorte">#REF!</definedName>
    <definedName name="OXIGENO_INDUSTRIAL">#REF!</definedName>
    <definedName name="p">#REF!</definedName>
    <definedName name="P_1">#N/A</definedName>
    <definedName name="p0p0" hidden="1">{"via1",#N/A,TRUE,"general";"via2",#N/A,TRUE,"general";"via3",#N/A,TRUE,"general"}</definedName>
    <definedName name="Pa">#REF!</definedName>
    <definedName name="packdiscospulidapisos">#REF!</definedName>
    <definedName name="pajarita">#REF!</definedName>
    <definedName name="PALB">#REF!</definedName>
    <definedName name="PANEL_ACERO">#REF!</definedName>
    <definedName name="pañet">#REF!</definedName>
    <definedName name="pañete">#REF!</definedName>
    <definedName name="PARAL">#REF!</definedName>
    <definedName name="PARAL_6">#REF!</definedName>
    <definedName name="Paral_Largo">#REF!</definedName>
    <definedName name="paralcieloraso">#REF!</definedName>
    <definedName name="paralplatina1_2pul">#REF!</definedName>
    <definedName name="PARARAYO">#REF!</definedName>
    <definedName name="paredbaños">#REF!</definedName>
    <definedName name="paredcocina">#REF!</definedName>
    <definedName name="paredestructuradabaño30x60">#REF!</definedName>
    <definedName name="PARTIDOR__ESPALDA">#REF!</definedName>
    <definedName name="PARTIDOR_SALIDA">#REF!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stafundente">#REF!</definedName>
    <definedName name="PATIOS">#REF!</definedName>
    <definedName name="Pav.Esp">#REF!</definedName>
    <definedName name="pav_asf">#REF!</definedName>
    <definedName name="pav_cto">#REF!</definedName>
    <definedName name="Pay_Date">#REF!</definedName>
    <definedName name="Pay_Num">#REF!</definedName>
    <definedName name="Payment_Date" localSheetId="1">DATE(YEAR([0]!Loan_Start),MONTH([0]!Loan_Start)+Payment_Number,DAY([0]!Loan_Start))</definedName>
    <definedName name="Payment_Date">DATE(YEAR([0]!Loan_Start),MONTH([0]!Loan_Start)+Payment_Number,DAY([0]!Loan_Start))</definedName>
    <definedName name="PAYUD">#REF!</definedName>
    <definedName name="PAZ">#REF!</definedName>
    <definedName name="Pb">#REF!</definedName>
    <definedName name="Pc">#REF!</definedName>
    <definedName name="Pd">#REF!</definedName>
    <definedName name="Pe">#REF!</definedName>
    <definedName name="Pega_plus">#REF!</definedName>
    <definedName name="pegante_ceramico">#REF!</definedName>
    <definedName name="PEGANTE_P.V.C">#REF!</definedName>
    <definedName name="Pegante_PVC">#REF!</definedName>
    <definedName name="pegante_strong_mix_porcelanico_y_ceramico">#REF!</definedName>
    <definedName name="peliculapolarizada">#REF!</definedName>
    <definedName name="percherobaño">#REF!</definedName>
    <definedName name="PERCIANA_ALUMINIO">#REF!</definedName>
    <definedName name="Perfil">#REF!</definedName>
    <definedName name="Perfil_16_6">#REF!</definedName>
    <definedName name="Perfil_en_C">#REF!</definedName>
    <definedName name="Perfil_hueco_cuadrado">#REF!</definedName>
    <definedName name="Perfil_IPE">#REF!</definedName>
    <definedName name="PERFIL_METALICO">#REF!</definedName>
    <definedName name="PERFIL_TUBULAR">#REF!</definedName>
    <definedName name="perfilc">#REF!</definedName>
    <definedName name="perfilipe120">#REF!</definedName>
    <definedName name="perfilpag">#REF!</definedName>
    <definedName name="perfilrec100x40x1.5">#REF!</definedName>
    <definedName name="perfilrec150x50x3">#REF!</definedName>
    <definedName name="perfilrec300x100x5">#REF!</definedName>
    <definedName name="perfilrec60x40x1.5">#REF!</definedName>
    <definedName name="PERIODO">#REF!</definedName>
    <definedName name="Perno_de_1_2">#REF!</definedName>
    <definedName name="PERSIANA_METALICA">#REF!</definedName>
    <definedName name="PERSONALTABLA1.1.1">#REF!</definedName>
    <definedName name="PERSONALTABLA1.2">#REF!</definedName>
    <definedName name="PERSONALTABLA1.3">#REF!</definedName>
    <definedName name="PIE_DE_AMIGO">#REF!</definedName>
    <definedName name="PIEDRA_CICLOPEO">#REF!</definedName>
    <definedName name="Piedra_Rajon">#REF!</definedName>
    <definedName name="piedrachina">#REF!</definedName>
    <definedName name="piedrarajon">#REF!</definedName>
    <definedName name="PILOTE">#REF!</definedName>
    <definedName name="pilote40x40">#REF!</definedName>
    <definedName name="pintor">#REF!</definedName>
    <definedName name="pintura">#REF!</definedName>
    <definedName name="PINTURA_EPOXICA">#REF!</definedName>
    <definedName name="Pintura_exteriores">#REF!</definedName>
    <definedName name="PINTURA_TIPO_1">#REF!</definedName>
    <definedName name="Pintura_tipo_I">#REF!</definedName>
    <definedName name="pinturaantihumedad">#REF!</definedName>
    <definedName name="pinturaepoxica">#REF!</definedName>
    <definedName name="pinturafachada">#REF!</definedName>
    <definedName name="pinturapoliuretano">#REF!</definedName>
    <definedName name="pinturatechointerior">#REF!</definedName>
    <definedName name="pinturatipo1">#REF!</definedName>
    <definedName name="pinturatipoesmalte">#REF!</definedName>
    <definedName name="pinturavinilosatinado">#REF!</definedName>
    <definedName name="PIRLAN">#REF!</definedName>
    <definedName name="piso">#REF!</definedName>
    <definedName name="PISO_20_20">#REF!</definedName>
    <definedName name="piso60x60">#REF!</definedName>
    <definedName name="pisobaldosa20x20">#REF!</definedName>
    <definedName name="pisobaño33x33">#REF!</definedName>
    <definedName name="pisobaños">#REF!</definedName>
    <definedName name="pisoceramicaestilomaderatipo4">#REF!</definedName>
    <definedName name="pisoporcelanatoestilomaderatipo4">#REF!</definedName>
    <definedName name="pisoporcelanatomaderatipo5">#REF!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_YESO">#REF!</definedName>
    <definedName name="placabase">#REF!</definedName>
    <definedName name="Placas_.9x.9_Azul_labrador">#REF!</definedName>
    <definedName name="PLAD" hidden="1">{"TAB1",#N/A,TRUE,"GENERAL";"TAB2",#N/A,TRUE,"GENERAL";"TAB3",#N/A,TRUE,"GENERAL";"TAB4",#N/A,TRUE,"GENERAL";"TAB5",#N/A,TRUE,"GENERAL"}</definedName>
    <definedName name="PLAFON">#REF!</definedName>
    <definedName name="PLANT7">#REF!</definedName>
    <definedName name="PLANTASALCANTARILLADO1.1">#REF!</definedName>
    <definedName name="PLANTASALCANTARILLADOTABLA1.7">#REF!</definedName>
    <definedName name="PLANTASTRATAMIENTOTABLA5.1">#REF!</definedName>
    <definedName name="PLANTASTRATAMIENTOTABLA5.2">#REF!</definedName>
    <definedName name="PLASTICO_NEGRO">#REF!</definedName>
    <definedName name="plastocrete">#REF!</definedName>
    <definedName name="PLASTOCRETE_DM">#REF!</definedName>
    <definedName name="PLASTROCRETE_DM">#REF!</definedName>
    <definedName name="PLATINA_1_2">#REF!</definedName>
    <definedName name="PLATINA_ANCLAJE">#REF!</definedName>
    <definedName name="Platina_de_3_4__1_8">#REF!</definedName>
    <definedName name="Platina_soporte_3_mm">#REF!</definedName>
    <definedName name="Plazo">#REF!</definedName>
    <definedName name="PlazoAIU">#REF!</definedName>
    <definedName name="PLEXIBOND">#REF!</definedName>
    <definedName name="PLEXIFLOR">#REF!</definedName>
    <definedName name="plomero">#REF!</definedName>
    <definedName name="PLPLUNN" hidden="1">{"TAB1",#N/A,TRUE,"GENERAL";"TAB2",#N/A,TRUE,"GENERAL";"TAB3",#N/A,TRUE,"GENERAL";"TAB4",#N/A,TRUE,"GENERAL";"TAB5",#N/A,TRUE,"GENERAL"}</definedName>
    <definedName name="pñ">#REF!</definedName>
    <definedName name="po">#REF!</definedName>
    <definedName name="POFICIAL">#REF!</definedName>
    <definedName name="poi">#REF!</definedName>
    <definedName name="POIPOZOS">#REF!</definedName>
    <definedName name="POIUP" hidden="1">{"via1",#N/A,TRUE,"general";"via2",#N/A,TRUE,"general";"via3",#N/A,TRUE,"general"}</definedName>
    <definedName name="Polietileno_C_4__1kg_10_6m2">#REF!</definedName>
    <definedName name="polisombra80">#REF!</definedName>
    <definedName name="POLVO_LADRILLO">#REF!</definedName>
    <definedName name="POLVO_MINERAL">#REF!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#REF!</definedName>
    <definedName name="porcelanato_60x60_ref._lunai__ceramia">#REF!</definedName>
    <definedName name="Porcentaje.Desperd">#REF!</definedName>
    <definedName name="Porcentaje.Fallo">#REF!</definedName>
    <definedName name="PORTERIA">#REF!</definedName>
    <definedName name="PORTERIAS_FUTBOL">#REF!</definedName>
    <definedName name="PORTNMALLA">#REF!</definedName>
    <definedName name="POSTE_12_750">#REF!</definedName>
    <definedName name="POSTE_ACERO">#REF!</definedName>
    <definedName name="POSTE5.5">#REF!</definedName>
    <definedName name="pouig" hidden="1">{"via1",#N/A,TRUE,"general";"via2",#N/A,TRUE,"general";"via3",#N/A,TRUE,"general"}</definedName>
    <definedName name="POZOSACTUAL">#REF!</definedName>
    <definedName name="pozosconduccion">#REF!</definedName>
    <definedName name="pp">#REF!</definedName>
    <definedName name="ppp">#REF!</definedName>
    <definedName name="ppp_2">#REF!</definedName>
    <definedName name="PPPP">#REF!</definedName>
    <definedName name="pppp_2">#REF!</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qroj" hidden="1">{"via1",#N/A,TRUE,"general";"via2",#N/A,TRUE,"general";"via3",#N/A,TRUE,"general"}</definedName>
    <definedName name="PRE">#REF!</definedName>
    <definedName name="PRECIO">#REF!</definedName>
    <definedName name="precioabastolavamanos">#REF!</definedName>
    <definedName name="precioabrazaderacobre1_2pul">#REF!</definedName>
    <definedName name="precioaccesoriosanclaje">#REF!</definedName>
    <definedName name="precioaccesorioscromadosbaño">#REF!</definedName>
    <definedName name="precioacero60000psi">#REF!</definedName>
    <definedName name="precioacidooxalico">#REF!</definedName>
    <definedName name="precioacoplelavamanos">#REF!</definedName>
    <definedName name="precioacrilset">#REF!</definedName>
    <definedName name="precioadaptadoremt1_2pul">#REF!</definedName>
    <definedName name="precioadaptadorhembrade1_2pul">#REF!</definedName>
    <definedName name="precioadaptadorhembraPFUADde1_2pul">#REF!</definedName>
    <definedName name="precioadaptadormachode1_1_2pul">#REF!</definedName>
    <definedName name="precioadaptadormachode1_2pul">#REF!</definedName>
    <definedName name="precioadaptadormachode3_4pul">#REF!</definedName>
    <definedName name="precioaglomerado15mm">#REF!</definedName>
    <definedName name="precioagregadogrueso">#REF!</definedName>
    <definedName name="precioagua">#REF!</definedName>
    <definedName name="precioalambrecobren10">#REF!</definedName>
    <definedName name="precioalambregalvanizado12">#REF!</definedName>
    <definedName name="precioalambrenegro">#REF!</definedName>
    <definedName name="precioampliacionconcentricade6a8bxb">#REF!</definedName>
    <definedName name="precioampliacionde6a8bxb">#REF!</definedName>
    <definedName name="precioanclajeroscainterna1_2pul">#REF!</definedName>
    <definedName name="precioandamio1x1.5">#REF!</definedName>
    <definedName name="precioandamiocertificado">#REF!</definedName>
    <definedName name="precioangulocieloraso">#REF!</definedName>
    <definedName name="precioangulodehierrotipo1">#REF!</definedName>
    <definedName name="precioanguloref1">#REF!</definedName>
    <definedName name="precioanguloref2">#REF!</definedName>
    <definedName name="precioantiafidos">#REF!</definedName>
    <definedName name="precioanticorrosivogris">#REF!</definedName>
    <definedName name="precioantisolblanco">#REF!</definedName>
    <definedName name="precioarbolregion">#REF!</definedName>
    <definedName name="precioarena">#REF!</definedName>
    <definedName name="preciobaldosaterraza30x30">#REF!</definedName>
    <definedName name="preciobancam30">#REF!</definedName>
    <definedName name="preciobandejafachada">#REF!</definedName>
    <definedName name="preciobarraacerodiscapacitados">#REF!</definedName>
    <definedName name="preciobarrabañodiscapacitados">#REF!</definedName>
    <definedName name="preciobastonparaenrielar">#REF!</definedName>
    <definedName name="preciobisagraalum_3pul">#REF!</definedName>
    <definedName name="preciobisagrapuertadoble">#REF!</definedName>
    <definedName name="preciobloque10x20x40">#REF!</definedName>
    <definedName name="preciobloquecatalan">#REF!</definedName>
    <definedName name="preciobloqueestruc0.15x0.20x.0.40">#REF!</definedName>
    <definedName name="preciobloqueestruc19x19x39">#REF!</definedName>
    <definedName name="preciobloquelon80x23x8">#REF!</definedName>
    <definedName name="preciobloqueromano">#REF!</definedName>
    <definedName name="preciobloquesemi14x19x39">#REF!</definedName>
    <definedName name="precioboquillaantimanchas">#REF!</definedName>
    <definedName name="precioboquillachorroniebla1_1_2pul">#REF!</definedName>
    <definedName name="preciobordilloprefabricadoA_80">#REF!</definedName>
    <definedName name="preciobridaciega6_pul">#REF!</definedName>
    <definedName name="preciobrochacerda4">#REF!</definedName>
    <definedName name="preciobuje1_1_2a1pul">#REF!</definedName>
    <definedName name="preciobuje1_1_2a3_4pul">#REF!</definedName>
    <definedName name="preciobuje1a3_4pul">#REF!</definedName>
    <definedName name="preciobuje2a1_1_2pul">#REF!</definedName>
    <definedName name="preciobuldozer">#REF!</definedName>
    <definedName name="preciocablecobrelshf10">#REF!</definedName>
    <definedName name="preciocablecobrethhn12">#REF!</definedName>
    <definedName name="preciocableencauchetadode3x12">#REF!</definedName>
    <definedName name="preciocableflotador">#REF!</definedName>
    <definedName name="preciocablelshfn12">#REF!</definedName>
    <definedName name="preciocablethhn1awg">#REF!</definedName>
    <definedName name="preciocaja12x12cal22">#REF!</definedName>
    <definedName name="preciocajamedidor">#REF!</definedName>
    <definedName name="preciocajapvc4x4retie">#REF!</definedName>
    <definedName name="preciocajaradwelt">#REF!</definedName>
    <definedName name="preciocamabaja">#REF!</definedName>
    <definedName name="preciocanalparedsuperboard">#REF!</definedName>
    <definedName name="preciocanecabaño">#REF!</definedName>
    <definedName name="preciocanecam121">#REF!</definedName>
    <definedName name="preciocanguro">#REF!</definedName>
    <definedName name="preciocargafulminante">#REF!</definedName>
    <definedName name="preciocarrotanque">#REF!</definedName>
    <definedName name="preciocasetonicopor">#REF!</definedName>
    <definedName name="preciocementoblanco">#REF!</definedName>
    <definedName name="preciocementogris">#REF!</definedName>
    <definedName name="preciocementomarino">#REF!</definedName>
    <definedName name="preciocercha3mts">#REF!</definedName>
    <definedName name="preciocerradura">#REF!</definedName>
    <definedName name="preciocerraduramanija">#REF!</definedName>
    <definedName name="preciochapetas">#REF!</definedName>
    <definedName name="preciochazoestriado3_4pul">#REF!</definedName>
    <definedName name="preciochazoexpansivo">#REF!</definedName>
    <definedName name="preciocielorasohunterdouglas">#REF!</definedName>
    <definedName name="preciocintaimpresora">#REF!</definedName>
    <definedName name="preciocintapapelcieloraso">#REF!</definedName>
    <definedName name="preciocintateflon">#REF!</definedName>
    <definedName name="preciocintatemflex">#REF!</definedName>
    <definedName name="preciocintavinilonaranja">#REF!</definedName>
    <definedName name="precioclavijapolotierra">#REF!</definedName>
    <definedName name="precioclavo1_pulcieloraso">#REF!</definedName>
    <definedName name="preciocodo45de1_2pul">#REF!</definedName>
    <definedName name="preciocodo90cobre1_2pul">#REF!</definedName>
    <definedName name="preciocodo90cobre3_4pul">#REF!</definedName>
    <definedName name="preciocodo90de1_2pulPFUAD">#REF!</definedName>
    <definedName name="preciocodo90de3_4pul">#REF!</definedName>
    <definedName name="preciocodo90de6pulbxbhd">#REF!</definedName>
    <definedName name="preciocodo90polipropilenode1_2pul">#REF!</definedName>
    <definedName name="preciocodo90presionde1_1_2pul">#REF!</definedName>
    <definedName name="preciocodo90presionde1_1_4pul">#REF!</definedName>
    <definedName name="preciocodo90presionde1_2pul">#REF!</definedName>
    <definedName name="preciocodo90presionde1pul">#REF!</definedName>
    <definedName name="preciocodo90presionde2pul">#REF!</definedName>
    <definedName name="preciocodo90sanitariode2pul">#REF!</definedName>
    <definedName name="preciocodo90sanitariode4pul">#REF!</definedName>
    <definedName name="preciocoldrolled16">#REF!</definedName>
    <definedName name="preciocollarinpvc2_1_2pul">#REF!</definedName>
    <definedName name="preciocombosanitariosmart">#REF!</definedName>
    <definedName name="preciocompresorpistola">#REF!</definedName>
    <definedName name="precioconcertina">#REF!</definedName>
    <definedName name="precioconcreto2000psi">#REF!</definedName>
    <definedName name="precioconcreto2500psi">#REF!</definedName>
    <definedName name="precioconcreto3000psi">#REF!</definedName>
    <definedName name="precioconcreto3000psisinmo">#REF!</definedName>
    <definedName name="precioconcreto3500psi">#REF!</definedName>
    <definedName name="precioconcreto4000psi">#REF!</definedName>
    <definedName name="precioconectorresorte">#REF!</definedName>
    <definedName name="preciocortadora1">#REF!</definedName>
    <definedName name="preciocristalizador">#REF!</definedName>
    <definedName name="preciocurvaconduit2pul">#REF!</definedName>
    <definedName name="preciocurvaconduit3_4pul">#REF!</definedName>
    <definedName name="preciocurvaemt1_2pul">#REF!</definedName>
    <definedName name="preciodesague_sifon">#REF!</definedName>
    <definedName name="preciodestroncadora">#REF!</definedName>
    <definedName name="preciodioxidodetitanio">#REF!</definedName>
    <definedName name="preciodisco4pul">#REF!</definedName>
    <definedName name="preciodiscolavadopiso">#REF!</definedName>
    <definedName name="preciodiscoparapulir9_pul">#REF!</definedName>
    <definedName name="preciodispensadorjabonenacero">#REF!</definedName>
    <definedName name="preciodispensadorjabonenaceroempotrado">#REF!</definedName>
    <definedName name="preciodispensadorpapel">#REF!</definedName>
    <definedName name="preciodispensadortoallas">#REF!</definedName>
    <definedName name="preciodivisionbaños">#REF!</definedName>
    <definedName name="precioductoconduit3pul">#REF!</definedName>
    <definedName name="precioempalmeghfc1">#REF!</definedName>
    <definedName name="precioempaquesellohermetico">#REF!</definedName>
    <definedName name="precioequipohidroneumatico1">#REF!</definedName>
    <definedName name="precioequipohidroneumatico2">#REF!</definedName>
    <definedName name="precioequiposoldadura">#REF!</definedName>
    <definedName name="precioequipotopo">#REF!</definedName>
    <definedName name="precioespejobelga5mm">#REF!</definedName>
    <definedName name="precioesquinerodealuminio">#REF!</definedName>
    <definedName name="precioesterametalica">#REF!</definedName>
    <definedName name="precioestilete">#REF!</definedName>
    <definedName name="precioestopa">#REF!</definedName>
    <definedName name="precioestucoplastico30gr">#REF!</definedName>
    <definedName name="precioextintor10lb">#REF!</definedName>
    <definedName name="preciofijaplus">#REF!</definedName>
    <definedName name="precioflotador">#REF!</definedName>
    <definedName name="precioformaletametalica">#REF!</definedName>
    <definedName name="precioformaletametalicacolumnade0.2a0.5mts">#REF!</definedName>
    <definedName name="preciofumigadoraagricola">#REF!</definedName>
    <definedName name="preciogabinetetipo3">#REF!</definedName>
    <definedName name="preciogabinetetropikor">#REF!</definedName>
    <definedName name="precioganchoteja">#REF!</definedName>
    <definedName name="preciogatos2.6mts">#REF!</definedName>
    <definedName name="preciogatos3.8mts">#REF!</definedName>
    <definedName name="preciogeotextilnt2500">#REF!</definedName>
    <definedName name="preciograma">#REF!</definedName>
    <definedName name="preciogramoquin">#REF!</definedName>
    <definedName name="preciogranitoblancoN2">#REF!</definedName>
    <definedName name="preciogranitomeson">#REF!</definedName>
    <definedName name="preciogranitonegroN2">#REF!</definedName>
    <definedName name="preciograpagalvanizada1_2dobleala">#REF!</definedName>
    <definedName name="preciogriferialavamanos">#REF!</definedName>
    <definedName name="preciogriferialavamanospush">#REF!</definedName>
    <definedName name="preciogriferialavaplatos">#REF!</definedName>
    <definedName name="preciogriferialavaplatos2">#REF!</definedName>
    <definedName name="preciogrua">#REF!</definedName>
    <definedName name="precioguardaescobalisopvc">#REF!</definedName>
    <definedName name="precioguaya3_8">#REF!</definedName>
    <definedName name="preciohacha">#REF!</definedName>
    <definedName name="preciohelicopteroconcreto">#REF!</definedName>
    <definedName name="preciohincadapilotes">#REF!</definedName>
    <definedName name="preciohojaaluminioconvidrio">#REF!</definedName>
    <definedName name="precioladrillo9x18x36">#REF!</definedName>
    <definedName name="precioladrillocomun">#REF!</definedName>
    <definedName name="preciolaminacal22">#REF!</definedName>
    <definedName name="preciolaminadrywall">#REF!</definedName>
    <definedName name="preciolaminalisa122x244">#REF!</definedName>
    <definedName name="preciolaminasuperboard">#REF!</definedName>
    <definedName name="preciolavadero80x60">#REF!</definedName>
    <definedName name="preciolavamanosacero">#REF!</definedName>
    <definedName name="preciolavamanosdesobreponer">#REF!</definedName>
    <definedName name="preciolavaplatos60x40">#REF!</definedName>
    <definedName name="precioledhermetica24w">#REF!</definedName>
    <definedName name="precioledhermetica2x18w">#REF!</definedName>
    <definedName name="precioledhermetica40w">#REF!</definedName>
    <definedName name="preciolijaN150">#REF!</definedName>
    <definedName name="preciolimpiadorpvc">#REF!</definedName>
    <definedName name="preciolimpiavidrios">#REF!</definedName>
    <definedName name="precioliston2x2">#REF!</definedName>
    <definedName name="precioliston2x4">#REF!</definedName>
    <definedName name="precioliston4x4">#REF!</definedName>
    <definedName name="preciollavechorrode1_2pul">#REF!</definedName>
    <definedName name="preciollavedegas3_4pul">#REF!</definedName>
    <definedName name="preciollavelavamanos">#REF!</definedName>
    <definedName name="preciollavepaso1_1_2pul">#REF!</definedName>
    <definedName name="preciollavepaso1pul">#REF!</definedName>
    <definedName name="preciollavepaso3_4pul">#REF!</definedName>
    <definedName name="preciollavepasometal1_2pul">#REF!</definedName>
    <definedName name="preciollavespanner">#REF!</definedName>
    <definedName name="preciolonaplastica">#REF!</definedName>
    <definedName name="preciolonaverde">#REF!</definedName>
    <definedName name="preciolosetaadoquin40x40x6">#REF!</definedName>
    <definedName name="preciomachocobre1_2pul">#REF!</definedName>
    <definedName name="preciomallaelectrosoldadaE50">#REF!</definedName>
    <definedName name="preciomallaelectrosoldadaM221">#REF!</definedName>
    <definedName name="preciomallaelectrosoldadaxx84">#REF!</definedName>
    <definedName name="preciomallaeslabonada">#REF!</definedName>
    <definedName name="preciomallaraschel">#REF!</definedName>
    <definedName name="preciomallaventana">#REF!</definedName>
    <definedName name="preciomangueracontraincendios">#REF!</definedName>
    <definedName name="preciomangueraPFUADde1_2pul">#REF!</definedName>
    <definedName name="preciomantozetal">#REF!</definedName>
    <definedName name="preciomarmolina">#REF!</definedName>
    <definedName name="preciomasillacieloraso">#REF!</definedName>
    <definedName name="preciomaterialaluvion">#REF!</definedName>
    <definedName name="preciomaterialseleccionadorelleno">#REF!</definedName>
    <definedName name="preciomediacañapvc">#REF!</definedName>
    <definedName name="preciomedidor1_2pul">#REF!</definedName>
    <definedName name="preciomesonacero200x60">#REF!</definedName>
    <definedName name="preciometaldeck">#REF!</definedName>
    <definedName name="preciomezcl">#REF!</definedName>
    <definedName name="preciominicargadordemoledor">#REF!</definedName>
    <definedName name="preciominicargadorexcavador">#REF!</definedName>
    <definedName name="preciomixerbomba">#REF!</definedName>
    <definedName name="preciomontacarga">#REF!</definedName>
    <definedName name="preciomontacargas">#REF!</definedName>
    <definedName name="preciomortero1_3">#REF!</definedName>
    <definedName name="preciomortero1_4">#REF!</definedName>
    <definedName name="preciomortero1_5">#REF!</definedName>
    <definedName name="preciomotobomba_3pul">#REF!</definedName>
    <definedName name="preciomotoniveladora">#REF!</definedName>
    <definedName name="precioniplebxb8_pul">#REF!</definedName>
    <definedName name="precioniplepasamurosbxbde8_pul">#REF!</definedName>
    <definedName name="precionylon">#REF!</definedName>
    <definedName name="precioomegacieloraso">#REF!</definedName>
    <definedName name="precioorinalincluyepush">#REF!</definedName>
    <definedName name="preciooxicorte">#REF!</definedName>
    <definedName name="preciopackdiscospulidapisos">#REF!</definedName>
    <definedName name="preciopajarita">#REF!</definedName>
    <definedName name="precioparalcieloraso">#REF!</definedName>
    <definedName name="precioparalplatina1_2pul">#REF!</definedName>
    <definedName name="precioparedbaños">#REF!</definedName>
    <definedName name="precioparedcocina">#REF!</definedName>
    <definedName name="precioparedestructurada30x60">#REF!</definedName>
    <definedName name="preciopastafundente">#REF!</definedName>
    <definedName name="preciopeliculapolarizada">#REF!</definedName>
    <definedName name="preciopercherobaño">#REF!</definedName>
    <definedName name="precioperfilc">#REF!</definedName>
    <definedName name="precioperfilipe120">#REF!</definedName>
    <definedName name="precioperfilpag">#REF!</definedName>
    <definedName name="precioperfilrec100x40x1.5">#REF!</definedName>
    <definedName name="precioperfilrec150x50x3">#REF!</definedName>
    <definedName name="precioperfilrec300x100x5">#REF!</definedName>
    <definedName name="precioperfilrec60x40x1.5">#REF!</definedName>
    <definedName name="preciopiedrachina">#REF!</definedName>
    <definedName name="preciopiedrarajon">#REF!</definedName>
    <definedName name="preciopilote40x40">#REF!</definedName>
    <definedName name="preciopinturaantihumedad">#REF!</definedName>
    <definedName name="preciopinturaepoxica">#REF!</definedName>
    <definedName name="preciopinturafachada">#REF!</definedName>
    <definedName name="preciopinturapoliuretano">#REF!</definedName>
    <definedName name="preciopinturatechointerior">#REF!</definedName>
    <definedName name="preciopinturatipo1">#REF!</definedName>
    <definedName name="preciopinturatipoesmalte">#REF!</definedName>
    <definedName name="preciopinturavinilosatinado">#REF!</definedName>
    <definedName name="preciopiso60x60">#REF!</definedName>
    <definedName name="preciopisobaldosa20x20">#REF!</definedName>
    <definedName name="preciopisobaño33x33">#REF!</definedName>
    <definedName name="preciopisobaños">#REF!</definedName>
    <definedName name="preciopisoceramicaestilomaderatipo4">#REF!</definedName>
    <definedName name="preciopisoporcelanatoestilomaderatipo4">#REF!</definedName>
    <definedName name="preciopisoporcelanatomaderatipo5">#REF!</definedName>
    <definedName name="precioplacabase">#REF!</definedName>
    <definedName name="precioplastocrete">#REF!</definedName>
    <definedName name="preciopolisombra80">#REF!</definedName>
    <definedName name="precioprotectorventana">#REF!</definedName>
    <definedName name="preciopuertaaluminiotipo1">#REF!</definedName>
    <definedName name="preciopuertaaluminiotipo2">#REF!</definedName>
    <definedName name="preciopuertaaluminiotipo3">#REF!</definedName>
    <definedName name="preciopuertacortafuego">#REF!</definedName>
    <definedName name="preciopuertadoblehoja">#REF!</definedName>
    <definedName name="preciopuertaentamborada96x200">#REF!</definedName>
    <definedName name="preciopuertaescotilla">#REF!</definedName>
    <definedName name="preciopuertametalica100x220">#REF!</definedName>
    <definedName name="preciopuertasubestacion">#REF!</definedName>
    <definedName name="preciopuertatipo1">#REF!</definedName>
    <definedName name="preciopuertatipo2">#REF!</definedName>
    <definedName name="preciopuertatipo3">#REF!</definedName>
    <definedName name="preciopuertatipo4">#REF!</definedName>
    <definedName name="preciopuertatipo5">#REF!</definedName>
    <definedName name="preciopuertatipo6">#REF!</definedName>
    <definedName name="preciopuertatipo7">#REF!</definedName>
    <definedName name="preciopuertatipo8">#REF!</definedName>
    <definedName name="preciopulidora4pul">#REF!</definedName>
    <definedName name="preciopulidora9_pul">#REF!</definedName>
    <definedName name="preciopulidoragranito">#REF!</definedName>
    <definedName name="preciopunt_2pul">#REF!</definedName>
    <definedName name="preciopunt_3pul">#REF!</definedName>
    <definedName name="preciopunt2_05pul">#REF!</definedName>
    <definedName name="preciorana">#REF!</definedName>
    <definedName name="precioreduccion3_4a1_2pul">#REF!</definedName>
    <definedName name="precioregistrocorte1_2pul">#REF!</definedName>
    <definedName name="precioregla1x10x3mts">#REF!</definedName>
    <definedName name="preciorejilla2pul">#REF!</definedName>
    <definedName name="preciorejilla2pulcromo">#REF!</definedName>
    <definedName name="preciorematetermoacustica">#REF!</definedName>
    <definedName name="precioretroexcavadoraoruga">#REF!</definedName>
    <definedName name="preciorevestimientocort">#REF!</definedName>
    <definedName name="preciorodillodefelpa">#REF!</definedName>
    <definedName name="preciorotomartillo">#REF!</definedName>
    <definedName name="preciorubatex1pul">#REF!</definedName>
    <definedName name="PRECIOS">#REF!</definedName>
    <definedName name="Precios1">#REF!</definedName>
    <definedName name="preciosanitarioinstitucionalblanco">#REF!</definedName>
    <definedName name="preciosecadormanos">#REF!</definedName>
    <definedName name="preciosensorultrasonico">#REF!</definedName>
    <definedName name="preciosifonenp">#REF!</definedName>
    <definedName name="preciosifonpvc2pul">#REF!</definedName>
    <definedName name="preciosika1">#REF!</definedName>
    <definedName name="preciosikaanchorfix4">#REF!</definedName>
    <definedName name="preciosikadur501">#REF!</definedName>
    <definedName name="preciosikafelt30">#REF!</definedName>
    <definedName name="preciosikafeltfv">#REF!</definedName>
    <definedName name="preciosikafill12">#REF!</definedName>
    <definedName name="preciosikafilm">#REF!</definedName>
    <definedName name="preciosikaflex1a">#REF!</definedName>
    <definedName name="preciosikafloor">#REF!</definedName>
    <definedName name="preciosikafloor154">#REF!</definedName>
    <definedName name="preciosikafloor2020">#REF!</definedName>
    <definedName name="preciosikafloor2030">#REF!</definedName>
    <definedName name="preciosikagrout212">#REF!</definedName>
    <definedName name="preciosikaguard62">#REF!</definedName>
    <definedName name="preciosikalastic612">#REF!</definedName>
    <definedName name="preciosikamorterogris">#REF!</definedName>
    <definedName name="preciosikatecho">#REF!</definedName>
    <definedName name="preciosikatopseal107">#REF!</definedName>
    <definedName name="preciosikatransparente7w">#REF!</definedName>
    <definedName name="preciosilicona50ml">#REF!</definedName>
    <definedName name="PreciosMP">#REF!</definedName>
    <definedName name="preciosoldadura6013">#REF!</definedName>
    <definedName name="preciosoldadura7018">#REF!</definedName>
    <definedName name="preciosoldaduradecobre">#REF!</definedName>
    <definedName name="preciosoldaduraelectrica">#REF!</definedName>
    <definedName name="preciosoldadurapvc">#REF!</definedName>
    <definedName name="preciosoportecanal">#REF!</definedName>
    <definedName name="preciosoportemanguera">#REF!</definedName>
    <definedName name="preciosubcontratoascensor">#REF!</definedName>
    <definedName name="preciosubcontratoelectrico">#REF!</definedName>
    <definedName name="preciosubcontratoelectrobombatipo1">#REF!</definedName>
    <definedName name="preciosubcontratoescaleratanque">#REF!</definedName>
    <definedName name="preciosubcontratofachadavidrio">#REF!</definedName>
    <definedName name="preciosubcontratomallaraschel">#REF!</definedName>
    <definedName name="preciosubcontratomanguera8">#REF!</definedName>
    <definedName name="preciosubcontratomanovacuometro2_pul">#REF!</definedName>
    <definedName name="preciosubcontratomontacarga">#REF!</definedName>
    <definedName name="preciosubcontratopuertaacero">#REF!</definedName>
    <definedName name="preciosubcontratopuertacaseta">#REF!</definedName>
    <definedName name="preciosubcontratopuertacorrediza">#REF!</definedName>
    <definedName name="preciosubcontratopuertaemergenciatipo1">#REF!</definedName>
    <definedName name="preciosubcontratopuertamachimbre">#REF!</definedName>
    <definedName name="preciosubcontratotapamanhole">#REF!</definedName>
    <definedName name="preciosubcontratovalvulachequede8pulbxbhf">#REF!</definedName>
    <definedName name="preciosubcontratovalvulamariposade8pulbxbhf">#REF!</definedName>
    <definedName name="preciosubcontratoyee6x6pulbxbhf">#REF!</definedName>
    <definedName name="preciosuministropolisombra">#REF!</definedName>
    <definedName name="preciotablacaracoli">#REF!</definedName>
    <definedName name="preciotableromadera">#REF!</definedName>
    <definedName name="preciotabletadiscapacitados">#REF!</definedName>
    <definedName name="preciotabletadiscapacitadostoperol">#REF!</definedName>
    <definedName name="preciotaladro">#REF!</definedName>
    <definedName name="preciotapa12x12x5gris">#REF!</definedName>
    <definedName name="preciotapaaceroregistro">#REF!</definedName>
    <definedName name="preciotapajuntapiso">#REF!</definedName>
    <definedName name="preciotapapvcregistro">#REF!</definedName>
    <definedName name="preciotapon1_1_2pul">#REF!</definedName>
    <definedName name="preciotapon3_4pul">#REF!</definedName>
    <definedName name="precioteecobre3_4pul">#REF!</definedName>
    <definedName name="precioteede1_1_2pul">#REF!</definedName>
    <definedName name="precioteede1_2pul">#REF!</definedName>
    <definedName name="precioteede1pul">#REF!</definedName>
    <definedName name="precioteede2pul">#REF!</definedName>
    <definedName name="precioteede3_4pul">#REF!</definedName>
    <definedName name="preciotejaeternit">#REF!</definedName>
    <definedName name="preciotejamaster1000">#REF!</definedName>
    <definedName name="preciotejapolipropileno">#REF!</definedName>
    <definedName name="preciotejatermoacustica">#REF!</definedName>
    <definedName name="preciotejazincref1">#REF!</definedName>
    <definedName name="precioterminaltiporesortetermoplastico94v2">#REF!</definedName>
    <definedName name="preciothinner">#REF!</definedName>
    <definedName name="preciotierranegra">#REF!</definedName>
    <definedName name="preciotijeracorta">#REF!</definedName>
    <definedName name="preciotijeralarga">#REF!</definedName>
    <definedName name="preciotoma120v">#REF!</definedName>
    <definedName name="preciotomadoblepolotierra">#REF!</definedName>
    <definedName name="preciotopellantatipo1">#REF!</definedName>
    <definedName name="preciotopo">#REF!</definedName>
    <definedName name="preciotornillo5_16">#REF!</definedName>
    <definedName name="preciotornilloensamble8x1_1_4pul">#REF!</definedName>
    <definedName name="preciotornillofijador">#REF!</definedName>
    <definedName name="preciotornillogrado5de3_4pul">#REF!</definedName>
    <definedName name="preciotornilloscieloraso">#REF!</definedName>
    <definedName name="preciotornillotejamaster1000">#REF!</definedName>
    <definedName name="preciotornillotejatermoacustica">#REF!</definedName>
    <definedName name="preciotransportecamion">#REF!</definedName>
    <definedName name="preciotrituradogruesotipo1">#REF!</definedName>
    <definedName name="preciotuberia2_1_2pulsch40">#REF!</definedName>
    <definedName name="preciotuberia2pulsch40">#REF!</definedName>
    <definedName name="preciotuberiaconduit2pul">#REF!</definedName>
    <definedName name="preciotuberiaconduit3_4pul">#REF!</definedName>
    <definedName name="preciotuberiaemt1_2pul">#REF!</definedName>
    <definedName name="preciotuberiapresion1_1_2pul">#REF!</definedName>
    <definedName name="preciotuberiapresionde1_1_4pul">#REF!</definedName>
    <definedName name="preciotuberiapresionde1_2pul">#REF!</definedName>
    <definedName name="preciotuberiapresionde1pul">#REF!</definedName>
    <definedName name="preciotuberiapresionde2pul">#REF!</definedName>
    <definedName name="preciotuberiapresionde3_4pul">#REF!</definedName>
    <definedName name="preciotuberiasanitariade2pul">#REF!</definedName>
    <definedName name="preciotuberiasanitariade3pul">#REF!</definedName>
    <definedName name="preciotuberiasanitariade4pul">#REF!</definedName>
    <definedName name="preciotuberiaventilacion2pul">#REF!</definedName>
    <definedName name="preciotubo1_05">#REF!</definedName>
    <definedName name="preciotubo2">#REF!</definedName>
    <definedName name="preciotubo2_05">#REF!</definedName>
    <definedName name="preciotubo3_4">#REF!</definedName>
    <definedName name="preciotubocobreL1_2pul">#REF!</definedName>
    <definedName name="preciotubocobreL3_4pul">#REF!</definedName>
    <definedName name="preciotuercagalvanizada1_2pul">#REF!</definedName>
    <definedName name="preciounionconduit2pul">#REF!</definedName>
    <definedName name="preciounionconduit3_4pul">#REF!</definedName>
    <definedName name="preciounionemt1_2pul">#REF!</definedName>
    <definedName name="preciounionpresion1_1_2pul">#REF!</definedName>
    <definedName name="preciounionpresion1_1_4pul">#REF!</definedName>
    <definedName name="preciounionpresion1pul">#REF!</definedName>
    <definedName name="preciounionpresion2pul">#REF!</definedName>
    <definedName name="preciounionpresionde1_2pul">#REF!</definedName>
    <definedName name="preciounionsanitariade2pul">#REF!</definedName>
    <definedName name="preciounionsanitariade3pul">#REF!</definedName>
    <definedName name="preciounionsanitariade4pul">#REF!</definedName>
    <definedName name="preciovalvulaangular1_1_2pul">#REF!</definedName>
    <definedName name="preciovalvulaangular2_1_2pul">#REF!</definedName>
    <definedName name="preciovalvulabola1">#REF!</definedName>
    <definedName name="preciovalvulaflotador2pul">#REF!</definedName>
    <definedName name="preciovalvulapiecanastilla8">#REF!</definedName>
    <definedName name="preciovalvulapushdeempotrar">#REF!</definedName>
    <definedName name="preciovalvulareductora2_1_2pul">#REF!</definedName>
    <definedName name="preciovalvulareductora4pul">#REF!</definedName>
    <definedName name="preciovalvularetencion2_1_2pul">#REF!</definedName>
    <definedName name="preciovalvularetencion2pul">#REF!</definedName>
    <definedName name="preciovarillacuadrada1_2">#REF!</definedName>
    <definedName name="preciovarillaplastica">#REF!</definedName>
    <definedName name="preciovarsol">#REF!</definedName>
    <definedName name="precioventana200x40corrediza">#REF!</definedName>
    <definedName name="precioventana353x250cristal10mm">#REF!</definedName>
    <definedName name="precioventana50x80aluminio">#REF!</definedName>
    <definedName name="precioventana60x40corrediza">#REF!</definedName>
    <definedName name="precioventanacorrediza">#REF!</definedName>
    <definedName name="precioventanaperciana">#REF!</definedName>
    <definedName name="precioventanavc">#REF!</definedName>
    <definedName name="preciovibradordeconcreto">#REF!</definedName>
    <definedName name="preciovibrocompactador8ton">#REF!</definedName>
    <definedName name="preciovolqueta5km">#REF!</definedName>
    <definedName name="precioyeesanitariode4pul">#REF!</definedName>
    <definedName name="precioyeesanitarioreducidode4a2pul">#REF!</definedName>
    <definedName name="PRELIMINARES">#REF!</definedName>
    <definedName name="Prensa_estopa_de_3_4">#REF!</definedName>
    <definedName name="prest_almacenista">#REF!</definedName>
    <definedName name="prest_ayudante">#REF!</definedName>
    <definedName name="prest_cadenero">#REF!</definedName>
    <definedName name="prest_carpintero">#REF!</definedName>
    <definedName name="prest_celador">#REF!</definedName>
    <definedName name="prest_directordeobra">#REF!</definedName>
    <definedName name="prest_electricista">#REF!</definedName>
    <definedName name="prest_ingenieroresidente">#REF!</definedName>
    <definedName name="prest_inspector">#REF!</definedName>
    <definedName name="prest_maestrodeobra">#REF!</definedName>
    <definedName name="prest_oficial">#REF!</definedName>
    <definedName name="prest_operario">#REF!</definedName>
    <definedName name="prest_pintor">#REF!</definedName>
    <definedName name="prest_plomero">#REF!</definedName>
    <definedName name="prest_secretaria">#REF!</definedName>
    <definedName name="prest_soldador">#REF!</definedName>
    <definedName name="prest_tecnico">#REF!</definedName>
    <definedName name="prest_topografo">#REF!</definedName>
    <definedName name="prest_trabajadorasocial">#REF!</definedName>
    <definedName name="presta">#REF!</definedName>
    <definedName name="prestaciones">#REF!</definedName>
    <definedName name="Prestaciones_sociales">#REF!</definedName>
    <definedName name="Presu">#REF!</definedName>
    <definedName name="PresuDerivGuatDef" hidden="1">{"via1",#N/A,TRUE,"general";"via2",#N/A,TRUE,"general";"via3",#N/A,TRUE,"general"}</definedName>
    <definedName name="PresuPresaDef" hidden="1">{"via1",#N/A,TRUE,"general";"via2",#N/A,TRUE,"general";"via3",#N/A,TRUE,"general"}</definedName>
    <definedName name="PRESUPUESTO">#REF!</definedName>
    <definedName name="PRIMER" hidden="1">{"via1",#N/A,TRUE,"general";"via2",#N/A,TRUE,"general";"via3",#N/A,TRUE,"general"}</definedName>
    <definedName name="PRIMET" hidden="1">{"TAB1",#N/A,TRUE,"GENERAL";"TAB2",#N/A,TRUE,"GENERAL";"TAB3",#N/A,TRUE,"GENERAL";"TAB4",#N/A,TRUE,"GENERAL";"TAB5",#N/A,TRUE,"GENERAL"}</definedName>
    <definedName name="Princ">#REF!</definedName>
    <definedName name="PRINT_AREA">#N/A</definedName>
    <definedName name="PRINT_AREA_MI">#N/A</definedName>
    <definedName name="Print_Area_Reset" localSheetId="1">OFFSET([0]!Full_Print,0,0,'Acta Parcial 01.'!Last_Row)</definedName>
    <definedName name="Print_Area_Reset">OFFSET([0]!Full_Print,0,0,[0]!Last_Row)</definedName>
    <definedName name="PRINT_TITLES">#N/A</definedName>
    <definedName name="PRINT_TITLES_MI">#N/A</definedName>
    <definedName name="proddsfdhgasd">#REF!</definedName>
    <definedName name="PRODUCCIONACTUAL">#REF!</definedName>
    <definedName name="PrOfic">#REF!</definedName>
    <definedName name="PROPONENTE">#REF!</definedName>
    <definedName name="protectorventana">#REF!</definedName>
    <definedName name="Prov">#REF!</definedName>
    <definedName name="PROYECCIONDEMANDATABLA1">#REF!</definedName>
    <definedName name="PROYECTO">#REF!</definedName>
    <definedName name="PROYECTOS">#REF!</definedName>
    <definedName name="prueba">#REF!</definedName>
    <definedName name="PRUEBA_01">SUMIF(#REF!,#REF!,#REF!)+SUMIF(#REF!,#REF!,#REF!)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ERTA_LAMINA">#REF!</definedName>
    <definedName name="PUERTA_PASADOR">#REF!</definedName>
    <definedName name="PUERTA_PASADOR_2">#REF!</definedName>
    <definedName name="PUERTA_SEGUNDISEÑO">#REF!</definedName>
    <definedName name="puertaaluminiotipo1">#REF!</definedName>
    <definedName name="puertaaluminiotipo2">#REF!</definedName>
    <definedName name="puertaaluminiotipo3">#REF!</definedName>
    <definedName name="puertacortafuego">#REF!</definedName>
    <definedName name="puertadoblehoja">#REF!</definedName>
    <definedName name="puertaentamborada96x200">#REF!</definedName>
    <definedName name="puertaescotilla">#REF!</definedName>
    <definedName name="puertalam">#REF!</definedName>
    <definedName name="puertametalica100x220">#REF!</definedName>
    <definedName name="puertasubestacion">#REF!</definedName>
    <definedName name="puertatipo1">#REF!</definedName>
    <definedName name="puertatipo2">#REF!</definedName>
    <definedName name="puertatipo3">#REF!</definedName>
    <definedName name="puertatipo4">#REF!</definedName>
    <definedName name="puertatipo5">#REF!</definedName>
    <definedName name="puertatipo6">#REF!</definedName>
    <definedName name="puertatipo7">#REF!</definedName>
    <definedName name="puertatipo8">#REF!</definedName>
    <definedName name="Pulidora">#REF!</definedName>
    <definedName name="Pulidora_de_9">#REF!</definedName>
    <definedName name="pulidora4pul">#REF!</definedName>
    <definedName name="pulidora9_pul">#REF!</definedName>
    <definedName name="pulidoragranito">#REF!</definedName>
    <definedName name="PUNT">#REF!</definedName>
    <definedName name="PUNT_2">#REF!</definedName>
    <definedName name="punt_2pul">#REF!</definedName>
    <definedName name="punt_3pul">#REF!</definedName>
    <definedName name="punt2_05pul">#REF!</definedName>
    <definedName name="Punta_captadora_5_8__60_cms">#REF!</definedName>
    <definedName name="PUNTILLA">#REF!</definedName>
    <definedName name="PUNTILLA_2">#REF!</definedName>
    <definedName name="Puntilla_de_1">#REF!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maxdesarenador">#REF!</definedName>
    <definedName name="QMAXDIARIO">#REF!</definedName>
    <definedName name="Qmed">#REF!</definedName>
    <definedName name="QMIN">#REF!</definedName>
    <definedName name="qmindesarenador">#REF!</definedName>
    <definedName name="QPROM">#REF!</definedName>
    <definedName name="qq">#REF!</definedName>
    <definedName name="qqqqqw" hidden="1">{"via1",#N/A,TRUE,"general";"via2",#N/A,TRUE,"general";"via3",#N/A,TRUE,"general"}</definedName>
    <definedName name="QRS">#REF!</definedName>
    <definedName name="QUIMICOSTABLA1.3.1">#REF!</definedName>
    <definedName name="qw" hidden="1">{"via1",#N/A,TRUE,"general";"via2",#N/A,TRUE,"general";"via3",#N/A,TRUE,"general"}</definedName>
    <definedName name="qwdas2" hidden="1">{"via1",#N/A,TRUE,"general";"via2",#N/A,TRUE,"general";"via3",#N/A,TRUE,"general"}</definedName>
    <definedName name="QWE" hidden="1">#REF!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ON">#REF!</definedName>
    <definedName name="Rajon.Prof">#REF!</definedName>
    <definedName name="rana">#REF!</definedName>
    <definedName name="rango">#REF!</definedName>
    <definedName name="Rb">#REF!</definedName>
    <definedName name="Rd">#REF!</definedName>
    <definedName name="rds">#REF!</definedName>
    <definedName name="Re">#REF!</definedName>
    <definedName name="RECAT">#REF!</definedName>
    <definedName name="Recubrimiento_sintetico">#REF!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doblon">#REF!</definedName>
    <definedName name="REDUCCION_3__x_2">#REF!</definedName>
    <definedName name="REDUCCION_4__x_3">#REF!</definedName>
    <definedName name="reduccioncobre3_4a1_2pul">#REF!</definedName>
    <definedName name="REF">#REF!</definedName>
    <definedName name="REFERENCIAPROYECTOS">#REF!</definedName>
    <definedName name="Reflector_de_100_W">#REF!</definedName>
    <definedName name="REFLECTOR_LED">#REF!</definedName>
    <definedName name="rege" hidden="1">{"TAB1",#N/A,TRUE,"GENERAL";"TAB2",#N/A,TRUE,"GENERAL";"TAB3",#N/A,TRUE,"GENERAL";"TAB4",#N/A,TRUE,"GENERAL";"TAB5",#N/A,TRUE,"GENERAL"}</definedName>
    <definedName name="regional">#REF!</definedName>
    <definedName name="registrocorte1_2pul">#REF!</definedName>
    <definedName name="regla1x10x3mts">#REF!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hidden="1">{"via1",#N/A,TRUE,"general";"via2",#N/A,TRUE,"general";"via3",#N/A,TRUE,"general"}</definedName>
    <definedName name="rejilla">#REF!</definedName>
    <definedName name="rejilla2pul">#REF!</definedName>
    <definedName name="rejilla2pulcromo">#REF!</definedName>
    <definedName name="RELACUION">#REF!</definedName>
    <definedName name="rell">#REF!</definedName>
    <definedName name="relle">#REF!</definedName>
    <definedName name="relleno">#REF!</definedName>
    <definedName name="Relleno.Anden">#REF!</definedName>
    <definedName name="Relleno.Prof">#REF!</definedName>
    <definedName name="RELLSELECC">#REF!</definedName>
    <definedName name="rellsitu">#REF!</definedName>
    <definedName name="Remate_de_teja_en_voladizo">#REF!</definedName>
    <definedName name="rematetermoacustica">#REF!</definedName>
    <definedName name="remb">#REF!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ultado">#REF!</definedName>
    <definedName name="RESUM">#REF!</definedName>
    <definedName name="resum2">#REF!</definedName>
    <definedName name="resumen">#REF!</definedName>
    <definedName name="RESUMEN_MATERIAL">A_23+(SUMIF(#REF!,#REF!,#REF!)+SUMIF(#REF!,#REF!,#REF!)+SUMIF(#REF!,#REF!,#REF!)+SUMIF(#REF!,#REF!,#REF!)+SUMIF(#REF!,#REF!,#REF!)+SUMIF(#REF!,#REF!,#REF!))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enc">#REF!</definedName>
    <definedName name="retiroarbol">#REF!</definedName>
    <definedName name="retirocorte">#REF!</definedName>
    <definedName name="RETRO">#REF!</definedName>
    <definedName name="RETROCARGADOR">#REF!</definedName>
    <definedName name="Retroexcavadora_pc_40">#REF!</definedName>
    <definedName name="retroexcavadoraoruga">#REF!</definedName>
    <definedName name="RETTRE" hidden="1">{"via1",#N/A,TRUE,"general";"via2",#N/A,TRUE,"general";"via3",#N/A,TRUE,"general"}</definedName>
    <definedName name="rety" hidden="1">{"TAB1",#N/A,TRUE,"GENERAL";"TAB2",#N/A,TRUE,"GENERAL";"TAB3",#N/A,TRUE,"GENERAL";"TAB4",#N/A,TRUE,"GENERAL";"TAB5",#N/A,TRUE,"GENERAL"}</definedName>
    <definedName name="revestimientocort">#REF!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IF([0]!Loan_Amount*[0]!Interest_Rate*[0]!Loan_Years*[0]!Loan_Start&gt;0,1,0)</definedName>
    <definedName name="RIEL">#REF!</definedName>
    <definedName name="RIELES_METALICOS">#REF!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6</definedName>
    <definedName name="RiskMinimizeOnStart" hidden="1">FALSE</definedName>
    <definedName name="RiskMonitorConvergence" hidden="1">FALSE</definedName>
    <definedName name="RiskMultipleCPUSupportEnabled" hidden="1">TRUE</definedName>
    <definedName name="RiskNumIterations" hidden="1">100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LANT">#REF!</definedName>
    <definedName name="rlo">#REF!</definedName>
    <definedName name="rm">#REF!</definedName>
    <definedName name="Rmm">#REF!</definedName>
    <definedName name="Rn">#REF!</definedName>
    <definedName name="rñ">#REF!</definedName>
    <definedName name="Ro">#REF!</definedName>
    <definedName name="RODILLO">#REF!</definedName>
    <definedName name="Rodillo_de_felpa">#REF!</definedName>
    <definedName name="rodillodefelpa">#REF!</definedName>
    <definedName name="rolando">#REF!</definedName>
    <definedName name="ROLLO_DE_PAPEL">#REF!</definedName>
    <definedName name="rotomartillo">#REF!</definedName>
    <definedName name="Rp">#REF!</definedName>
    <definedName name="Rq">#REF!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RRTGTG">#REF!</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batex1pul">#REF!</definedName>
    <definedName name="ruru" hidden="1">{"TAB1",#N/A,TRUE,"GENERAL";"TAB2",#N/A,TRUE,"GENERAL";"TAB3",#N/A,TRUE,"GENERAL";"TAB4",#N/A,TRUE,"GENERAL";"TAB5",#N/A,TRUE,"GENERAL"}</definedName>
    <definedName name="RUTA" localSheetId="1">DATE(YEAR([0]!Loan_Start),MONTH([0]!Loan_Start)+Payment_Number,DAY([0]!Loan_Start))</definedName>
    <definedName name="RUTA">DATE(YEAR([0]!Loan_Start),MONTH([0]!Loan_Start)+Payment_Number,DAY([0]!Loan_Start))</definedName>
    <definedName name="rutu" hidden="1">{"via1",#N/A,TRUE,"general";"via2",#N/A,TRUE,"general";"via3",#N/A,TRUE,"general"}</definedName>
    <definedName name="Rv">#REF!</definedName>
    <definedName name="RVIB">#REF!</definedName>
    <definedName name="RW">#REF!</definedName>
    <definedName name="rwt" hidden="1">{"via1",#N/A,TRUE,"general";"via2",#N/A,TRUE,"general";"via3",#N/A,TRUE,"general"}</definedName>
    <definedName name="Rx">#REF!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#REF!</definedName>
    <definedName name="SA">#REF!</definedName>
    <definedName name="saa" hidden="1">{"via1",#N/A,TRUE,"general";"via2",#N/A,TRUE,"general";"via3",#N/A,TRUE,"general"}</definedName>
    <definedName name="SACOS_FIQUE">#REF!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Minimo">#REF!</definedName>
    <definedName name="saltoma">#REF!</definedName>
    <definedName name="salventil">#REF!</definedName>
    <definedName name="sanitario">#REF!</definedName>
    <definedName name="sanitarioinstitucionalblanco">#REF!</definedName>
    <definedName name="SARDI">#REF!</definedName>
    <definedName name="sasa">#REF!</definedName>
    <definedName name="Sb">#REF!</definedName>
    <definedName name="sbe">#REF!</definedName>
    <definedName name="SBG.Esp">#REF!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CSF">#REF!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hjfasdfjasj">#REF!</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#REF!</definedName>
    <definedName name="secadormanos">#REF!</definedName>
    <definedName name="secretaria">#REF!</definedName>
    <definedName name="SEG">#REF!</definedName>
    <definedName name="SEGUETA">#REF!</definedName>
    <definedName name="segundo">#REF!</definedName>
    <definedName name="seguridad_social_y_dotacion_glb">#REF!</definedName>
    <definedName name="seguridad_social_y_dotacion_kg">#REF!</definedName>
    <definedName name="seguridad_social_y_dotacion_m2">#REF!</definedName>
    <definedName name="seguridad_social_y_dotacion_m3">#REF!</definedName>
    <definedName name="seguridad_social_y_dotacion_ml">#REF!</definedName>
    <definedName name="seguridad_social_y_dotacion_und">#REF!</definedName>
    <definedName name="sencount" hidden="1">1</definedName>
    <definedName name="sensorultrasonico">#REF!</definedName>
    <definedName name="SEÑAL">#REF!</definedName>
    <definedName name="Separacion.Barras">#REF!</definedName>
    <definedName name="Separacion.Dovelas">#REF!</definedName>
    <definedName name="SEPARACIONPLACAS">#REF!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h">#REF!</definedName>
    <definedName name="SHARED_FORMULA_21">#N/A</definedName>
    <definedName name="si">#REF!</definedName>
    <definedName name="SIFON_180_2">#REF!</definedName>
    <definedName name="SIFON_P_LAVA">#REF!</definedName>
    <definedName name="SIFON_SANI_2">#REF!</definedName>
    <definedName name="SIFON_SANI_4">#REF!</definedName>
    <definedName name="sifonenp">#REF!</definedName>
    <definedName name="sifonpvc2pul">#REF!</definedName>
    <definedName name="SIKA">#REF!</definedName>
    <definedName name="SIKA_1">#REF!</definedName>
    <definedName name="sika1">#REF!</definedName>
    <definedName name="sikaanchorfix4">#REF!</definedName>
    <definedName name="SIKADUR">#REF!</definedName>
    <definedName name="SIKADUR_31">#REF!</definedName>
    <definedName name="sikadur501">#REF!</definedName>
    <definedName name="sikafelt30">#REF!</definedName>
    <definedName name="sikafeltfv">#REF!</definedName>
    <definedName name="SIKAFILL">#REF!</definedName>
    <definedName name="sikafill12">#REF!</definedName>
    <definedName name="sikafilm">#REF!</definedName>
    <definedName name="sikaflex1a">#REF!</definedName>
    <definedName name="sikafloor">#REF!</definedName>
    <definedName name="sikafloor154">#REF!</definedName>
    <definedName name="sikafloor2020">#REF!</definedName>
    <definedName name="sikafloor2030">#REF!</definedName>
    <definedName name="sikagrout212">#REF!</definedName>
    <definedName name="sikaguard62">#REF!</definedName>
    <definedName name="sikalastic612">#REF!</definedName>
    <definedName name="sikamorterogris">#REF!</definedName>
    <definedName name="sikatecho">#REF!</definedName>
    <definedName name="sikatopseal107">#REF!</definedName>
    <definedName name="sikatransparente7w">#REF!</definedName>
    <definedName name="silicona50ml">#REF!</definedName>
    <definedName name="SILLA_DOBLE">#REF!</definedName>
    <definedName name="SILLA_JUECES">#REF!</definedName>
    <definedName name="siste">#REF!</definedName>
    <definedName name="sk">#REF!</definedName>
    <definedName name="sm">#REF!</definedName>
    <definedName name="SMMLV1996">#REF!</definedName>
    <definedName name="SMMLV1997">#REF!</definedName>
    <definedName name="SMMLV1998">#REF!</definedName>
    <definedName name="SMMLV2000">#REF!</definedName>
    <definedName name="SMMLV2002">#REF!</definedName>
    <definedName name="SMMLV2003">#REF!</definedName>
    <definedName name="SMMLV2005">#REF!</definedName>
    <definedName name="SMMLV2006">#REF!</definedName>
    <definedName name="SMMLV2007">#REF!</definedName>
    <definedName name="SMMLV2008">#REF!</definedName>
    <definedName name="SMMLV2009">#REF!</definedName>
    <definedName name="SMMLV2010">#REF!</definedName>
    <definedName name="SMMLV2011">#REF!</definedName>
    <definedName name="SMMLV2012">#REF!</definedName>
    <definedName name="sn">#REF!</definedName>
    <definedName name="snw">#REF!</definedName>
    <definedName name="sñ">#REF!</definedName>
    <definedName name="so">#REF!</definedName>
    <definedName name="SOBRE2H">#REF!</definedName>
    <definedName name="sobre4h">#REF!</definedName>
    <definedName name="sobrecimiento">#REF!</definedName>
    <definedName name="solado">#REF!</definedName>
    <definedName name="SOLDA">#REF!</definedName>
    <definedName name="SOLDAD">#REF!</definedName>
    <definedName name="soldador">#REF!</definedName>
    <definedName name="Soldador_1A">#REF!</definedName>
    <definedName name="SOLDADURA">#REF!</definedName>
    <definedName name="Soldadura_6018">#REF!</definedName>
    <definedName name="SOLDADURA_7018">#REF!</definedName>
    <definedName name="SOLDADURA_CAWELL">#REF!</definedName>
    <definedName name="Soldadura_electrica">#REF!</definedName>
    <definedName name="Soldadura_exotermica_115">#REF!</definedName>
    <definedName name="SOLDADURA_PVC">#REF!</definedName>
    <definedName name="Soldadura_pvc_liquida_1_4">#REF!</definedName>
    <definedName name="soldadura6013">#REF!</definedName>
    <definedName name="soldadura7018">#REF!</definedName>
    <definedName name="soldaduradecobre">#REF!</definedName>
    <definedName name="soldaduraelectrica">#REF!</definedName>
    <definedName name="soldadurapvc">#REF!</definedName>
    <definedName name="SOPORTE_4_LAMPARAS">#REF!</definedName>
    <definedName name="Soporte_anillo_poliamida_30_mm">#REF!</definedName>
    <definedName name="SOPORTE_LUNIMARA">#REF!</definedName>
    <definedName name="soportecanal">#REF!</definedName>
    <definedName name="soportemanguera">#REF!</definedName>
    <definedName name="SOSO" hidden="1">#REF!</definedName>
    <definedName name="spread">#REF!</definedName>
    <definedName name="sr">#REF!</definedName>
    <definedName name="srwrwr" hidden="1">{"TAB1",#N/A,TRUE,"GENERAL";"TAB2",#N/A,TRUE,"GENERAL";"TAB3",#N/A,TRUE,"GENERAL";"TAB4",#N/A,TRUE,"GENERAL";"TAB5",#N/A,TRUE,"GENERAL"}</definedName>
    <definedName name="ss">#REF!</definedName>
    <definedName name="SSETL">#REF!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IF([0]!Loan_Amount*[0]!Interest_Rate*[0]!Loan_Years*[0]!Loan_Start&gt;0,1,0)</definedName>
    <definedName name="sssssy" hidden="1">{"via1",#N/A,TRUE,"general";"via2",#N/A,TRUE,"general";"via3",#N/A,TRUE,"general"}</definedName>
    <definedName name="stt" hidden="1">{"via1",#N/A,TRUE,"general";"via2",#N/A,TRUE,"general";"via3",#N/A,TRUE,"general"}</definedName>
    <definedName name="SUB_BASE">#REF!</definedName>
    <definedName name="subcontratoascensor">#REF!</definedName>
    <definedName name="subcontratoelectrico">#REF!</definedName>
    <definedName name="subcontratoelectrobombatipo1">#REF!</definedName>
    <definedName name="subcontratoescaleratanque">#REF!</definedName>
    <definedName name="subcontratofachadavidrio">#REF!</definedName>
    <definedName name="subcontratomallaraschel">#REF!</definedName>
    <definedName name="subcontratomanguera8">#REF!</definedName>
    <definedName name="subcontratomanovacuometro2_pul">#REF!</definedName>
    <definedName name="subcontratomontacarga">#REF!</definedName>
    <definedName name="subcontratopuertaacero">#REF!</definedName>
    <definedName name="subcontratopuertacorrediza">#REF!</definedName>
    <definedName name="subcontratopuertaemergenciatipo1">#REF!</definedName>
    <definedName name="subcontratopuertamachimbre">#REF!</definedName>
    <definedName name="subcontratotapamanhole">#REF!</definedName>
    <definedName name="subcontratovalvulachequede8pulbxbhf">#REF!</definedName>
    <definedName name="subcontratovalvulamariposade8pulbxbhf">#REF!</definedName>
    <definedName name="subcontratoyee6x6pulbxbhf">#REF!</definedName>
    <definedName name="subontratopuertacaseta">#REF!</definedName>
    <definedName name="suma">#REF!</definedName>
    <definedName name="suministropolisombra">#REF!</definedName>
    <definedName name="Super_T">#REF!</definedName>
    <definedName name="SUPERCEL">#REF!</definedName>
    <definedName name="supert">#REF!</definedName>
    <definedName name="SUPLEMENTO_PVC_ELEC">#REF!</definedName>
    <definedName name="swsw" hidden="1">{"via1",#N/A,TRUE,"general";"via2",#N/A,TRUE,"general";"via3",#N/A,TRUE,"general"}</definedName>
    <definedName name="swsw3" hidden="1">{"TAB1",#N/A,TRUE,"GENERAL";"TAB2",#N/A,TRUE,"GENERAL";"TAB3",#N/A,TRUE,"GENERAL";"TAB4",#N/A,TRUE,"GENERAL";"TAB5",#N/A,TRUE,"GENERAL"}</definedName>
    <definedName name="SZX">#REF!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 hidden="1">{"TAB1",#N/A,TRUE,"GENERAL";"TAB2",#N/A,TRUE,"GENERAL";"TAB3",#N/A,TRUE,"GENERAL";"TAB4",#N/A,TRUE,"GENERAL";"TAB5",#N/A,TRUE,"GENERAL"}</definedName>
    <definedName name="Ta">#REF!</definedName>
    <definedName name="TAB">#REF!</definedName>
    <definedName name="TABLA">#REF!</definedName>
    <definedName name="tabla_camajon">#REF!</definedName>
    <definedName name="TABLA_CMI">#REF!</definedName>
    <definedName name="TABLA_DE_CARACOLI">#REF!</definedName>
    <definedName name="TABLA_DE_CONTENIDO__A1">#REF!</definedName>
    <definedName name="Tabla_en_madera">#REF!</definedName>
    <definedName name="TABLA_RN">#REF!</definedName>
    <definedName name="TABLA1.12">#REF!</definedName>
    <definedName name="TABLA1.2.2">#REF!</definedName>
    <definedName name="tablacaracoli">#REF!</definedName>
    <definedName name="TABLERO_12_CTO_TRIFA">#REF!</definedName>
    <definedName name="TABLERO_18_CTOS">#REF!</definedName>
    <definedName name="TABLERO_4_CIRCUITOS">#REF!</definedName>
    <definedName name="Tablero_de_70_x_1_40">#REF!</definedName>
    <definedName name="Tablero_de_control">#REF!</definedName>
    <definedName name="Tablero_general_de_90_x60_x_20">#REF!</definedName>
    <definedName name="Tablero_trifásico_12_circuitos">#REF!</definedName>
    <definedName name="tablero2">#REF!</definedName>
    <definedName name="TABLEROACRIL">#REF!</definedName>
    <definedName name="tableromadera">#REF!</definedName>
    <definedName name="TABLEROS_MADERA">#REF!</definedName>
    <definedName name="TABLETA_TOPEROL_AMARI">#REF!</definedName>
    <definedName name="tabletadiscapacitados">#REF!</definedName>
    <definedName name="tabletadiscapacitadostoperol">#REF!</definedName>
    <definedName name="Tablon">#REF!</definedName>
    <definedName name="Tablon_gres">#REF!</definedName>
    <definedName name="TABLON_VITRIFICADO">#REF!</definedName>
    <definedName name="taladro">#REF!</definedName>
    <definedName name="TANQ">#REF!</definedName>
    <definedName name="TANQUE_METALICO">#REF!</definedName>
    <definedName name="TANQUE_PLAS_1000">#REF!</definedName>
    <definedName name="TANQUES4.1">#REF!</definedName>
    <definedName name="TAPA">#REF!</definedName>
    <definedName name="TAPA_CIEGA">#REF!</definedName>
    <definedName name="Tapa_ciega_exagonal">#REF!</definedName>
    <definedName name="TAPA_CIEGA_RAWELL">#REF!</definedName>
    <definedName name="TAPA_HF">#REF!</definedName>
    <definedName name="tapa12x12x5gris">#REF!</definedName>
    <definedName name="tapaaceroregistro">#REF!</definedName>
    <definedName name="tapajuntapiso">#REF!</definedName>
    <definedName name="tapapvcregistro">#REF!</definedName>
    <definedName name="TAPON_2__P.V.C">#REF!</definedName>
    <definedName name="TAPON_TUBO_GAL_2">#REF!</definedName>
    <definedName name="tapon1_1_2pul">#REF!</definedName>
    <definedName name="tapon3_4pul">#REF!</definedName>
    <definedName name="Tarifa_de_transporte">#REF!</definedName>
    <definedName name="TARIFA_H_M">#REF!</definedName>
    <definedName name="TARIFA_TRANSPORTE">#REF!</definedName>
    <definedName name="TARIFAS_SUBSIDIOS">#REF!</definedName>
    <definedName name="TARIFAS1">#REF!</definedName>
    <definedName name="TAZA_FLUXOMETRO">#REF!</definedName>
    <definedName name="tb">#REF!</definedName>
    <definedName name="Tc">#REF!</definedName>
    <definedName name="Td">#REF!</definedName>
    <definedName name="tdy" hidden="1">{"TAB1",#N/A,TRUE,"GENERAL";"TAB2",#N/A,TRUE,"GENERAL";"TAB3",#N/A,TRUE,"GENERAL";"TAB4",#N/A,TRUE,"GENERAL";"TAB5",#N/A,TRUE,"GENERAL"}</definedName>
    <definedName name="Te">#REF!</definedName>
    <definedName name="Tec_Adesivo">#REF!</definedName>
    <definedName name="TECN" localSheetId="1">DATE(YEAR([0]!Loan_Start),MONTH([0]!Loan_Start)+Payment_Number,DAY([0]!Loan_Start))</definedName>
    <definedName name="TECN">DATE(YEAR([0]!Loan_Start),MONTH([0]!Loan_Start)+Payment_Number,DAY([0]!Loan_Start))</definedName>
    <definedName name="tecnico">#REF!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_2">#REF!</definedName>
    <definedName name="TEE_PRES_3_4">#REF!</definedName>
    <definedName name="teecobre3_4pul">#REF!</definedName>
    <definedName name="teede1_1_2pul">#REF!</definedName>
    <definedName name="teede1_2pul">#REF!</definedName>
    <definedName name="teede1pul">#REF!</definedName>
    <definedName name="teede2pul">#REF!</definedName>
    <definedName name="teede3_4pul">#REF!</definedName>
    <definedName name="TEFLON">#REF!</definedName>
    <definedName name="Teja_aluminio">#REF!</definedName>
    <definedName name="Teja_aluzinc">#REF!</definedName>
    <definedName name="TEJA_ETERNIT">#REF!</definedName>
    <definedName name="TEJA_TERMO">#REF!</definedName>
    <definedName name="TEJA_TERMOACUSTICA">#REF!</definedName>
    <definedName name="Teja_thermoacustica">#REF!</definedName>
    <definedName name="tejaeternit">#REF!</definedName>
    <definedName name="tejamaster1000">#REF!</definedName>
    <definedName name="tejapolipropileno">#REF!</definedName>
    <definedName name="tejatermoacustica">#REF!</definedName>
    <definedName name="tejazincref1">#REF!</definedName>
    <definedName name="TELA">#REF!</definedName>
    <definedName name="TELA_VERDE">#REF!</definedName>
    <definedName name="Tela_verde_de_cerramiento">#REF!</definedName>
    <definedName name="TENSOR_ACERO">#REF!</definedName>
    <definedName name="Terminal_de_resorte">#REF!</definedName>
    <definedName name="TERMINAL_PONCHABLE_4_0">#REF!</definedName>
    <definedName name="TERMINAL_PONCHABLE_6">#REF!</definedName>
    <definedName name="terminaltiporesortetermoplastico94v2">#REF!</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h">#REF!</definedName>
    <definedName name="thdh" hidden="1">{"TAB1",#N/A,TRUE,"GENERAL";"TAB2",#N/A,TRUE,"GENERAL";"TAB3",#N/A,TRUE,"GENERAL";"TAB4",#N/A,TRUE,"GENERAL";"TAB5",#N/A,TRUE,"GENERAL"}</definedName>
    <definedName name="thinner">#REF!</definedName>
    <definedName name="thtj" hidden="1">{"via1",#N/A,TRUE,"general";"via2",#N/A,TRUE,"general";"via3",#N/A,TRUE,"general"}</definedName>
    <definedName name="Ti">#REF!</definedName>
    <definedName name="TIEMPO">#REF!</definedName>
    <definedName name="TIERRA_NEGRA">#REF!</definedName>
    <definedName name="tierranegra">#REF!</definedName>
    <definedName name="tijeracorta">#REF!</definedName>
    <definedName name="tijeralarga">#REF!</definedName>
    <definedName name="TIJERAS">#REF!</definedName>
    <definedName name="Tinner">#REF!</definedName>
    <definedName name="TIPO">#REF!</definedName>
    <definedName name="tipoandamio1x1.5">#REF!</definedName>
    <definedName name="tipoandamiocertificado">#REF!</definedName>
    <definedName name="tipocanguro">#REF!</definedName>
    <definedName name="tipocarrotanque">#REF!</definedName>
    <definedName name="tipocompresorpistola">#REF!</definedName>
    <definedName name="tipocortadora1">#REF!</definedName>
    <definedName name="tipodestroncadora">#REF!</definedName>
    <definedName name="tipoequiposoldadura">#REF!</definedName>
    <definedName name="tipoequipotopo">#REF!</definedName>
    <definedName name="tipohelicopteroconcreto">#REF!</definedName>
    <definedName name="tipohincadapilotes">#REF!</definedName>
    <definedName name="tipomezcl">#REF!</definedName>
    <definedName name="tipominicargadordemoledor">#REF!</definedName>
    <definedName name="tipominicargadorexcavador">#REF!</definedName>
    <definedName name="tipomontacarga">#REF!</definedName>
    <definedName name="tipomontacargas">#REF!</definedName>
    <definedName name="tipomotobomba_3pul">#REF!</definedName>
    <definedName name="tipomotoniveladora">#REF!</definedName>
    <definedName name="tipooxicorte">#REF!</definedName>
    <definedName name="tipopajarita">#REF!</definedName>
    <definedName name="tipopulidora9_pul">#REF!</definedName>
    <definedName name="tipopulidoragranito">#REF!</definedName>
    <definedName name="tiporana">#REF!</definedName>
    <definedName name="tiporetroexcavadoraoruga">#REF!</definedName>
    <definedName name="tiporotomartillo">#REF!</definedName>
    <definedName name="TiposPersonalTecnico">#REF!</definedName>
    <definedName name="tipotopo">#REF!</definedName>
    <definedName name="tipotransportecamion">#REF!</definedName>
    <definedName name="tipov">#REF!</definedName>
    <definedName name="tipovibradordeconcreto">#REF!</definedName>
    <definedName name="tipovibrocompactador8ton">#REF!</definedName>
    <definedName name="tipovolqueta5km">#REF!</definedName>
    <definedName name="TIRSOCIOS">#REF!</definedName>
    <definedName name="TIRSOCIOS_2">#REF!</definedName>
    <definedName name="TIT">#REF!</definedName>
    <definedName name="titi">IF([0]!Loan_Amount*[0]!Interest_Rate*[0]!Loan_Years*[0]!Loan_Start&gt;0,1,0)</definedName>
    <definedName name="TITO" localSheetId="1">IF([0]!RICO,[0]!Header_Row+'Acta Parcial 01.'!TUPI,[0]!Header_Row)</definedName>
    <definedName name="TITO">IF(RICO,Header_Row+[0]!TUPI,Header_Row)</definedName>
    <definedName name="TITOF" localSheetId="1">IF([0]!RICO,[0]!Header_Row+'Acta Parcial 01.'!TUPI,[0]!Header_Row)</definedName>
    <definedName name="TITOF">IF(RICO,Header_Row+[0]!TUPI,Header_Row)</definedName>
    <definedName name="TITULO">#REF!</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DOANA">#REF!</definedName>
    <definedName name="TODOINSU">#REF!</definedName>
    <definedName name="TODOITEM">#REF!</definedName>
    <definedName name="toma">#REF!</definedName>
    <definedName name="Toma_corriente_dobles_polo_tierra">#REF!</definedName>
    <definedName name="Toma_de_caucho">#REF!</definedName>
    <definedName name="Toma_doble">#REF!</definedName>
    <definedName name="TOMA_ELEC">#REF!</definedName>
    <definedName name="toma120v">#REF!</definedName>
    <definedName name="TOMACORRIENTE_DOBLE">#REF!</definedName>
    <definedName name="tomadoblepolotierra">#REF!</definedName>
    <definedName name="topellantatipo1">#REF!</definedName>
    <definedName name="TOPO">#REF!</definedName>
    <definedName name="topografo">#REF!</definedName>
    <definedName name="TORNIJO_FIJACION">#REF!</definedName>
    <definedName name="TORNILLO_3">#REF!</definedName>
    <definedName name="TORNILLO_AUTOPER">#REF!</definedName>
    <definedName name="Tornillo_autoperforantes_3_16__x_1">#REF!</definedName>
    <definedName name="TORNILLO_CORTO_DRY">#REF!</definedName>
    <definedName name="TORNILLO_DRY">#REF!</definedName>
    <definedName name="TORNILLO_FIJA">#REF!</definedName>
    <definedName name="tornillo5_16">#REF!</definedName>
    <definedName name="tornilloensamble8x1_1_4pul">#REF!</definedName>
    <definedName name="tornillofijador">#REF!</definedName>
    <definedName name="tornillogrado5de3_4pul">#REF!</definedName>
    <definedName name="TORNILLOS">#REF!</definedName>
    <definedName name="TORNILLOS_2.5">#REF!</definedName>
    <definedName name="tornilloscieloraso">#REF!</definedName>
    <definedName name="tornillotejamaster1000">#REF!</definedName>
    <definedName name="tornillotejatermoacustica">#REF!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IZADOR_75_AMP">#REF!</definedName>
    <definedName name="TOTALIZADOR_TRIFA_3X100A">#REF!</definedName>
    <definedName name="TOTALIZADOR_TRIFA_3X50A">#REF!</definedName>
    <definedName name="TOTALIZADOR_TRIFA_3X60A">#REF!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p">#REF!</definedName>
    <definedName name="Tq">#REF!</definedName>
    <definedName name="tr" hidden="1">{"TAB1",#N/A,TRUE,"GENERAL";"TAB2",#N/A,TRUE,"GENERAL";"TAB3",#N/A,TRUE,"GENERAL";"TAB4",#N/A,TRUE,"GENERAL";"TAB5",#N/A,TRUE,"GENERAL"}</definedName>
    <definedName name="trabajadorsocial">#REF!</definedName>
    <definedName name="TRANAG">#REF!</definedName>
    <definedName name="TRANSFORMADOR">#REF!</definedName>
    <definedName name="TRANSFORMADOR_45">#REF!</definedName>
    <definedName name="TRANSPORI" hidden="1">{#N/A,#N/A,TRUE,"INGENIERIA";#N/A,#N/A,TRUE,"COMPRAS";#N/A,#N/A,TRUE,"DIRECCION";#N/A,#N/A,TRUE,"RESUMEN"}</definedName>
    <definedName name="TRANSPORTE" hidden="1">{#N/A,#N/A,TRUE,"INGENIERIA";#N/A,#N/A,TRUE,"COMPRAS";#N/A,#N/A,TRUE,"DIRECCION";#N/A,#N/A,TRUE,"RESUMEN"}</definedName>
    <definedName name="TRANSPORTE_MATERIAL">#REF!</definedName>
    <definedName name="transportecamion">#REF!</definedName>
    <definedName name="TRAT">#REF!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mestre1">#REF!</definedName>
    <definedName name="TRIPLEX">#REF!</definedName>
    <definedName name="TRIT">#REF!</definedName>
    <definedName name="TRITU">#REF!</definedName>
    <definedName name="TRITURADO">#REF!</definedName>
    <definedName name="Triturado_inlcuye_transporte">#REF!</definedName>
    <definedName name="Trituradogruesotipo1">#REF!</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TTTTTTT">#REF!</definedName>
    <definedName name="tu" hidden="1">{"via1",#N/A,TRUE,"general";"via2",#N/A,TRUE,"general";"via3",#N/A,TRUE,"general"}</definedName>
    <definedName name="TUB._ACC_3__Bx_B_SCH_40">#REF!</definedName>
    <definedName name="TUB4PUL">#REF!</definedName>
    <definedName name="TUB6PUL">#REF!</definedName>
    <definedName name="Tuberia_1_2_pvc">#REF!</definedName>
    <definedName name="TUBERIA_P.V.C_RDE_9">#REF!</definedName>
    <definedName name="TUBERIA_P.V.C_UM_RDE_41____2">#REF!</definedName>
    <definedName name="TUBERIA_P.V.C_UM_RDE_41____3">#REF!</definedName>
    <definedName name="tuberia2_1_2pulsch40">#REF!</definedName>
    <definedName name="tuberia2pulsch40">#REF!</definedName>
    <definedName name="tuberia3">#REF!</definedName>
    <definedName name="tuberiaconduit2pul">#REF!</definedName>
    <definedName name="tuberiaconduit3_4pul">#REF!</definedName>
    <definedName name="tuberiaemt1_2pul">#REF!</definedName>
    <definedName name="tuberiapresionde1_1_2pul">#REF!</definedName>
    <definedName name="tuberiapresionde1_1_4pul">#REF!</definedName>
    <definedName name="tuberiapresionde1_2pul">#REF!</definedName>
    <definedName name="tuberiapresionde1pul">#REF!</definedName>
    <definedName name="tuberiapresionde2pul">#REF!</definedName>
    <definedName name="tuberiapresionde3_4pul">#REF!</definedName>
    <definedName name="tuberiasanitariade2pul">#REF!</definedName>
    <definedName name="tuberiasanitariade3pul">#REF!</definedName>
    <definedName name="tuberiasanitariade4pul">#REF!</definedName>
    <definedName name="tuberiaventilacion2pul">#REF!</definedName>
    <definedName name="TUBO_1_2">#REF!</definedName>
    <definedName name="TUBO_1_2__HG">#REF!</definedName>
    <definedName name="TUBO_1_2_SH_40">#REF!</definedName>
    <definedName name="tUBO_34">#REF!</definedName>
    <definedName name="TUBO_4_FILTRO">#REF!</definedName>
    <definedName name="TUBO_4_SANITARIO">#REF!</definedName>
    <definedName name="TUBO_6_CORRUGADO">#REF!</definedName>
    <definedName name="TUBO_6_SANITARIO">#REF!</definedName>
    <definedName name="Tubo_de_2__x_2_5_mm">#REF!</definedName>
    <definedName name="Tubo_de_3">#REF!</definedName>
    <definedName name="TUBO_ELEC_PVC">#REF!</definedName>
    <definedName name="TUBO_EMT_1_1_2_ELEC">#REF!</definedName>
    <definedName name="TUBO_EMT_1_2">#REF!</definedName>
    <definedName name="TUBO_EMT_1_2_ELEC">#REF!</definedName>
    <definedName name="Tubo_emt_3_4">#REF!</definedName>
    <definedName name="TUBO_ESTRUCTURADO">#REF!</definedName>
    <definedName name="TUBO_GAL_1_1_2">#REF!</definedName>
    <definedName name="TUBO_GAL_1_1_4">#REF!</definedName>
    <definedName name="TUBO_GAL_2">#REF!</definedName>
    <definedName name="TUBO_GAL_3_4">#REF!</definedName>
    <definedName name="TUBO_GALVA_3">#REF!</definedName>
    <definedName name="Tubo_galvanizado_2">#REF!</definedName>
    <definedName name="Tubo_imc_11_2">#REF!</definedName>
    <definedName name="TUBO_IMC_3">#REF!</definedName>
    <definedName name="TUBO_IMT_1">#REF!</definedName>
    <definedName name="TUBO_PRES_1_2">#REF!</definedName>
    <definedName name="TUBO_PRES_3_4">#REF!</definedName>
    <definedName name="Tubo_pvc___4">#REF!</definedName>
    <definedName name="Tubo_pvc_1">#REF!</definedName>
    <definedName name="Tubo_PVC_1_1_2">#REF!</definedName>
    <definedName name="TUBO_PVC_1_2_ELEC">#REF!</definedName>
    <definedName name="Tubo_pvc_2">#REF!</definedName>
    <definedName name="TUBO_PVC_3">#REF!</definedName>
    <definedName name="Tubo_PVC_de_1">#REF!</definedName>
    <definedName name="Tubo_PVC3_4">#REF!</definedName>
    <definedName name="TUBO_SANI_2">#REF!</definedName>
    <definedName name="tubo1_05">#REF!</definedName>
    <definedName name="tubo2">#REF!</definedName>
    <definedName name="tubo2_05">#REF!</definedName>
    <definedName name="tubo3_4">#REF!</definedName>
    <definedName name="TUBO6">#REF!</definedName>
    <definedName name="TUBO8">#REF!</definedName>
    <definedName name="tubocobreL1_2pul">#REF!</definedName>
    <definedName name="tubocobreL3_4pul">#REF!</definedName>
    <definedName name="tubskedd3.5">#REF!</definedName>
    <definedName name="tuercagalvanizada1_2pul">#REF!</definedName>
    <definedName name="TUPI" localSheetId="1">MATCH(0.01,[0]!End_Bal,-1)+1</definedName>
    <definedName name="TUPI">MATCH(0.01,[0]!End_Bal,-1)+1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I" hidden="1">#REF!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dabastolavamanos">#REF!</definedName>
    <definedName name="undabrazaderacobre1_2pul">#REF!</definedName>
    <definedName name="undaccesoriosanclaje">#REF!</definedName>
    <definedName name="undaccesorioscromadosbaño">#REF!</definedName>
    <definedName name="undacero60000psi">#REF!</definedName>
    <definedName name="undacidooxalico">#REF!</definedName>
    <definedName name="undacoplelavamanos">#REF!</definedName>
    <definedName name="undacrilset">#REF!</definedName>
    <definedName name="undadaptadoremt1_2pul">#REF!</definedName>
    <definedName name="undadaptadorhembrade1_2pul">#REF!</definedName>
    <definedName name="undadaptadorhembraPFUADde1_2pul">#REF!</definedName>
    <definedName name="undadaptadormachode1_1_2pul">#REF!</definedName>
    <definedName name="undadaptadormachode1_2pul">#REF!</definedName>
    <definedName name="undadaptadormachode3_4pul">#REF!</definedName>
    <definedName name="undaglomerado15mm">#REF!</definedName>
    <definedName name="undagregadogrueso">#REF!</definedName>
    <definedName name="undagua">#REF!</definedName>
    <definedName name="undalambrecobren10">#REF!</definedName>
    <definedName name="undalambregalvanizado12">#REF!</definedName>
    <definedName name="undampliacionconcentricade6a8bxb">#REF!</definedName>
    <definedName name="undampliacionde6a8bxb">#REF!</definedName>
    <definedName name="undanclajeroscainterna1_2pul">#REF!</definedName>
    <definedName name="undangulocieloraso">#REF!</definedName>
    <definedName name="undangulodehierrotipo1">#REF!</definedName>
    <definedName name="undanguloref1">#REF!</definedName>
    <definedName name="undanguloref2">#REF!</definedName>
    <definedName name="undantiafidos">#REF!</definedName>
    <definedName name="undanticorrosivogris">#REF!</definedName>
    <definedName name="undantisolblanco">#REF!</definedName>
    <definedName name="undarbolregion">#REF!</definedName>
    <definedName name="undarena">#REF!</definedName>
    <definedName name="undbaldosaterraza30x30">#REF!</definedName>
    <definedName name="undbancam30">#REF!</definedName>
    <definedName name="undbandejafachada">#REF!</definedName>
    <definedName name="undbarraacerodiscapacitados">#REF!</definedName>
    <definedName name="undbarrabañodiscapacitados">#REF!</definedName>
    <definedName name="undbastonparaenrielar">#REF!</definedName>
    <definedName name="undbisagraalum_3pul">#REF!</definedName>
    <definedName name="undbisagrapuertadoble">#REF!</definedName>
    <definedName name="undbloque10x20x40">#REF!</definedName>
    <definedName name="undbloquecatalan">#REF!</definedName>
    <definedName name="undbloqueestruc0.15x0.20x.0.40">#REF!</definedName>
    <definedName name="undbloqueestruc19x19x39">#REF!</definedName>
    <definedName name="undbloquelon80x23x8">#REF!</definedName>
    <definedName name="undbloqueromano">#REF!</definedName>
    <definedName name="undbloquesemi14x19x39">#REF!</definedName>
    <definedName name="undboquillaantimanchas">#REF!</definedName>
    <definedName name="undboquillachorroniebla1_1_2pul">#REF!</definedName>
    <definedName name="undbordilloprefabricadoA_80">#REF!</definedName>
    <definedName name="undbridaciega6_pul">#REF!</definedName>
    <definedName name="undbrochacerda4">#REF!</definedName>
    <definedName name="undbuje1_1_2a1pul">#REF!</definedName>
    <definedName name="undbuje1_1_2a3_4pul">#REF!</definedName>
    <definedName name="undbuje1a3_4pul">#REF!</definedName>
    <definedName name="undbuje2a1_1_2pul">#REF!</definedName>
    <definedName name="undbuldozer">#REF!</definedName>
    <definedName name="undcablecobrelshf10">#REF!</definedName>
    <definedName name="undcablecobrethhn12">#REF!</definedName>
    <definedName name="undcableencauchetadode3x12">#REF!</definedName>
    <definedName name="undcableflotador">#REF!</definedName>
    <definedName name="undcablelshfn12">#REF!</definedName>
    <definedName name="undcablethhn1awg">#REF!</definedName>
    <definedName name="undcaja12x12cal22">#REF!</definedName>
    <definedName name="undcajamedidor">#REF!</definedName>
    <definedName name="undcajapvc4x4retie">#REF!</definedName>
    <definedName name="undcajaradwelt">#REF!</definedName>
    <definedName name="undcanalparedsuperboard">#REF!</definedName>
    <definedName name="undcanecabaño">#REF!</definedName>
    <definedName name="undcanecam121">#REF!</definedName>
    <definedName name="undcargafulminante">#REF!</definedName>
    <definedName name="undcasetonicopor">#REF!</definedName>
    <definedName name="undcementoblanco">#REF!</definedName>
    <definedName name="undcementogris">#REF!</definedName>
    <definedName name="undcementomarino">#REF!</definedName>
    <definedName name="undcercha3mts">#REF!</definedName>
    <definedName name="undcerradura">#REF!</definedName>
    <definedName name="undcerraduramanija">#REF!</definedName>
    <definedName name="undchapetas">#REF!</definedName>
    <definedName name="undchazoestriado3_4pul">#REF!</definedName>
    <definedName name="undchazoexpansivo">#REF!</definedName>
    <definedName name="undcielorasohunterdouglas">#REF!</definedName>
    <definedName name="undcintaimpresora">#REF!</definedName>
    <definedName name="undcintapapelcieloraso">#REF!</definedName>
    <definedName name="undcintateflon">#REF!</definedName>
    <definedName name="undcintatemflex">#REF!</definedName>
    <definedName name="undcintavinilonaranja">#REF!</definedName>
    <definedName name="undclavijapolotierra">#REF!</definedName>
    <definedName name="undclavo1_pulcieloraso">#REF!</definedName>
    <definedName name="undcodo45de1_2pul">#REF!</definedName>
    <definedName name="undcodo90cobre1_2pul">#REF!</definedName>
    <definedName name="undcodo90cobre3_4pul">#REF!</definedName>
    <definedName name="undcodo90de1_2pulPFUAD">#REF!</definedName>
    <definedName name="undcodo90de3_4pul">#REF!</definedName>
    <definedName name="undcodo90de6pulbxbhd">#REF!</definedName>
    <definedName name="undcodo90polipropilenode1_2pul">#REF!</definedName>
    <definedName name="undcodo90presionde1_1_2pul">#REF!</definedName>
    <definedName name="undcodo90presionde1_1_4pul">#REF!</definedName>
    <definedName name="undcodo90presionde1_2pul">#REF!</definedName>
    <definedName name="undcodo90presionde1pul">#REF!</definedName>
    <definedName name="undcodo90presionde2pul">#REF!</definedName>
    <definedName name="undcodo90sanitariode2pul">#REF!</definedName>
    <definedName name="undcodo90sanitariode4pul">#REF!</definedName>
    <definedName name="undcoldrolled16">#REF!</definedName>
    <definedName name="undcollarinpvc2_1_2pul">#REF!</definedName>
    <definedName name="undcombosanitariosmart">#REF!</definedName>
    <definedName name="undconcertina">#REF!</definedName>
    <definedName name="undconcreto2000psi">#REF!</definedName>
    <definedName name="undconcreto2500psi">#REF!</definedName>
    <definedName name="undconcreto3500psi">#REF!</definedName>
    <definedName name="undconcreto4000psi">#REF!</definedName>
    <definedName name="undconectorresorte">#REF!</definedName>
    <definedName name="undcristalizador">#REF!</definedName>
    <definedName name="undcurvaconduit2pul">#REF!</definedName>
    <definedName name="undcurvaconduit3_4pul">#REF!</definedName>
    <definedName name="undcurvaemt1_2pul">#REF!</definedName>
    <definedName name="unddesague_sifon">#REF!</definedName>
    <definedName name="unddioxidodetitanio">#REF!</definedName>
    <definedName name="unddisco4pul">#REF!</definedName>
    <definedName name="unddiscolavadopiso">#REF!</definedName>
    <definedName name="unddiscoparapulir9_pul">#REF!</definedName>
    <definedName name="unddispensadorjabonenacero">#REF!</definedName>
    <definedName name="unddispensadorjabonenaceroempotrado">#REF!</definedName>
    <definedName name="unddispensadorpapel">#REF!</definedName>
    <definedName name="unddispensadortoallas">#REF!</definedName>
    <definedName name="unddivisionbaños">#REF!</definedName>
    <definedName name="undductoconduit3pul">#REF!</definedName>
    <definedName name="undempalmeghfc1">#REF!</definedName>
    <definedName name="undempaquesellohermetico">#REF!</definedName>
    <definedName name="undequipohidroneumatico1">#REF!</definedName>
    <definedName name="undequipohidroneumatico2">#REF!</definedName>
    <definedName name="undespejobelga5mm">#REF!</definedName>
    <definedName name="undesquinerodealuminio">#REF!</definedName>
    <definedName name="undesterametalica">#REF!</definedName>
    <definedName name="undestilete">#REF!</definedName>
    <definedName name="undestopa">#REF!</definedName>
    <definedName name="undestucoplastico30gr">#REF!</definedName>
    <definedName name="undextintor10lb">#REF!</definedName>
    <definedName name="undfijaplus">#REF!</definedName>
    <definedName name="undflotador">#REF!</definedName>
    <definedName name="undformaletametalica">#REF!</definedName>
    <definedName name="undformaletametalicacolumnade0.2a0.5mts">#REF!</definedName>
    <definedName name="undfumigadoraagricola">#REF!</definedName>
    <definedName name="undgabinetetipo3">#REF!</definedName>
    <definedName name="undgabinetetropikor">#REF!</definedName>
    <definedName name="undganchoteja">#REF!</definedName>
    <definedName name="undgatos2.6mts">#REF!</definedName>
    <definedName name="undgatos3.8mts">#REF!</definedName>
    <definedName name="undgeotextilnt2500">#REF!</definedName>
    <definedName name="undgrama">#REF!</definedName>
    <definedName name="undgramoquin">#REF!</definedName>
    <definedName name="undgranitoblancoN2">#REF!</definedName>
    <definedName name="undgranitomeson">#REF!</definedName>
    <definedName name="undgranitonegroN2">#REF!</definedName>
    <definedName name="undgrapagalvanizada1_2dobleala">#REF!</definedName>
    <definedName name="undgriferialavamanos">#REF!</definedName>
    <definedName name="undgriferialavamanospush">#REF!</definedName>
    <definedName name="undgriferialavaplatos">#REF!</definedName>
    <definedName name="undgriferialavaplatos2">#REF!</definedName>
    <definedName name="undgrua">#REF!</definedName>
    <definedName name="undguardaescobalisopvc">#REF!</definedName>
    <definedName name="undguaya3_8">#REF!</definedName>
    <definedName name="undhacha">#REF!</definedName>
    <definedName name="undhojaaluminioconvidrio">#REF!</definedName>
    <definedName name="undK18">#REF!</definedName>
    <definedName name="undladrillo9x18x36">#REF!</definedName>
    <definedName name="undladrillocomun">#REF!</definedName>
    <definedName name="undlaminacal22">#REF!</definedName>
    <definedName name="undlaminadrywall">#REF!</definedName>
    <definedName name="undlaminalisa122x244">#REF!</definedName>
    <definedName name="undlaminasuperboard">#REF!</definedName>
    <definedName name="undlavadero80x60">#REF!</definedName>
    <definedName name="undlavamanosacero">#REF!</definedName>
    <definedName name="undlavamanosdesobreponer">#REF!</definedName>
    <definedName name="undlavaplatos60x40">#REF!</definedName>
    <definedName name="undledhermetica24w">#REF!</definedName>
    <definedName name="undledhermetica2x18w">#REF!</definedName>
    <definedName name="undledhermetica40w">#REF!</definedName>
    <definedName name="undlijaN150">#REF!</definedName>
    <definedName name="undlimpiadorpvc">#REF!</definedName>
    <definedName name="undlimpiavidrios">#REF!</definedName>
    <definedName name="undliston2x2">#REF!</definedName>
    <definedName name="undliston2x4">#REF!</definedName>
    <definedName name="undliston4x4">#REF!</definedName>
    <definedName name="undllavechorrode1_2pul">#REF!</definedName>
    <definedName name="undllavedegas3_4pul">#REF!</definedName>
    <definedName name="undllavelavamanos">#REF!</definedName>
    <definedName name="undllavepaso1_1_2pul">#REF!</definedName>
    <definedName name="undllavepaso1pul">#REF!</definedName>
    <definedName name="undllavepaso3_4pul">#REF!</definedName>
    <definedName name="undllavepasometal1_2pul">#REF!</definedName>
    <definedName name="undllavespanner">#REF!</definedName>
    <definedName name="undlonaplastica">#REF!</definedName>
    <definedName name="undlonaverde">#REF!</definedName>
    <definedName name="undlosetaadoquin40x40x6">#REF!</definedName>
    <definedName name="undmachocobre1_2pul">#REF!</definedName>
    <definedName name="undmallaelectrosoldadaE50">#REF!</definedName>
    <definedName name="undmallaelectrosoldadaM221">#REF!</definedName>
    <definedName name="undmallaeslabonada">#REF!</definedName>
    <definedName name="undmallaraschel">#REF!</definedName>
    <definedName name="undmallaventana">#REF!</definedName>
    <definedName name="undmangueracontraincendios">#REF!</definedName>
    <definedName name="undmangueraPFUADde1_2pul">#REF!</definedName>
    <definedName name="undmantozetal">#REF!</definedName>
    <definedName name="undmarmolina">#REF!</definedName>
    <definedName name="undmasillacieloraso">#REF!</definedName>
    <definedName name="undmaterialaluvion">#REF!</definedName>
    <definedName name="undmediacañapvc">#REF!</definedName>
    <definedName name="undmedidor1_2pul">#REF!</definedName>
    <definedName name="undmesonacero200x60">#REF!</definedName>
    <definedName name="undmetaldeck">#REF!</definedName>
    <definedName name="undmixerbomba">#REF!</definedName>
    <definedName name="undmortero1_3">#REF!</definedName>
    <definedName name="undmortero1_4">#REF!</definedName>
    <definedName name="undmortero1_5">#REF!</definedName>
    <definedName name="undniplebxb8_pul">#REF!</definedName>
    <definedName name="undniplepasamurosbxbde8_pul">#REF!</definedName>
    <definedName name="undnylon">#REF!</definedName>
    <definedName name="undomegacieloraso">#REF!</definedName>
    <definedName name="undorinalincluyepush">#REF!</definedName>
    <definedName name="undpackdiscospulidapisos">#REF!</definedName>
    <definedName name="undparalcieloraso">#REF!</definedName>
    <definedName name="undparalplatina1_2pul">#REF!</definedName>
    <definedName name="undparedbaños">#REF!</definedName>
    <definedName name="undparedcocina">#REF!</definedName>
    <definedName name="undparedestructuradabaño30x60">#REF!</definedName>
    <definedName name="undpastafundente">#REF!</definedName>
    <definedName name="undpeliculapolarizada">#REF!</definedName>
    <definedName name="undpercherobaño">#REF!</definedName>
    <definedName name="undperfilc">#REF!</definedName>
    <definedName name="undperfilipe120">#REF!</definedName>
    <definedName name="undperfilpag">#REF!</definedName>
    <definedName name="undperfilrec100x40x1.5">#REF!</definedName>
    <definedName name="undperfilrec150x50x3">#REF!</definedName>
    <definedName name="undperfilrec300x100x5">#REF!</definedName>
    <definedName name="undperfilrec60x40x1.5">#REF!</definedName>
    <definedName name="undpiedrachina">#REF!</definedName>
    <definedName name="undpiedrarajon">#REF!</definedName>
    <definedName name="undpilote40x40">#REF!</definedName>
    <definedName name="undpinturaantihumedad">#REF!</definedName>
    <definedName name="undpinturaepoxica">#REF!</definedName>
    <definedName name="undpinturafachada">#REF!</definedName>
    <definedName name="undpinturapoliuretano">#REF!</definedName>
    <definedName name="undpinturatechointerior">#REF!</definedName>
    <definedName name="undpinturatipo1">#REF!</definedName>
    <definedName name="undpinturatipoesmalte">#REF!</definedName>
    <definedName name="undpinturavinilosatinado">#REF!</definedName>
    <definedName name="undpiso60x60">#REF!</definedName>
    <definedName name="undpisobaldosa20x20">#REF!</definedName>
    <definedName name="undpisobaño33x33">#REF!</definedName>
    <definedName name="undpisobaños">#REF!</definedName>
    <definedName name="undpisoceramicaestilomaderatipo4">#REF!</definedName>
    <definedName name="undpisoporcelanatoestilomaderatipo4">#REF!</definedName>
    <definedName name="undpisoporcelanatomaderatipo5">#REF!</definedName>
    <definedName name="undplacabase">#REF!</definedName>
    <definedName name="undplastocrete">#REF!</definedName>
    <definedName name="undpolisombra80">#REF!</definedName>
    <definedName name="undprotectorventana">#REF!</definedName>
    <definedName name="undpuertaaluminiotipo1">#REF!</definedName>
    <definedName name="undpuertaaluminiotipo2">#REF!</definedName>
    <definedName name="undpuertaaluminiotipo3">#REF!</definedName>
    <definedName name="undpuertacortafuego">#REF!</definedName>
    <definedName name="undpuertadoblehoja">#REF!</definedName>
    <definedName name="undpuertaentamborada96x200">#REF!</definedName>
    <definedName name="undpuertaescotilla">#REF!</definedName>
    <definedName name="undpuertametalica100x220">#REF!</definedName>
    <definedName name="undpuertasubestacion">#REF!</definedName>
    <definedName name="undpuertatipo1">#REF!</definedName>
    <definedName name="undpuertatipo2">#REF!</definedName>
    <definedName name="undpuertatipo3">#REF!</definedName>
    <definedName name="undpuertatipo4">#REF!</definedName>
    <definedName name="undpuertatipo5">#REF!</definedName>
    <definedName name="undpuertatipo6">#REF!</definedName>
    <definedName name="undpuertatipo7">#REF!</definedName>
    <definedName name="undpuertatipo8">#REF!</definedName>
    <definedName name="undpulidora4pul">#REF!</definedName>
    <definedName name="undpunt_2pulg">#REF!</definedName>
    <definedName name="undpunt_3pul">#REF!</definedName>
    <definedName name="undpunt2_05pul">#REF!</definedName>
    <definedName name="undreduccioncobre3_4a1_2pul">#REF!</definedName>
    <definedName name="undregistrocorte1_2pul">#REF!</definedName>
    <definedName name="undregla1x10x3mts">#REF!</definedName>
    <definedName name="undrejilla2pul">#REF!</definedName>
    <definedName name="undrejilla2pulcromo">#REF!</definedName>
    <definedName name="undrematetermoacustica">#REF!</definedName>
    <definedName name="undrevestimientocort">#REF!</definedName>
    <definedName name="undrodillodefelpa">#REF!</definedName>
    <definedName name="undrubatex1pul">#REF!</definedName>
    <definedName name="undsanitarioinstitucionalblanco">#REF!</definedName>
    <definedName name="undsecadormanos">#REF!</definedName>
    <definedName name="undsensorultrasonico">#REF!</definedName>
    <definedName name="undsifonenp">#REF!</definedName>
    <definedName name="undsifonpvc2pul">#REF!</definedName>
    <definedName name="undsikaanchorfix4">#REF!</definedName>
    <definedName name="undsikadur501">#REF!</definedName>
    <definedName name="undsikafelt30">#REF!</definedName>
    <definedName name="undsikafeltfv">#REF!</definedName>
    <definedName name="undsikafill12">#REF!</definedName>
    <definedName name="undsikafilm">#REF!</definedName>
    <definedName name="undsikaflex1a">#REF!</definedName>
    <definedName name="undsikafloor">#REF!</definedName>
    <definedName name="undsikafloor154">#REF!</definedName>
    <definedName name="undsikafloor2020">#REF!</definedName>
    <definedName name="undsikafloor2030">#REF!</definedName>
    <definedName name="undsikagrout212">#REF!</definedName>
    <definedName name="undsikaguard62">#REF!</definedName>
    <definedName name="undsikalastic612">#REF!</definedName>
    <definedName name="undsikamorterogris">#REF!</definedName>
    <definedName name="undsikatecho">#REF!</definedName>
    <definedName name="undsikatopseal107">#REF!</definedName>
    <definedName name="undsikatransparente7w">#REF!</definedName>
    <definedName name="undsilicona50ml">#REF!</definedName>
    <definedName name="undsoldadura6013">#REF!</definedName>
    <definedName name="undsoldadura7018">#REF!</definedName>
    <definedName name="undsoldaduradecobre">#REF!</definedName>
    <definedName name="undsoldaduraelectrica">#REF!</definedName>
    <definedName name="undsoldadurapvc">#REF!</definedName>
    <definedName name="undsoportecanal">#REF!</definedName>
    <definedName name="undsoportemanguera">#REF!</definedName>
    <definedName name="undsubcontratoascensor">#REF!</definedName>
    <definedName name="undsubcontratoelectrico">#REF!</definedName>
    <definedName name="undsubcontratoelectrobombatipo1">#REF!</definedName>
    <definedName name="undsubcontratoescaleratanque">#REF!</definedName>
    <definedName name="undsubcontratofachadavidrio">#REF!</definedName>
    <definedName name="undsubcontratomallaraschel">#REF!</definedName>
    <definedName name="undsubcontratomanguera8">#REF!</definedName>
    <definedName name="undsubcontratomanovacuometro2_pul">#REF!</definedName>
    <definedName name="undsubcontratomontacarga">#REF!</definedName>
    <definedName name="undsubcontratopuertaacero">#REF!</definedName>
    <definedName name="undsubcontratopuertacaseta">#REF!</definedName>
    <definedName name="undsubcontratopuertacorrediza">#REF!</definedName>
    <definedName name="undsubcontratopuertaemergenciatipo1">#REF!</definedName>
    <definedName name="undsubcontratopuertamachimbre">#REF!</definedName>
    <definedName name="undsubcontratotapamanhole">#REF!</definedName>
    <definedName name="undsubcontratovalvulachequede8pulbxbhf">#REF!</definedName>
    <definedName name="undsubcontratovalvulamariposade8pulbxbhf">#REF!</definedName>
    <definedName name="undsubcontratoyee6x6pulbxbhf">#REF!</definedName>
    <definedName name="undsuministropolisombra">#REF!</definedName>
    <definedName name="undtablacaracoli">#REF!</definedName>
    <definedName name="undtableromadera">#REF!</definedName>
    <definedName name="undtabletadiscapacitados">#REF!</definedName>
    <definedName name="undtabletadiscapacitadostoperol">#REF!</definedName>
    <definedName name="undtaladro">#REF!</definedName>
    <definedName name="undtapa12x12x5gris">#REF!</definedName>
    <definedName name="undtapaaceroregistro">#REF!</definedName>
    <definedName name="undtapajuntapiso">#REF!</definedName>
    <definedName name="undtapapvcregistro">#REF!</definedName>
    <definedName name="undtapon1_1_2pul">#REF!</definedName>
    <definedName name="undtapon3_4pul">#REF!</definedName>
    <definedName name="undteecobre3_4pul">#REF!</definedName>
    <definedName name="undteede1_1_2pul">#REF!</definedName>
    <definedName name="undteede1_2pul">#REF!</definedName>
    <definedName name="undteede1pul">#REF!</definedName>
    <definedName name="undteede2pul">#REF!</definedName>
    <definedName name="undteede3_4pul">#REF!</definedName>
    <definedName name="undtejaeternit">#REF!</definedName>
    <definedName name="undtejamaster1000">#REF!</definedName>
    <definedName name="undtejapolipropileno">#REF!</definedName>
    <definedName name="undtejatermoacustica">#REF!</definedName>
    <definedName name="undtejazincref1">#REF!</definedName>
    <definedName name="undterminaltiporesortetermoplastico94v2">#REF!</definedName>
    <definedName name="undthinner">#REF!</definedName>
    <definedName name="undtierranegra">#REF!</definedName>
    <definedName name="undtijeracorta">#REF!</definedName>
    <definedName name="undtijeralarga">#REF!</definedName>
    <definedName name="undtoma120v">#REF!</definedName>
    <definedName name="undtomadoblepolotierra">#REF!</definedName>
    <definedName name="undtopellantatipo1">#REF!</definedName>
    <definedName name="undtornillo5_16">#REF!</definedName>
    <definedName name="undtornilloensamble8x1_1_4pul">#REF!</definedName>
    <definedName name="undtornillofijador">#REF!</definedName>
    <definedName name="undtornillogrado5de3_4pul">#REF!</definedName>
    <definedName name="undtornilloscieloraso">#REF!</definedName>
    <definedName name="undtornillotejamaster1000">#REF!</definedName>
    <definedName name="undtornillotejatermoacustica">#REF!</definedName>
    <definedName name="undtuberia2_1_2pulsch40">#REF!</definedName>
    <definedName name="undtuberia2pulsch40">#REF!</definedName>
    <definedName name="undtuberiaconduit2pul">#REF!</definedName>
    <definedName name="undtuberiaconduit3_4pul">#REF!</definedName>
    <definedName name="undtuberiaemt1_2pul">#REF!</definedName>
    <definedName name="undtuberiapresionde1_1_2pul">#REF!</definedName>
    <definedName name="undtuberiapresionde1_1_4pul">#REF!</definedName>
    <definedName name="undtuberiapresionde1_2pul">#REF!</definedName>
    <definedName name="undtuberiapresionde1pul">#REF!</definedName>
    <definedName name="undtuberiapresionde2pul">#REF!</definedName>
    <definedName name="undtuberiapresionde3_4pul">#REF!</definedName>
    <definedName name="undtuberiasanitariade2pul">#REF!</definedName>
    <definedName name="undtuberiasanitariade3pul">#REF!</definedName>
    <definedName name="undtuberiasanitariade4pul">#REF!</definedName>
    <definedName name="undtuberiaventilacion2pul">#REF!</definedName>
    <definedName name="undtubo1_05">#REF!</definedName>
    <definedName name="undtubo2">#REF!</definedName>
    <definedName name="undtubo2_05">#REF!</definedName>
    <definedName name="undtubo3_4">#REF!</definedName>
    <definedName name="undtubocobreL1_2pul">#REF!</definedName>
    <definedName name="undtubocobreL3_4pul">#REF!</definedName>
    <definedName name="undtuercagalvanizada1_2pul">#REF!</definedName>
    <definedName name="undunionconduit2pul">#REF!</definedName>
    <definedName name="undunionconduit3_4pul">#REF!</definedName>
    <definedName name="undunionemt1_2pul">#REF!</definedName>
    <definedName name="undunionpresion1_1_2pul">#REF!</definedName>
    <definedName name="undunionpresion1_1_4pul">#REF!</definedName>
    <definedName name="undunionpresion1pul">#REF!</definedName>
    <definedName name="undunionpresion2pul">#REF!</definedName>
    <definedName name="undunionpresionde1_2pul">#REF!</definedName>
    <definedName name="undunionsanitariade2pul">#REF!</definedName>
    <definedName name="undunionsanitariade3pul">#REF!</definedName>
    <definedName name="undunionsanitariade4pul">#REF!</definedName>
    <definedName name="undvalvulaangular1_1_2pul">#REF!</definedName>
    <definedName name="undvalvulaangular2_1_2pul">#REF!</definedName>
    <definedName name="undvalvulabola1">#REF!</definedName>
    <definedName name="undvalvulaflotador2pul">#REF!</definedName>
    <definedName name="undvalvulapiecanastilla8">#REF!</definedName>
    <definedName name="undvalvulapushdeempotrar">#REF!</definedName>
    <definedName name="undvalvulareductora2_1_2pul">#REF!</definedName>
    <definedName name="undvalvulareductora4pul">#REF!</definedName>
    <definedName name="undvalvularetencion2_1_2pul">#REF!</definedName>
    <definedName name="undvalvularetencion2pul">#REF!</definedName>
    <definedName name="undvarillacuadrada1_2">#REF!</definedName>
    <definedName name="undvarillaplastica">#REF!</definedName>
    <definedName name="undvarsol">#REF!</definedName>
    <definedName name="undventana200x40corrediza">#REF!</definedName>
    <definedName name="undventana353x250cristal10mm">#REF!</definedName>
    <definedName name="undventana50x80aluminio">#REF!</definedName>
    <definedName name="undventana60x40corrediza">#REF!</definedName>
    <definedName name="undventanacorrediza">#REF!</definedName>
    <definedName name="undventanaperciana">#REF!</definedName>
    <definedName name="undventanavc">#REF!</definedName>
    <definedName name="undyeesanitariode4pul">#REF!</definedName>
    <definedName name="undyeesanitarioreducidode4a2pul">#REF!</definedName>
    <definedName name="unidadA1">#REF!</definedName>
    <definedName name="unidadA2">#REF!</definedName>
    <definedName name="unidadA3">#REF!</definedName>
    <definedName name="unidadA4">#REF!</definedName>
    <definedName name="unidadA5">#REF!</definedName>
    <definedName name="unidadalambrenegro">#REF!</definedName>
    <definedName name="unidadB1">#REF!</definedName>
    <definedName name="unidadB10">#REF!</definedName>
    <definedName name="unidadB11">#REF!</definedName>
    <definedName name="unidadB12">#REF!</definedName>
    <definedName name="unidadB2">#REF!</definedName>
    <definedName name="unidadB3">#REF!</definedName>
    <definedName name="unidadB4">#REF!</definedName>
    <definedName name="unidadB5">#REF!</definedName>
    <definedName name="unidadB6">#REF!</definedName>
    <definedName name="unidadB7">#REF!</definedName>
    <definedName name="unidadB8">#REF!</definedName>
    <definedName name="unidadB9">#REF!</definedName>
    <definedName name="unidadC1">#REF!</definedName>
    <definedName name="unidadC10">#REF!</definedName>
    <definedName name="unidadC11">#REF!</definedName>
    <definedName name="unidadC12">#REF!</definedName>
    <definedName name="unidadC13">#REF!</definedName>
    <definedName name="unidadC14">#REF!</definedName>
    <definedName name="unidadC15">#REF!</definedName>
    <definedName name="unidadC16">#REF!</definedName>
    <definedName name="unidadC17">#REF!</definedName>
    <definedName name="unidadC18">#REF!</definedName>
    <definedName name="unidadC19">#REF!</definedName>
    <definedName name="unidadC2">#REF!</definedName>
    <definedName name="unidadC20">#REF!</definedName>
    <definedName name="unidadC21">#REF!</definedName>
    <definedName name="unidadC22">#REF!</definedName>
    <definedName name="unidadC23">#REF!</definedName>
    <definedName name="unidadC24">#REF!</definedName>
    <definedName name="unidadC3">#REF!</definedName>
    <definedName name="unidadC4">#REF!</definedName>
    <definedName name="unidadC5">#REF!</definedName>
    <definedName name="unidadC6">#REF!</definedName>
    <definedName name="unidadC7">#REF!</definedName>
    <definedName name="unidadC8">#REF!</definedName>
    <definedName name="unidadC9">#REF!</definedName>
    <definedName name="unidadconcreto3000psi">#REF!</definedName>
    <definedName name="unidadD1">#REF!</definedName>
    <definedName name="unidadD2">#REF!</definedName>
    <definedName name="unidadD3">#REF!</definedName>
    <definedName name="unidadD4">#REF!</definedName>
    <definedName name="unidadD5">#REF!</definedName>
    <definedName name="unidadD6">#REF!</definedName>
    <definedName name="unidadD7">#REF!</definedName>
    <definedName name="unidadD8">#REF!</definedName>
    <definedName name="unidadE1">#REF!</definedName>
    <definedName name="unidadE2">#REF!</definedName>
    <definedName name="unidadE3">#REF!</definedName>
    <definedName name="unidadE4">#REF!</definedName>
    <definedName name="unidadE5">#REF!</definedName>
    <definedName name="unidadE6">#REF!</definedName>
    <definedName name="unidadE7">#REF!</definedName>
    <definedName name="Unidades">#REF!</definedName>
    <definedName name="unidadF1">#REF!</definedName>
    <definedName name="unidadF10">#REF!</definedName>
    <definedName name="unidadF11">#REF!</definedName>
    <definedName name="unidadF12">#REF!</definedName>
    <definedName name="unidadF13">#REF!</definedName>
    <definedName name="unidadF14">#REF!</definedName>
    <definedName name="unidadF15">#REF!</definedName>
    <definedName name="unidadF2">#REF!</definedName>
    <definedName name="unidadF3">#REF!</definedName>
    <definedName name="unidadF4">#REF!</definedName>
    <definedName name="unidadF5">#REF!</definedName>
    <definedName name="unidadF6">#REF!</definedName>
    <definedName name="unidadF7">#REF!</definedName>
    <definedName name="unidadF8">#REF!</definedName>
    <definedName name="unidadF9">#REF!</definedName>
    <definedName name="unidadG1">#REF!</definedName>
    <definedName name="unidadG10">#REF!</definedName>
    <definedName name="unidadG11">#REF!</definedName>
    <definedName name="unidadG12">#REF!</definedName>
    <definedName name="unidadG13">#REF!</definedName>
    <definedName name="unidadG14">#REF!</definedName>
    <definedName name="unidadG15">#REF!</definedName>
    <definedName name="unidadG16">#REF!</definedName>
    <definedName name="unidadG17">#REF!</definedName>
    <definedName name="unidadG18">#REF!</definedName>
    <definedName name="unidadG19">#REF!</definedName>
    <definedName name="unidadG2">#REF!</definedName>
    <definedName name="unidadG20">#REF!</definedName>
    <definedName name="unidadG21">#REF!</definedName>
    <definedName name="unidadG22">#REF!</definedName>
    <definedName name="unidadG23">#REF!</definedName>
    <definedName name="unidadG24">#REF!</definedName>
    <definedName name="unidadG25">#REF!</definedName>
    <definedName name="unidadG26">#REF!</definedName>
    <definedName name="unidadG27">#REF!</definedName>
    <definedName name="unidadG28">#REF!</definedName>
    <definedName name="unidadG29">#REF!</definedName>
    <definedName name="unidadG3">#REF!</definedName>
    <definedName name="unidadG30">#REF!</definedName>
    <definedName name="unidadG31">#REF!</definedName>
    <definedName name="unidadG32">#REF!</definedName>
    <definedName name="unidadG33">#REF!</definedName>
    <definedName name="unidadG34">#REF!</definedName>
    <definedName name="unidadG35">#REF!</definedName>
    <definedName name="unidadG36">#REF!</definedName>
    <definedName name="unidadG37">#REF!</definedName>
    <definedName name="unidadG38">#REF!</definedName>
    <definedName name="unidadG39">#REF!</definedName>
    <definedName name="unidadG4">#REF!</definedName>
    <definedName name="unidadG40">#REF!</definedName>
    <definedName name="unidadG41">#REF!</definedName>
    <definedName name="unidadG42">#REF!</definedName>
    <definedName name="unidadG43">#REF!</definedName>
    <definedName name="unidadG44">#REF!</definedName>
    <definedName name="unidadG45">#REF!</definedName>
    <definedName name="unidadG46">#REF!</definedName>
    <definedName name="unidadG47">#REF!</definedName>
    <definedName name="unidadG48">#REF!</definedName>
    <definedName name="unidadG49">#REF!</definedName>
    <definedName name="unidadG5">#REF!</definedName>
    <definedName name="unidadG50">#REF!</definedName>
    <definedName name="unidadG51">#REF!</definedName>
    <definedName name="unidadG52">#REF!</definedName>
    <definedName name="unidadG6">#REF!</definedName>
    <definedName name="unidadG7">#REF!</definedName>
    <definedName name="unidadG8">#REF!</definedName>
    <definedName name="unidadG9">#REF!</definedName>
    <definedName name="unidadH1">#REF!</definedName>
    <definedName name="unidadH10">#REF!</definedName>
    <definedName name="unidadH11">#REF!</definedName>
    <definedName name="unidadH12">#REF!</definedName>
    <definedName name="unidadH13">#REF!</definedName>
    <definedName name="unidadH14">#REF!</definedName>
    <definedName name="unidadH15">#REF!</definedName>
    <definedName name="unidadH16">#REF!</definedName>
    <definedName name="unidadH17">#REF!</definedName>
    <definedName name="unidadH18">#REF!</definedName>
    <definedName name="unidadH19">#REF!</definedName>
    <definedName name="unidadH2">#REF!</definedName>
    <definedName name="unidadH20">#REF!</definedName>
    <definedName name="unidadH21">#REF!</definedName>
    <definedName name="unidadH3">#REF!</definedName>
    <definedName name="unidadH4">#REF!</definedName>
    <definedName name="unidadH5">#REF!</definedName>
    <definedName name="unidadH6">#REF!</definedName>
    <definedName name="unidadH7">#REF!</definedName>
    <definedName name="unidadH8">#REF!</definedName>
    <definedName name="unidadH9">#REF!</definedName>
    <definedName name="unidadI1">#REF!</definedName>
    <definedName name="unidadI2">#REF!</definedName>
    <definedName name="unidadI3">#REF!</definedName>
    <definedName name="unidadI4">#REF!</definedName>
    <definedName name="unidadI5">#REF!</definedName>
    <definedName name="unidadI6">#REF!</definedName>
    <definedName name="unidadI7">#REF!</definedName>
    <definedName name="unidaditem1">#REF!</definedName>
    <definedName name="unidaditem10">#REF!</definedName>
    <definedName name="unidaditem100">#REF!</definedName>
    <definedName name="unidaditem101">#REF!</definedName>
    <definedName name="unidaditem102">#REF!</definedName>
    <definedName name="unidaditem103">#REF!</definedName>
    <definedName name="unidaditem104">#REF!</definedName>
    <definedName name="unidaditem105">#REF!</definedName>
    <definedName name="unidaditem106">#REF!</definedName>
    <definedName name="unidaditem106_1">#REF!</definedName>
    <definedName name="unidaditem107">#REF!</definedName>
    <definedName name="unidaditem108">#REF!</definedName>
    <definedName name="unidaditem109">#REF!</definedName>
    <definedName name="unidaditem11">#REF!</definedName>
    <definedName name="unidaditem110">#REF!</definedName>
    <definedName name="unidaditem111">#REF!</definedName>
    <definedName name="unidaditem112">#REF!</definedName>
    <definedName name="unidaditem113">#REF!</definedName>
    <definedName name="unidaditem113_1">#REF!</definedName>
    <definedName name="unidaditem113_2">#REF!</definedName>
    <definedName name="unidaditem113_3">#REF!</definedName>
    <definedName name="unidaditem114">#REF!</definedName>
    <definedName name="unidaditem115">#REF!</definedName>
    <definedName name="unidaditem116">#REF!</definedName>
    <definedName name="unidaditem117">#REF!</definedName>
    <definedName name="unidaditem118">#REF!</definedName>
    <definedName name="unidaditem119">#REF!</definedName>
    <definedName name="unidaditem12">#REF!</definedName>
    <definedName name="unidaditem120">#REF!</definedName>
    <definedName name="unidaditem121">#REF!</definedName>
    <definedName name="unidaditem122">#REF!</definedName>
    <definedName name="unidaditem122_1">#REF!</definedName>
    <definedName name="unidaditem123">#REF!</definedName>
    <definedName name="unidaditem124">#REF!</definedName>
    <definedName name="unidaditem125">#REF!</definedName>
    <definedName name="unidaditem126">#REF!</definedName>
    <definedName name="unidaditem127">#REF!</definedName>
    <definedName name="unidaditem128">#REF!</definedName>
    <definedName name="unidaditem129">#REF!</definedName>
    <definedName name="unidaditem13">#REF!</definedName>
    <definedName name="unidaditem130">#REF!</definedName>
    <definedName name="unidaditem131">#REF!</definedName>
    <definedName name="unidaditem132">#REF!</definedName>
    <definedName name="unidaditem133">#REF!</definedName>
    <definedName name="unidaditem134">#REF!</definedName>
    <definedName name="unidaditem135">#REF!</definedName>
    <definedName name="unidaditem136">#REF!</definedName>
    <definedName name="unidaditem137">#REF!</definedName>
    <definedName name="unidaditem138">#REF!</definedName>
    <definedName name="unidaditem139">#REF!</definedName>
    <definedName name="unidaditem14">#REF!</definedName>
    <definedName name="unidaditem140">#REF!</definedName>
    <definedName name="unidaditem141">#REF!</definedName>
    <definedName name="unidaditem141_1">#REF!</definedName>
    <definedName name="unidaditem142">#REF!</definedName>
    <definedName name="unidaditem143">#REF!</definedName>
    <definedName name="unidaditem144">#REF!</definedName>
    <definedName name="unidaditem144_1">#REF!</definedName>
    <definedName name="unidaditem144_2">#REF!</definedName>
    <definedName name="unidaditem144_3">#REF!</definedName>
    <definedName name="unidaditem145">#REF!</definedName>
    <definedName name="unidaditem146">#REF!</definedName>
    <definedName name="unidaditem146_1">#REF!</definedName>
    <definedName name="unidaditem147">#REF!</definedName>
    <definedName name="unidaditem148">#REF!</definedName>
    <definedName name="unidaditem149">#REF!</definedName>
    <definedName name="unidaditem15">#REF!</definedName>
    <definedName name="unidaditem150">#REF!</definedName>
    <definedName name="unidaditem151">#REF!</definedName>
    <definedName name="unidaditem152">#REF!</definedName>
    <definedName name="unidaditem152_1">#REF!</definedName>
    <definedName name="unidaditem153">#REF!</definedName>
    <definedName name="unidaditem154">#REF!</definedName>
    <definedName name="unidaditem155">#REF!</definedName>
    <definedName name="unidaditem155_1">#REF!</definedName>
    <definedName name="unidaditem155_2">#REF!</definedName>
    <definedName name="unidaditem156">#REF!</definedName>
    <definedName name="unidaditem157">#REF!</definedName>
    <definedName name="unidaditem158">#REF!</definedName>
    <definedName name="unidaditem159">#REF!</definedName>
    <definedName name="unidaditem16">#REF!</definedName>
    <definedName name="unidaditem160">#REF!</definedName>
    <definedName name="unidaditem161">#REF!</definedName>
    <definedName name="unidaditem161_1">#REF!</definedName>
    <definedName name="unidaditem161_2">#REF!</definedName>
    <definedName name="unidaditem161_3">#REF!</definedName>
    <definedName name="unidaditem161_4">#REF!</definedName>
    <definedName name="unidaditem162">#REF!</definedName>
    <definedName name="unidaditem163">#REF!</definedName>
    <definedName name="unidaditem164">#REF!</definedName>
    <definedName name="unidaditem165">#REF!</definedName>
    <definedName name="unidaditem166">#REF!</definedName>
    <definedName name="unidaditem167">#REF!</definedName>
    <definedName name="unidaditem168">#REF!</definedName>
    <definedName name="unidaditem169">#REF!</definedName>
    <definedName name="unidaditem17">#REF!</definedName>
    <definedName name="unidaditem170">#REF!</definedName>
    <definedName name="unidaditem171">#REF!</definedName>
    <definedName name="unidaditem172">#REF!</definedName>
    <definedName name="unidaditem172_1">#REF!</definedName>
    <definedName name="unidaditem172_2">#REF!</definedName>
    <definedName name="unidaditem173">#REF!</definedName>
    <definedName name="unidaditem174">#REF!</definedName>
    <definedName name="unidaditem175">#REF!</definedName>
    <definedName name="unidaditem176">#REF!</definedName>
    <definedName name="unidaditem176_1">#REF!</definedName>
    <definedName name="unidaditem177">#REF!</definedName>
    <definedName name="unidaditem177_1">#REF!</definedName>
    <definedName name="unidaditem177_2">#REF!</definedName>
    <definedName name="unidaditem178">#REF!</definedName>
    <definedName name="unidaditem178_1">#REF!</definedName>
    <definedName name="unidaditem179">#REF!</definedName>
    <definedName name="unidaditem18">#REF!</definedName>
    <definedName name="unidaditem180">#REF!</definedName>
    <definedName name="unidaditem180_1">#REF!</definedName>
    <definedName name="unidaditem180_2">#REF!</definedName>
    <definedName name="unidaditem181">#REF!</definedName>
    <definedName name="unidaditem182">#REF!</definedName>
    <definedName name="unidaditem183">#REF!</definedName>
    <definedName name="unidaditem184">#REF!</definedName>
    <definedName name="unidaditem185">#REF!</definedName>
    <definedName name="unidaditem185_1">#REF!</definedName>
    <definedName name="unidaditem186">#REF!</definedName>
    <definedName name="unidaditem187">#REF!</definedName>
    <definedName name="unidaditem188">#REF!</definedName>
    <definedName name="unidaditem189">#REF!</definedName>
    <definedName name="unidaditem19">#REF!</definedName>
    <definedName name="unidaditem190">#REF!</definedName>
    <definedName name="unidaditem191">#REF!</definedName>
    <definedName name="unidaditem192">#REF!</definedName>
    <definedName name="unidaditem192_1">#REF!</definedName>
    <definedName name="unidaditem193">#REF!</definedName>
    <definedName name="unidaditem194">#REF!</definedName>
    <definedName name="unidaditem195">#REF!</definedName>
    <definedName name="unidaditem196">#REF!</definedName>
    <definedName name="unidaditem196_1">#REF!</definedName>
    <definedName name="unidaditem197">#REF!</definedName>
    <definedName name="unidaditem197_1">#REF!</definedName>
    <definedName name="unidaditem198">#REF!</definedName>
    <definedName name="unidaditem199">#REF!</definedName>
    <definedName name="unidaditem2">#REF!</definedName>
    <definedName name="unidaditem2_1">#REF!</definedName>
    <definedName name="unidaditem20">#REF!</definedName>
    <definedName name="unidaditem200">#REF!</definedName>
    <definedName name="unidaditem201">#REF!</definedName>
    <definedName name="unidaditem203">#REF!</definedName>
    <definedName name="unidaditem204">#REF!</definedName>
    <definedName name="unidaditem205">#REF!</definedName>
    <definedName name="unidaditem206">#REF!</definedName>
    <definedName name="unidaditem207">#REF!</definedName>
    <definedName name="unidaditem21">#REF!</definedName>
    <definedName name="unidaditem22">#REF!</definedName>
    <definedName name="unidaditem23">#REF!</definedName>
    <definedName name="unidaditem24">#REF!</definedName>
    <definedName name="unidaditem25">#REF!</definedName>
    <definedName name="unidaditem26">#REF!</definedName>
    <definedName name="unidaditem27">#REF!</definedName>
    <definedName name="unidaditem28">#REF!</definedName>
    <definedName name="unidaditem29">#REF!</definedName>
    <definedName name="unidaditem3">#REF!</definedName>
    <definedName name="unidaditem30">#REF!</definedName>
    <definedName name="unidaditem31">#REF!</definedName>
    <definedName name="unidaditem32">#REF!</definedName>
    <definedName name="unidaditem33">#REF!</definedName>
    <definedName name="unidaditem34">#REF!</definedName>
    <definedName name="unidaditem35">#REF!</definedName>
    <definedName name="unidaditem36">#REF!</definedName>
    <definedName name="unidaditem37">#REF!</definedName>
    <definedName name="unidaditem38">#REF!</definedName>
    <definedName name="unidaditem39">#REF!</definedName>
    <definedName name="unidaditem4">#REF!</definedName>
    <definedName name="unidaditem40">#REF!</definedName>
    <definedName name="unidaditem40_1">#REF!</definedName>
    <definedName name="unidaditem40_2">#REF!</definedName>
    <definedName name="unidaditem41">#REF!</definedName>
    <definedName name="unidaditem42">#REF!</definedName>
    <definedName name="unidaditem43">#REF!</definedName>
    <definedName name="unidaditem43_1">#REF!</definedName>
    <definedName name="unidaditem44">#REF!</definedName>
    <definedName name="unidaditem45">#REF!</definedName>
    <definedName name="unidaditem46">#REF!</definedName>
    <definedName name="unidaditem47">#REF!</definedName>
    <definedName name="unidaditem48">#REF!</definedName>
    <definedName name="unidaditem49">#REF!</definedName>
    <definedName name="unidaditem5">#REF!</definedName>
    <definedName name="unidaditem50">#REF!</definedName>
    <definedName name="unidaditem51">#REF!</definedName>
    <definedName name="unidaditem52">#REF!</definedName>
    <definedName name="unidaditem53">#REF!</definedName>
    <definedName name="unidaditem54">#REF!</definedName>
    <definedName name="unidaditem55">#REF!</definedName>
    <definedName name="unidaditem55_1">#REF!</definedName>
    <definedName name="unidaditem56">#REF!</definedName>
    <definedName name="unidaditem57">#REF!</definedName>
    <definedName name="unidaditem58">#REF!</definedName>
    <definedName name="unidaditem59">#REF!</definedName>
    <definedName name="unidaditem6">#REF!</definedName>
    <definedName name="unidaditem60">#REF!</definedName>
    <definedName name="unidaditem60_1">#REF!</definedName>
    <definedName name="unidaditem60_2">#REF!</definedName>
    <definedName name="unidaditem61">#REF!</definedName>
    <definedName name="unidaditem62">#REF!</definedName>
    <definedName name="unidaditem63">#REF!</definedName>
    <definedName name="unidaditem64">#REF!</definedName>
    <definedName name="unidaditem65">#REF!</definedName>
    <definedName name="unidaditem66">#REF!</definedName>
    <definedName name="unidaditem66_1">#REF!</definedName>
    <definedName name="unidaditem67">#REF!</definedName>
    <definedName name="unidaditem67_1">#REF!</definedName>
    <definedName name="unidaditem68">#REF!</definedName>
    <definedName name="unidaditem69">#REF!</definedName>
    <definedName name="unidaditem69_1">#REF!</definedName>
    <definedName name="unidaditem69_2">#REF!</definedName>
    <definedName name="unidaditem7">#REF!</definedName>
    <definedName name="unidaditem70">#REF!</definedName>
    <definedName name="unidaditem71">#REF!</definedName>
    <definedName name="unidaditem71_1">#REF!</definedName>
    <definedName name="unidaditem72">#REF!</definedName>
    <definedName name="unidaditem73">#REF!</definedName>
    <definedName name="unidaditem73_1">#REF!</definedName>
    <definedName name="unidaditem73_2">#REF!</definedName>
    <definedName name="unidaditem74">#REF!</definedName>
    <definedName name="unidaditem75">#REF!</definedName>
    <definedName name="unidaditem75_1">#REF!</definedName>
    <definedName name="unidaditem76">#REF!</definedName>
    <definedName name="unidaditem77">#REF!</definedName>
    <definedName name="unidaditem78">#REF!</definedName>
    <definedName name="unidaditem79">#REF!</definedName>
    <definedName name="unidaditem8">#REF!</definedName>
    <definedName name="unidaditem80">#REF!</definedName>
    <definedName name="unidaditem81">#REF!</definedName>
    <definedName name="unidaditem82">#REF!</definedName>
    <definedName name="unidaditem83">#REF!</definedName>
    <definedName name="unidaditem84">#REF!</definedName>
    <definedName name="unidaditem85">#REF!</definedName>
    <definedName name="unidaditem85_1">#REF!</definedName>
    <definedName name="unidaditem86">#REF!</definedName>
    <definedName name="unidaditem86_1">#REF!</definedName>
    <definedName name="unidaditem86_2">#REF!</definedName>
    <definedName name="unidaditem86_3">#REF!</definedName>
    <definedName name="unidaditem87">#REF!</definedName>
    <definedName name="unidaditem87_1">#REF!</definedName>
    <definedName name="unidaditem88">#REF!</definedName>
    <definedName name="unidaditem89">#REF!</definedName>
    <definedName name="unidaditem9">#REF!</definedName>
    <definedName name="unidaditem90">#REF!</definedName>
    <definedName name="unidaditem91">#REF!</definedName>
    <definedName name="unidaditem92">#REF!</definedName>
    <definedName name="unidaditem92_1">#REF!</definedName>
    <definedName name="unidaditem92_2">#REF!</definedName>
    <definedName name="unidaditem93">#REF!</definedName>
    <definedName name="unidaditem94">#REF!</definedName>
    <definedName name="unidaditem95">#REF!</definedName>
    <definedName name="unidaditem96">#REF!</definedName>
    <definedName name="unidaditem97">#REF!</definedName>
    <definedName name="unidaditem98">#REF!</definedName>
    <definedName name="unidaditem99">#REF!</definedName>
    <definedName name="unidadJ1">#REF!</definedName>
    <definedName name="unidadJ10">#REF!</definedName>
    <definedName name="unidadJ11">#REF!</definedName>
    <definedName name="unidadJ12">#REF!</definedName>
    <definedName name="unidadJ13">#REF!</definedName>
    <definedName name="unidadJ2">#REF!</definedName>
    <definedName name="unidadJ3">#REF!</definedName>
    <definedName name="unidadJ4">#REF!</definedName>
    <definedName name="unidadJ5">#REF!</definedName>
    <definedName name="unidadJ6">#REF!</definedName>
    <definedName name="unidadJ7">#REF!</definedName>
    <definedName name="unidadJ8">#REF!</definedName>
    <definedName name="unidadJ9">#REF!</definedName>
    <definedName name="unidadK1">#REF!</definedName>
    <definedName name="unidadK10">#REF!</definedName>
    <definedName name="unidadK11">#REF!</definedName>
    <definedName name="unidadK12">#REF!</definedName>
    <definedName name="unidadK13">#REF!</definedName>
    <definedName name="unidadK14">#REF!</definedName>
    <definedName name="unidadK15">#REF!</definedName>
    <definedName name="unidadK16">#REF!</definedName>
    <definedName name="unidadK17">#REF!</definedName>
    <definedName name="unidadK2">#REF!</definedName>
    <definedName name="unidadK3">#REF!</definedName>
    <definedName name="unidadK4">#REF!</definedName>
    <definedName name="unidadK5">#REF!</definedName>
    <definedName name="unidadK6">#REF!</definedName>
    <definedName name="unidadK7">#REF!</definedName>
    <definedName name="unidadK8">#REF!</definedName>
    <definedName name="unidadK9">#REF!</definedName>
    <definedName name="unidadL1">#REF!</definedName>
    <definedName name="unidadL2">#REF!</definedName>
    <definedName name="unidadL3">#REF!</definedName>
    <definedName name="unidadL4">#REF!</definedName>
    <definedName name="unidadL5">#REF!</definedName>
    <definedName name="unidadL6">#REF!</definedName>
    <definedName name="unidadM1_1">#REF!</definedName>
    <definedName name="unidadM1_10">#REF!</definedName>
    <definedName name="unidadM1_11">#REF!</definedName>
    <definedName name="unidadM1_12">#REF!</definedName>
    <definedName name="unidadM1_13">#REF!</definedName>
    <definedName name="unidadM1_2">#REF!</definedName>
    <definedName name="unidadM1_3">#REF!</definedName>
    <definedName name="unidadM1_4">#REF!</definedName>
    <definedName name="unidadM1_5">#REF!</definedName>
    <definedName name="unidadM1_6">#REF!</definedName>
    <definedName name="unidadM1_7">#REF!</definedName>
    <definedName name="unidadM1_8">#REF!</definedName>
    <definedName name="unidadM1_9">#REF!</definedName>
    <definedName name="unidadM2_1">#REF!</definedName>
    <definedName name="unidadM2_10">#REF!</definedName>
    <definedName name="unidadM2_11">#REF!</definedName>
    <definedName name="unidadM2_2">#REF!</definedName>
    <definedName name="unidadM2_3">#REF!</definedName>
    <definedName name="unidadM2_4">#REF!</definedName>
    <definedName name="unidadM2_5">#REF!</definedName>
    <definedName name="unidadM2_6">#REF!</definedName>
    <definedName name="unidadM2_7">#REF!</definedName>
    <definedName name="unidadM2_8">#REF!</definedName>
    <definedName name="unidadM2_9">#REF!</definedName>
    <definedName name="unidadM3_1">#REF!</definedName>
    <definedName name="unidadM3_2">#REF!</definedName>
    <definedName name="unidadM3_3">#REF!</definedName>
    <definedName name="unidadM3_4">#REF!</definedName>
    <definedName name="unidadM4_1">#REF!</definedName>
    <definedName name="unidadM4_2">#REF!</definedName>
    <definedName name="unidadM4_3">#REF!</definedName>
    <definedName name="unidadM4_4">#REF!</definedName>
    <definedName name="unidadM4_5">#REF!</definedName>
    <definedName name="unidadM4_6">#REF!</definedName>
    <definedName name="unidadM4_7">#REF!</definedName>
    <definedName name="unidadmaterialseleccionadorelleno">#REF!</definedName>
    <definedName name="unidadmortero1_4">#REF!</definedName>
    <definedName name="unidadN1">#REF!</definedName>
    <definedName name="unidadN2">#REF!</definedName>
    <definedName name="unidadN3">#REF!</definedName>
    <definedName name="unidadN4">#REF!</definedName>
    <definedName name="unidadÑ1">#REF!</definedName>
    <definedName name="unidadÑ2">#REF!</definedName>
    <definedName name="unidadO1">#REF!</definedName>
    <definedName name="unidadO10">#REF!</definedName>
    <definedName name="unidadO11">#REF!</definedName>
    <definedName name="unidadO12">#REF!</definedName>
    <definedName name="unidadO13">#REF!</definedName>
    <definedName name="unidadO14">#REF!</definedName>
    <definedName name="unidadO15">#REF!</definedName>
    <definedName name="unidadO16">#REF!</definedName>
    <definedName name="unidadO17">#REF!</definedName>
    <definedName name="unidadO18">#REF!</definedName>
    <definedName name="unidadO2">#REF!</definedName>
    <definedName name="unidadO3">#REF!</definedName>
    <definedName name="unidadO4">#REF!</definedName>
    <definedName name="unidadO5">#REF!</definedName>
    <definedName name="unidadO6">#REF!</definedName>
    <definedName name="unidadO7">#REF!</definedName>
    <definedName name="unidadO8">#REF!</definedName>
    <definedName name="unidadO9">#REF!</definedName>
    <definedName name="unidadP1">#REF!</definedName>
    <definedName name="unidadP10">#REF!</definedName>
    <definedName name="unidadP11">#REF!</definedName>
    <definedName name="unidadP12">#REF!</definedName>
    <definedName name="unidadP13">#REF!</definedName>
    <definedName name="unidadP14">#REF!</definedName>
    <definedName name="unidadP15">#REF!</definedName>
    <definedName name="unidadP16">#REF!</definedName>
    <definedName name="unidadP17">#REF!</definedName>
    <definedName name="unidadP18">#REF!</definedName>
    <definedName name="unidadP19">#REF!</definedName>
    <definedName name="unidadP2">#REF!</definedName>
    <definedName name="unidadP20">#REF!</definedName>
    <definedName name="unidadP21">#REF!</definedName>
    <definedName name="unidadP22">#REF!</definedName>
    <definedName name="unidadP23">#REF!</definedName>
    <definedName name="unidadP24">#REF!</definedName>
    <definedName name="unidadP25">#REF!</definedName>
    <definedName name="unidadP26">#REF!</definedName>
    <definedName name="unidadP27">#REF!</definedName>
    <definedName name="unidadP28">#REF!</definedName>
    <definedName name="unidadP29">#REF!</definedName>
    <definedName name="unidadP3">#REF!</definedName>
    <definedName name="unidadP30">#REF!</definedName>
    <definedName name="unidadP31">#REF!</definedName>
    <definedName name="unidadP32">#REF!</definedName>
    <definedName name="unidadP33">#REF!</definedName>
    <definedName name="unidadP34">#REF!</definedName>
    <definedName name="unidadP4">#REF!</definedName>
    <definedName name="unidadP5">#REF!</definedName>
    <definedName name="unidadP6">#REF!</definedName>
    <definedName name="unidadP7">#REF!</definedName>
    <definedName name="unidadP8">#REF!</definedName>
    <definedName name="unidadP9">#REF!</definedName>
    <definedName name="unidadQ1">#REF!</definedName>
    <definedName name="unidadQ10">#REF!</definedName>
    <definedName name="unidadQ11">#REF!</definedName>
    <definedName name="unidadQ12">#REF!</definedName>
    <definedName name="unidadQ13">#REF!</definedName>
    <definedName name="unidadQ14">#REF!</definedName>
    <definedName name="unidadQ15">#REF!</definedName>
    <definedName name="unidadQ16">#REF!</definedName>
    <definedName name="unidadQ17">#REF!</definedName>
    <definedName name="unidadQ18">#REF!</definedName>
    <definedName name="unidadQ19">#REF!</definedName>
    <definedName name="unidadQ2">#REF!</definedName>
    <definedName name="unidadQ20">#REF!</definedName>
    <definedName name="unidadQ21">#REF!</definedName>
    <definedName name="unidadQ3">#REF!</definedName>
    <definedName name="unidadQ4">#REF!</definedName>
    <definedName name="unidadQ5">#REF!</definedName>
    <definedName name="unidadQ6">#REF!</definedName>
    <definedName name="unidadQ7">#REF!</definedName>
    <definedName name="unidadQ8">#REF!</definedName>
    <definedName name="unidadQ9">#REF!</definedName>
    <definedName name="unidadR1">#REF!</definedName>
    <definedName name="unidadR2">#REF!</definedName>
    <definedName name="unidadR3">#REF!</definedName>
    <definedName name="unidadR4">#REF!</definedName>
    <definedName name="unidadS1">#REF!</definedName>
    <definedName name="unidadS10">#REF!</definedName>
    <definedName name="unidadS2">#REF!</definedName>
    <definedName name="unidadS3">#REF!</definedName>
    <definedName name="unidadS4">#REF!</definedName>
    <definedName name="unidadS5">#REF!</definedName>
    <definedName name="unidadS6">#REF!</definedName>
    <definedName name="unidadS7">#REF!</definedName>
    <definedName name="unidadS8">#REF!</definedName>
    <definedName name="unidadS9">#REF!</definedName>
    <definedName name="unidadsika1">#REF!</definedName>
    <definedName name="unidadtrituradogruesotipo1">#REF!</definedName>
    <definedName name="UNION">#REF!</definedName>
    <definedName name="UNION_2_ELEC">#REF!</definedName>
    <definedName name="UNION_3_4">#REF!</definedName>
    <definedName name="UNION_4_SANI">#REF!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EMT">#REF!</definedName>
    <definedName name="Union_emt_3_4">#REF!</definedName>
    <definedName name="UNION_IMT_1">#REF!</definedName>
    <definedName name="UNION_P.V.C_1_2">#REF!</definedName>
    <definedName name="UNION_PRES_1_2">#REF!</definedName>
    <definedName name="Union_PVC_3_4">#REF!</definedName>
    <definedName name="UNION_PVC_ELECT">#REF!</definedName>
    <definedName name="UNION_SANI_2">#REF!</definedName>
    <definedName name="UNION_SANIT_4">#REF!</definedName>
    <definedName name="Unión_sanitaria_4__pvc">#REF!</definedName>
    <definedName name="unionconduit2pul">#REF!</definedName>
    <definedName name="unionconduit3_4pul">#REF!</definedName>
    <definedName name="unionemt1_2pul">#REF!</definedName>
    <definedName name="unionpresion1_1_2pul">#REF!</definedName>
    <definedName name="unionpresion1_1_4pul">#REF!</definedName>
    <definedName name="unionpresion1pul">#REF!</definedName>
    <definedName name="unionpresion2pul">#REF!</definedName>
    <definedName name="unionpresionde1_2pul">#REF!</definedName>
    <definedName name="unionsanitariade2pul">#REF!</definedName>
    <definedName name="unionsanitariade3pul">#REF!</definedName>
    <definedName name="unionsanitariade4pul">#REF!</definedName>
    <definedName name="unitarios">#REF!</definedName>
    <definedName name="UNON_SH_40">#REF!</definedName>
    <definedName name="Uñ">#REF!</definedName>
    <definedName name="Uo">#REF!</definedName>
    <definedName name="UOUIV" hidden="1">{"TAB1",#N/A,TRUE,"GENERAL";"TAB2",#N/A,TRUE,"GENERAL";"TAB3",#N/A,TRUE,"GENERAL";"TAB4",#N/A,TRUE,"GENERAL";"TAB5",#N/A,TRUE,"GENERAL"}</definedName>
    <definedName name="Up">#REF!</definedName>
    <definedName name="Uq">#REF!</definedName>
    <definedName name="Ur">#REF!</definedName>
    <definedName name="uryur" hidden="1">{"TAB1",#N/A,TRUE,"GENERAL";"TAB2",#N/A,TRUE,"GENERAL";"TAB3",#N/A,TRUE,"GENERAL";"TAB4",#N/A,TRUE,"GENERAL";"TAB5",#N/A,TRUE,"GENERAL"}</definedName>
    <definedName name="Us">#REF!</definedName>
    <definedName name="ut">#REF!</definedName>
    <definedName name="UTIL">8%</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A_2_3_MTS_CON_3_CERCHAS">#REF!</definedName>
    <definedName name="valla_informativa_curaduria">#REF!</definedName>
    <definedName name="valor1">#REF!</definedName>
    <definedName name="valor2">#REF!</definedName>
    <definedName name="VALOR3">#REF!</definedName>
    <definedName name="Values_Entered">IF([0]!Loan_Amount*[0]!Interest_Rate*[0]!Loan_Years*[0]!Loan_Start&gt;0,1,0)</definedName>
    <definedName name="VALVULA_BOL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angular1_1_2pul">#REF!</definedName>
    <definedName name="valvulaangular2_1_2pul">#REF!</definedName>
    <definedName name="valvulabola1">#REF!</definedName>
    <definedName name="valvulaflotador2pul">#REF!</definedName>
    <definedName name="valvulapiecanastilla8">#REF!</definedName>
    <definedName name="valvulapushdeempotrar">#REF!</definedName>
    <definedName name="valvulareductora2_1_2pul">#REF!</definedName>
    <definedName name="valvulareductora4pul">#REF!</definedName>
    <definedName name="valvularetencion2_1_2pul">#REF!</definedName>
    <definedName name="valvularetencion2pul">#REF!</definedName>
    <definedName name="VARETA_2_1">#REF!</definedName>
    <definedName name="Varilla_cooperwell_24">#REF!</definedName>
    <definedName name="Varilla_copewell_de_2_44_x_5_8">#REF!</definedName>
    <definedName name="VARILLA_COPEWERLL">#REF!</definedName>
    <definedName name="varillacuadrada1_2">#REF!</definedName>
    <definedName name="varillaplastica">#REF!</definedName>
    <definedName name="Varios">#REF!</definedName>
    <definedName name="Varios2">#REF!</definedName>
    <definedName name="varsol">#REF!</definedName>
    <definedName name="vb">#REF!</definedName>
    <definedName name="vbvbvbvb" hidden="1">{"TAB1",#N/A,TRUE,"GENERAL";"TAB2",#N/A,TRUE,"GENERAL";"TAB3",#N/A,TRUE,"GENERAL";"TAB4",#N/A,TRUE,"GENERAL";"TAB5",#N/A,TRUE,"GENERAL"}</definedName>
    <definedName name="vc">#REF!</definedName>
    <definedName name="vck">#REF!</definedName>
    <definedName name="VCOMP">#REF!</definedName>
    <definedName name="VCOMPDI">#REF!</definedName>
    <definedName name="VCONC">#REF!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CORREDIZA">#REF!</definedName>
    <definedName name="VENTANA_ESTERA">#REF!</definedName>
    <definedName name="VENTANA_PROYECTANTE">#REF!</definedName>
    <definedName name="VENTANA_SEGUN_DISEÑO">#REF!</definedName>
    <definedName name="ventana1">#REF!</definedName>
    <definedName name="ventana200x40corrediza">#REF!</definedName>
    <definedName name="ventana353x250cristal10mm">#REF!</definedName>
    <definedName name="ventana50x80aluminio">#REF!</definedName>
    <definedName name="ventana60x40corrediza">#REF!</definedName>
    <definedName name="ventanacorrediza">#REF!</definedName>
    <definedName name="ventanaperciana">#REF!</definedName>
    <definedName name="VENTANAS">#REF!</definedName>
    <definedName name="ventanavc">#REF!</definedName>
    <definedName name="VENTILADOR">#REF!</definedName>
    <definedName name="Ventilador_de_techo">#REF!</definedName>
    <definedName name="VENTOSAS_PARA_INSTALACION_EN_TUBERIA_DE_3">#REF!</definedName>
    <definedName name="Vf">#REF!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s">#REF!</definedName>
    <definedName name="VIBRADOR">#REF!</definedName>
    <definedName name="VIBRADOR_CONCRETO">#REF!</definedName>
    <definedName name="Vibrador_de_gasolina">#REF!</definedName>
    <definedName name="vibradordeconcreto">#REF!</definedName>
    <definedName name="Vibrocompactador">#REF!</definedName>
    <definedName name="Vibrocompactador_tipo_canguro">#REF!</definedName>
    <definedName name="vibrocompactador_tipo_rana">#REF!</definedName>
    <definedName name="vibrocompactador8ton">#REF!</definedName>
    <definedName name="Vibrocompactor">#REF!</definedName>
    <definedName name="Vibrocompactor_10ton">#REF!</definedName>
    <definedName name="VIDRIO4">#REF!</definedName>
    <definedName name="vigaanden">#REF!</definedName>
    <definedName name="vigacmto">#REF!</definedName>
    <definedName name="vigsup10x20">#REF!</definedName>
    <definedName name="VINILO">#REF!</definedName>
    <definedName name="VINILO_TECHO">#REF!</definedName>
    <definedName name="vjkgvif" localSheetId="1">OFFSET([0]!Full_Print,0,0,'Acta Parcial 01.'!Last_Row)</definedName>
    <definedName name="vjkgvif">OFFSET([0]!Full_Print,0,0,[0]!Last_Row)</definedName>
    <definedName name="vk" hidden="1">{"via1",#N/A,TRUE,"general";"via2",#N/A,TRUE,"general";"via3",#N/A,TRUE,"general"}</definedName>
    <definedName name="vlr_A1">#REF!</definedName>
    <definedName name="vlr_A2">#REF!</definedName>
    <definedName name="vlr_A3">#REF!</definedName>
    <definedName name="vlr_A4">#REF!</definedName>
    <definedName name="vlr_A5">#REF!</definedName>
    <definedName name="vlr_B1">#REF!</definedName>
    <definedName name="vlr_B10">#REF!</definedName>
    <definedName name="vlr_B11">#REF!</definedName>
    <definedName name="vlr_B12">#REF!</definedName>
    <definedName name="vlr_B2">#REF!</definedName>
    <definedName name="vlr_B3">#REF!</definedName>
    <definedName name="vlr_B4">#REF!</definedName>
    <definedName name="vlr_B5">#REF!</definedName>
    <definedName name="vlr_B6">#REF!</definedName>
    <definedName name="vlr_B7">#REF!</definedName>
    <definedName name="vlr_B8">#REF!</definedName>
    <definedName name="vlr_B9">#REF!</definedName>
    <definedName name="vlr_C1">#REF!</definedName>
    <definedName name="vlr_C10">#REF!</definedName>
    <definedName name="vlr_C11">#REF!</definedName>
    <definedName name="vlr_C12">#REF!</definedName>
    <definedName name="vlr_C13">#REF!</definedName>
    <definedName name="vlr_C14">#REF!</definedName>
    <definedName name="vlr_C15">#REF!</definedName>
    <definedName name="vlr_C16">#REF!</definedName>
    <definedName name="vlr_C17">#REF!</definedName>
    <definedName name="vlr_C18">#REF!</definedName>
    <definedName name="vlr_C19">#REF!</definedName>
    <definedName name="vlr_C2">#REF!</definedName>
    <definedName name="vlr_C20">#REF!</definedName>
    <definedName name="vlr_C21">#REF!</definedName>
    <definedName name="vlr_C22">#REF!</definedName>
    <definedName name="vlr_C23">#REF!</definedName>
    <definedName name="vlr_C24">#REF!</definedName>
    <definedName name="vlr_C3">#REF!</definedName>
    <definedName name="vlr_C4">#REF!</definedName>
    <definedName name="vlr_C5">#REF!</definedName>
    <definedName name="vlr_C6">#REF!</definedName>
    <definedName name="vlr_C7">#REF!</definedName>
    <definedName name="vlr_C8">#REF!</definedName>
    <definedName name="vlr_C9">#REF!</definedName>
    <definedName name="vlr_D1">#REF!</definedName>
    <definedName name="vlr_D2">#REF!</definedName>
    <definedName name="vlr_D3">#REF!</definedName>
    <definedName name="vlr_D4">#REF!</definedName>
    <definedName name="vlr_D5">#REF!</definedName>
    <definedName name="vlr_D6">#REF!</definedName>
    <definedName name="vlr_D7">#REF!</definedName>
    <definedName name="vlr_D8">#REF!</definedName>
    <definedName name="vlr_E1">#REF!</definedName>
    <definedName name="vlr_E2">#REF!</definedName>
    <definedName name="vlr_E3">#REF!</definedName>
    <definedName name="vlr_E4">#REF!</definedName>
    <definedName name="vlr_E5">#REF!</definedName>
    <definedName name="vlr_E6">#REF!</definedName>
    <definedName name="vlr_E7">#REF!</definedName>
    <definedName name="vlr_F1">#REF!</definedName>
    <definedName name="vlr_F10">#REF!</definedName>
    <definedName name="vlr_F11">#REF!</definedName>
    <definedName name="vlr_F12">#REF!</definedName>
    <definedName name="vlr_F13">#REF!</definedName>
    <definedName name="vlr_F14">#REF!</definedName>
    <definedName name="vlr_F15">#REF!</definedName>
    <definedName name="vlr_F2">#REF!</definedName>
    <definedName name="vlr_F3">#REF!</definedName>
    <definedName name="vlr_F4">#REF!</definedName>
    <definedName name="vlr_F5">#REF!</definedName>
    <definedName name="vlr_F6">#REF!</definedName>
    <definedName name="vlr_F7">#REF!</definedName>
    <definedName name="vlr_F8">#REF!</definedName>
    <definedName name="vlr_F9">#REF!</definedName>
    <definedName name="vlr_G1">#REF!</definedName>
    <definedName name="vlr_G10">#REF!</definedName>
    <definedName name="vlr_G11">#REF!</definedName>
    <definedName name="vlr_G12">#REF!</definedName>
    <definedName name="vlr_G13">#REF!</definedName>
    <definedName name="vlr_G14">#REF!</definedName>
    <definedName name="vlr_G15">#REF!</definedName>
    <definedName name="vlr_G16">#REF!</definedName>
    <definedName name="vlr_G17">#REF!</definedName>
    <definedName name="vlr_G18">#REF!</definedName>
    <definedName name="vlr_G19">#REF!</definedName>
    <definedName name="vlr_G2">#REF!</definedName>
    <definedName name="vlr_G20">#REF!</definedName>
    <definedName name="vlr_G21">#REF!</definedName>
    <definedName name="vlr_G22">#REF!</definedName>
    <definedName name="vlr_G23">#REF!</definedName>
    <definedName name="vlr_G24">#REF!</definedName>
    <definedName name="vlr_G25">#REF!</definedName>
    <definedName name="vlr_G26">#REF!</definedName>
    <definedName name="vlr_G27">#REF!</definedName>
    <definedName name="vlr_G28">#REF!</definedName>
    <definedName name="vlr_G29">#REF!</definedName>
    <definedName name="vlr_G3">#REF!</definedName>
    <definedName name="vlr_G30">#REF!</definedName>
    <definedName name="vlr_G31">#REF!</definedName>
    <definedName name="vlr_G32">#REF!</definedName>
    <definedName name="vlr_G33">#REF!</definedName>
    <definedName name="vlr_G34">#REF!</definedName>
    <definedName name="vlr_G35">#REF!</definedName>
    <definedName name="vlr_G36">#REF!</definedName>
    <definedName name="vlr_G37">#REF!</definedName>
    <definedName name="vlr_G38">#REF!</definedName>
    <definedName name="vlr_G39">#REF!</definedName>
    <definedName name="vlr_G4">#REF!</definedName>
    <definedName name="vlr_G40">#REF!</definedName>
    <definedName name="vlr_G41">#REF!</definedName>
    <definedName name="vlr_G42">#REF!</definedName>
    <definedName name="vlr_G43">#REF!</definedName>
    <definedName name="vlr_G44">#REF!</definedName>
    <definedName name="vlr_G45">#REF!</definedName>
    <definedName name="vlr_G46">#REF!</definedName>
    <definedName name="vlr_G47">#REF!</definedName>
    <definedName name="vlr_G48">#REF!</definedName>
    <definedName name="vlr_G49">#REF!</definedName>
    <definedName name="vlr_G5">#REF!</definedName>
    <definedName name="vlr_G50">#REF!</definedName>
    <definedName name="vlr_G51">#REF!</definedName>
    <definedName name="vlr_G52">#REF!</definedName>
    <definedName name="vlr_G6">#REF!</definedName>
    <definedName name="vlr_G7">#REF!</definedName>
    <definedName name="vlr_G8">#REF!</definedName>
    <definedName name="vlr_G9">#REF!</definedName>
    <definedName name="vlr_H1">#REF!</definedName>
    <definedName name="vlr_H10">#REF!</definedName>
    <definedName name="vlr_H11">#REF!</definedName>
    <definedName name="vlr_H12">#REF!</definedName>
    <definedName name="vlr_H13">#REF!</definedName>
    <definedName name="vlr_H14">#REF!</definedName>
    <definedName name="vlr_H15">#REF!</definedName>
    <definedName name="vlr_H16">#REF!</definedName>
    <definedName name="vlr_H17">#REF!</definedName>
    <definedName name="vlr_H18">#REF!</definedName>
    <definedName name="vlr_H19">#REF!</definedName>
    <definedName name="vlr_H2">#REF!</definedName>
    <definedName name="vlr_H20">#REF!</definedName>
    <definedName name="vlr_H21">#REF!</definedName>
    <definedName name="vlr_H3">#REF!</definedName>
    <definedName name="vlr_H4">#REF!</definedName>
    <definedName name="vlr_H5">#REF!</definedName>
    <definedName name="vlr_H6">#REF!</definedName>
    <definedName name="vlr_H7">#REF!</definedName>
    <definedName name="vlr_H8">#REF!</definedName>
    <definedName name="vlr_H9">#REF!</definedName>
    <definedName name="vlr_I1">#REF!</definedName>
    <definedName name="vlr_I2">#REF!</definedName>
    <definedName name="vlr_I3">#REF!</definedName>
    <definedName name="vlr_I4">#REF!</definedName>
    <definedName name="vlr_I5">#REF!</definedName>
    <definedName name="vlr_I6">#REF!</definedName>
    <definedName name="vlr_I7">#REF!</definedName>
    <definedName name="vlr_item1">#REF!</definedName>
    <definedName name="vlr_item10">#REF!</definedName>
    <definedName name="vlr_item100">#REF!</definedName>
    <definedName name="vlr_item101">#REF!</definedName>
    <definedName name="vlr_item102">#REF!</definedName>
    <definedName name="vlr_item103">#REF!</definedName>
    <definedName name="vlr_item104">#REF!</definedName>
    <definedName name="vlr_item105">#REF!</definedName>
    <definedName name="vlr_item106">#REF!</definedName>
    <definedName name="vlr_item106_1">#REF!</definedName>
    <definedName name="vlr_item107">#REF!</definedName>
    <definedName name="vlr_item108">#REF!</definedName>
    <definedName name="vlr_item109">#REF!</definedName>
    <definedName name="vlr_item11">#REF!</definedName>
    <definedName name="vlr_item110">#REF!</definedName>
    <definedName name="vlr_item111">#REF!</definedName>
    <definedName name="vlr_item112">#REF!</definedName>
    <definedName name="vlr_item113">#REF!</definedName>
    <definedName name="vlr_item113_1">#REF!</definedName>
    <definedName name="vlr_item113_2">#REF!</definedName>
    <definedName name="vlr_item113_3">#REF!</definedName>
    <definedName name="vlr_item114">#REF!</definedName>
    <definedName name="vlr_item115">#REF!</definedName>
    <definedName name="vlr_item116">#REF!</definedName>
    <definedName name="vlr_item117">#REF!</definedName>
    <definedName name="vlr_item118">#REF!</definedName>
    <definedName name="vlr_item119">#REF!</definedName>
    <definedName name="vlr_item12">#REF!</definedName>
    <definedName name="vlr_item120">#REF!</definedName>
    <definedName name="vlr_item121">#REF!</definedName>
    <definedName name="vlr_item122">#REF!</definedName>
    <definedName name="vlr_item122_1">#REF!</definedName>
    <definedName name="vlr_item123">#REF!</definedName>
    <definedName name="vlr_item124">#REF!</definedName>
    <definedName name="vlr_item125">#REF!</definedName>
    <definedName name="vlr_item126">#REF!</definedName>
    <definedName name="vlr_item127">#REF!</definedName>
    <definedName name="vlr_item128">#REF!</definedName>
    <definedName name="vlr_item129">#REF!</definedName>
    <definedName name="vlr_item13">#REF!</definedName>
    <definedName name="vlr_item130">#REF!</definedName>
    <definedName name="vlr_item131">#REF!</definedName>
    <definedName name="vlr_item132">#REF!</definedName>
    <definedName name="vlr_item133">#REF!</definedName>
    <definedName name="vlr_item134">#REF!</definedName>
    <definedName name="vlr_item135">#REF!</definedName>
    <definedName name="vlr_item136">#REF!</definedName>
    <definedName name="vlr_item137">#REF!</definedName>
    <definedName name="vlr_item138">#REF!</definedName>
    <definedName name="vlr_item139">#REF!</definedName>
    <definedName name="vlr_item14">#REF!</definedName>
    <definedName name="vlr_item140">#REF!</definedName>
    <definedName name="vlr_item141">#REF!</definedName>
    <definedName name="vlr_item141_1">#REF!</definedName>
    <definedName name="vlr_item142">#REF!</definedName>
    <definedName name="vlr_item143">#REF!</definedName>
    <definedName name="vlr_item144">#REF!</definedName>
    <definedName name="vlr_item144_1">#REF!</definedName>
    <definedName name="vlr_item144_2">#REF!</definedName>
    <definedName name="vlr_item144_3">#REF!</definedName>
    <definedName name="vlr_item145">#REF!</definedName>
    <definedName name="vlr_item146">#REF!</definedName>
    <definedName name="vlr_item146_1">#REF!</definedName>
    <definedName name="vlr_item147">#REF!</definedName>
    <definedName name="vlr_item148">#REF!</definedName>
    <definedName name="vlr_item149">#REF!</definedName>
    <definedName name="vlr_item15">#REF!</definedName>
    <definedName name="vlr_item150">#REF!</definedName>
    <definedName name="vlr_item151">#REF!</definedName>
    <definedName name="vlr_item152">#REF!</definedName>
    <definedName name="vlr_item152_1">#REF!</definedName>
    <definedName name="vlr_item153">#REF!</definedName>
    <definedName name="vlr_item154">#REF!</definedName>
    <definedName name="vlr_item155">#REF!</definedName>
    <definedName name="vlr_item155_1">#REF!</definedName>
    <definedName name="vlr_item155_2">#REF!</definedName>
    <definedName name="vlr_item156">#REF!</definedName>
    <definedName name="vlr_item157">#REF!</definedName>
    <definedName name="vlr_item158">#REF!</definedName>
    <definedName name="vlr_item159">#REF!</definedName>
    <definedName name="vlr_item16">#REF!</definedName>
    <definedName name="vlr_item160">#REF!</definedName>
    <definedName name="vlr_item161">#REF!</definedName>
    <definedName name="vlr_item161_1">#REF!</definedName>
    <definedName name="vlr_item161_2">#REF!</definedName>
    <definedName name="vlr_item161_3">#REF!</definedName>
    <definedName name="vlr_item161_4">#REF!</definedName>
    <definedName name="vlr_item162">#REF!</definedName>
    <definedName name="vlr_item163">#REF!</definedName>
    <definedName name="vlr_item164">#REF!</definedName>
    <definedName name="vlr_item165">#REF!</definedName>
    <definedName name="vlr_item166">#REF!</definedName>
    <definedName name="vlr_item167">#REF!</definedName>
    <definedName name="vlr_item168">#REF!</definedName>
    <definedName name="vlr_item169">#REF!</definedName>
    <definedName name="vlr_item17">#REF!</definedName>
    <definedName name="vlr_item170">#REF!</definedName>
    <definedName name="vlr_item171">#REF!</definedName>
    <definedName name="vlr_item172">#REF!</definedName>
    <definedName name="vlr_item172_1">#REF!</definedName>
    <definedName name="vlr_item172_2">#REF!</definedName>
    <definedName name="vlr_item173">#REF!</definedName>
    <definedName name="vlr_item174">#REF!</definedName>
    <definedName name="vlr_item175">#REF!</definedName>
    <definedName name="vlr_item176">#REF!</definedName>
    <definedName name="vlr_item176_1">#REF!</definedName>
    <definedName name="vlr_item177">#REF!</definedName>
    <definedName name="vlr_item177_1">#REF!</definedName>
    <definedName name="vlr_item177_2">#REF!</definedName>
    <definedName name="vlr_item178">#REF!</definedName>
    <definedName name="vlr_item178_1">#REF!</definedName>
    <definedName name="vlr_item179">#REF!</definedName>
    <definedName name="vlr_item18">#REF!</definedName>
    <definedName name="vlr_item180">#REF!</definedName>
    <definedName name="vlr_item180_1">#REF!</definedName>
    <definedName name="vlr_item180_2">#REF!</definedName>
    <definedName name="vlr_item181">#REF!</definedName>
    <definedName name="vlr_item182">#REF!</definedName>
    <definedName name="vlr_item183">#REF!</definedName>
    <definedName name="vlr_item184">#REF!</definedName>
    <definedName name="vlr_item185">#REF!</definedName>
    <definedName name="vlr_item185_1">#REF!</definedName>
    <definedName name="vlr_item186">#REF!</definedName>
    <definedName name="vlr_item187">#REF!</definedName>
    <definedName name="vlr_item188">#REF!</definedName>
    <definedName name="vlr_item189">#REF!</definedName>
    <definedName name="vlr_item19">#REF!</definedName>
    <definedName name="vlr_item190">#REF!</definedName>
    <definedName name="vlr_item191">#REF!</definedName>
    <definedName name="vlr_item192">#REF!</definedName>
    <definedName name="vlr_item192_1">#REF!</definedName>
    <definedName name="vlr_item193">#REF!</definedName>
    <definedName name="vlr_item194">#REF!</definedName>
    <definedName name="vlr_item195">#REF!</definedName>
    <definedName name="vlr_item196">#REF!</definedName>
    <definedName name="vlr_item196_1">#REF!</definedName>
    <definedName name="vlr_item197">#REF!</definedName>
    <definedName name="vlr_item197_1">#REF!</definedName>
    <definedName name="vlr_item198">#REF!</definedName>
    <definedName name="vlr_item199">#REF!</definedName>
    <definedName name="vlr_item2">#REF!</definedName>
    <definedName name="vlr_item2_1">#REF!</definedName>
    <definedName name="vlr_item20">#REF!</definedName>
    <definedName name="vlr_item200">#REF!</definedName>
    <definedName name="vlr_item201">#REF!</definedName>
    <definedName name="vlr_item202">#REF!</definedName>
    <definedName name="vlr_item203">#REF!</definedName>
    <definedName name="vlr_item204">#REF!</definedName>
    <definedName name="vlr_item205">#REF!</definedName>
    <definedName name="vlr_item206">#REF!</definedName>
    <definedName name="vlr_item207">#REF!</definedName>
    <definedName name="vlr_item21">#REF!</definedName>
    <definedName name="vlr_item22">#REF!</definedName>
    <definedName name="vlr_item23">#REF!</definedName>
    <definedName name="vlr_item24">#REF!</definedName>
    <definedName name="vlr_item25">#REF!</definedName>
    <definedName name="vlr_item26">#REF!</definedName>
    <definedName name="vlr_item27">#REF!</definedName>
    <definedName name="vlr_item28">#REF!</definedName>
    <definedName name="vlr_item29">#REF!</definedName>
    <definedName name="vlr_item3">#REF!</definedName>
    <definedName name="vlr_item30">#REF!</definedName>
    <definedName name="vlr_item31">#REF!</definedName>
    <definedName name="vlr_item32">#REF!</definedName>
    <definedName name="vlr_item33">#REF!</definedName>
    <definedName name="vlr_item34">#REF!</definedName>
    <definedName name="vlr_item35">#REF!</definedName>
    <definedName name="vlr_item36">#REF!</definedName>
    <definedName name="vlr_item37">#REF!</definedName>
    <definedName name="vlr_item38">#REF!</definedName>
    <definedName name="vlr_item39">#REF!</definedName>
    <definedName name="vlr_item4">#REF!</definedName>
    <definedName name="vlr_item40">#REF!</definedName>
    <definedName name="vlr_item40_1">#REF!</definedName>
    <definedName name="vlr_item40_2">#REF!</definedName>
    <definedName name="vlr_item41">#REF!</definedName>
    <definedName name="vlr_item42">#REF!</definedName>
    <definedName name="vlr_item43">#REF!</definedName>
    <definedName name="vlr_item43_1">#REF!</definedName>
    <definedName name="vlr_item44">#REF!</definedName>
    <definedName name="vlr_item45">#REF!</definedName>
    <definedName name="vlr_item46">#REF!</definedName>
    <definedName name="vlr_item47">#REF!</definedName>
    <definedName name="vlr_item48">#REF!</definedName>
    <definedName name="vlr_item49">#REF!</definedName>
    <definedName name="vlr_item5">#REF!</definedName>
    <definedName name="vlr_item50">#REF!</definedName>
    <definedName name="vlr_item51">#REF!</definedName>
    <definedName name="vlr_item52">#REF!</definedName>
    <definedName name="vlr_item53">#REF!</definedName>
    <definedName name="vlr_item54">#REF!</definedName>
    <definedName name="vlr_item55">#REF!</definedName>
    <definedName name="vlr_item55_1">#REF!</definedName>
    <definedName name="vlr_item56">#REF!</definedName>
    <definedName name="vlr_item57">#REF!</definedName>
    <definedName name="vlr_item58">#REF!</definedName>
    <definedName name="vlr_item59">#REF!</definedName>
    <definedName name="vlr_item6">#REF!</definedName>
    <definedName name="vlr_item60">#REF!</definedName>
    <definedName name="vlr_item60_1">#REF!</definedName>
    <definedName name="vlr_item60_2">#REF!</definedName>
    <definedName name="vlr_item61">#REF!</definedName>
    <definedName name="vlr_item62">#REF!</definedName>
    <definedName name="vlr_item63">#REF!</definedName>
    <definedName name="vlr_item64">#REF!</definedName>
    <definedName name="vlr_item65">#REF!</definedName>
    <definedName name="vlr_item66">#REF!</definedName>
    <definedName name="vlr_item66_1">#REF!</definedName>
    <definedName name="vlr_item67">#REF!</definedName>
    <definedName name="vlr_item67_1">#REF!</definedName>
    <definedName name="vlr_item68">#REF!</definedName>
    <definedName name="vlr_item69">#REF!</definedName>
    <definedName name="vlr_item69_1">#REF!</definedName>
    <definedName name="vlr_item69_2">#REF!</definedName>
    <definedName name="vlr_item7">#REF!</definedName>
    <definedName name="vlr_item70">#REF!</definedName>
    <definedName name="vlr_item71">#REF!</definedName>
    <definedName name="vlr_item71_1">#REF!</definedName>
    <definedName name="vlr_item72">#REF!</definedName>
    <definedName name="vlr_item73">#REF!</definedName>
    <definedName name="vlr_item73_1">#REF!</definedName>
    <definedName name="vlr_item73_2">#REF!</definedName>
    <definedName name="vlr_item74">#REF!</definedName>
    <definedName name="vlr_item75">#REF!</definedName>
    <definedName name="vlr_item75_1">#REF!</definedName>
    <definedName name="vlr_item76">#REF!</definedName>
    <definedName name="vlr_item77">#REF!</definedName>
    <definedName name="vlr_item78">#REF!</definedName>
    <definedName name="vlr_item79">#REF!</definedName>
    <definedName name="vlr_item8">#REF!</definedName>
    <definedName name="vlr_item80">#REF!</definedName>
    <definedName name="vlr_item81">#REF!</definedName>
    <definedName name="vlr_item82">#REF!</definedName>
    <definedName name="vlr_item83">#REF!</definedName>
    <definedName name="vlr_item84">#REF!</definedName>
    <definedName name="vlr_item85">#REF!</definedName>
    <definedName name="vlr_item85_1">#REF!</definedName>
    <definedName name="vlr_item86">#REF!</definedName>
    <definedName name="vlr_item86_1">#REF!</definedName>
    <definedName name="vlr_item86_2">#REF!</definedName>
    <definedName name="vlr_item86_3">#REF!</definedName>
    <definedName name="vlr_item87">#REF!</definedName>
    <definedName name="vlr_item87_1">#REF!</definedName>
    <definedName name="vlr_item88">#REF!</definedName>
    <definedName name="vlr_item89">#REF!</definedName>
    <definedName name="vlr_item9">#REF!</definedName>
    <definedName name="vlr_item90">#REF!</definedName>
    <definedName name="vlr_item91">#REF!</definedName>
    <definedName name="vlr_item92">#REF!</definedName>
    <definedName name="vlr_item92_1">#REF!</definedName>
    <definedName name="vlr_item92_2">#REF!</definedName>
    <definedName name="vlr_item93">#REF!</definedName>
    <definedName name="vlr_item94">#REF!</definedName>
    <definedName name="vlr_item95">#REF!</definedName>
    <definedName name="vlr_item96">#REF!</definedName>
    <definedName name="vlr_item97">#REF!</definedName>
    <definedName name="vlr_item98">#REF!</definedName>
    <definedName name="vlr_item99">#REF!</definedName>
    <definedName name="vlr_J1">#REF!</definedName>
    <definedName name="vlr_J10">#REF!</definedName>
    <definedName name="vlr_J11">#REF!</definedName>
    <definedName name="vlr_J12">#REF!</definedName>
    <definedName name="vlr_J13">#REF!</definedName>
    <definedName name="vlr_J2">#REF!</definedName>
    <definedName name="vlr_J3">#REF!</definedName>
    <definedName name="vlr_J4">#REF!</definedName>
    <definedName name="vlr_J5">#REF!</definedName>
    <definedName name="vlr_J6">#REF!</definedName>
    <definedName name="vlr_J7">#REF!</definedName>
    <definedName name="vlr_J8">#REF!</definedName>
    <definedName name="vlr_J9">#REF!</definedName>
    <definedName name="vlr_K1">#REF!</definedName>
    <definedName name="vlr_K10">#REF!</definedName>
    <definedName name="vlr_K11">#REF!</definedName>
    <definedName name="vlr_K12">#REF!</definedName>
    <definedName name="vlr_K13">#REF!</definedName>
    <definedName name="vlr_K14">#REF!</definedName>
    <definedName name="vlr_K15">#REF!</definedName>
    <definedName name="vlr_K16">#REF!</definedName>
    <definedName name="vlr_K17">#REF!</definedName>
    <definedName name="vlr_K18">#REF!</definedName>
    <definedName name="vlr_K2">#REF!</definedName>
    <definedName name="vlr_K3">#REF!</definedName>
    <definedName name="vlr_K4">#REF!</definedName>
    <definedName name="vlr_K5">#REF!</definedName>
    <definedName name="vlr_K6">#REF!</definedName>
    <definedName name="vlr_K7">#REF!</definedName>
    <definedName name="vlr_K8">#REF!</definedName>
    <definedName name="vlr_K9">#REF!</definedName>
    <definedName name="vlr_L1">#REF!</definedName>
    <definedName name="vlr_L2">#REF!</definedName>
    <definedName name="vlr_L3">#REF!</definedName>
    <definedName name="vlr_L4">#REF!</definedName>
    <definedName name="vlr_L5">#REF!</definedName>
    <definedName name="vlr_L6">#REF!</definedName>
    <definedName name="vlr_M1_1">#REF!</definedName>
    <definedName name="vlr_M1_10">#REF!</definedName>
    <definedName name="vlr_M1_11">#REF!</definedName>
    <definedName name="vlr_M1_12">#REF!</definedName>
    <definedName name="vlr_M1_13">#REF!</definedName>
    <definedName name="vlr_M1_2">#REF!</definedName>
    <definedName name="vlr_M1_3">#REF!</definedName>
    <definedName name="vlr_M1_4">#REF!</definedName>
    <definedName name="vlr_M1_5">#REF!</definedName>
    <definedName name="vlr_M1_6">#REF!</definedName>
    <definedName name="vlr_M1_7">#REF!</definedName>
    <definedName name="vlr_M1_8">#REF!</definedName>
    <definedName name="vlr_M1_9">#REF!</definedName>
    <definedName name="vlr_M2_1">#REF!</definedName>
    <definedName name="vlr_M2_10">#REF!</definedName>
    <definedName name="vlr_M2_11">#REF!</definedName>
    <definedName name="vlr_M2_2">#REF!</definedName>
    <definedName name="vlr_M2_3">#REF!</definedName>
    <definedName name="vlr_M2_4">#REF!</definedName>
    <definedName name="vlr_M2_5">#REF!</definedName>
    <definedName name="vlr_M2_6">#REF!</definedName>
    <definedName name="vlr_M2_7">#REF!</definedName>
    <definedName name="vlr_M2_8">#REF!</definedName>
    <definedName name="vlr_M2_9">#REF!</definedName>
    <definedName name="vlr_M3_1">#REF!</definedName>
    <definedName name="vlr_M3_2">#REF!</definedName>
    <definedName name="vlr_M3_3">#REF!</definedName>
    <definedName name="vlr_M3_4">#REF!</definedName>
    <definedName name="vlr_M4_1">#REF!</definedName>
    <definedName name="vlr_M4_2">#REF!</definedName>
    <definedName name="vlr_M4_3">#REF!</definedName>
    <definedName name="vlr_M4_4">#REF!</definedName>
    <definedName name="vlr_M4_5">#REF!</definedName>
    <definedName name="vlr_M4_6">#REF!</definedName>
    <definedName name="vlr_M4_7">#REF!</definedName>
    <definedName name="vlr_N1">#REF!</definedName>
    <definedName name="vlr_N2">#REF!</definedName>
    <definedName name="vlr_N3">#REF!</definedName>
    <definedName name="vlr_N4">#REF!</definedName>
    <definedName name="vlr_Ñ1">#REF!</definedName>
    <definedName name="vlr_Ñ2">#REF!</definedName>
    <definedName name="vlr_O1">#REF!</definedName>
    <definedName name="vlr_O10">#REF!</definedName>
    <definedName name="vlr_O11">#REF!</definedName>
    <definedName name="vlr_O12">#REF!</definedName>
    <definedName name="vlr_O13">#REF!</definedName>
    <definedName name="vlr_O14">#REF!</definedName>
    <definedName name="vlr_O15">#REF!</definedName>
    <definedName name="vlr_O16">#REF!</definedName>
    <definedName name="vlr_O17">#REF!</definedName>
    <definedName name="vlr_O18">#REF!</definedName>
    <definedName name="vlr_O2">#REF!</definedName>
    <definedName name="vlr_O3">#REF!</definedName>
    <definedName name="vlr_O4">#REF!</definedName>
    <definedName name="vlr_O5">#REF!</definedName>
    <definedName name="vlr_O6">#REF!</definedName>
    <definedName name="vlr_O7">#REF!</definedName>
    <definedName name="vlr_O8">#REF!</definedName>
    <definedName name="vlr_O9">#REF!</definedName>
    <definedName name="vlr_P1">#REF!</definedName>
    <definedName name="vlr_P10">#REF!</definedName>
    <definedName name="vlr_P11">#REF!</definedName>
    <definedName name="vlr_P12">#REF!</definedName>
    <definedName name="vlr_P13">#REF!</definedName>
    <definedName name="vlr_P14">#REF!</definedName>
    <definedName name="vlr_P15">#REF!</definedName>
    <definedName name="vlr_P16">#REF!</definedName>
    <definedName name="vlr_P17">#REF!</definedName>
    <definedName name="vlr_P18">#REF!</definedName>
    <definedName name="vlr_P19">#REF!</definedName>
    <definedName name="vlr_P2">#REF!</definedName>
    <definedName name="vlr_P20">#REF!</definedName>
    <definedName name="vlr_P21">#REF!</definedName>
    <definedName name="vlr_P22">#REF!</definedName>
    <definedName name="vlr_P23">#REF!</definedName>
    <definedName name="vlr_P24">#REF!</definedName>
    <definedName name="vlr_P25">#REF!</definedName>
    <definedName name="vlr_P26">#REF!</definedName>
    <definedName name="vlr_P27">#REF!</definedName>
    <definedName name="vlr_P28">#REF!</definedName>
    <definedName name="vlr_P29">#REF!</definedName>
    <definedName name="vlr_P3">#REF!</definedName>
    <definedName name="vlr_P30">#REF!</definedName>
    <definedName name="vlr_P31">#REF!</definedName>
    <definedName name="vlr_P32">#REF!</definedName>
    <definedName name="vlr_P33">#REF!</definedName>
    <definedName name="vlr_P34">#REF!</definedName>
    <definedName name="vlr_P4">#REF!</definedName>
    <definedName name="vlr_P5">#REF!</definedName>
    <definedName name="vlr_P6">#REF!</definedName>
    <definedName name="vlr_P7">#REF!</definedName>
    <definedName name="vlr_P8">#REF!</definedName>
    <definedName name="vlr_P9">#REF!</definedName>
    <definedName name="vlr_Q1">#REF!</definedName>
    <definedName name="vlr_Q10">#REF!</definedName>
    <definedName name="vlr_Q11">#REF!</definedName>
    <definedName name="vlr_Q12">#REF!</definedName>
    <definedName name="vlr_Q13">#REF!</definedName>
    <definedName name="vlr_Q14">#REF!</definedName>
    <definedName name="vlr_Q15">#REF!</definedName>
    <definedName name="vlr_Q16">#REF!</definedName>
    <definedName name="vlr_Q17">#REF!</definedName>
    <definedName name="vlr_Q18">#REF!</definedName>
    <definedName name="vlr_Q19">#REF!</definedName>
    <definedName name="vlr_Q2">#REF!</definedName>
    <definedName name="vlr_Q20">#REF!</definedName>
    <definedName name="vlr_Q21">#REF!</definedName>
    <definedName name="vlr_Q3">#REF!</definedName>
    <definedName name="vlr_Q4">#REF!</definedName>
    <definedName name="vlr_Q5">#REF!</definedName>
    <definedName name="vlr_Q6">#REF!</definedName>
    <definedName name="vlr_Q7">#REF!</definedName>
    <definedName name="vlr_Q8">#REF!</definedName>
    <definedName name="vlr_Q9">#REF!</definedName>
    <definedName name="vlr_R1">#REF!</definedName>
    <definedName name="vlr_R2">#REF!</definedName>
    <definedName name="vlr_R3">#REF!</definedName>
    <definedName name="vlr_R4">#REF!</definedName>
    <definedName name="vlr_S1">#REF!</definedName>
    <definedName name="vlr_S2">#REF!</definedName>
    <definedName name="vlr_S3">#REF!</definedName>
    <definedName name="vlr_S4">#REF!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#REF!</definedName>
    <definedName name="VOLQ">#REF!</definedName>
    <definedName name="VOLQ6">#REF!</definedName>
    <definedName name="VOLQUETA">#REF!</definedName>
    <definedName name="volqueta5km">#REF!</definedName>
    <definedName name="volumenarena">#REF!</definedName>
    <definedName name="VOLUMENDIARIO">#REF!</definedName>
    <definedName name="VPD">#REF!</definedName>
    <definedName name="VPDACUE">#REF!</definedName>
    <definedName name="VPI">#REF!</definedName>
    <definedName name="VRA">#REF!</definedName>
    <definedName name="Vs">#REF!</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ash_primer">#REF!</definedName>
    <definedName name="we">#REF!</definedName>
    <definedName name="WEQ" hidden="1">#REF!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hidden="1">{"TAB1",#N/A,TRUE,"GENERAL";"TAB2",#N/A,TRUE,"GENERAL";"TAB3",#N/A,TRUE,"GENERAL";"TAB4",#N/A,TRUE,"GENERAL";"TAB5",#N/A,TRUE,"GENERAL"}</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OBRASC." hidden="1">{"AURES1",#N/A,FALSE,"GENERAL";"AURES2",#N/A,FALSE,"GENERAL";"AURES3",#N/A,FALSE,"GENERAL";"AURES4",#N/A,FALSE,"GENERAL";"AURES5",#N/A,FALSE,"GENERAL";"AURES6",#N/A,FALSE,"GENERAL";"AURES7",#N/A,FALSE,"GENERAL"}</definedName>
    <definedName name="wrn.via." hidden="1">{"via1",#N/A,TRUE,"general";"via2",#N/A,TRUE,"general";"via3",#N/A,TRUE,"general"}</definedName>
    <definedName name="ws">#REF!</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A" hidden="1">#REF!</definedName>
    <definedName name="xb">#REF!</definedName>
    <definedName name="xcbvbs" hidden="1">{"TAB1",#N/A,TRUE,"GENERAL";"TAB2",#N/A,TRUE,"GENERAL";"TAB3",#N/A,TRUE,"GENERAL";"TAB4",#N/A,TRUE,"GENERAL";"TAB5",#N/A,TRUE,"GENERAL"}</definedName>
    <definedName name="XCXCXCXCXCXC" hidden="1">#REF!</definedName>
    <definedName name="xfgf">#REF!</definedName>
    <definedName name="xo">#REF!</definedName>
    <definedName name="XON">#REF!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hidden="1">{"via1",#N/A,TRUE,"general";"via2",#N/A,TRUE,"general";"via3",#N/A,TRUE,"general"}</definedName>
    <definedName name="XXXXXX" hidden="1">{#N/A,#N/A,TRUE,"INGENIERIA";#N/A,#N/A,TRUE,"COMPRAS";#N/A,#N/A,TRUE,"DIRECCION";#N/A,#N/A,TRUE,"RESUMEN"}</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#REF!</definedName>
    <definedName name="y6y6" hidden="1">{"via1",#N/A,TRUE,"general";"via2",#N/A,TRUE,"general";"via3",#N/A,TRUE,"general"}</definedName>
    <definedName name="YEE_SANI_2">#REF!</definedName>
    <definedName name="YEE_SANI_4">#REF!</definedName>
    <definedName name="yeesanitariode4pul">#REF!</definedName>
    <definedName name="yeesanitarioreducidode4a2pul">#REF!</definedName>
    <definedName name="yery" hidden="1">{"via1",#N/A,TRUE,"general";"via2",#N/A,TRUE,"general";"via3",#N/A,TRUE,"general"}</definedName>
    <definedName name="YESO">#REF!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 hidden="1">#REF!</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r">#REF!</definedName>
    <definedName name="ZONA_HOME">#REF!</definedName>
    <definedName name="ZONA_LANXZADOR">#REF!</definedName>
    <definedName name="zv">#REF!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8" i="3" l="1"/>
  <c r="J140" i="3" s="1"/>
  <c r="N57" i="2" s="1"/>
  <c r="O57" i="2" s="1"/>
  <c r="B135" i="3"/>
  <c r="D134" i="3"/>
  <c r="J131" i="3"/>
  <c r="G130" i="3"/>
  <c r="G129" i="3"/>
  <c r="G128" i="3"/>
  <c r="G127" i="3"/>
  <c r="G126" i="3"/>
  <c r="B126" i="3"/>
  <c r="B127" i="3" s="1"/>
  <c r="B128" i="3" s="1"/>
  <c r="B129" i="3" s="1"/>
  <c r="B130" i="3" s="1"/>
  <c r="B131" i="3" s="1"/>
  <c r="G125" i="3"/>
  <c r="B123" i="3"/>
  <c r="D122" i="3"/>
  <c r="J117" i="3"/>
  <c r="J120" i="3" s="1"/>
  <c r="B115" i="3"/>
  <c r="D114" i="3"/>
  <c r="G108" i="3"/>
  <c r="J108" i="3" s="1"/>
  <c r="J111" i="3" s="1"/>
  <c r="B106" i="3"/>
  <c r="D105" i="3"/>
  <c r="J99" i="3"/>
  <c r="J102" i="3" s="1"/>
  <c r="B97" i="3"/>
  <c r="D96" i="3"/>
  <c r="J91" i="3"/>
  <c r="J94" i="3" s="1"/>
  <c r="B89" i="3"/>
  <c r="D88" i="3"/>
  <c r="G83" i="3"/>
  <c r="J83" i="3" s="1"/>
  <c r="J86" i="3" s="1"/>
  <c r="B81" i="3"/>
  <c r="D80" i="3"/>
  <c r="G75" i="3"/>
  <c r="J75" i="3" s="1"/>
  <c r="J78" i="3" s="1"/>
  <c r="B73" i="3"/>
  <c r="D72" i="3"/>
  <c r="J70" i="3"/>
  <c r="B65" i="3"/>
  <c r="D64" i="3"/>
  <c r="J59" i="3"/>
  <c r="J62" i="3" s="1"/>
  <c r="B57" i="3"/>
  <c r="D56" i="3"/>
  <c r="K52" i="3"/>
  <c r="I52" i="3"/>
  <c r="B52" i="3"/>
  <c r="G51" i="3"/>
  <c r="F51" i="3"/>
  <c r="B48" i="3"/>
  <c r="J45" i="3"/>
  <c r="F41" i="3"/>
  <c r="B39" i="3"/>
  <c r="J35" i="3"/>
  <c r="J34" i="3"/>
  <c r="J33" i="3"/>
  <c r="G32" i="3"/>
  <c r="F32" i="3"/>
  <c r="B30" i="3"/>
  <c r="I25" i="3"/>
  <c r="J25" i="3" s="1"/>
  <c r="I24" i="3"/>
  <c r="J24" i="3" s="1"/>
  <c r="I23" i="3"/>
  <c r="J23" i="3" s="1"/>
  <c r="I22" i="3"/>
  <c r="J22" i="3" s="1"/>
  <c r="B20" i="3"/>
  <c r="D19" i="3"/>
  <c r="D29" i="3" s="1"/>
  <c r="D38" i="3" s="1"/>
  <c r="D47" i="3" s="1"/>
  <c r="J12" i="3"/>
  <c r="J16" i="3" s="1"/>
  <c r="B10" i="3"/>
  <c r="D9" i="3"/>
  <c r="L98" i="2"/>
  <c r="L97" i="2"/>
  <c r="L96" i="2"/>
  <c r="L95" i="2"/>
  <c r="L94" i="2"/>
  <c r="L93" i="2"/>
  <c r="L92" i="2"/>
  <c r="L91" i="2"/>
  <c r="L90" i="2"/>
  <c r="L89" i="2"/>
  <c r="L88" i="2"/>
  <c r="O88" i="2"/>
  <c r="L87" i="2"/>
  <c r="L86" i="2"/>
  <c r="L85" i="2"/>
  <c r="O85" i="2"/>
  <c r="H84" i="2"/>
  <c r="L83" i="2"/>
  <c r="L81" i="2"/>
  <c r="L80" i="2"/>
  <c r="L79" i="2"/>
  <c r="L78" i="2"/>
  <c r="L77" i="2"/>
  <c r="O76" i="2"/>
  <c r="M76" i="2"/>
  <c r="L75" i="2"/>
  <c r="L74" i="2"/>
  <c r="L73" i="2"/>
  <c r="O72" i="2"/>
  <c r="M72" i="2"/>
  <c r="L71" i="2"/>
  <c r="O70" i="2"/>
  <c r="M70" i="2"/>
  <c r="L69" i="2"/>
  <c r="L68" i="2"/>
  <c r="L67" i="2"/>
  <c r="O66" i="2"/>
  <c r="M66" i="2"/>
  <c r="L65" i="2"/>
  <c r="L64" i="2"/>
  <c r="O63" i="2"/>
  <c r="M63" i="2"/>
  <c r="L62" i="2"/>
  <c r="O61" i="2"/>
  <c r="M61" i="2"/>
  <c r="O58" i="2"/>
  <c r="L58" i="2"/>
  <c r="M58" i="2" s="1"/>
  <c r="H58" i="2"/>
  <c r="L57" i="2"/>
  <c r="M57" i="2" s="1"/>
  <c r="H57" i="2"/>
  <c r="L56" i="2"/>
  <c r="M56" i="2" s="1"/>
  <c r="H56" i="2"/>
  <c r="O54" i="2"/>
  <c r="L54" i="2"/>
  <c r="M54" i="2" s="1"/>
  <c r="H54" i="2"/>
  <c r="O53" i="2"/>
  <c r="L53" i="2"/>
  <c r="M53" i="2" s="1"/>
  <c r="H53" i="2"/>
  <c r="O52" i="2"/>
  <c r="L52" i="2"/>
  <c r="M52" i="2" s="1"/>
  <c r="H52" i="2"/>
  <c r="O51" i="2"/>
  <c r="L51" i="2"/>
  <c r="M51" i="2" s="1"/>
  <c r="H51" i="2"/>
  <c r="O50" i="2"/>
  <c r="L50" i="2"/>
  <c r="M50" i="2" s="1"/>
  <c r="H50" i="2"/>
  <c r="O49" i="2"/>
  <c r="L49" i="2"/>
  <c r="M49" i="2" s="1"/>
  <c r="H49" i="2"/>
  <c r="O48" i="2"/>
  <c r="O46" i="2" s="1"/>
  <c r="L48" i="2"/>
  <c r="M48" i="2" s="1"/>
  <c r="H48" i="2"/>
  <c r="O47" i="2"/>
  <c r="L47" i="2"/>
  <c r="M47" i="2" s="1"/>
  <c r="H47" i="2"/>
  <c r="B47" i="2"/>
  <c r="B48" i="2" s="1"/>
  <c r="B49" i="2" s="1"/>
  <c r="B50" i="2" s="1"/>
  <c r="B51" i="2" s="1"/>
  <c r="B52" i="2" s="1"/>
  <c r="B53" i="2" s="1"/>
  <c r="B54" i="2" s="1"/>
  <c r="N45" i="2"/>
  <c r="O45" i="2" s="1"/>
  <c r="O44" i="2" s="1"/>
  <c r="L45" i="2"/>
  <c r="M45" i="2" s="1"/>
  <c r="M44" i="2" s="1"/>
  <c r="H45" i="2"/>
  <c r="H44" i="2" s="1"/>
  <c r="B45" i="2"/>
  <c r="N42" i="2"/>
  <c r="O42" i="2" s="1"/>
  <c r="L42" i="2"/>
  <c r="M42" i="2" s="1"/>
  <c r="H42" i="2"/>
  <c r="O41" i="2"/>
  <c r="L41" i="2"/>
  <c r="M41" i="2" s="1"/>
  <c r="H41" i="2"/>
  <c r="O40" i="2"/>
  <c r="F40" i="2"/>
  <c r="O39" i="2"/>
  <c r="M39" i="2"/>
  <c r="H39" i="2"/>
  <c r="O38" i="2"/>
  <c r="M38" i="2"/>
  <c r="H38" i="2"/>
  <c r="N37" i="2"/>
  <c r="O37" i="2" s="1"/>
  <c r="L37" i="2"/>
  <c r="M37" i="2" s="1"/>
  <c r="H37" i="2"/>
  <c r="N36" i="2"/>
  <c r="O36" i="2" s="1"/>
  <c r="L36" i="2"/>
  <c r="M36" i="2" s="1"/>
  <c r="H36" i="2"/>
  <c r="N35" i="2"/>
  <c r="O35" i="2" s="1"/>
  <c r="L35" i="2"/>
  <c r="M35" i="2" s="1"/>
  <c r="H35" i="2"/>
  <c r="N34" i="2"/>
  <c r="O34" i="2" s="1"/>
  <c r="L34" i="2"/>
  <c r="M34" i="2" s="1"/>
  <c r="H34" i="2"/>
  <c r="N33" i="2"/>
  <c r="O33" i="2" s="1"/>
  <c r="L33" i="2"/>
  <c r="M33" i="2" s="1"/>
  <c r="H33" i="2"/>
  <c r="N32" i="2"/>
  <c r="O32" i="2" s="1"/>
  <c r="L32" i="2"/>
  <c r="M32" i="2" s="1"/>
  <c r="H32" i="2"/>
  <c r="B32" i="2"/>
  <c r="B33" i="2" s="1"/>
  <c r="B34" i="2" s="1"/>
  <c r="B35" i="2" s="1"/>
  <c r="B36" i="2" s="1"/>
  <c r="B37" i="2" s="1"/>
  <c r="B38" i="2" s="1"/>
  <c r="B39" i="2" s="1"/>
  <c r="B40" i="2" s="1"/>
  <c r="B41" i="2" s="1"/>
  <c r="B42" i="2" s="1"/>
  <c r="O30" i="2"/>
  <c r="L30" i="2"/>
  <c r="M30" i="2" s="1"/>
  <c r="H30" i="2"/>
  <c r="O29" i="2"/>
  <c r="O27" i="2" s="1"/>
  <c r="L29" i="2"/>
  <c r="M29" i="2" s="1"/>
  <c r="F29" i="2"/>
  <c r="O28" i="2"/>
  <c r="L28" i="2"/>
  <c r="M28" i="2" s="1"/>
  <c r="H28" i="2"/>
  <c r="B28" i="2"/>
  <c r="B29" i="2" s="1"/>
  <c r="B30" i="2" s="1"/>
  <c r="L26" i="2"/>
  <c r="M26" i="2" s="1"/>
  <c r="H26" i="2"/>
  <c r="N25" i="2"/>
  <c r="O25" i="2" s="1"/>
  <c r="L25" i="2"/>
  <c r="M25" i="2" s="1"/>
  <c r="H25" i="2"/>
  <c r="L24" i="2"/>
  <c r="M24" i="2" s="1"/>
  <c r="F24" i="2"/>
  <c r="L23" i="2"/>
  <c r="M23" i="2" s="1"/>
  <c r="H23" i="2"/>
  <c r="N22" i="2"/>
  <c r="O22" i="2" s="1"/>
  <c r="L22" i="2"/>
  <c r="M22" i="2" s="1"/>
  <c r="H22" i="2"/>
  <c r="B22" i="2"/>
  <c r="B23" i="2" s="1"/>
  <c r="B24" i="2" s="1"/>
  <c r="B25" i="2" s="1"/>
  <c r="B26" i="2" s="1"/>
  <c r="C10" i="1"/>
  <c r="C9" i="1"/>
  <c r="C5" i="1"/>
  <c r="O43" i="2" l="1"/>
  <c r="J27" i="3"/>
  <c r="N23" i="2" s="1"/>
  <c r="O23" i="2" s="1"/>
  <c r="P23" i="2" s="1"/>
  <c r="M21" i="2"/>
  <c r="M27" i="2"/>
  <c r="P27" i="2" s="1"/>
  <c r="H46" i="2"/>
  <c r="H43" i="2" s="1"/>
  <c r="H55" i="2"/>
  <c r="M55" i="2"/>
  <c r="O31" i="2"/>
  <c r="M46" i="2"/>
  <c r="P46" i="2" s="1"/>
  <c r="J32" i="3"/>
  <c r="J36" i="3" s="1"/>
  <c r="N24" i="2" s="1"/>
  <c r="O24" i="2" s="1"/>
  <c r="P24" i="2" s="1"/>
  <c r="C11" i="1"/>
  <c r="P22" i="2"/>
  <c r="H24" i="2"/>
  <c r="H21" i="2" s="1"/>
  <c r="P25" i="2"/>
  <c r="P28" i="2"/>
  <c r="H29" i="2"/>
  <c r="H27" i="2" s="1"/>
  <c r="P29" i="2"/>
  <c r="P30" i="2"/>
  <c r="P32" i="2"/>
  <c r="P33" i="2"/>
  <c r="P34" i="2"/>
  <c r="P35" i="2"/>
  <c r="P36" i="2"/>
  <c r="P37" i="2"/>
  <c r="L40" i="2"/>
  <c r="M40" i="2" s="1"/>
  <c r="M31" i="2" s="1"/>
  <c r="H40" i="2"/>
  <c r="H31" i="2" s="1"/>
  <c r="P40" i="2"/>
  <c r="P41" i="2"/>
  <c r="P42" i="2"/>
  <c r="P44" i="2"/>
  <c r="P45" i="2"/>
  <c r="P47" i="2"/>
  <c r="P48" i="2"/>
  <c r="P49" i="2"/>
  <c r="P50" i="2"/>
  <c r="P51" i="2"/>
  <c r="P52" i="2"/>
  <c r="P53" i="2"/>
  <c r="P54" i="2"/>
  <c r="P57" i="2"/>
  <c r="P58" i="2"/>
  <c r="O62" i="2"/>
  <c r="H62" i="2"/>
  <c r="M62" i="2"/>
  <c r="O64" i="2"/>
  <c r="H64" i="2"/>
  <c r="M64" i="2"/>
  <c r="O65" i="2"/>
  <c r="H65" i="2"/>
  <c r="M65" i="2"/>
  <c r="O67" i="2"/>
  <c r="H67" i="2"/>
  <c r="M67" i="2"/>
  <c r="O68" i="2"/>
  <c r="H68" i="2"/>
  <c r="M68" i="2"/>
  <c r="O69" i="2"/>
  <c r="H69" i="2"/>
  <c r="M69" i="2"/>
  <c r="O71" i="2"/>
  <c r="H71" i="2"/>
  <c r="M71" i="2"/>
  <c r="O73" i="2"/>
  <c r="H73" i="2"/>
  <c r="M73" i="2"/>
  <c r="O74" i="2"/>
  <c r="H74" i="2"/>
  <c r="M74" i="2"/>
  <c r="O75" i="2"/>
  <c r="H75" i="2"/>
  <c r="M75" i="2"/>
  <c r="O77" i="2"/>
  <c r="H77" i="2"/>
  <c r="M77" i="2"/>
  <c r="O78" i="2"/>
  <c r="H78" i="2"/>
  <c r="M78" i="2"/>
  <c r="O79" i="2"/>
  <c r="H79" i="2"/>
  <c r="M79" i="2"/>
  <c r="O80" i="2"/>
  <c r="H80" i="2"/>
  <c r="M80" i="2"/>
  <c r="O81" i="2"/>
  <c r="H81" i="2"/>
  <c r="M81" i="2"/>
  <c r="O83" i="2"/>
  <c r="H83" i="2"/>
  <c r="H82" i="2" s="1"/>
  <c r="M83" i="2"/>
  <c r="M82" i="2" s="1"/>
  <c r="M85" i="2"/>
  <c r="O86" i="2"/>
  <c r="H86" i="2"/>
  <c r="M86" i="2"/>
  <c r="O87" i="2"/>
  <c r="H87" i="2"/>
  <c r="M87" i="2"/>
  <c r="M88" i="2"/>
  <c r="P88" i="2" s="1"/>
  <c r="O89" i="2"/>
  <c r="H89" i="2"/>
  <c r="M89" i="2"/>
  <c r="O90" i="2"/>
  <c r="H90" i="2"/>
  <c r="M90" i="2"/>
  <c r="O91" i="2"/>
  <c r="H91" i="2"/>
  <c r="M91" i="2"/>
  <c r="O92" i="2"/>
  <c r="H92" i="2"/>
  <c r="M92" i="2"/>
  <c r="O93" i="2"/>
  <c r="H93" i="2"/>
  <c r="M93" i="2"/>
  <c r="O94" i="2"/>
  <c r="H94" i="2"/>
  <c r="M94" i="2"/>
  <c r="O95" i="2"/>
  <c r="H95" i="2"/>
  <c r="M95" i="2"/>
  <c r="O96" i="2"/>
  <c r="H96" i="2"/>
  <c r="M96" i="2"/>
  <c r="O97" i="2"/>
  <c r="H97" i="2"/>
  <c r="M97" i="2"/>
  <c r="O98" i="2"/>
  <c r="H98" i="2"/>
  <c r="M98" i="2"/>
  <c r="K51" i="3"/>
  <c r="K54" i="3" s="1"/>
  <c r="N26" i="2" s="1"/>
  <c r="O26" i="2" s="1"/>
  <c r="I51" i="3"/>
  <c r="J125" i="3"/>
  <c r="I125" i="3"/>
  <c r="J126" i="3"/>
  <c r="I126" i="3"/>
  <c r="J127" i="3"/>
  <c r="I127" i="3"/>
  <c r="J128" i="3"/>
  <c r="I128" i="3"/>
  <c r="J129" i="3"/>
  <c r="I129" i="3"/>
  <c r="J130" i="3"/>
  <c r="I130" i="3"/>
  <c r="M43" i="2" l="1"/>
  <c r="P43" i="2" s="1"/>
  <c r="I131" i="3"/>
  <c r="J132" i="3"/>
  <c r="N56" i="2" s="1"/>
  <c r="O56" i="2" s="1"/>
  <c r="P26" i="2"/>
  <c r="O21" i="2"/>
  <c r="P98" i="2"/>
  <c r="P97" i="2"/>
  <c r="P96" i="2"/>
  <c r="P95" i="2"/>
  <c r="P94" i="2"/>
  <c r="P93" i="2"/>
  <c r="P92" i="2"/>
  <c r="P91" i="2"/>
  <c r="P90" i="2"/>
  <c r="P89" i="2"/>
  <c r="P87" i="2"/>
  <c r="P86" i="2"/>
  <c r="O84" i="2"/>
  <c r="M84" i="2"/>
  <c r="P85" i="2"/>
  <c r="P83" i="2"/>
  <c r="O82" i="2"/>
  <c r="P82" i="2" s="1"/>
  <c r="P81" i="2"/>
  <c r="P80" i="2"/>
  <c r="P79" i="2"/>
  <c r="P78" i="2"/>
  <c r="P77" i="2"/>
  <c r="P75" i="2"/>
  <c r="P74" i="2"/>
  <c r="P73" i="2"/>
  <c r="P71" i="2"/>
  <c r="P69" i="2"/>
  <c r="P68" i="2"/>
  <c r="P67" i="2"/>
  <c r="P65" i="2"/>
  <c r="P64" i="2"/>
  <c r="M60" i="2"/>
  <c r="H60" i="2"/>
  <c r="H59" i="2" s="1"/>
  <c r="P62" i="2"/>
  <c r="O60" i="2"/>
  <c r="M20" i="2"/>
  <c r="P31" i="2"/>
  <c r="H20" i="2"/>
  <c r="H99" i="2" s="1"/>
  <c r="M59" i="2" l="1"/>
  <c r="M99" i="2"/>
  <c r="H102" i="2"/>
  <c r="H103" i="2" s="1"/>
  <c r="H101" i="2"/>
  <c r="H100" i="2"/>
  <c r="M102" i="2"/>
  <c r="M103" i="2" s="1"/>
  <c r="M101" i="2"/>
  <c r="M100" i="2"/>
  <c r="M104" i="2" s="1"/>
  <c r="P60" i="2"/>
  <c r="O59" i="2"/>
  <c r="P59" i="2" s="1"/>
  <c r="P84" i="2"/>
  <c r="P21" i="2"/>
  <c r="O20" i="2"/>
  <c r="P56" i="2"/>
  <c r="O55" i="2"/>
  <c r="P55" i="2" s="1"/>
  <c r="H104" i="2" l="1"/>
  <c r="I9" i="2" s="1"/>
  <c r="I10" i="2" s="1"/>
  <c r="O99" i="2"/>
  <c r="P20" i="2"/>
  <c r="O102" i="2" l="1"/>
  <c r="O103" i="2" s="1"/>
  <c r="O101" i="2"/>
  <c r="O100" i="2"/>
  <c r="O104" i="2" s="1"/>
  <c r="C12" i="1" s="1"/>
  <c r="C13" i="1" s="1"/>
  <c r="P99" i="2" l="1"/>
  <c r="I11" i="2"/>
  <c r="I12" i="2" s="1"/>
</calcChain>
</file>

<file path=xl/sharedStrings.xml><?xml version="1.0" encoding="utf-8"?>
<sst xmlns="http://schemas.openxmlformats.org/spreadsheetml/2006/main" count="492" uniqueCount="265">
  <si>
    <t>CONDICIONES CONTRACTUALES AJUSTADAS DEL CONTRATO</t>
  </si>
  <si>
    <t>No. CONTRATO</t>
  </si>
  <si>
    <t>SAMC -005-2025</t>
  </si>
  <si>
    <t>OBJETO DEL CONTRATO</t>
  </si>
  <si>
    <t>PLAZO INICIAL:</t>
  </si>
  <si>
    <t>DOS (02) MESES</t>
  </si>
  <si>
    <t>FECHA DEL ACTA DE INICIO:</t>
  </si>
  <si>
    <t>03 DE SEPTIEMBRE DE 2025</t>
  </si>
  <si>
    <t>FECHA DE TERMINACION INICIAL PROGRAMADA</t>
  </si>
  <si>
    <t>03 DE NOVIEMBRE DE 2025</t>
  </si>
  <si>
    <t>VALOR DEL CONTRATO</t>
  </si>
  <si>
    <t>VALOR ADICIONAL CONTRATO</t>
  </si>
  <si>
    <t>VALOR FINAL DEL  CONTRATO</t>
  </si>
  <si>
    <t>PLAZO ADICIONAL:</t>
  </si>
  <si>
    <t>UN (01) MES</t>
  </si>
  <si>
    <t>FECHA DE TERMINACION ADICONAL PROGRAMADA</t>
  </si>
  <si>
    <t>23 DE DICIEMBRE DE 2025</t>
  </si>
  <si>
    <t>ACTA DE RECIBO PARCIAL DE OBRA No.01.</t>
  </si>
  <si>
    <t>04 DE SEPTIEMBRE DE 2025</t>
  </si>
  <si>
    <t>FECHA DE TERMINACION PROGRAMADA</t>
  </si>
  <si>
    <t>PLAZO ADICIONAL DEL CONTRATO:</t>
  </si>
  <si>
    <t>UN (01) MESES</t>
  </si>
  <si>
    <t>VALOR ADICIONAL DEL CONTRATO</t>
  </si>
  <si>
    <t>ADECUACIONES COMPLEMENTARIAS DE OBRA CIVIL Y ELÉCTRICA EN FOSO ASCENSOR TORRE C PARA SU INSTALACIÓN Y PUESTA EN FUNCIONAMIENTO.</t>
  </si>
  <si>
    <t>VALOR FINAL DEL CONTRATO:</t>
  </si>
  <si>
    <t>VALOR ACTA DE RECIBO PARCIALNo.01:</t>
  </si>
  <si>
    <t>CONTRATISTA</t>
  </si>
  <si>
    <t>CONSORCIO ADECUACIONES Y CONCRETOS</t>
  </si>
  <si>
    <t>PORCENTAJE DE EECUICON DE OBRA</t>
  </si>
  <si>
    <t>INTERVENTORIA</t>
  </si>
  <si>
    <t>Ing. OSCAR HERAZO</t>
  </si>
  <si>
    <t>24 DE NOVIEMBRE DE 2025</t>
  </si>
  <si>
    <t>SUPERVISION</t>
  </si>
  <si>
    <t>Ing. EDGAR VERGARA</t>
  </si>
  <si>
    <t>PLAZO FINAL DEL CONTRATO:</t>
  </si>
  <si>
    <t>TRES  (03) MESES</t>
  </si>
  <si>
    <t>En el Municipio de Sincelejo, Departamento de Sucre, a vienticuaro (24) días del mes de noviembre de 2025 se reunieron en la oficina de Rama Juducial, Seccional Sincelejo, el Ing. WILLIAM PEREZ SUAREZ en calidad de Representante Legal del CONSORCIO ADECUACIONES Y CONCRETOS,  Contratista de Obra,Ing.OSCAR HERAZO en calidad de Representante Legal de INGELAB 5G, como Intervetor del Contrato  y Ing. EDGAR VERGARA, en calidad de Supervisor del Contrato, con el fin de suscribir ACTA DE RECIBO PARCIAL DE OBRA No.01 del Contrato  SAMC-005-2025,  cuyo objeto esta referenciado y que comprende la entrega y recibo de las cantidades de obra descritas en el siguiente presupuesto:</t>
  </si>
  <si>
    <t>CONDICIONES INICIALES DEL CONTRATO</t>
  </si>
  <si>
    <t>ACTA DE RECIBO PARCAIL DE OBRA No.01.</t>
  </si>
  <si>
    <t>ITEM</t>
  </si>
  <si>
    <t>DESCRIPCIÓN</t>
  </si>
  <si>
    <t>UNIDAD</t>
  </si>
  <si>
    <t>CANTIDAD</t>
  </si>
  <si>
    <t>V.UNITARIO</t>
  </si>
  <si>
    <t>V.TOTAL</t>
  </si>
  <si>
    <t>CANTIDAD  +</t>
  </si>
  <si>
    <t>CANTIDAD    -</t>
  </si>
  <si>
    <t>CANTIDAD AJUSTADA</t>
  </si>
  <si>
    <t>CANTIDAD TOTAL MODIFICADA</t>
  </si>
  <si>
    <t>Vr,TOTAL MODIFICACION</t>
  </si>
  <si>
    <t>CANTIDAD ACTA PARCIALNo. 01</t>
  </si>
  <si>
    <t>VALOR PARCIAL  ACTA PARCIALNo. 01</t>
  </si>
  <si>
    <t>PORCENTAJE EJECUCION  ACTA PARCIALNo. 01</t>
  </si>
  <si>
    <t xml:space="preserve">COMPONENTE ESTRUCTURAL </t>
  </si>
  <si>
    <t>+</t>
  </si>
  <si>
    <t>-</t>
  </si>
  <si>
    <t xml:space="preserve">Obras preliminares y provisionales </t>
  </si>
  <si>
    <t>Cerramiento en láminas de zinc. Altura: 2m</t>
  </si>
  <si>
    <t>m2</t>
  </si>
  <si>
    <t xml:space="preserve">Desmonte de estructura metálica perfileria </t>
  </si>
  <si>
    <t>Kg</t>
  </si>
  <si>
    <t xml:space="preserve">Demolición de muro de foso </t>
  </si>
  <si>
    <t xml:space="preserve">Localización, trazado y replanteo </t>
  </si>
  <si>
    <t>RETIRO DE MATERIALES PROCEDENTES DE DEMOLICÍÓN (INCLUYE CARGUE, TRASIEGO Y DISPOSICIÓN EN BOTADERO OFICIAL)</t>
  </si>
  <si>
    <t>m3</t>
  </si>
  <si>
    <t xml:space="preserve">Estructura de concreto </t>
  </si>
  <si>
    <t xml:space="preserve">Anclaje de refuerzo muro </t>
  </si>
  <si>
    <t>Und</t>
  </si>
  <si>
    <t>CONCRETO DE 35 MPA PARA MUROS  PREMEZCLADO (INCLUYE SUMINISTRO, TRANSPORTE, COLOCACIÓN, VIBRADO, FORMALETERÍA Y DEMÁS ACTIVIDADES PARA SU CORRECTA EJECUCIÓN.)</t>
  </si>
  <si>
    <t>ACERO 60.000 PSI (INCLUYE SUMINISTRO, TRANSPORTE, CORTE, FIGURACIÓN, ARMADO Y DEMÁS ACTIVIDADES PARA SU CORRECTA EJECUCIÓN.)</t>
  </si>
  <si>
    <t>Estructura metálica</t>
  </si>
  <si>
    <t>VARILLA ROSCADA DE LC: 0,40M, D= 3/4" G5. (INCLUYE SUMINISTRO, TRANSPORTE, INSTALACIÓN, ANCLAJE Y DEMÁS ACTIVIDADES PARA SU CORRECTA EJECUCIÓN.)</t>
  </si>
  <si>
    <t>PLACA BASE ACERO A36 300X300X16MM (INCLUYE SUMINISTRO, TRANSPORTE, INSTALACIÓN, ANCLAJE Y DEMÁS ACTIVIDADES PARA SU CORRECTA EJECUCIÓN.)</t>
  </si>
  <si>
    <t>Columna HEA 180 Grado 50 (incluye suministro, transporte, instalación, anclaje, pintura anticorrosiva y demás actividades para su correcta ejecución)</t>
  </si>
  <si>
    <t>viga IPE 180 grado 50 (incluye suministro, transporte, instalación, anclaje, pintura anticorrosiva y demás actividades para su correcta ejecución)</t>
  </si>
  <si>
    <t>Ángulo 3"x3"x1/4" acero A36  (incluye suministro, transporte, instalación, pintura anticorrosiva y demás actividades para su correcta ejecución)</t>
  </si>
  <si>
    <t>Ángulo 2"x2"x3/16" acero a36 (incluye suministro, transporte, instalación, pintura anticorrosiva y demás actividades para su correcta ejecución)</t>
  </si>
  <si>
    <t>Pernos D= 5/8" G5 (incluye suministro, transporte, instalación, anclaje, pintura anticorrosiva y demás actividades para su correcta ejecución)</t>
  </si>
  <si>
    <t>Platina anclaje perfiles 150x150x9,5mm acero A36 (incluye suministro, transporte, instalación, anclaje, pintura anticorrosiva y demás actividades para su correcta ejecución)</t>
  </si>
  <si>
    <t>UND</t>
  </si>
  <si>
    <t>LOSA EN METALDECK 2" CALIBRE 22 0,75 MM ESPESOR DEL CONCRETO 0,10M  (INCLUYE SUMINISTRO, INSTALACIÓN, TRANSPORTE, EXTENSIÓN, COMPACTACIÓN Y DEMÁS ACTIVIDADES PARA SU CORRECTA EJECUCIÓN.)</t>
  </si>
  <si>
    <t>MALLA ELECTROSOLDADA DE 5MM CUADRICULAS 0,15X0,15 (INCLUYE SUMINISTRO, TRANSPORTE, INSTALACIÓN, ANCLAJE Y DEMÁS ACTIVIDADES PARA SU CORRECTA EJECUCIÓN.)</t>
  </si>
  <si>
    <t xml:space="preserve"> HEA 100 grado 50 (incluye suministro, transporte, instalación, anclaje, pintura anticorrosiva y demás actividades para su correcta ejecución)</t>
  </si>
  <si>
    <t>kg</t>
  </si>
  <si>
    <t>COMPONENTE ELÉCTRICO</t>
  </si>
  <si>
    <t xml:space="preserve">Preliminares </t>
  </si>
  <si>
    <t>Desmonte red eléctrica existente.</t>
  </si>
  <si>
    <t>m</t>
  </si>
  <si>
    <t>Sistema eléctrico</t>
  </si>
  <si>
    <t>Suministro e Instalación de Gabinete de Distribución del Ascensor de medidas aproximadas 700x500x250 mm (AxLxP), tipo exterior, IP65-IK10, en lamina cold Rolled calibre 16, con pintura electroestática color RAL 7035, Equipado con: Barraje Principal 3F-5H de cobre electrolítico al 99,99% de pureza de 125 A + Neutro + Tierra, Breaker MCCB de 3x80 A de 36/25 kA a 220/440 VAC,  Breaker MCCB de 3x63 A de 36/25 kA a 220/440 VAC, Breaker MCCB de 3x32 A de 36/25 kA a 220/440 VAC, Vigilante de Tensión Trifásico a 220 VAC,  Bobina de Disparo para Breaker de 32 A, DPS Tipo 1+2, 3F-5H, Un: 150 VAC, In:20 kA, Imax: 40 kA. El tablero debe estar cableado, con norma RETIE, grado de protección IP65 - IK10 tipo Exterior.</t>
  </si>
  <si>
    <t>Suministro e instalación de alimentador en cable libre de Halógenos HR FR 3* # 4 Fase + 1* # 4 Neutro + 1* # 4 Tierra, desde el Breaker del tablero de la Subestación hasta el Breaker totalizador Gabinete de Distribución del Ascensor</t>
  </si>
  <si>
    <t>Suministro e instalación de terminal o borna para ponchar de cobre estañado para cable calibre # 4 AWG</t>
  </si>
  <si>
    <t>Suministro e instalación de puente para equipotencialización de las estructuras metálicas en cable #10 AWG</t>
  </si>
  <si>
    <t>Suministro e instalación de puente para equipotencialización a la puesta a tierra en cable calibre # 2 AWG</t>
  </si>
  <si>
    <t>Suministro e instalación de salida de datos en cable categoria 6A hasta 1 m. Incluye Jack blindado.</t>
  </si>
  <si>
    <t>Suministro e instalación de cable UTP categoria 6A blindado</t>
  </si>
  <si>
    <t>Suministro e instalación de tuberia EMT de 3/4". Incluye accesorios de soportes, curvas, terminales y todos los elementos necesarios para su correcta instalación</t>
  </si>
  <si>
    <t>NP.</t>
  </si>
  <si>
    <t>NO Previstos</t>
  </si>
  <si>
    <t>NP. 1</t>
  </si>
  <si>
    <t>Suministro e instalación de acero estructural para platinas, pernos en tornillos de anclaje de elementos de la estructura metalica</t>
  </si>
  <si>
    <t>NP. 2</t>
  </si>
  <si>
    <t>Desmonte  de cerramiento perimetral de estructura metalica del ascensor en laminas de Superboard  8,0mm</t>
  </si>
  <si>
    <t>M2</t>
  </si>
  <si>
    <t>NP. 3</t>
  </si>
  <si>
    <t>Suministro e instalación de cerramiento perimetral de estructura metalica del ascensor en laminas de Superboard  8,0mm</t>
  </si>
  <si>
    <t>SUMINISTRO DE AGUA Y DESAGÜES</t>
  </si>
  <si>
    <t>INSTALACIONES SANITARIAS</t>
  </si>
  <si>
    <t>Suministro e instalación de tubería PVC-P</t>
  </si>
  <si>
    <t>NP.4</t>
  </si>
  <si>
    <t>Suministro e instalación de tubería PVC-P RDE 21 ø 2"</t>
  </si>
  <si>
    <t>ML</t>
  </si>
  <si>
    <t>Suministro e instalación de tubería PVC-P descolgada</t>
  </si>
  <si>
    <t>NP.5</t>
  </si>
  <si>
    <t>Suministro e instalación de tubería PVC-P RDE 21 descolgada ø 1"</t>
  </si>
  <si>
    <t>NP.6</t>
  </si>
  <si>
    <t>Suministro e instalación de tubería PVC-P RDE 21 descolgada ø 2"</t>
  </si>
  <si>
    <t>Suministro e instalación de tubería PVC Sanitaria</t>
  </si>
  <si>
    <t>NP.7</t>
  </si>
  <si>
    <t>Suministro e instalación de tubería PVC Sanitaria ø 2”</t>
  </si>
  <si>
    <t>NP.8</t>
  </si>
  <si>
    <t>Suministro e instalación de tubería PVC Sanitaria ø 6”</t>
  </si>
  <si>
    <t>NP.9</t>
  </si>
  <si>
    <t>Suministro e instalación de tubería PVC Sanitaria ø 8”</t>
  </si>
  <si>
    <t>Suministro e instalación de tubería PVC Sanitaria descolgada</t>
  </si>
  <si>
    <t>NP.10</t>
  </si>
  <si>
    <t>Suministro e instalación de tubería PVC Sanitaria descolgada ø 2”</t>
  </si>
  <si>
    <t>Suministro e instalación de tubería PVC drenaje corrugada</t>
  </si>
  <si>
    <t>NP.11</t>
  </si>
  <si>
    <t>Suministro e instalación de tubería PVC drenaje corrugada ø 160 mm</t>
  </si>
  <si>
    <t>NP.12</t>
  </si>
  <si>
    <t>Grava de río ø ½" -  ¾"</t>
  </si>
  <si>
    <t>M3</t>
  </si>
  <si>
    <t>NP.13</t>
  </si>
  <si>
    <t>Geotextil NT 1600</t>
  </si>
  <si>
    <t>Espuma elastomérica tubular</t>
  </si>
  <si>
    <t>NP.14</t>
  </si>
  <si>
    <t>Espuma elastomérica tubular ø 1  3/8" x 1/2"</t>
  </si>
  <si>
    <t>NP.15</t>
  </si>
  <si>
    <t>Espuma elastomérica tubular ø 2  3/8" x 1/2"</t>
  </si>
  <si>
    <t>NP.16</t>
  </si>
  <si>
    <t>Válvula de retención hidro en Cu ø 2"</t>
  </si>
  <si>
    <t>UN</t>
  </si>
  <si>
    <t>NP.17</t>
  </si>
  <si>
    <t>Válvula de rbola PVC tipo pesado ø 2"</t>
  </si>
  <si>
    <t>NP.18</t>
  </si>
  <si>
    <t>Vávula universal PVC ø 2"</t>
  </si>
  <si>
    <t>SISTEMA DE EYECCIÓN</t>
  </si>
  <si>
    <t>NP. 19</t>
  </si>
  <si>
    <t>SIPS equipo de eyección com puesto por dos bombas sumergibles trituradoras con curpo en hierro fundido con tratamiento de cataforesis con de 1 hp cada una a 220 V trifásica, con un control electrónico con modos de funcionamiento que permiten gestionar y proteger las electrobombas mediante entradas analógicas y digitales y controlar los parámetros eléctricos equipados con un panel de control compuesto por un teclado y una pantalla LCD que permiten navegar intuitivamente por los menús de programación y configurar los parámetros eléctricos de cada electrobomba, las protecciones y el modo de funcionamiento, mediante un procedimiento guiado.
Debe brindar protección contra el funcionamiento en seco, que se gestiona por el control del cosφ o de la corriente o mediante la intervención de un flotador o sonda de nivel procedimiento guiado de autoaprendizaje (WIZARD), los valores de los principales parámetros eléctricos pueden memorizarse automáticamente, lo que garantiza una puesta en servicio sencilla, debe hacer que alterne automáticamente el funcionamiento de las electrobombas para reducir el desgaste y optimizar los tiempos de bombeo.
Además se debe instalar un sistema de alrama que indique que el nivel del agua está por rebosar el poso de eyección o que el equipo tenga algún tipo de falla y no funcione.</t>
  </si>
  <si>
    <t>ESTRUCTURA DE CONCRETO DEL SISTEMA DE DRENAJE</t>
  </si>
  <si>
    <t>NP.20</t>
  </si>
  <si>
    <t>LOCALIZACION TRAZADO Y REPLANTEO</t>
  </si>
  <si>
    <t>M2.</t>
  </si>
  <si>
    <t>NP.21</t>
  </si>
  <si>
    <t>DEMOLICION DE PISO PARA SISTEMA FILTRO FOSO ASCENSOR, CAJA EYECTOR, DESARENADOR Y DUCTOS TUBERIAS</t>
  </si>
  <si>
    <t>NP.22</t>
  </si>
  <si>
    <t>EXCAVACION EN MATERIAL COMUN HUMEDO DE PISO PARA SISTEMA FILTRO FOSO ASCENSOR, CAJA EYECTOR, DESARENADOR Y DUCTOS TUBERIAS</t>
  </si>
  <si>
    <t>NP.23</t>
  </si>
  <si>
    <t xml:space="preserve">RELLENO CON CAPA DE ARENA COMPACTADO PARA FONDO  TUBERIA DUCTO </t>
  </si>
  <si>
    <t>NP.24</t>
  </si>
  <si>
    <t>RELLENO EN MATERIAL SELECCIONADO Y COMPACTADO</t>
  </si>
  <si>
    <t>NP.25</t>
  </si>
  <si>
    <t>RELLENO EN MATERIAL DE EXCAVACION</t>
  </si>
  <si>
    <t>NP.26</t>
  </si>
  <si>
    <t>NP.27</t>
  </si>
  <si>
    <t>RECONSTRUCCION DE PISO DE PARQUEADERO SOTANO EN CONCRETO MR 42 - ESP=20CM.</t>
  </si>
  <si>
    <t>NP.28</t>
  </si>
  <si>
    <t>CONCRETO DE 15 MPA PARA SOLADO FONDO DE ESTRUCTURAS - CAJA DE INSPECCION, REGISTROS  (INCLUYE SUMINISTRO, TRANSPORTE, COLOCACIÓN, VIBRADO, FORMALETERÍA Y DEMÁS ACTIVIDADES PARA SU CORRECTA EJECUCIÓN.)</t>
  </si>
  <si>
    <t>NP.29</t>
  </si>
  <si>
    <t>CONCRETO DE 35 MPA ESTRUCTURA DE REGISTROS PREMEZCLADO (INCLUYE SUMINISTRO, TRANSPORTE, COLOCACIÓN, VIBRADO, FORMALETERÍA Y DEMÁS ACTIVIDADES PARA SU CORRECTA EJECUCIÓN.)</t>
  </si>
  <si>
    <t>NP.30</t>
  </si>
  <si>
    <t>CONCRETO DE 35 MPA ESTRUCTURA DE FOSO EYECTOR, PREMECLADO (INCLUYE SUMINISTRO, TRANSPORTE, COLOCACIÓN, VIBRADO, FORMALETERÍA Y DEMÁS ACTIVIDADES PARA SU CORRECTA EJECUCIÓN.)</t>
  </si>
  <si>
    <t>NP.31</t>
  </si>
  <si>
    <t>CONCRETO DE 35 MPA ESTRUCTURA DESARENADOR PREMEZCLADO (INCLUYE SUMINISTRO, TRANSPORTE, COLOCACIÓN, VIBRADO, FORMALETERÍA Y DEMÁS ACTIVIDADES PARA SU CORRECTA EJECUCIÓN.)</t>
  </si>
  <si>
    <t>NP.32</t>
  </si>
  <si>
    <t>NP.33</t>
  </si>
  <si>
    <t xml:space="preserve">TAPA DE ACCESO REGISTRO DE FOSO EYECTOR, DESARENADOR Y CAJA DE INSPECCION  EN CONCRETO 3500PSI, PERFIL EN ANGULO YACERO DE REFUERZO EN MALLA ELECTROSOLDADA 10X10CM 1/4" </t>
  </si>
  <si>
    <t>UN.</t>
  </si>
  <si>
    <t>COSTO DIRECTO DE OBRA</t>
  </si>
  <si>
    <t>ADMINISTRACIÓN</t>
  </si>
  <si>
    <t>IMPREVISTOS</t>
  </si>
  <si>
    <t>UTILIDAD</t>
  </si>
  <si>
    <t>IVA SOBRE LA UTILIDAD</t>
  </si>
  <si>
    <t>SON: CIENTO SETENTA Y CUATRO MILLONES OCHOCIENTOS SESENTA MIL NOVEICNTOS VEINTIOCHO PESOS MCTE.</t>
  </si>
  <si>
    <t>R. LEGAL DEL CONSORCIO ADECUACIONES Y CONCRETOS</t>
  </si>
  <si>
    <t>SUPERVISOR DE CONTRATO</t>
  </si>
  <si>
    <t>CALCULO DE CANTIDADES DE OBRA</t>
  </si>
  <si>
    <t>DESCRIPCION DEL  CAPITULO:</t>
  </si>
  <si>
    <t>DESCRIPCION DEL MATERIAL</t>
  </si>
  <si>
    <t>LONG. (M)</t>
  </si>
  <si>
    <t>ALTO (M)</t>
  </si>
  <si>
    <t>TOTAL (M2)</t>
  </si>
  <si>
    <t>REGISTRO FOTOGRAFICO</t>
  </si>
  <si>
    <t>1.01</t>
  </si>
  <si>
    <t>Cerramiento en Lamina de zinc parales de madera H=2,0m.</t>
  </si>
  <si>
    <t>CANTIDAD TOTAL ITEM</t>
  </si>
  <si>
    <t>CANT.</t>
  </si>
  <si>
    <t>PESO (Kg/m)</t>
  </si>
  <si>
    <t>Espes. (mm)</t>
  </si>
  <si>
    <t>Peso Unit.  KG</t>
  </si>
  <si>
    <t>TOTAL (KG)</t>
  </si>
  <si>
    <t>1.02</t>
  </si>
  <si>
    <t>Perfil Tubo rectangular 100x50 (Columnas)</t>
  </si>
  <si>
    <t>Un.</t>
  </si>
  <si>
    <t>Perfil  Tubo rectangular 100x50 (Vigas)</t>
  </si>
  <si>
    <t>Perfil Tubo cuadrado 50x50(Angulos)</t>
  </si>
  <si>
    <t>Viga Ipe 180</t>
  </si>
  <si>
    <t>N/A</t>
  </si>
  <si>
    <t>ALTO. (M)</t>
  </si>
  <si>
    <t>TOTAL. (M2)</t>
  </si>
  <si>
    <t>1.03</t>
  </si>
  <si>
    <t>Muros del Foso del Ascensor</t>
  </si>
  <si>
    <t>Placas de Entrepiso- Lamina Metaldesck</t>
  </si>
  <si>
    <t>Vigas perimetrales de edificio</t>
  </si>
  <si>
    <t>Pañete de muros perimetrales</t>
  </si>
  <si>
    <t>1.04</t>
  </si>
  <si>
    <t>Localización, trazado y replanteo</t>
  </si>
  <si>
    <t>LARGO</t>
  </si>
  <si>
    <t>ANCHO</t>
  </si>
  <si>
    <t>ALTURA MURO</t>
  </si>
  <si>
    <t>AREA</t>
  </si>
  <si>
    <t xml:space="preserve">ESPESOR </t>
  </si>
  <si>
    <t>VOLUMEN</t>
  </si>
  <si>
    <t>M</t>
  </si>
  <si>
    <t>M3.</t>
  </si>
  <si>
    <t>TOTAL (UND)</t>
  </si>
  <si>
    <t>3.01</t>
  </si>
  <si>
    <t>3.02</t>
  </si>
  <si>
    <t>und</t>
  </si>
  <si>
    <t>LONG. PERFILES (M)</t>
  </si>
  <si>
    <t>3.03</t>
  </si>
  <si>
    <t xml:space="preserve">Columna HEA 180 Grado 50 </t>
  </si>
  <si>
    <t>3.04</t>
  </si>
  <si>
    <t>Viga IPE 180 Grado 50</t>
  </si>
  <si>
    <t>KG</t>
  </si>
  <si>
    <t>3.05</t>
  </si>
  <si>
    <t>Angulo 3"x3"x1/14"</t>
  </si>
  <si>
    <t>3.06</t>
  </si>
  <si>
    <t>Angulo 2"x2"x3/16"</t>
  </si>
  <si>
    <t>HEA 100 grado 50</t>
  </si>
  <si>
    <t xml:space="preserve">Desmont de isntalaciones electricas existentes en la estructura </t>
  </si>
  <si>
    <t>ml</t>
  </si>
  <si>
    <t>AREA (CM2)</t>
  </si>
  <si>
    <t>Espesor   (cm)</t>
  </si>
  <si>
    <t>Peso Unitario KG</t>
  </si>
  <si>
    <t>PESO TOTAL  (KG)</t>
  </si>
  <si>
    <t>Platina 5/8 350MMX350MM</t>
  </si>
  <si>
    <t>Platina 1/2 20x152x37x112</t>
  </si>
  <si>
    <t xml:space="preserve">Platina 9.5 120x120 </t>
  </si>
  <si>
    <t xml:space="preserve">Platina 16mm 80x42x20x76 </t>
  </si>
  <si>
    <t xml:space="preserve">Platina 1/4 400MMMX160 </t>
  </si>
  <si>
    <t xml:space="preserve">Platina 9.5 150x150 </t>
  </si>
  <si>
    <t>Tornillos de 5/8" -Grado 5 - ASTM 325 (Incluye Tuerca)</t>
  </si>
  <si>
    <t>TOTAL PESO PERFILERIA DE ESTRCUTURA KG</t>
  </si>
  <si>
    <t>Lado 1 de Estructura Metalica</t>
  </si>
  <si>
    <t>Cerramineto perimetral de sotano y domo superior</t>
  </si>
  <si>
    <t>TOTAL DESMONTE  CERRAMIENTO ESTUCTURA SUPERBOARD</t>
  </si>
  <si>
    <t>VALOR ACTA PARCIAL No.01</t>
  </si>
  <si>
    <t>SALDO DEL   CONTRATO</t>
  </si>
  <si>
    <t xml:space="preserve">RESIDENTE DE INTERVENTORIA </t>
  </si>
  <si>
    <t>OSCAR  LUIS HERAZO SEBA</t>
  </si>
  <si>
    <t>WILLIAM RAFAEL PEREZ SUAREZ</t>
  </si>
  <si>
    <t>EDGAR FARID VERGARA PEREZ</t>
  </si>
  <si>
    <t>FECHA DEL ACTA PARCIAL No-01: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</si>
</sst>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quot;$&quot;\ #,##0"/>
    <numFmt numFmtId="165" formatCode="_(* #,##0.00_);_(* \(#,##0.00\);_(* &quot;-&quot;??_);_(@_)"/>
    <numFmt numFmtId="166" formatCode="0.0"/>
    <numFmt numFmtId="167" formatCode="_-&quot;$&quot;\ * #,##0.00_-;\-&quot;$&quot;\ * #,##0.00_-;_-&quot;$&quot;\ * &quot;-&quot;_-;_-@_-"/>
  </numFmts>
  <fonts count="13" x14ac:knownFonts="1">
    <font>
      <sz val="11"/>
      <color theme="1"/>
      <name val="Calibri"/>
      <family val="2"/>
      <scheme val="minor"/>
    </font>
    <font>
      <sz val="11"/>
      <color theme="1"/>
      <name val="Calibri"/>
      <family val="2"/>
      <scheme val="minor"/>
    </font>
    <font>
      <b/>
      <sz val="12"/>
      <color theme="1"/>
      <name val="Arial"/>
      <family val="2"/>
    </font>
    <font>
      <sz val="11"/>
      <name val="Arial"/>
      <family val="2"/>
    </font>
    <font>
      <sz val="11"/>
      <color theme="1"/>
      <name val="Arial"/>
      <family val="2"/>
    </font>
    <font>
      <b/>
      <sz val="14"/>
      <color theme="1"/>
      <name val="Arial"/>
      <family val="2"/>
    </font>
    <font>
      <b/>
      <sz val="11"/>
      <name val="Arial"/>
      <family val="2"/>
    </font>
    <font>
      <b/>
      <sz val="11"/>
      <color theme="1"/>
      <name val="Arial"/>
      <family val="2"/>
    </font>
    <font>
      <b/>
      <sz val="16"/>
      <color theme="1"/>
      <name val="Arial"/>
      <family val="2"/>
    </font>
    <font>
      <b/>
      <sz val="11"/>
      <color rgb="FFFF0000"/>
      <name val="Arial"/>
      <family val="2"/>
    </font>
    <font>
      <sz val="11"/>
      <color rgb="FFFF0000"/>
      <name val="Arial"/>
      <family val="2"/>
    </font>
    <font>
      <sz val="10"/>
      <name val="Arial"/>
      <family val="2"/>
    </font>
    <font>
      <sz val="12"/>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s>
  <cellStyleXfs count="8">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1" fillId="0" borderId="0"/>
    <xf numFmtId="165" fontId="1" fillId="0" borderId="0" applyFont="0" applyFill="0" applyBorder="0" applyAlignment="0" applyProtection="0"/>
  </cellStyleXfs>
  <cellXfs count="340">
    <xf numFmtId="0" fontId="0" fillId="0" borderId="0" xfId="0"/>
    <xf numFmtId="0" fontId="3" fillId="0" borderId="1" xfId="4" applyFont="1" applyBorder="1" applyAlignment="1">
      <alignment vertical="center"/>
    </xf>
    <xf numFmtId="0" fontId="3" fillId="0" borderId="1" xfId="4" applyFont="1" applyBorder="1" applyAlignment="1">
      <alignment horizontal="left" vertical="center"/>
    </xf>
    <xf numFmtId="0" fontId="3" fillId="0" borderId="1" xfId="4" applyFont="1" applyBorder="1" applyAlignment="1">
      <alignment horizontal="left" vertical="center" wrapText="1"/>
    </xf>
    <xf numFmtId="0" fontId="3" fillId="0" borderId="1" xfId="4" applyFont="1" applyBorder="1" applyAlignment="1">
      <alignment vertical="center" wrapText="1"/>
    </xf>
    <xf numFmtId="164" fontId="3" fillId="0" borderId="1" xfId="1" applyNumberFormat="1" applyFont="1" applyBorder="1" applyAlignment="1">
      <alignment horizontal="left" vertical="center"/>
    </xf>
    <xf numFmtId="0" fontId="4" fillId="0" borderId="1" xfId="0" applyFont="1" applyBorder="1"/>
    <xf numFmtId="164" fontId="4" fillId="0" borderId="1" xfId="0" applyNumberFormat="1" applyFont="1" applyBorder="1" applyAlignment="1">
      <alignment horizontal="left"/>
    </xf>
    <xf numFmtId="0" fontId="4" fillId="0" borderId="0" xfId="0" applyFont="1"/>
    <xf numFmtId="0" fontId="4" fillId="0" borderId="0" xfId="0" applyFont="1" applyAlignment="1">
      <alignment vertical="center"/>
    </xf>
    <xf numFmtId="0" fontId="7" fillId="2" borderId="18" xfId="0" applyFont="1" applyFill="1" applyBorder="1" applyAlignment="1">
      <alignment horizontal="center" vertical="center"/>
    </xf>
    <xf numFmtId="0" fontId="7" fillId="2" borderId="21" xfId="0" applyFont="1" applyFill="1" applyBorder="1" applyAlignment="1">
      <alignment horizontal="center" vertical="center"/>
    </xf>
    <xf numFmtId="2" fontId="6" fillId="2" borderId="21" xfId="0" applyNumberFormat="1" applyFont="1" applyFill="1" applyBorder="1" applyAlignment="1">
      <alignment horizontal="center" vertical="center"/>
    </xf>
    <xf numFmtId="0" fontId="6" fillId="2" borderId="19" xfId="0" applyFont="1" applyFill="1" applyBorder="1" applyAlignment="1">
      <alignment horizontal="center" vertical="center"/>
    </xf>
    <xf numFmtId="2" fontId="7" fillId="2" borderId="18" xfId="0" applyNumberFormat="1" applyFont="1" applyFill="1" applyBorder="1" applyAlignment="1">
      <alignment horizontal="center" vertical="center" wrapText="1"/>
    </xf>
    <xf numFmtId="2" fontId="7" fillId="2" borderId="21" xfId="0" applyNumberFormat="1" applyFont="1" applyFill="1" applyBorder="1" applyAlignment="1">
      <alignment horizontal="center" vertical="center" wrapText="1"/>
    </xf>
    <xf numFmtId="2" fontId="7" fillId="2" borderId="22" xfId="0" applyNumberFormat="1" applyFont="1" applyFill="1" applyBorder="1" applyAlignment="1">
      <alignment horizontal="center" vertical="center" wrapText="1"/>
    </xf>
    <xf numFmtId="2" fontId="7" fillId="2" borderId="23" xfId="0" applyNumberFormat="1" applyFont="1" applyFill="1" applyBorder="1" applyAlignment="1">
      <alignment horizontal="center" vertical="center" wrapText="1"/>
    </xf>
    <xf numFmtId="10" fontId="6" fillId="2" borderId="23" xfId="3" applyNumberFormat="1" applyFont="1" applyFill="1" applyBorder="1" applyAlignment="1">
      <alignment horizontal="center" vertical="center" wrapText="1"/>
    </xf>
    <xf numFmtId="44" fontId="7" fillId="2" borderId="26" xfId="0" applyNumberFormat="1" applyFont="1" applyFill="1" applyBorder="1" applyAlignment="1">
      <alignment vertical="center"/>
    </xf>
    <xf numFmtId="2" fontId="8" fillId="2" borderId="24" xfId="0" applyNumberFormat="1" applyFont="1" applyFill="1" applyBorder="1" applyAlignment="1">
      <alignment horizontal="center" vertical="center"/>
    </xf>
    <xf numFmtId="2" fontId="8" fillId="2" borderId="25" xfId="0" applyNumberFormat="1" applyFont="1" applyFill="1" applyBorder="1" applyAlignment="1">
      <alignment horizontal="center" vertical="center"/>
    </xf>
    <xf numFmtId="2" fontId="8" fillId="2" borderId="26" xfId="0" applyNumberFormat="1" applyFont="1" applyFill="1" applyBorder="1" applyAlignment="1">
      <alignment horizontal="center" vertical="center"/>
    </xf>
    <xf numFmtId="2" fontId="8" fillId="2" borderId="27" xfId="0" applyNumberFormat="1" applyFont="1" applyFill="1" applyBorder="1" applyAlignment="1">
      <alignment horizontal="center" vertical="center"/>
    </xf>
    <xf numFmtId="2" fontId="9" fillId="2" borderId="27" xfId="0" applyNumberFormat="1" applyFont="1" applyFill="1" applyBorder="1" applyAlignment="1">
      <alignment horizontal="center" vertical="center"/>
    </xf>
    <xf numFmtId="10" fontId="6" fillId="2" borderId="30" xfId="3" applyNumberFormat="1" applyFont="1" applyFill="1" applyBorder="1" applyAlignment="1">
      <alignment horizontal="center" vertical="center"/>
    </xf>
    <xf numFmtId="44" fontId="4" fillId="0" borderId="0" xfId="0" applyNumberFormat="1" applyFont="1" applyAlignment="1">
      <alignment vertical="center"/>
    </xf>
    <xf numFmtId="0" fontId="7" fillId="2" borderId="31" xfId="0" applyFont="1" applyFill="1" applyBorder="1" applyAlignment="1">
      <alignment horizontal="center" vertical="center"/>
    </xf>
    <xf numFmtId="44" fontId="7" fillId="2" borderId="2" xfId="1" applyFont="1" applyFill="1" applyBorder="1" applyAlignment="1">
      <alignment vertical="center" wrapText="1"/>
    </xf>
    <xf numFmtId="2" fontId="7" fillId="2" borderId="31" xfId="1" applyNumberFormat="1" applyFont="1" applyFill="1" applyBorder="1" applyAlignment="1">
      <alignment horizontal="center" vertical="center" wrapText="1"/>
    </xf>
    <xf numFmtId="2" fontId="4" fillId="2" borderId="1" xfId="0" applyNumberFormat="1" applyFont="1" applyFill="1" applyBorder="1" applyAlignment="1">
      <alignment horizontal="center" vertical="center"/>
    </xf>
    <xf numFmtId="2" fontId="4" fillId="2" borderId="2" xfId="0" applyNumberFormat="1" applyFont="1" applyFill="1" applyBorder="1" applyAlignment="1">
      <alignment horizontal="center" vertical="center"/>
    </xf>
    <xf numFmtId="2" fontId="4" fillId="2" borderId="31" xfId="0" applyNumberFormat="1" applyFont="1" applyFill="1" applyBorder="1" applyAlignment="1">
      <alignment horizontal="center" vertical="center"/>
    </xf>
    <xf numFmtId="10" fontId="6" fillId="2" borderId="33" xfId="3" applyNumberFormat="1" applyFont="1" applyFill="1" applyBorder="1" applyAlignment="1">
      <alignment horizontal="center" vertical="center"/>
    </xf>
    <xf numFmtId="0" fontId="7" fillId="0" borderId="31" xfId="0" applyFont="1" applyBorder="1" applyAlignment="1">
      <alignment horizontal="center" vertical="center"/>
    </xf>
    <xf numFmtId="0" fontId="4" fillId="0" borderId="1" xfId="0" applyFont="1" applyBorder="1" applyAlignment="1">
      <alignment horizontal="center" vertical="center"/>
    </xf>
    <xf numFmtId="2" fontId="3" fillId="0" borderId="1" xfId="0" applyNumberFormat="1" applyFont="1" applyBorder="1" applyAlignment="1">
      <alignment horizontal="center" vertical="center"/>
    </xf>
    <xf numFmtId="42" fontId="4" fillId="0" borderId="1" xfId="2" applyFont="1" applyFill="1" applyBorder="1" applyAlignment="1">
      <alignment horizontal="center" vertical="center"/>
    </xf>
    <xf numFmtId="42" fontId="4" fillId="0" borderId="2" xfId="2" applyFont="1" applyFill="1" applyBorder="1" applyAlignment="1">
      <alignment horizontal="center" vertical="center"/>
    </xf>
    <xf numFmtId="2" fontId="4" fillId="0" borderId="31" xfId="2" applyNumberFormat="1" applyFont="1" applyFill="1" applyBorder="1" applyAlignment="1">
      <alignment horizontal="center" vertical="center"/>
    </xf>
    <xf numFmtId="2" fontId="4" fillId="0" borderId="1" xfId="0" applyNumberFormat="1" applyFont="1" applyBorder="1" applyAlignment="1">
      <alignment horizontal="center" vertical="center"/>
    </xf>
    <xf numFmtId="2" fontId="4" fillId="0" borderId="2" xfId="0" applyNumberFormat="1" applyFont="1" applyBorder="1" applyAlignment="1">
      <alignment horizontal="center" vertical="center"/>
    </xf>
    <xf numFmtId="2" fontId="4" fillId="0" borderId="31" xfId="0" applyNumberFormat="1" applyFont="1" applyBorder="1" applyAlignment="1">
      <alignment horizontal="center" vertical="center"/>
    </xf>
    <xf numFmtId="10" fontId="6" fillId="0" borderId="33" xfId="3" applyNumberFormat="1" applyFont="1" applyFill="1" applyBorder="1" applyAlignment="1">
      <alignment horizontal="center" vertical="center"/>
    </xf>
    <xf numFmtId="2" fontId="10" fillId="0" borderId="1" xfId="0" applyNumberFormat="1" applyFont="1" applyBorder="1" applyAlignment="1">
      <alignment horizontal="center" vertical="center"/>
    </xf>
    <xf numFmtId="2" fontId="3" fillId="0" borderId="31" xfId="2" applyNumberFormat="1" applyFont="1" applyFill="1" applyBorder="1" applyAlignment="1">
      <alignment horizontal="center" vertical="center"/>
    </xf>
    <xf numFmtId="2" fontId="9" fillId="2" borderId="31" xfId="1" applyNumberFormat="1" applyFont="1" applyFill="1" applyBorder="1" applyAlignment="1">
      <alignment horizontal="center" vertical="center" wrapText="1"/>
    </xf>
    <xf numFmtId="44" fontId="4" fillId="0" borderId="1" xfId="1" applyFont="1" applyFill="1" applyBorder="1" applyAlignment="1">
      <alignment vertical="center" wrapText="1"/>
    </xf>
    <xf numFmtId="44" fontId="4" fillId="0" borderId="2" xfId="1" applyFont="1" applyFill="1" applyBorder="1" applyAlignment="1">
      <alignment vertical="center" wrapText="1"/>
    </xf>
    <xf numFmtId="2" fontId="4" fillId="0" borderId="31" xfId="1" applyNumberFormat="1" applyFont="1" applyFill="1" applyBorder="1" applyAlignment="1">
      <alignment horizontal="center" vertical="center" wrapText="1"/>
    </xf>
    <xf numFmtId="0" fontId="4" fillId="0" borderId="1" xfId="0" applyFont="1" applyBorder="1" applyAlignment="1">
      <alignment horizontal="center" vertical="center" wrapText="1"/>
    </xf>
    <xf numFmtId="2" fontId="4" fillId="0" borderId="1" xfId="0" applyNumberFormat="1" applyFont="1" applyBorder="1" applyAlignment="1">
      <alignment horizontal="center" vertical="center" wrapText="1"/>
    </xf>
    <xf numFmtId="2" fontId="10" fillId="0" borderId="31" xfId="2" applyNumberFormat="1" applyFont="1" applyFill="1" applyBorder="1" applyAlignment="1">
      <alignment horizontal="center" vertical="center"/>
    </xf>
    <xf numFmtId="44" fontId="4" fillId="0" borderId="1" xfId="1" applyFont="1" applyBorder="1" applyAlignment="1">
      <alignment vertical="center"/>
    </xf>
    <xf numFmtId="44" fontId="4" fillId="0" borderId="2" xfId="0" applyNumberFormat="1" applyFont="1" applyBorder="1" applyAlignment="1">
      <alignment vertical="center"/>
    </xf>
    <xf numFmtId="44" fontId="4" fillId="0" borderId="1" xfId="1" applyFont="1" applyFill="1" applyBorder="1" applyAlignment="1">
      <alignment horizontal="center" vertical="center"/>
    </xf>
    <xf numFmtId="2" fontId="10" fillId="0" borderId="2" xfId="0" applyNumberFormat="1" applyFont="1" applyBorder="1" applyAlignment="1">
      <alignment horizontal="center" vertical="center"/>
    </xf>
    <xf numFmtId="2" fontId="3" fillId="0" borderId="31" xfId="0" applyNumberFormat="1" applyFont="1" applyBorder="1" applyAlignment="1">
      <alignment horizontal="center" vertical="center"/>
    </xf>
    <xf numFmtId="2" fontId="7" fillId="0" borderId="31" xfId="0" applyNumberFormat="1" applyFont="1" applyBorder="1" applyAlignment="1">
      <alignment horizontal="center" vertical="center"/>
    </xf>
    <xf numFmtId="0" fontId="4" fillId="0" borderId="31" xfId="0" applyFont="1" applyBorder="1" applyAlignment="1">
      <alignment horizontal="center" vertical="center"/>
    </xf>
    <xf numFmtId="2" fontId="10" fillId="0" borderId="1" xfId="2" applyNumberFormat="1" applyFont="1" applyFill="1" applyBorder="1" applyAlignment="1">
      <alignment horizontal="center" vertical="center"/>
    </xf>
    <xf numFmtId="2" fontId="3" fillId="0" borderId="2" xfId="2" applyNumberFormat="1" applyFont="1" applyFill="1" applyBorder="1" applyAlignment="1">
      <alignment horizontal="center" vertical="center"/>
    </xf>
    <xf numFmtId="0" fontId="7" fillId="2" borderId="1" xfId="0" applyFont="1" applyFill="1" applyBorder="1" applyAlignment="1">
      <alignment horizontal="center" vertical="center"/>
    </xf>
    <xf numFmtId="42" fontId="7" fillId="2" borderId="2" xfId="0" applyNumberFormat="1" applyFont="1" applyFill="1" applyBorder="1" applyAlignment="1">
      <alignment vertical="center"/>
    </xf>
    <xf numFmtId="2" fontId="7" fillId="2" borderId="31" xfId="0" applyNumberFormat="1" applyFont="1" applyFill="1" applyBorder="1" applyAlignment="1">
      <alignment horizontal="center" vertical="center"/>
    </xf>
    <xf numFmtId="42" fontId="6" fillId="2" borderId="2" xfId="0" applyNumberFormat="1" applyFont="1" applyFill="1" applyBorder="1" applyAlignment="1">
      <alignment vertical="center"/>
    </xf>
    <xf numFmtId="0" fontId="7" fillId="2" borderId="1" xfId="0" applyFont="1" applyFill="1" applyBorder="1" applyAlignment="1">
      <alignment horizontal="left" vertical="center" wrapText="1"/>
    </xf>
    <xf numFmtId="42" fontId="6" fillId="2" borderId="2" xfId="0" applyNumberFormat="1" applyFont="1" applyFill="1" applyBorder="1" applyAlignment="1">
      <alignment horizontal="center" vertical="center"/>
    </xf>
    <xf numFmtId="2" fontId="6" fillId="2" borderId="31" xfId="0" applyNumberFormat="1" applyFont="1" applyFill="1" applyBorder="1" applyAlignment="1">
      <alignment horizontal="center" vertical="center"/>
    </xf>
    <xf numFmtId="0" fontId="7" fillId="0" borderId="35" xfId="0" applyFont="1" applyBorder="1" applyAlignment="1">
      <alignment horizontal="center" vertical="center"/>
    </xf>
    <xf numFmtId="0" fontId="4" fillId="0" borderId="38" xfId="0" applyFont="1" applyBorder="1" applyAlignment="1">
      <alignment horizontal="center" vertical="center"/>
    </xf>
    <xf numFmtId="2" fontId="3" fillId="0" borderId="38" xfId="0" applyNumberFormat="1" applyFont="1" applyBorder="1" applyAlignment="1">
      <alignment horizontal="center" vertical="center"/>
    </xf>
    <xf numFmtId="42" fontId="4" fillId="0" borderId="38" xfId="2" applyFont="1" applyFill="1" applyBorder="1" applyAlignment="1">
      <alignment horizontal="center" vertical="center"/>
    </xf>
    <xf numFmtId="42" fontId="4" fillId="0" borderId="36" xfId="2" applyFont="1" applyFill="1" applyBorder="1" applyAlignment="1">
      <alignment horizontal="center" vertical="center"/>
    </xf>
    <xf numFmtId="2" fontId="4" fillId="0" borderId="39" xfId="2" applyNumberFormat="1" applyFont="1" applyFill="1" applyBorder="1" applyAlignment="1">
      <alignment horizontal="center" vertical="center"/>
    </xf>
    <xf numFmtId="2" fontId="4" fillId="0" borderId="40" xfId="0" applyNumberFormat="1" applyFont="1" applyBorder="1" applyAlignment="1">
      <alignment horizontal="center" vertical="center"/>
    </xf>
    <xf numFmtId="2" fontId="7" fillId="2" borderId="27" xfId="1" applyNumberFormat="1" applyFont="1" applyFill="1" applyBorder="1" applyAlignment="1">
      <alignment horizontal="center" vertical="center" wrapText="1"/>
    </xf>
    <xf numFmtId="2" fontId="4" fillId="2" borderId="42" xfId="0" applyNumberFormat="1" applyFont="1" applyFill="1" applyBorder="1" applyAlignment="1">
      <alignment horizontal="center" vertical="center"/>
    </xf>
    <xf numFmtId="2" fontId="4" fillId="2" borderId="28" xfId="0" applyNumberFormat="1" applyFont="1" applyFill="1" applyBorder="1" applyAlignment="1">
      <alignment horizontal="center" vertical="center"/>
    </xf>
    <xf numFmtId="0" fontId="7" fillId="0" borderId="39" xfId="0" applyFont="1" applyBorder="1" applyAlignment="1">
      <alignment horizontal="center" vertical="center"/>
    </xf>
    <xf numFmtId="0" fontId="4" fillId="0" borderId="40" xfId="0" applyFont="1" applyBorder="1" applyAlignment="1">
      <alignment horizontal="center" vertical="center" wrapText="1"/>
    </xf>
    <xf numFmtId="2" fontId="4" fillId="0" borderId="40" xfId="0" applyNumberFormat="1" applyFont="1" applyBorder="1" applyAlignment="1">
      <alignment horizontal="center" vertical="center" wrapText="1"/>
    </xf>
    <xf numFmtId="42" fontId="4" fillId="0" borderId="40" xfId="2" applyFont="1" applyFill="1" applyBorder="1" applyAlignment="1">
      <alignment horizontal="center" vertical="center"/>
    </xf>
    <xf numFmtId="42" fontId="4" fillId="0" borderId="5" xfId="2" applyFont="1" applyFill="1" applyBorder="1" applyAlignment="1">
      <alignment horizontal="center" vertical="center"/>
    </xf>
    <xf numFmtId="2" fontId="4" fillId="0" borderId="35" xfId="0" applyNumberFormat="1" applyFont="1" applyBorder="1" applyAlignment="1">
      <alignment horizontal="center" vertical="center"/>
    </xf>
    <xf numFmtId="2" fontId="10" fillId="0" borderId="38" xfId="2" applyNumberFormat="1" applyFont="1" applyFill="1" applyBorder="1" applyAlignment="1">
      <alignment horizontal="center" vertical="center"/>
    </xf>
    <xf numFmtId="2" fontId="3" fillId="0" borderId="36" xfId="2" applyNumberFormat="1" applyFont="1" applyFill="1" applyBorder="1" applyAlignment="1">
      <alignment horizontal="center" vertical="center"/>
    </xf>
    <xf numFmtId="2" fontId="3" fillId="0" borderId="35" xfId="2" applyNumberFormat="1" applyFont="1" applyFill="1" applyBorder="1" applyAlignment="1">
      <alignment horizontal="center" vertical="center"/>
    </xf>
    <xf numFmtId="2" fontId="4" fillId="0" borderId="35" xfId="2" applyNumberFormat="1" applyFont="1" applyFill="1" applyBorder="1" applyAlignment="1">
      <alignment horizontal="center" vertical="center"/>
    </xf>
    <xf numFmtId="0" fontId="7" fillId="2" borderId="27" xfId="0" applyFont="1" applyFill="1" applyBorder="1" applyAlignment="1">
      <alignment vertical="center"/>
    </xf>
    <xf numFmtId="0" fontId="6" fillId="2" borderId="28" xfId="6" applyFont="1" applyFill="1" applyBorder="1" applyAlignment="1">
      <alignment vertical="center" wrapText="1"/>
    </xf>
    <xf numFmtId="0" fontId="6" fillId="2" borderId="43" xfId="6" applyFont="1" applyFill="1" applyBorder="1" applyAlignment="1">
      <alignment vertical="center" wrapText="1"/>
    </xf>
    <xf numFmtId="0" fontId="6" fillId="2" borderId="43" xfId="6" applyFont="1" applyFill="1" applyBorder="1" applyAlignment="1">
      <alignment horizontal="left" vertical="center" wrapText="1"/>
    </xf>
    <xf numFmtId="0" fontId="6" fillId="2" borderId="41" xfId="6" applyFont="1" applyFill="1" applyBorder="1" applyAlignment="1">
      <alignment horizontal="left" vertical="center" wrapText="1"/>
    </xf>
    <xf numFmtId="44" fontId="7" fillId="2" borderId="28" xfId="1" applyFont="1" applyFill="1" applyBorder="1" applyAlignment="1">
      <alignment horizontal="left" vertical="center" wrapText="1"/>
    </xf>
    <xf numFmtId="2" fontId="4" fillId="2" borderId="27" xfId="0" applyNumberFormat="1" applyFont="1" applyFill="1" applyBorder="1" applyAlignment="1">
      <alignment horizontal="center" vertical="center"/>
    </xf>
    <xf numFmtId="42" fontId="6" fillId="2" borderId="28" xfId="0" applyNumberFormat="1" applyFont="1" applyFill="1" applyBorder="1" applyAlignment="1">
      <alignment vertical="center"/>
    </xf>
    <xf numFmtId="2" fontId="7" fillId="2" borderId="27" xfId="0" applyNumberFormat="1" applyFont="1" applyFill="1" applyBorder="1" applyAlignment="1">
      <alignment vertical="center"/>
    </xf>
    <xf numFmtId="0" fontId="7" fillId="2" borderId="10" xfId="0" applyFont="1" applyFill="1" applyBorder="1" applyAlignment="1">
      <alignment vertical="center"/>
    </xf>
    <xf numFmtId="0" fontId="6" fillId="2" borderId="36" xfId="6" applyFont="1" applyFill="1" applyBorder="1" applyAlignment="1">
      <alignment vertical="center" wrapText="1"/>
    </xf>
    <xf numFmtId="0" fontId="6" fillId="2" borderId="44" xfId="6" applyFont="1" applyFill="1" applyBorder="1" applyAlignment="1">
      <alignment vertical="center" wrapText="1"/>
    </xf>
    <xf numFmtId="0" fontId="6" fillId="2" borderId="44" xfId="6" applyFont="1" applyFill="1" applyBorder="1" applyAlignment="1">
      <alignment horizontal="left" vertical="center" wrapText="1"/>
    </xf>
    <xf numFmtId="0" fontId="6" fillId="2" borderId="37" xfId="6" applyFont="1" applyFill="1" applyBorder="1" applyAlignment="1">
      <alignment horizontal="left" vertical="center" wrapText="1"/>
    </xf>
    <xf numFmtId="44" fontId="7" fillId="2" borderId="36" xfId="1" applyFont="1" applyFill="1" applyBorder="1" applyAlignment="1">
      <alignment horizontal="left" vertical="center" wrapText="1"/>
    </xf>
    <xf numFmtId="2" fontId="7" fillId="2" borderId="35" xfId="1" applyNumberFormat="1" applyFont="1" applyFill="1" applyBorder="1" applyAlignment="1">
      <alignment horizontal="center" vertical="center" wrapText="1"/>
    </xf>
    <xf numFmtId="2" fontId="4" fillId="2" borderId="11" xfId="0" applyNumberFormat="1" applyFont="1" applyFill="1" applyBorder="1" applyAlignment="1">
      <alignment horizontal="center" vertical="center"/>
    </xf>
    <xf numFmtId="2" fontId="4" fillId="2" borderId="12" xfId="0" applyNumberFormat="1" applyFont="1" applyFill="1" applyBorder="1" applyAlignment="1">
      <alignment horizontal="center" vertical="center"/>
    </xf>
    <xf numFmtId="2" fontId="4" fillId="2" borderId="35" xfId="0" applyNumberFormat="1" applyFont="1" applyFill="1" applyBorder="1" applyAlignment="1">
      <alignment horizontal="center" vertical="center"/>
    </xf>
    <xf numFmtId="44" fontId="4" fillId="0" borderId="1" xfId="2" applyNumberFormat="1" applyFont="1" applyFill="1" applyBorder="1" applyAlignment="1">
      <alignment horizontal="center" vertical="center"/>
    </xf>
    <xf numFmtId="2" fontId="3" fillId="0" borderId="31" xfId="7" applyNumberFormat="1" applyFont="1" applyFill="1" applyBorder="1" applyAlignment="1" applyProtection="1">
      <alignment horizontal="center" vertical="center"/>
    </xf>
    <xf numFmtId="2" fontId="3" fillId="0" borderId="24" xfId="2" applyNumberFormat="1" applyFont="1" applyFill="1" applyBorder="1" applyAlignment="1">
      <alignment horizontal="center" vertical="center"/>
    </xf>
    <xf numFmtId="2" fontId="4" fillId="0" borderId="24" xfId="2" applyNumberFormat="1" applyFont="1" applyFill="1" applyBorder="1" applyAlignment="1">
      <alignment horizontal="center" vertical="center"/>
    </xf>
    <xf numFmtId="0" fontId="4" fillId="0" borderId="40" xfId="0" applyFont="1" applyBorder="1" applyAlignment="1">
      <alignment horizontal="center" vertical="center"/>
    </xf>
    <xf numFmtId="2" fontId="3" fillId="0" borderId="40" xfId="0" applyNumberFormat="1" applyFont="1" applyBorder="1" applyAlignment="1">
      <alignment horizontal="center" vertical="center"/>
    </xf>
    <xf numFmtId="44" fontId="4" fillId="0" borderId="40" xfId="2" applyNumberFormat="1" applyFont="1" applyFill="1" applyBorder="1" applyAlignment="1">
      <alignment horizontal="center" vertical="center"/>
    </xf>
    <xf numFmtId="0" fontId="7" fillId="2" borderId="34" xfId="0" applyFont="1" applyFill="1" applyBorder="1" applyAlignment="1">
      <alignment horizontal="center" vertical="center"/>
    </xf>
    <xf numFmtId="0" fontId="4" fillId="2" borderId="1" xfId="0" applyFont="1" applyFill="1" applyBorder="1" applyAlignment="1">
      <alignment horizontal="center" vertical="center"/>
    </xf>
    <xf numFmtId="2" fontId="3" fillId="2" borderId="1" xfId="0" applyNumberFormat="1" applyFont="1" applyFill="1" applyBorder="1" applyAlignment="1">
      <alignment horizontal="center" vertical="center"/>
    </xf>
    <xf numFmtId="44" fontId="4" fillId="2" borderId="1" xfId="2" applyNumberFormat="1" applyFont="1" applyFill="1" applyBorder="1" applyAlignment="1">
      <alignment horizontal="center" vertical="center"/>
    </xf>
    <xf numFmtId="42" fontId="4" fillId="2" borderId="2" xfId="2" applyFont="1" applyFill="1" applyBorder="1" applyAlignment="1">
      <alignment horizontal="center" vertical="center"/>
    </xf>
    <xf numFmtId="2" fontId="6" fillId="2" borderId="24" xfId="7" applyNumberFormat="1" applyFont="1" applyFill="1" applyBorder="1" applyAlignment="1" applyProtection="1">
      <alignment horizontal="center" vertical="center" wrapText="1"/>
    </xf>
    <xf numFmtId="2" fontId="4" fillId="2" borderId="25" xfId="0" applyNumberFormat="1" applyFont="1" applyFill="1" applyBorder="1" applyAlignment="1">
      <alignment horizontal="center" vertical="center"/>
    </xf>
    <xf numFmtId="2" fontId="3" fillId="2" borderId="26" xfId="2" applyNumberFormat="1" applyFont="1" applyFill="1" applyBorder="1" applyAlignment="1">
      <alignment horizontal="center" vertical="center"/>
    </xf>
    <xf numFmtId="2" fontId="3" fillId="2" borderId="31" xfId="2" applyNumberFormat="1" applyFont="1" applyFill="1" applyBorder="1" applyAlignment="1">
      <alignment horizontal="center" vertical="center"/>
    </xf>
    <xf numFmtId="2" fontId="7" fillId="2" borderId="31" xfId="2" applyNumberFormat="1" applyFont="1" applyFill="1" applyBorder="1" applyAlignment="1">
      <alignment horizontal="center" vertical="center"/>
    </xf>
    <xf numFmtId="0" fontId="4" fillId="0" borderId="25" xfId="0" applyFont="1" applyBorder="1" applyAlignment="1">
      <alignment horizontal="center" vertical="center" wrapText="1"/>
    </xf>
    <xf numFmtId="2" fontId="4" fillId="0" borderId="25" xfId="0" applyNumberFormat="1" applyFont="1" applyBorder="1" applyAlignment="1">
      <alignment horizontal="center" vertical="center" wrapText="1"/>
    </xf>
    <xf numFmtId="44" fontId="4" fillId="0" borderId="25" xfId="2" applyNumberFormat="1" applyFont="1" applyFill="1" applyBorder="1" applyAlignment="1">
      <alignment horizontal="center" vertical="center"/>
    </xf>
    <xf numFmtId="42" fontId="4" fillId="0" borderId="26" xfId="2" applyFont="1" applyFill="1" applyBorder="1" applyAlignment="1">
      <alignment horizontal="center" vertical="center"/>
    </xf>
    <xf numFmtId="2" fontId="10" fillId="0" borderId="25" xfId="2" applyNumberFormat="1" applyFont="1" applyFill="1" applyBorder="1" applyAlignment="1">
      <alignment horizontal="center" vertical="center"/>
    </xf>
    <xf numFmtId="2" fontId="3" fillId="0" borderId="26" xfId="2" applyNumberFormat="1" applyFont="1" applyFill="1" applyBorder="1" applyAlignment="1">
      <alignment horizontal="center" vertical="center"/>
    </xf>
    <xf numFmtId="44" fontId="4" fillId="0" borderId="38" xfId="2" applyNumberFormat="1" applyFont="1" applyFill="1" applyBorder="1" applyAlignment="1">
      <alignment horizontal="center" vertical="center"/>
    </xf>
    <xf numFmtId="2" fontId="3" fillId="0" borderId="35" xfId="0" applyNumberFormat="1" applyFont="1" applyBorder="1" applyAlignment="1">
      <alignment horizontal="center" vertical="center"/>
    </xf>
    <xf numFmtId="2" fontId="4" fillId="0" borderId="38" xfId="0" applyNumberFormat="1" applyFont="1" applyBorder="1" applyAlignment="1">
      <alignment horizontal="center" vertical="center"/>
    </xf>
    <xf numFmtId="10" fontId="6" fillId="0" borderId="47" xfId="3" applyNumberFormat="1" applyFont="1" applyFill="1" applyBorder="1" applyAlignment="1">
      <alignment horizontal="center" vertical="center"/>
    </xf>
    <xf numFmtId="10" fontId="7" fillId="0" borderId="49" xfId="3" applyNumberFormat="1" applyFont="1" applyBorder="1" applyAlignment="1">
      <alignment horizontal="center" vertical="center"/>
    </xf>
    <xf numFmtId="42" fontId="7" fillId="0" borderId="50" xfId="0" applyNumberFormat="1" applyFont="1" applyBorder="1" applyAlignment="1">
      <alignment vertical="center"/>
    </xf>
    <xf numFmtId="42" fontId="6" fillId="3" borderId="50" xfId="0" applyNumberFormat="1" applyFont="1" applyFill="1" applyBorder="1" applyAlignment="1">
      <alignment horizontal="center" vertical="center"/>
    </xf>
    <xf numFmtId="10" fontId="6" fillId="2" borderId="53" xfId="3" applyNumberFormat="1" applyFont="1" applyFill="1" applyBorder="1" applyAlignment="1">
      <alignment horizontal="center" vertical="center"/>
    </xf>
    <xf numFmtId="10" fontId="7" fillId="0" borderId="3" xfId="3" applyNumberFormat="1" applyFont="1" applyBorder="1" applyAlignment="1">
      <alignment horizontal="center" vertical="center"/>
    </xf>
    <xf numFmtId="44" fontId="7" fillId="0" borderId="33" xfId="1" applyFont="1" applyBorder="1" applyAlignment="1">
      <alignment horizontal="center" vertical="center"/>
    </xf>
    <xf numFmtId="10" fontId="3" fillId="0" borderId="0" xfId="3" applyNumberFormat="1" applyFont="1" applyFill="1" applyAlignment="1">
      <alignment horizontal="center" vertical="center"/>
    </xf>
    <xf numFmtId="10" fontId="7" fillId="3" borderId="44" xfId="3" applyNumberFormat="1" applyFont="1" applyFill="1" applyBorder="1" applyAlignment="1">
      <alignment horizontal="center" vertical="center"/>
    </xf>
    <xf numFmtId="42" fontId="7" fillId="3" borderId="47" xfId="0" applyNumberFormat="1" applyFont="1" applyFill="1" applyBorder="1" applyAlignment="1">
      <alignment vertical="center"/>
    </xf>
    <xf numFmtId="42" fontId="6" fillId="3" borderId="47" xfId="0" applyNumberFormat="1"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xf>
    <xf numFmtId="0" fontId="7" fillId="0" borderId="0" xfId="0" applyFont="1" applyAlignment="1">
      <alignment horizontal="center" vertical="center"/>
    </xf>
    <xf numFmtId="2" fontId="7" fillId="0" borderId="0" xfId="0" applyNumberFormat="1" applyFont="1" applyAlignment="1">
      <alignment horizontal="center" vertical="center"/>
    </xf>
    <xf numFmtId="10" fontId="7" fillId="0" borderId="0" xfId="3" applyNumberFormat="1" applyFont="1" applyBorder="1" applyAlignment="1">
      <alignment horizontal="center" vertical="center"/>
    </xf>
    <xf numFmtId="42" fontId="7" fillId="0" borderId="0" xfId="0" applyNumberFormat="1" applyFont="1" applyAlignment="1">
      <alignment vertical="center"/>
    </xf>
    <xf numFmtId="42" fontId="7" fillId="0" borderId="0" xfId="0" applyNumberFormat="1" applyFont="1" applyAlignment="1">
      <alignment horizontal="center" vertical="center"/>
    </xf>
    <xf numFmtId="2" fontId="4" fillId="0" borderId="0" xfId="0" applyNumberFormat="1" applyFont="1" applyAlignment="1">
      <alignment horizontal="center" vertical="center"/>
    </xf>
    <xf numFmtId="42" fontId="4" fillId="0" borderId="0" xfId="0" applyNumberFormat="1" applyFont="1" applyAlignment="1">
      <alignment vertical="center"/>
    </xf>
    <xf numFmtId="0" fontId="12" fillId="0" borderId="0" xfId="0" applyFont="1" applyAlignment="1">
      <alignment horizontal="center" vertical="center"/>
    </xf>
    <xf numFmtId="0" fontId="12" fillId="0" borderId="0" xfId="0" applyFont="1" applyAlignment="1">
      <alignment vertical="center"/>
    </xf>
    <xf numFmtId="0" fontId="7" fillId="0" borderId="1" xfId="0" applyFont="1" applyBorder="1" applyAlignment="1">
      <alignment horizontal="center" vertical="center" wrapText="1"/>
    </xf>
    <xf numFmtId="0" fontId="0" fillId="0" borderId="0" xfId="0" applyAlignment="1">
      <alignment vertical="center" wrapText="1"/>
    </xf>
    <xf numFmtId="0" fontId="4" fillId="0" borderId="1" xfId="0" applyFont="1" applyBorder="1" applyAlignment="1">
      <alignment vertical="center" wrapText="1"/>
    </xf>
    <xf numFmtId="166" fontId="4" fillId="0" borderId="1" xfId="0" applyNumberFormat="1" applyFont="1" applyBorder="1" applyAlignment="1">
      <alignment horizontal="center" vertical="center"/>
    </xf>
    <xf numFmtId="0" fontId="4" fillId="0" borderId="1" xfId="0" applyFont="1" applyBorder="1" applyAlignment="1">
      <alignment vertical="center"/>
    </xf>
    <xf numFmtId="1" fontId="4" fillId="0" borderId="1" xfId="0" applyNumberFormat="1" applyFont="1" applyBorder="1" applyAlignment="1">
      <alignment horizontal="center" vertical="center"/>
    </xf>
    <xf numFmtId="0" fontId="7" fillId="0" borderId="1" xfId="0" applyFont="1" applyBorder="1" applyAlignment="1">
      <alignment horizontal="right" vertical="center"/>
    </xf>
    <xf numFmtId="166" fontId="7" fillId="0" borderId="1" xfId="0" applyNumberFormat="1" applyFont="1" applyBorder="1" applyAlignment="1">
      <alignment horizontal="center" vertical="center"/>
    </xf>
    <xf numFmtId="166" fontId="4" fillId="0" borderId="0" xfId="0" applyNumberFormat="1" applyFont="1" applyAlignment="1">
      <alignment horizontal="center" vertical="center"/>
    </xf>
    <xf numFmtId="0" fontId="4" fillId="0" borderId="1" xfId="0" applyFont="1" applyBorder="1" applyAlignment="1">
      <alignment horizontal="center"/>
    </xf>
    <xf numFmtId="166" fontId="4" fillId="0" borderId="1" xfId="0" applyNumberFormat="1" applyFont="1" applyBorder="1" applyAlignment="1">
      <alignment horizontal="center"/>
    </xf>
    <xf numFmtId="1" fontId="4" fillId="0" borderId="1" xfId="0" applyNumberFormat="1" applyFont="1" applyBorder="1" applyAlignment="1">
      <alignment horizontal="center"/>
    </xf>
    <xf numFmtId="2" fontId="4" fillId="0" borderId="1" xfId="0" applyNumberFormat="1" applyFont="1" applyBorder="1" applyAlignment="1">
      <alignment horizontal="center"/>
    </xf>
    <xf numFmtId="166" fontId="4" fillId="0" borderId="25" xfId="0" applyNumberFormat="1" applyFont="1"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wrapText="1"/>
    </xf>
    <xf numFmtId="2" fontId="7" fillId="0" borderId="1" xfId="0" applyNumberFormat="1" applyFont="1" applyBorder="1" applyAlignment="1">
      <alignment horizontal="center" vertical="center"/>
    </xf>
    <xf numFmtId="0" fontId="12" fillId="0" borderId="1" xfId="0" applyFont="1" applyBorder="1" applyAlignment="1">
      <alignment vertical="center" wrapText="1"/>
    </xf>
    <xf numFmtId="0" fontId="7" fillId="0" borderId="25" xfId="0" applyFont="1" applyBorder="1" applyAlignment="1">
      <alignment horizontal="center" vertical="center" wrapText="1"/>
    </xf>
    <xf numFmtId="0" fontId="12" fillId="0" borderId="1" xfId="0" applyFont="1" applyBorder="1" applyAlignment="1">
      <alignment horizontal="center" vertical="center" wrapText="1"/>
    </xf>
    <xf numFmtId="2" fontId="0" fillId="0" borderId="0" xfId="0" applyNumberFormat="1"/>
    <xf numFmtId="0" fontId="4" fillId="0" borderId="1" xfId="0" applyFont="1" applyBorder="1" applyAlignment="1">
      <alignment horizontal="left" vertical="center" wrapText="1"/>
    </xf>
    <xf numFmtId="0" fontId="7" fillId="0" borderId="0" xfId="0" applyFont="1" applyAlignment="1">
      <alignment vertical="center"/>
    </xf>
    <xf numFmtId="0" fontId="4" fillId="0" borderId="0" xfId="0" applyFont="1" applyAlignment="1">
      <alignment horizontal="center"/>
    </xf>
    <xf numFmtId="0" fontId="7" fillId="0" borderId="0" xfId="0" applyFont="1" applyAlignment="1">
      <alignment vertical="center" wrapText="1"/>
    </xf>
    <xf numFmtId="0" fontId="7" fillId="0" borderId="1" xfId="0" applyFont="1" applyBorder="1" applyAlignment="1">
      <alignment horizontal="center" vertical="center"/>
    </xf>
    <xf numFmtId="167" fontId="6" fillId="3" borderId="50" xfId="0" applyNumberFormat="1" applyFont="1" applyFill="1" applyBorder="1" applyAlignment="1">
      <alignment horizontal="center" vertical="center"/>
    </xf>
    <xf numFmtId="167" fontId="6" fillId="3" borderId="33" xfId="1" applyNumberFormat="1" applyFont="1" applyFill="1" applyBorder="1" applyAlignment="1">
      <alignment horizontal="center" vertical="center"/>
    </xf>
    <xf numFmtId="167" fontId="6" fillId="3" borderId="47" xfId="0" applyNumberFormat="1" applyFont="1" applyFill="1" applyBorder="1" applyAlignment="1">
      <alignment horizontal="center" vertical="center"/>
    </xf>
    <xf numFmtId="167" fontId="4" fillId="0" borderId="0" xfId="0" applyNumberFormat="1" applyFont="1" applyAlignment="1">
      <alignment horizontal="center" vertical="center"/>
    </xf>
    <xf numFmtId="42" fontId="6" fillId="3" borderId="33" xfId="1" applyNumberFormat="1" applyFont="1" applyFill="1" applyBorder="1" applyAlignment="1">
      <alignment horizontal="center" vertical="center"/>
    </xf>
    <xf numFmtId="42" fontId="4" fillId="0" borderId="0" xfId="0" applyNumberFormat="1" applyFont="1" applyAlignment="1">
      <alignment horizontal="center" vertical="center"/>
    </xf>
    <xf numFmtId="167" fontId="7" fillId="2" borderId="23" xfId="0" applyNumberFormat="1" applyFont="1" applyFill="1" applyBorder="1" applyAlignment="1">
      <alignment horizontal="center" vertical="center" wrapText="1"/>
    </xf>
    <xf numFmtId="167" fontId="6" fillId="2" borderId="29" xfId="0" applyNumberFormat="1" applyFont="1" applyFill="1" applyBorder="1" applyAlignment="1">
      <alignment vertical="center"/>
    </xf>
    <xf numFmtId="167" fontId="6" fillId="2" borderId="32" xfId="1" applyNumberFormat="1" applyFont="1" applyFill="1" applyBorder="1" applyAlignment="1">
      <alignment vertical="center" wrapText="1"/>
    </xf>
    <xf numFmtId="167" fontId="3" fillId="3" borderId="32" xfId="2" applyNumberFormat="1" applyFont="1" applyFill="1" applyBorder="1" applyAlignment="1">
      <alignment horizontal="center" vertical="center"/>
    </xf>
    <xf numFmtId="167" fontId="7" fillId="5" borderId="32" xfId="1" applyNumberFormat="1" applyFont="1" applyFill="1" applyBorder="1" applyAlignment="1">
      <alignment vertical="center" wrapText="1"/>
    </xf>
    <xf numFmtId="167" fontId="6" fillId="5" borderId="32" xfId="1" applyNumberFormat="1" applyFont="1" applyFill="1" applyBorder="1" applyAlignment="1">
      <alignment horizontal="center" vertical="center" wrapText="1"/>
    </xf>
    <xf numFmtId="167" fontId="6" fillId="5" borderId="32" xfId="0" applyNumberFormat="1" applyFont="1" applyFill="1" applyBorder="1" applyAlignment="1">
      <alignment vertical="center"/>
    </xf>
    <xf numFmtId="167" fontId="6" fillId="5" borderId="32" xfId="0" applyNumberFormat="1" applyFont="1" applyFill="1" applyBorder="1" applyAlignment="1">
      <alignment horizontal="center" vertical="center"/>
    </xf>
    <xf numFmtId="167" fontId="6" fillId="5" borderId="32" xfId="1" applyNumberFormat="1" applyFont="1" applyFill="1" applyBorder="1" applyAlignment="1">
      <alignment vertical="center" wrapText="1"/>
    </xf>
    <xf numFmtId="167" fontId="6" fillId="5" borderId="29" xfId="0" applyNumberFormat="1" applyFont="1" applyFill="1" applyBorder="1" applyAlignment="1">
      <alignment vertical="center"/>
    </xf>
    <xf numFmtId="167" fontId="6" fillId="5" borderId="45" xfId="1" applyNumberFormat="1" applyFont="1" applyFill="1" applyBorder="1" applyAlignment="1">
      <alignment horizontal="left" vertical="center" wrapText="1"/>
    </xf>
    <xf numFmtId="167" fontId="6" fillId="2" borderId="32" xfId="2" applyNumberFormat="1" applyFont="1" applyFill="1" applyBorder="1" applyAlignment="1">
      <alignment horizontal="center" vertical="center"/>
    </xf>
    <xf numFmtId="167" fontId="3" fillId="3" borderId="45" xfId="2" applyNumberFormat="1" applyFont="1" applyFill="1" applyBorder="1" applyAlignment="1">
      <alignment horizontal="center" vertical="center"/>
    </xf>
    <xf numFmtId="42" fontId="6" fillId="2" borderId="16" xfId="0" applyNumberFormat="1" applyFont="1" applyFill="1" applyBorder="1" applyAlignment="1">
      <alignment horizontal="center" vertical="center" wrapText="1"/>
    </xf>
    <xf numFmtId="42" fontId="6" fillId="2" borderId="2" xfId="1" applyNumberFormat="1" applyFont="1" applyFill="1" applyBorder="1" applyAlignment="1">
      <alignment vertical="center" wrapText="1"/>
    </xf>
    <xf numFmtId="42" fontId="3" fillId="0" borderId="2" xfId="2" applyFont="1" applyFill="1" applyBorder="1" applyAlignment="1">
      <alignment horizontal="center" vertical="center"/>
    </xf>
    <xf numFmtId="42" fontId="7" fillId="2" borderId="2" xfId="1" applyNumberFormat="1" applyFont="1" applyFill="1" applyBorder="1" applyAlignment="1">
      <alignment vertical="center" wrapText="1"/>
    </xf>
    <xf numFmtId="42" fontId="6" fillId="2" borderId="2" xfId="1" applyNumberFormat="1" applyFont="1" applyFill="1" applyBorder="1" applyAlignment="1">
      <alignment horizontal="center" vertical="center" wrapText="1"/>
    </xf>
    <xf numFmtId="42" fontId="3" fillId="0" borderId="36" xfId="2" applyFont="1" applyFill="1" applyBorder="1" applyAlignment="1">
      <alignment horizontal="center" vertical="center"/>
    </xf>
    <xf numFmtId="42" fontId="6" fillId="2" borderId="36" xfId="1" applyNumberFormat="1" applyFont="1" applyFill="1" applyBorder="1" applyAlignment="1">
      <alignment horizontal="left" vertical="center" wrapText="1"/>
    </xf>
    <xf numFmtId="42" fontId="3" fillId="0" borderId="26" xfId="2" applyFont="1" applyFill="1" applyBorder="1" applyAlignment="1">
      <alignment horizontal="center" vertical="center"/>
    </xf>
    <xf numFmtId="42" fontId="6" fillId="2" borderId="2" xfId="2" applyFont="1" applyFill="1" applyBorder="1" applyAlignment="1">
      <alignment horizontal="center" vertical="center"/>
    </xf>
    <xf numFmtId="0" fontId="6" fillId="0" borderId="1" xfId="4" applyFont="1" applyBorder="1" applyAlignment="1">
      <alignment vertical="center"/>
    </xf>
    <xf numFmtId="0" fontId="6" fillId="0" borderId="2" xfId="4" applyFont="1" applyBorder="1" applyAlignment="1">
      <alignment horizontal="center" vertical="center"/>
    </xf>
    <xf numFmtId="0" fontId="6" fillId="0" borderId="3" xfId="4" applyFont="1" applyBorder="1" applyAlignment="1">
      <alignment horizontal="center" vertical="center"/>
    </xf>
    <xf numFmtId="0" fontId="6" fillId="0" borderId="4" xfId="4" applyFont="1" applyBorder="1" applyAlignment="1">
      <alignment horizontal="center" vertical="center"/>
    </xf>
    <xf numFmtId="0" fontId="3" fillId="0" borderId="1" xfId="4" applyFont="1" applyBorder="1" applyAlignment="1">
      <alignment vertical="center"/>
    </xf>
    <xf numFmtId="164" fontId="3" fillId="0" borderId="2" xfId="1" applyNumberFormat="1" applyFont="1" applyBorder="1" applyAlignment="1">
      <alignment horizontal="center" vertical="center"/>
    </xf>
    <xf numFmtId="164" fontId="3" fillId="0" borderId="3" xfId="1" applyNumberFormat="1" applyFont="1" applyBorder="1" applyAlignment="1">
      <alignment horizontal="center" vertical="center"/>
    </xf>
    <xf numFmtId="164" fontId="3" fillId="0" borderId="4" xfId="1" applyNumberFormat="1" applyFont="1" applyBorder="1" applyAlignment="1">
      <alignment horizontal="center" vertical="center"/>
    </xf>
    <xf numFmtId="0" fontId="4" fillId="0" borderId="1" xfId="0" applyFont="1" applyBorder="1" applyAlignment="1">
      <alignment horizontal="center" vertical="center"/>
    </xf>
    <xf numFmtId="0" fontId="3" fillId="0" borderId="2" xfId="4" applyFont="1" applyBorder="1" applyAlignment="1">
      <alignment horizontal="center" vertical="center"/>
    </xf>
    <xf numFmtId="0" fontId="3" fillId="0" borderId="3" xfId="4" applyFont="1" applyBorder="1" applyAlignment="1">
      <alignment horizontal="center" vertical="center"/>
    </xf>
    <xf numFmtId="0" fontId="3" fillId="0" borderId="4" xfId="4"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left" vertical="center" wrapText="1"/>
    </xf>
    <xf numFmtId="0" fontId="3" fillId="0" borderId="2" xfId="4" applyFont="1" applyBorder="1" applyAlignment="1">
      <alignment horizontal="left" vertical="center"/>
    </xf>
    <xf numFmtId="0" fontId="3" fillId="0" borderId="3" xfId="4" applyFont="1" applyBorder="1" applyAlignment="1">
      <alignment horizontal="left" vertical="center"/>
    </xf>
    <xf numFmtId="0" fontId="3" fillId="0" borderId="4" xfId="4" applyFont="1" applyBorder="1" applyAlignment="1">
      <alignment horizontal="left" vertical="center"/>
    </xf>
    <xf numFmtId="10" fontId="6" fillId="0" borderId="2" xfId="3" applyNumberFormat="1" applyFont="1" applyBorder="1" applyAlignment="1">
      <alignment horizontal="center" vertical="center"/>
    </xf>
    <xf numFmtId="10" fontId="6" fillId="0" borderId="3" xfId="3" applyNumberFormat="1" applyFont="1" applyBorder="1" applyAlignment="1">
      <alignment horizontal="center" vertical="center"/>
    </xf>
    <xf numFmtId="10" fontId="6" fillId="0" borderId="4" xfId="3" applyNumberFormat="1" applyFont="1" applyBorder="1" applyAlignment="1">
      <alignment horizontal="center" vertical="center"/>
    </xf>
    <xf numFmtId="0" fontId="5" fillId="0" borderId="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7" fillId="0" borderId="9" xfId="0" applyFont="1" applyBorder="1" applyAlignment="1">
      <alignment horizontal="center" vertical="center" wrapText="1"/>
    </xf>
    <xf numFmtId="0" fontId="6" fillId="0" borderId="1" xfId="4" applyFont="1" applyBorder="1" applyAlignment="1">
      <alignment horizontal="left" vertical="center" wrapText="1"/>
    </xf>
    <xf numFmtId="164" fontId="6" fillId="0" borderId="2" xfId="1" applyNumberFormat="1" applyFont="1" applyBorder="1" applyAlignment="1">
      <alignment horizontal="center" vertical="center" wrapText="1"/>
    </xf>
    <xf numFmtId="164" fontId="6" fillId="0" borderId="3" xfId="1" applyNumberFormat="1" applyFont="1" applyBorder="1" applyAlignment="1">
      <alignment horizontal="center" vertical="center" wrapText="1"/>
    </xf>
    <xf numFmtId="164" fontId="6" fillId="0" borderId="4" xfId="1" applyNumberFormat="1" applyFont="1" applyBorder="1" applyAlignment="1">
      <alignment horizontal="center" vertical="center" wrapText="1"/>
    </xf>
    <xf numFmtId="0" fontId="4" fillId="0" borderId="1" xfId="5" applyFont="1" applyBorder="1" applyAlignment="1">
      <alignment horizontal="left" vertical="center" wrapText="1"/>
    </xf>
    <xf numFmtId="0" fontId="4" fillId="4" borderId="1" xfId="5"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9"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24" xfId="0" applyFont="1" applyFill="1" applyBorder="1" applyAlignment="1">
      <alignment horizontal="center" vertical="center"/>
    </xf>
    <xf numFmtId="0" fontId="7" fillId="2" borderId="25" xfId="0" applyFont="1" applyFill="1" applyBorder="1" applyAlignment="1">
      <alignment horizontal="center" vertical="center"/>
    </xf>
    <xf numFmtId="0" fontId="4" fillId="0" borderId="1" xfId="0" applyFont="1" applyBorder="1" applyAlignment="1">
      <alignment vertical="center" wrapText="1"/>
    </xf>
    <xf numFmtId="0" fontId="4" fillId="4" borderId="2" xfId="5" applyFont="1" applyFill="1" applyBorder="1" applyAlignment="1">
      <alignment vertical="center" wrapText="1"/>
    </xf>
    <xf numFmtId="0" fontId="4" fillId="4" borderId="4" xfId="5" applyFont="1" applyFill="1" applyBorder="1" applyAlignment="1">
      <alignment vertical="center" wrapText="1"/>
    </xf>
    <xf numFmtId="0" fontId="4" fillId="0" borderId="2" xfId="5" applyFont="1" applyBorder="1" applyAlignment="1">
      <alignment vertical="center" wrapText="1"/>
    </xf>
    <xf numFmtId="0" fontId="4" fillId="0" borderId="4" xfId="5"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wrapText="1"/>
    </xf>
    <xf numFmtId="0" fontId="7" fillId="2" borderId="2" xfId="0" applyFont="1" applyFill="1" applyBorder="1" applyAlignment="1">
      <alignment horizontal="left" vertical="center" wrapText="1"/>
    </xf>
    <xf numFmtId="0" fontId="7" fillId="2" borderId="4" xfId="0" applyFont="1" applyFill="1" applyBorder="1" applyAlignment="1">
      <alignment horizontal="left" vertical="center" wrapText="1"/>
    </xf>
    <xf numFmtId="0" fontId="4" fillId="4" borderId="2" xfId="5" applyFont="1" applyFill="1" applyBorder="1" applyAlignment="1">
      <alignment horizontal="left" vertical="center" wrapText="1"/>
    </xf>
    <xf numFmtId="0" fontId="4" fillId="4" borderId="4" xfId="5" applyFont="1" applyFill="1" applyBorder="1" applyAlignment="1">
      <alignment horizontal="left" vertical="center" wrapText="1"/>
    </xf>
    <xf numFmtId="0" fontId="7" fillId="2" borderId="34" xfId="0" applyFont="1" applyFill="1" applyBorder="1" applyAlignment="1">
      <alignment vertical="center"/>
    </xf>
    <xf numFmtId="0" fontId="7" fillId="2" borderId="3" xfId="0" applyFont="1" applyFill="1" applyBorder="1" applyAlignment="1">
      <alignment vertical="center"/>
    </xf>
    <xf numFmtId="0" fontId="7" fillId="2" borderId="4" xfId="0" applyFont="1" applyFill="1" applyBorder="1" applyAlignment="1">
      <alignment vertical="center"/>
    </xf>
    <xf numFmtId="0" fontId="7" fillId="2" borderId="2" xfId="0" applyFont="1" applyFill="1" applyBorder="1" applyAlignment="1">
      <alignment vertical="center" wrapText="1"/>
    </xf>
    <xf numFmtId="0" fontId="7" fillId="2" borderId="4" xfId="0" applyFont="1" applyFill="1" applyBorder="1" applyAlignment="1">
      <alignment vertical="center" wrapText="1"/>
    </xf>
    <xf numFmtId="0" fontId="4" fillId="0" borderId="36" xfId="0" applyFont="1" applyBorder="1" applyAlignment="1">
      <alignment vertical="center" wrapText="1"/>
    </xf>
    <xf numFmtId="0" fontId="4" fillId="0" borderId="37" xfId="0" applyFont="1" applyBorder="1" applyAlignment="1">
      <alignment vertical="center" wrapText="1"/>
    </xf>
    <xf numFmtId="0" fontId="6" fillId="0" borderId="28" xfId="6" applyFont="1" applyBorder="1" applyAlignment="1">
      <alignment horizontal="left" vertical="center" wrapText="1"/>
    </xf>
    <xf numFmtId="0" fontId="6" fillId="0" borderId="41" xfId="6" applyFont="1" applyBorder="1" applyAlignment="1">
      <alignment horizontal="left" vertical="center" wrapText="1"/>
    </xf>
    <xf numFmtId="0" fontId="3" fillId="0" borderId="2" xfId="6" applyFont="1" applyBorder="1" applyAlignment="1">
      <alignment horizontal="left" vertical="center" wrapText="1"/>
    </xf>
    <xf numFmtId="0" fontId="3" fillId="0" borderId="4" xfId="6" applyFont="1" applyBorder="1" applyAlignment="1">
      <alignment horizontal="left" vertical="center" wrapText="1"/>
    </xf>
    <xf numFmtId="0" fontId="6" fillId="0" borderId="2" xfId="6" applyFont="1" applyBorder="1" applyAlignment="1">
      <alignment horizontal="left" vertical="center" wrapText="1"/>
    </xf>
    <xf numFmtId="0" fontId="6" fillId="0" borderId="4" xfId="6" applyFont="1" applyBorder="1" applyAlignment="1">
      <alignment horizontal="left" vertical="center" wrapText="1"/>
    </xf>
    <xf numFmtId="0" fontId="4" fillId="4" borderId="36" xfId="5" applyFont="1" applyFill="1" applyBorder="1" applyAlignment="1">
      <alignment horizontal="left" vertical="center" wrapText="1"/>
    </xf>
    <xf numFmtId="0" fontId="4" fillId="4" borderId="37" xfId="5" applyFont="1" applyFill="1" applyBorder="1" applyAlignment="1">
      <alignment horizontal="left" vertical="center" wrapText="1"/>
    </xf>
    <xf numFmtId="0" fontId="7" fillId="2" borderId="28" xfId="0" applyFont="1" applyFill="1" applyBorder="1" applyAlignment="1">
      <alignment horizontal="left" vertical="center" wrapText="1"/>
    </xf>
    <xf numFmtId="0" fontId="7" fillId="2" borderId="41" xfId="0" applyFont="1" applyFill="1" applyBorder="1" applyAlignment="1">
      <alignment horizontal="left" vertical="center"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6" fillId="2" borderId="1" xfId="6" applyFont="1" applyFill="1" applyBorder="1" applyAlignment="1">
      <alignment horizontal="left" vertical="center" wrapText="1"/>
    </xf>
    <xf numFmtId="0" fontId="3" fillId="0" borderId="1" xfId="6" applyFont="1" applyBorder="1" applyAlignment="1">
      <alignment vertical="center" wrapText="1"/>
    </xf>
    <xf numFmtId="0" fontId="3" fillId="0" borderId="26" xfId="6" applyFont="1" applyBorder="1" applyAlignment="1">
      <alignment horizontal="left" vertical="center" wrapText="1"/>
    </xf>
    <xf numFmtId="0" fontId="3" fillId="0" borderId="46" xfId="6" applyFont="1" applyBorder="1" applyAlignment="1">
      <alignment horizontal="left" vertical="center" wrapText="1"/>
    </xf>
    <xf numFmtId="0" fontId="3" fillId="0" borderId="5" xfId="6" applyFont="1" applyBorder="1" applyAlignment="1">
      <alignment horizontal="left" vertical="center" wrapText="1"/>
    </xf>
    <xf numFmtId="0" fontId="3" fillId="0" borderId="7" xfId="6" applyFont="1" applyBorder="1" applyAlignment="1">
      <alignment horizontal="left" vertical="center" wrapText="1"/>
    </xf>
    <xf numFmtId="0" fontId="3" fillId="0" borderId="40" xfId="6" applyFont="1" applyBorder="1" applyAlignment="1">
      <alignment horizontal="left" vertical="center" wrapText="1"/>
    </xf>
    <xf numFmtId="0" fontId="3" fillId="0" borderId="38" xfId="6" applyFont="1" applyBorder="1" applyAlignment="1">
      <alignment vertical="center" wrapText="1"/>
    </xf>
    <xf numFmtId="0" fontId="7" fillId="0" borderId="0" xfId="0" applyFont="1" applyAlignment="1">
      <alignment horizontal="center"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7" fillId="0" borderId="48" xfId="0" applyFont="1" applyBorder="1" applyAlignment="1">
      <alignment horizontal="center" vertical="center"/>
    </xf>
    <xf numFmtId="42" fontId="7" fillId="0" borderId="51" xfId="0" applyNumberFormat="1" applyFont="1" applyBorder="1" applyAlignment="1">
      <alignment horizontal="center" vertical="center"/>
    </xf>
    <xf numFmtId="42" fontId="7" fillId="0" borderId="16" xfId="0" applyNumberFormat="1" applyFont="1" applyBorder="1" applyAlignment="1">
      <alignment horizontal="center" vertical="center"/>
    </xf>
    <xf numFmtId="42" fontId="7" fillId="0" borderId="17" xfId="0" applyNumberFormat="1" applyFont="1" applyBorder="1" applyAlignment="1">
      <alignment horizontal="center" vertical="center"/>
    </xf>
    <xf numFmtId="42" fontId="7" fillId="0" borderId="54" xfId="0" applyNumberFormat="1" applyFont="1" applyBorder="1" applyAlignment="1">
      <alignment horizontal="center" vertical="center"/>
    </xf>
    <xf numFmtId="42" fontId="7" fillId="0" borderId="0" xfId="0" applyNumberFormat="1" applyFont="1" applyAlignment="1">
      <alignment horizontal="center" vertical="center"/>
    </xf>
    <xf numFmtId="42" fontId="7" fillId="0" borderId="55" xfId="0" applyNumberFormat="1"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7" fillId="0" borderId="6" xfId="0" applyFont="1" applyBorder="1" applyAlignment="1">
      <alignment horizontal="center" vertical="center"/>
    </xf>
    <xf numFmtId="42" fontId="7" fillId="0" borderId="52" xfId="0" applyNumberFormat="1" applyFont="1" applyBorder="1" applyAlignment="1">
      <alignment horizontal="center" vertical="center"/>
    </xf>
    <xf numFmtId="0" fontId="7" fillId="0" borderId="31" xfId="0" applyFont="1" applyBorder="1" applyAlignment="1">
      <alignment horizontal="center" vertical="center"/>
    </xf>
    <xf numFmtId="0" fontId="7" fillId="0" borderId="1" xfId="0" applyFont="1" applyBorder="1" applyAlignment="1">
      <alignment horizontal="center" vertical="center"/>
    </xf>
    <xf numFmtId="0" fontId="7" fillId="0" borderId="32" xfId="0" applyFont="1" applyBorder="1" applyAlignment="1">
      <alignment horizontal="center" vertical="center"/>
    </xf>
    <xf numFmtId="0" fontId="7" fillId="3" borderId="35" xfId="0" applyFont="1" applyFill="1" applyBorder="1" applyAlignment="1">
      <alignment horizontal="center" vertical="center"/>
    </xf>
    <xf numFmtId="0" fontId="7" fillId="3" borderId="38" xfId="0" applyFont="1" applyFill="1" applyBorder="1" applyAlignment="1">
      <alignment horizontal="center" vertical="center"/>
    </xf>
    <xf numFmtId="0" fontId="7" fillId="3" borderId="45" xfId="0" applyFont="1" applyFill="1" applyBorder="1" applyAlignment="1">
      <alignment horizontal="center" vertical="center"/>
    </xf>
    <xf numFmtId="0" fontId="2" fillId="0" borderId="1" xfId="0" applyFont="1" applyBorder="1" applyAlignment="1">
      <alignment horizontal="center" vertical="center"/>
    </xf>
    <xf numFmtId="0" fontId="7" fillId="0" borderId="1" xfId="0" applyFont="1" applyBorder="1" applyAlignment="1">
      <alignment horizontal="center" vertical="center" wrapText="1"/>
    </xf>
    <xf numFmtId="166" fontId="4" fillId="0" borderId="40" xfId="0" applyNumberFormat="1" applyFont="1" applyBorder="1" applyAlignment="1">
      <alignment horizontal="center" vertical="center"/>
    </xf>
    <xf numFmtId="166" fontId="4" fillId="0" borderId="56" xfId="0" applyNumberFormat="1" applyFont="1" applyBorder="1" applyAlignment="1">
      <alignment horizontal="center" vertical="center"/>
    </xf>
    <xf numFmtId="166" fontId="4" fillId="0" borderId="25" xfId="0" applyNumberFormat="1" applyFont="1" applyBorder="1" applyAlignment="1">
      <alignment horizontal="center" vertical="center"/>
    </xf>
    <xf numFmtId="0" fontId="7" fillId="0" borderId="1" xfId="0" applyFont="1" applyBorder="1" applyAlignment="1">
      <alignment horizontal="right" vertical="center"/>
    </xf>
    <xf numFmtId="0" fontId="7" fillId="0" borderId="1" xfId="0" applyFont="1" applyBorder="1" applyAlignment="1">
      <alignment horizontal="left" vertical="center"/>
    </xf>
    <xf numFmtId="0" fontId="1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4" fillId="0" borderId="40" xfId="0" applyFont="1" applyBorder="1" applyAlignment="1">
      <alignment horizontal="center" vertical="center"/>
    </xf>
    <xf numFmtId="0" fontId="4" fillId="0" borderId="56" xfId="0" applyFont="1" applyBorder="1" applyAlignment="1">
      <alignment horizontal="center" vertical="center"/>
    </xf>
    <xf numFmtId="0" fontId="4" fillId="0" borderId="25"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40" xfId="0" applyFont="1" applyBorder="1" applyAlignment="1">
      <alignment horizontal="center" vertical="center" wrapText="1"/>
    </xf>
    <xf numFmtId="0" fontId="7" fillId="0" borderId="25" xfId="0" applyFont="1" applyBorder="1" applyAlignment="1">
      <alignment horizontal="center" vertical="center" wrapText="1"/>
    </xf>
    <xf numFmtId="0" fontId="0" fillId="0" borderId="1" xfId="0" applyBorder="1" applyAlignment="1">
      <alignment horizontal="center"/>
    </xf>
    <xf numFmtId="0" fontId="7" fillId="0" borderId="2" xfId="0" applyFont="1" applyBorder="1" applyAlignment="1">
      <alignment horizontal="right" vertical="center"/>
    </xf>
    <xf numFmtId="0" fontId="7" fillId="0" borderId="3" xfId="0" applyFont="1" applyBorder="1" applyAlignment="1">
      <alignment horizontal="right" vertical="center"/>
    </xf>
    <xf numFmtId="0" fontId="7" fillId="0" borderId="4" xfId="0" applyFont="1" applyBorder="1" applyAlignment="1">
      <alignment horizontal="right" vertical="center"/>
    </xf>
  </cellXfs>
  <cellStyles count="8">
    <cellStyle name="Millares 2 4" xfId="7" xr:uid="{99F302E0-398F-46CE-81D0-87A735451EA7}"/>
    <cellStyle name="Moneda" xfId="1" builtinId="4"/>
    <cellStyle name="Moneda [0]" xfId="2" builtinId="7"/>
    <cellStyle name="Normal" xfId="0" builtinId="0"/>
    <cellStyle name="Normal 2" xfId="5" xr:uid="{A6B965B2-1774-4433-95EB-C08A7EF00CC4}"/>
    <cellStyle name="Normal 3 2" xfId="6" xr:uid="{7C59D4E3-2979-4224-BAB2-4754F116DFCE}"/>
    <cellStyle name="Normal 84 2" xfId="4" xr:uid="{95664D9D-9EA8-4FC1-A2DD-8011543F2CDD}"/>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6.png"/><Relationship Id="rId3" Type="http://schemas.openxmlformats.org/officeDocument/2006/relationships/image" Target="../media/image4.png"/><Relationship Id="rId7" Type="http://schemas.openxmlformats.org/officeDocument/2006/relationships/image" Target="../media/image10.png"/><Relationship Id="rId12" Type="http://schemas.openxmlformats.org/officeDocument/2006/relationships/image" Target="../media/image15.png"/><Relationship Id="rId17" Type="http://schemas.openxmlformats.org/officeDocument/2006/relationships/image" Target="../media/image20.png"/><Relationship Id="rId2" Type="http://schemas.openxmlformats.org/officeDocument/2006/relationships/image" Target="../media/image3.svg"/><Relationship Id="rId16" Type="http://schemas.openxmlformats.org/officeDocument/2006/relationships/image" Target="../media/image19.png"/><Relationship Id="rId1" Type="http://schemas.openxmlformats.org/officeDocument/2006/relationships/image" Target="../media/image2.png"/><Relationship Id="rId6" Type="http://schemas.openxmlformats.org/officeDocument/2006/relationships/image" Target="../media/image9.png"/><Relationship Id="rId11" Type="http://schemas.openxmlformats.org/officeDocument/2006/relationships/image" Target="../media/image14.png"/><Relationship Id="rId5" Type="http://schemas.openxmlformats.org/officeDocument/2006/relationships/image" Target="../media/image8.png"/><Relationship Id="rId15" Type="http://schemas.openxmlformats.org/officeDocument/2006/relationships/image" Target="../media/image18.png"/><Relationship Id="rId10" Type="http://schemas.openxmlformats.org/officeDocument/2006/relationships/image" Target="../media/image13.png"/><Relationship Id="rId4" Type="http://schemas.openxmlformats.org/officeDocument/2006/relationships/image" Target="../media/image7.png"/><Relationship Id="rId9" Type="http://schemas.openxmlformats.org/officeDocument/2006/relationships/image" Target="../media/image12.png"/><Relationship Id="rId14"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12</xdr:col>
      <xdr:colOff>1046409</xdr:colOff>
      <xdr:row>105</xdr:row>
      <xdr:rowOff>54849</xdr:rowOff>
    </xdr:from>
    <xdr:to>
      <xdr:col>14</xdr:col>
      <xdr:colOff>26831</xdr:colOff>
      <xdr:row>109</xdr:row>
      <xdr:rowOff>344679</xdr:rowOff>
    </xdr:to>
    <xdr:pic>
      <xdr:nvPicPr>
        <xdr:cNvPr id="6" name="Imagen 5">
          <a:extLst>
            <a:ext uri="{FF2B5EF4-FFF2-40B4-BE49-F238E27FC236}">
              <a16:creationId xmlns:a16="http://schemas.microsoft.com/office/drawing/2014/main" id="{1C432897-7CEB-BD32-D6BC-28481EC01B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386479" y="45010166"/>
          <a:ext cx="2508697" cy="1456978"/>
        </a:xfrm>
        <a:prstGeom prst="rect">
          <a:avLst/>
        </a:prstGeom>
        <a:noFill/>
        <a:ln>
          <a:noFill/>
        </a:ln>
      </xdr:spPr>
    </xdr:pic>
    <xdr:clientData/>
  </xdr:twoCellAnchor>
  <xdr:twoCellAnchor editAs="oneCell">
    <xdr:from>
      <xdr:col>1</xdr:col>
      <xdr:colOff>402663</xdr:colOff>
      <xdr:row>1</xdr:row>
      <xdr:rowOff>133033</xdr:rowOff>
    </xdr:from>
    <xdr:to>
      <xdr:col>2</xdr:col>
      <xdr:colOff>2207560</xdr:colOff>
      <xdr:row>6</xdr:row>
      <xdr:rowOff>120739</xdr:rowOff>
    </xdr:to>
    <xdr:pic>
      <xdr:nvPicPr>
        <xdr:cNvPr id="2" name="Gráfico 1">
          <a:extLst>
            <a:ext uri="{FF2B5EF4-FFF2-40B4-BE49-F238E27FC236}">
              <a16:creationId xmlns:a16="http://schemas.microsoft.com/office/drawing/2014/main" id="{F3C862CE-F51E-4C85-8DBE-E0D7348C9B56}"/>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45538" y="314008"/>
          <a:ext cx="2576422" cy="1130706"/>
        </a:xfrm>
        <a:prstGeom prst="rect">
          <a:avLst/>
        </a:prstGeom>
      </xdr:spPr>
    </xdr:pic>
    <xdr:clientData/>
  </xdr:twoCellAnchor>
  <xdr:twoCellAnchor editAs="oneCell">
    <xdr:from>
      <xdr:col>3</xdr:col>
      <xdr:colOff>739588</xdr:colOff>
      <xdr:row>1</xdr:row>
      <xdr:rowOff>190498</xdr:rowOff>
    </xdr:from>
    <xdr:to>
      <xdr:col>3</xdr:col>
      <xdr:colOff>2435907</xdr:colOff>
      <xdr:row>6</xdr:row>
      <xdr:rowOff>93908</xdr:rowOff>
    </xdr:to>
    <xdr:pic>
      <xdr:nvPicPr>
        <xdr:cNvPr id="3" name="Imagen 2">
          <a:extLst>
            <a:ext uri="{FF2B5EF4-FFF2-40B4-BE49-F238E27FC236}">
              <a16:creationId xmlns:a16="http://schemas.microsoft.com/office/drawing/2014/main" id="{54ACC023-E769-4089-A349-BD35F4EB538E}"/>
            </a:ext>
          </a:extLst>
        </xdr:cNvPr>
        <xdr:cNvPicPr>
          <a:picLocks noChangeAspect="1"/>
        </xdr:cNvPicPr>
      </xdr:nvPicPr>
      <xdr:blipFill>
        <a:blip xmlns:r="http://schemas.openxmlformats.org/officeDocument/2006/relationships" r:embed="rId4"/>
        <a:stretch>
          <a:fillRect/>
        </a:stretch>
      </xdr:blipFill>
      <xdr:spPr>
        <a:xfrm>
          <a:off x="4349563" y="371473"/>
          <a:ext cx="1696319" cy="1046410"/>
        </a:xfrm>
        <a:prstGeom prst="rect">
          <a:avLst/>
        </a:prstGeom>
      </xdr:spPr>
    </xdr:pic>
    <xdr:clientData/>
  </xdr:twoCellAnchor>
  <xdr:twoCellAnchor editAs="oneCell">
    <xdr:from>
      <xdr:col>5</xdr:col>
      <xdr:colOff>751267</xdr:colOff>
      <xdr:row>107</xdr:row>
      <xdr:rowOff>118056</xdr:rowOff>
    </xdr:from>
    <xdr:to>
      <xdr:col>7</xdr:col>
      <xdr:colOff>74539</xdr:colOff>
      <xdr:row>110</xdr:row>
      <xdr:rowOff>332604</xdr:rowOff>
    </xdr:to>
    <xdr:pic>
      <xdr:nvPicPr>
        <xdr:cNvPr id="5" name="Imagen 4">
          <a:extLst>
            <a:ext uri="{FF2B5EF4-FFF2-40B4-BE49-F238E27FC236}">
              <a16:creationId xmlns:a16="http://schemas.microsoft.com/office/drawing/2014/main" id="{B1210DCA-13A7-97D7-5CB9-9D4F797FA457}"/>
            </a:ext>
          </a:extLst>
        </xdr:cNvPr>
        <xdr:cNvPicPr>
          <a:picLocks noChangeAspect="1"/>
        </xdr:cNvPicPr>
      </xdr:nvPicPr>
      <xdr:blipFill>
        <a:blip xmlns:r="http://schemas.openxmlformats.org/officeDocument/2006/relationships" r:embed="rId5">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8811295" y="45108253"/>
          <a:ext cx="1587807" cy="1180464"/>
        </a:xfrm>
        <a:prstGeom prst="rect">
          <a:avLst/>
        </a:prstGeom>
      </xdr:spPr>
    </xdr:pic>
    <xdr:clientData/>
  </xdr:twoCellAnchor>
  <xdr:twoCellAnchor editAs="oneCell">
    <xdr:from>
      <xdr:col>2</xdr:col>
      <xdr:colOff>2425521</xdr:colOff>
      <xdr:row>107</xdr:row>
      <xdr:rowOff>171717</xdr:rowOff>
    </xdr:from>
    <xdr:to>
      <xdr:col>3</xdr:col>
      <xdr:colOff>955183</xdr:colOff>
      <xdr:row>112</xdr:row>
      <xdr:rowOff>143950</xdr:rowOff>
    </xdr:to>
    <xdr:pic>
      <xdr:nvPicPr>
        <xdr:cNvPr id="4" name="Imagen 3">
          <a:extLst>
            <a:ext uri="{FF2B5EF4-FFF2-40B4-BE49-F238E27FC236}">
              <a16:creationId xmlns:a16="http://schemas.microsoft.com/office/drawing/2014/main" id="{FE89AF9E-1F67-F6B3-CF73-89031B76BC59}"/>
            </a:ext>
          </a:extLst>
        </xdr:cNvPr>
        <xdr:cNvPicPr>
          <a:picLocks noChangeAspect="1" noChangeArrowheads="1"/>
        </xdr:cNvPicPr>
      </xdr:nvPicPr>
      <xdr:blipFill>
        <a:blip xmlns:r="http://schemas.openxmlformats.org/officeDocument/2006/relationships" r:embed="rId6">
          <a:clrChange>
            <a:clrFrom>
              <a:srgbClr val="FEFEFE"/>
            </a:clrFrom>
            <a:clrTo>
              <a:srgbClr val="FEFEFE">
                <a:alpha val="0"/>
              </a:srgbClr>
            </a:clrTo>
          </a:clrChange>
          <a:extLst>
            <a:ext uri="{28A0092B-C50C-407E-A947-70E740481C1C}">
              <a14:useLocalDpi xmlns:a14="http://schemas.microsoft.com/office/drawing/2010/main" val="0"/>
            </a:ext>
          </a:extLst>
        </a:blip>
        <a:srcRect/>
        <a:stretch>
          <a:fillRect/>
        </a:stretch>
      </xdr:blipFill>
      <xdr:spPr bwMode="auto">
        <a:xfrm>
          <a:off x="3359239" y="45161914"/>
          <a:ext cx="1298620" cy="1506966"/>
        </a:xfrm>
        <a:prstGeom prst="rect">
          <a:avLst/>
        </a:prstGeom>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466725</xdr:colOff>
      <xdr:row>1</xdr:row>
      <xdr:rowOff>9525</xdr:rowOff>
    </xdr:from>
    <xdr:to>
      <xdr:col>3</xdr:col>
      <xdr:colOff>187327</xdr:colOff>
      <xdr:row>2</xdr:row>
      <xdr:rowOff>422216</xdr:rowOff>
    </xdr:to>
    <xdr:pic>
      <xdr:nvPicPr>
        <xdr:cNvPr id="2" name="Gráfico 1">
          <a:extLst>
            <a:ext uri="{FF2B5EF4-FFF2-40B4-BE49-F238E27FC236}">
              <a16:creationId xmlns:a16="http://schemas.microsoft.com/office/drawing/2014/main" id="{C33FB99F-C2A1-4DD4-A467-EA4DAA2738F1}"/>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57225" y="200025"/>
          <a:ext cx="2578102" cy="965141"/>
        </a:xfrm>
        <a:prstGeom prst="rect">
          <a:avLst/>
        </a:prstGeom>
      </xdr:spPr>
    </xdr:pic>
    <xdr:clientData/>
  </xdr:twoCellAnchor>
  <xdr:twoCellAnchor editAs="oneCell">
    <xdr:from>
      <xdr:col>9</xdr:col>
      <xdr:colOff>38100</xdr:colOff>
      <xdr:row>1</xdr:row>
      <xdr:rowOff>76200</xdr:rowOff>
    </xdr:from>
    <xdr:to>
      <xdr:col>10</xdr:col>
      <xdr:colOff>994079</xdr:colOff>
      <xdr:row>2</xdr:row>
      <xdr:rowOff>409015</xdr:rowOff>
    </xdr:to>
    <xdr:pic>
      <xdr:nvPicPr>
        <xdr:cNvPr id="3" name="Imagen 2">
          <a:extLst>
            <a:ext uri="{FF2B5EF4-FFF2-40B4-BE49-F238E27FC236}">
              <a16:creationId xmlns:a16="http://schemas.microsoft.com/office/drawing/2014/main" id="{D8FC76C0-827D-4BE7-830E-6AA2A4CBB2FC}"/>
            </a:ext>
          </a:extLst>
        </xdr:cNvPr>
        <xdr:cNvPicPr>
          <a:picLocks noChangeAspect="1"/>
        </xdr:cNvPicPr>
      </xdr:nvPicPr>
      <xdr:blipFill>
        <a:blip xmlns:r="http://schemas.openxmlformats.org/officeDocument/2006/relationships" r:embed="rId3"/>
        <a:stretch>
          <a:fillRect/>
        </a:stretch>
      </xdr:blipFill>
      <xdr:spPr>
        <a:xfrm>
          <a:off x="7258050" y="266700"/>
          <a:ext cx="1698929" cy="885265"/>
        </a:xfrm>
        <a:prstGeom prst="rect">
          <a:avLst/>
        </a:prstGeom>
      </xdr:spPr>
    </xdr:pic>
    <xdr:clientData/>
  </xdr:twoCellAnchor>
  <xdr:twoCellAnchor editAs="oneCell">
    <xdr:from>
      <xdr:col>10</xdr:col>
      <xdr:colOff>104774</xdr:colOff>
      <xdr:row>11</xdr:row>
      <xdr:rowOff>57150</xdr:rowOff>
    </xdr:from>
    <xdr:to>
      <xdr:col>11</xdr:col>
      <xdr:colOff>1400175</xdr:colOff>
      <xdr:row>15</xdr:row>
      <xdr:rowOff>247650</xdr:rowOff>
    </xdr:to>
    <xdr:pic>
      <xdr:nvPicPr>
        <xdr:cNvPr id="4" name="Imagen 3">
          <a:extLst>
            <a:ext uri="{FF2B5EF4-FFF2-40B4-BE49-F238E27FC236}">
              <a16:creationId xmlns:a16="http://schemas.microsoft.com/office/drawing/2014/main" id="{7D22DBA7-D568-4B27-BEFD-C3BA858B6B98}"/>
            </a:ext>
          </a:extLst>
        </xdr:cNvPr>
        <xdr:cNvPicPr preferRelativeResize="0">
          <a:picLocks/>
        </xdr:cNvPicPr>
      </xdr:nvPicPr>
      <xdr:blipFill>
        <a:blip xmlns:r="http://schemas.openxmlformats.org/officeDocument/2006/relationships" r:embed="rId4"/>
        <a:stretch>
          <a:fillRect/>
        </a:stretch>
      </xdr:blipFill>
      <xdr:spPr>
        <a:xfrm>
          <a:off x="8067674" y="3448050"/>
          <a:ext cx="2324101" cy="1562100"/>
        </a:xfrm>
        <a:prstGeom prst="rect">
          <a:avLst/>
        </a:prstGeom>
      </xdr:spPr>
    </xdr:pic>
    <xdr:clientData/>
  </xdr:twoCellAnchor>
  <xdr:twoCellAnchor editAs="oneCell">
    <xdr:from>
      <xdr:col>10</xdr:col>
      <xdr:colOff>28576</xdr:colOff>
      <xdr:row>21</xdr:row>
      <xdr:rowOff>66675</xdr:rowOff>
    </xdr:from>
    <xdr:to>
      <xdr:col>11</xdr:col>
      <xdr:colOff>600076</xdr:colOff>
      <xdr:row>26</xdr:row>
      <xdr:rowOff>200024</xdr:rowOff>
    </xdr:to>
    <xdr:pic>
      <xdr:nvPicPr>
        <xdr:cNvPr id="5" name="Imagen 4">
          <a:extLst>
            <a:ext uri="{FF2B5EF4-FFF2-40B4-BE49-F238E27FC236}">
              <a16:creationId xmlns:a16="http://schemas.microsoft.com/office/drawing/2014/main" id="{EB376D46-94C0-493D-935B-BB9D1520E970}"/>
            </a:ext>
          </a:extLst>
        </xdr:cNvPr>
        <xdr:cNvPicPr preferRelativeResize="0">
          <a:picLocks/>
        </xdr:cNvPicPr>
      </xdr:nvPicPr>
      <xdr:blipFill>
        <a:blip xmlns:r="http://schemas.openxmlformats.org/officeDocument/2006/relationships" r:embed="rId5"/>
        <a:stretch>
          <a:fillRect/>
        </a:stretch>
      </xdr:blipFill>
      <xdr:spPr>
        <a:xfrm>
          <a:off x="7991476" y="6715125"/>
          <a:ext cx="1600200" cy="1904999"/>
        </a:xfrm>
        <a:prstGeom prst="rect">
          <a:avLst/>
        </a:prstGeom>
      </xdr:spPr>
    </xdr:pic>
    <xdr:clientData/>
  </xdr:twoCellAnchor>
  <xdr:twoCellAnchor editAs="oneCell">
    <xdr:from>
      <xdr:col>11</xdr:col>
      <xdr:colOff>600075</xdr:colOff>
      <xdr:row>31</xdr:row>
      <xdr:rowOff>38100</xdr:rowOff>
    </xdr:from>
    <xdr:to>
      <xdr:col>11</xdr:col>
      <xdr:colOff>2133599</xdr:colOff>
      <xdr:row>35</xdr:row>
      <xdr:rowOff>238125</xdr:rowOff>
    </xdr:to>
    <xdr:pic>
      <xdr:nvPicPr>
        <xdr:cNvPr id="6" name="Imagen 5">
          <a:extLst>
            <a:ext uri="{FF2B5EF4-FFF2-40B4-BE49-F238E27FC236}">
              <a16:creationId xmlns:a16="http://schemas.microsoft.com/office/drawing/2014/main" id="{2D99CAC7-6A26-4758-9E23-8376FD7D25D9}"/>
            </a:ext>
          </a:extLst>
        </xdr:cNvPr>
        <xdr:cNvPicPr preferRelativeResize="0">
          <a:picLocks/>
        </xdr:cNvPicPr>
      </xdr:nvPicPr>
      <xdr:blipFill>
        <a:blip xmlns:r="http://schemas.openxmlformats.org/officeDocument/2006/relationships" r:embed="rId6"/>
        <a:stretch>
          <a:fillRect/>
        </a:stretch>
      </xdr:blipFill>
      <xdr:spPr>
        <a:xfrm>
          <a:off x="9591675" y="10086975"/>
          <a:ext cx="1533524" cy="1457325"/>
        </a:xfrm>
        <a:prstGeom prst="rect">
          <a:avLst/>
        </a:prstGeom>
      </xdr:spPr>
    </xdr:pic>
    <xdr:clientData/>
  </xdr:twoCellAnchor>
  <xdr:twoCellAnchor editAs="oneCell">
    <xdr:from>
      <xdr:col>10</xdr:col>
      <xdr:colOff>28575</xdr:colOff>
      <xdr:row>40</xdr:row>
      <xdr:rowOff>57150</xdr:rowOff>
    </xdr:from>
    <xdr:to>
      <xdr:col>11</xdr:col>
      <xdr:colOff>523875</xdr:colOff>
      <xdr:row>44</xdr:row>
      <xdr:rowOff>238125</xdr:rowOff>
    </xdr:to>
    <xdr:pic>
      <xdr:nvPicPr>
        <xdr:cNvPr id="7" name="Imagen 6">
          <a:extLst>
            <a:ext uri="{FF2B5EF4-FFF2-40B4-BE49-F238E27FC236}">
              <a16:creationId xmlns:a16="http://schemas.microsoft.com/office/drawing/2014/main" id="{36D53A3B-7786-42E5-974E-7BC4A15640C9}"/>
            </a:ext>
          </a:extLst>
        </xdr:cNvPr>
        <xdr:cNvPicPr preferRelativeResize="0">
          <a:picLocks/>
        </xdr:cNvPicPr>
      </xdr:nvPicPr>
      <xdr:blipFill>
        <a:blip xmlns:r="http://schemas.openxmlformats.org/officeDocument/2006/relationships" r:embed="rId7"/>
        <a:stretch>
          <a:fillRect/>
        </a:stretch>
      </xdr:blipFill>
      <xdr:spPr>
        <a:xfrm>
          <a:off x="7991475" y="12973050"/>
          <a:ext cx="1524000" cy="1514475"/>
        </a:xfrm>
        <a:prstGeom prst="rect">
          <a:avLst/>
        </a:prstGeom>
      </xdr:spPr>
    </xdr:pic>
    <xdr:clientData/>
  </xdr:twoCellAnchor>
  <xdr:twoCellAnchor editAs="oneCell">
    <xdr:from>
      <xdr:col>10</xdr:col>
      <xdr:colOff>28575</xdr:colOff>
      <xdr:row>66</xdr:row>
      <xdr:rowOff>38100</xdr:rowOff>
    </xdr:from>
    <xdr:to>
      <xdr:col>11</xdr:col>
      <xdr:colOff>523875</xdr:colOff>
      <xdr:row>69</xdr:row>
      <xdr:rowOff>85725</xdr:rowOff>
    </xdr:to>
    <xdr:pic>
      <xdr:nvPicPr>
        <xdr:cNvPr id="9" name="Imagen 8">
          <a:extLst>
            <a:ext uri="{FF2B5EF4-FFF2-40B4-BE49-F238E27FC236}">
              <a16:creationId xmlns:a16="http://schemas.microsoft.com/office/drawing/2014/main" id="{83F98B03-E678-4D95-A734-8818212DDEFE}"/>
            </a:ext>
          </a:extLst>
        </xdr:cNvPr>
        <xdr:cNvPicPr preferRelativeResize="0">
          <a:picLocks/>
        </xdr:cNvPicPr>
      </xdr:nvPicPr>
      <xdr:blipFill>
        <a:blip xmlns:r="http://schemas.openxmlformats.org/officeDocument/2006/relationships" r:embed="rId8"/>
        <a:stretch>
          <a:fillRect/>
        </a:stretch>
      </xdr:blipFill>
      <xdr:spPr>
        <a:xfrm>
          <a:off x="7991475" y="22174200"/>
          <a:ext cx="1524000" cy="1924050"/>
        </a:xfrm>
        <a:prstGeom prst="rect">
          <a:avLst/>
        </a:prstGeom>
      </xdr:spPr>
    </xdr:pic>
    <xdr:clientData/>
  </xdr:twoCellAnchor>
  <xdr:twoCellAnchor editAs="oneCell">
    <xdr:from>
      <xdr:col>10</xdr:col>
      <xdr:colOff>38099</xdr:colOff>
      <xdr:row>82</xdr:row>
      <xdr:rowOff>19050</xdr:rowOff>
    </xdr:from>
    <xdr:to>
      <xdr:col>11</xdr:col>
      <xdr:colOff>1323974</xdr:colOff>
      <xdr:row>85</xdr:row>
      <xdr:rowOff>409575</xdr:rowOff>
    </xdr:to>
    <xdr:pic>
      <xdr:nvPicPr>
        <xdr:cNvPr id="11" name="Imagen 10">
          <a:extLst>
            <a:ext uri="{FF2B5EF4-FFF2-40B4-BE49-F238E27FC236}">
              <a16:creationId xmlns:a16="http://schemas.microsoft.com/office/drawing/2014/main" id="{31F4D622-6039-4440-A759-0B8166F9D49D}"/>
            </a:ext>
          </a:extLst>
        </xdr:cNvPr>
        <xdr:cNvPicPr preferRelativeResize="0">
          <a:picLocks/>
        </xdr:cNvPicPr>
      </xdr:nvPicPr>
      <xdr:blipFill>
        <a:blip xmlns:r="http://schemas.openxmlformats.org/officeDocument/2006/relationships" r:embed="rId9"/>
        <a:stretch>
          <a:fillRect/>
        </a:stretch>
      </xdr:blipFill>
      <xdr:spPr>
        <a:xfrm>
          <a:off x="8000999" y="28565475"/>
          <a:ext cx="2314575" cy="1619250"/>
        </a:xfrm>
        <a:prstGeom prst="rect">
          <a:avLst/>
        </a:prstGeom>
      </xdr:spPr>
    </xdr:pic>
    <xdr:clientData/>
  </xdr:twoCellAnchor>
  <xdr:twoCellAnchor editAs="oneCell">
    <xdr:from>
      <xdr:col>10</xdr:col>
      <xdr:colOff>295275</xdr:colOff>
      <xdr:row>74</xdr:row>
      <xdr:rowOff>38100</xdr:rowOff>
    </xdr:from>
    <xdr:to>
      <xdr:col>11</xdr:col>
      <xdr:colOff>1628775</xdr:colOff>
      <xdr:row>77</xdr:row>
      <xdr:rowOff>495300</xdr:rowOff>
    </xdr:to>
    <xdr:pic>
      <xdr:nvPicPr>
        <xdr:cNvPr id="12" name="Imagen 11">
          <a:extLst>
            <a:ext uri="{FF2B5EF4-FFF2-40B4-BE49-F238E27FC236}">
              <a16:creationId xmlns:a16="http://schemas.microsoft.com/office/drawing/2014/main" id="{08C854B0-2A9A-4F6C-9C72-D4601B38471F}"/>
            </a:ext>
          </a:extLst>
        </xdr:cNvPr>
        <xdr:cNvPicPr>
          <a:picLocks noChangeAspect="1"/>
        </xdr:cNvPicPr>
      </xdr:nvPicPr>
      <xdr:blipFill>
        <a:blip xmlns:r="http://schemas.openxmlformats.org/officeDocument/2006/relationships" r:embed="rId10"/>
        <a:stretch>
          <a:fillRect/>
        </a:stretch>
      </xdr:blipFill>
      <xdr:spPr>
        <a:xfrm>
          <a:off x="8258175" y="25469850"/>
          <a:ext cx="2362200" cy="1847850"/>
        </a:xfrm>
        <a:prstGeom prst="rect">
          <a:avLst/>
        </a:prstGeom>
      </xdr:spPr>
    </xdr:pic>
    <xdr:clientData/>
  </xdr:twoCellAnchor>
  <xdr:twoCellAnchor editAs="oneCell">
    <xdr:from>
      <xdr:col>10</xdr:col>
      <xdr:colOff>76200</xdr:colOff>
      <xdr:row>90</xdr:row>
      <xdr:rowOff>19050</xdr:rowOff>
    </xdr:from>
    <xdr:to>
      <xdr:col>11</xdr:col>
      <xdr:colOff>1352550</xdr:colOff>
      <xdr:row>93</xdr:row>
      <xdr:rowOff>371475</xdr:rowOff>
    </xdr:to>
    <xdr:pic>
      <xdr:nvPicPr>
        <xdr:cNvPr id="13" name="Imagen 12">
          <a:extLst>
            <a:ext uri="{FF2B5EF4-FFF2-40B4-BE49-F238E27FC236}">
              <a16:creationId xmlns:a16="http://schemas.microsoft.com/office/drawing/2014/main" id="{B6E49094-9651-4DD8-AEE8-F975DAA9103A}"/>
            </a:ext>
          </a:extLst>
        </xdr:cNvPr>
        <xdr:cNvPicPr preferRelativeResize="0">
          <a:picLocks/>
        </xdr:cNvPicPr>
      </xdr:nvPicPr>
      <xdr:blipFill>
        <a:blip xmlns:r="http://schemas.openxmlformats.org/officeDocument/2006/relationships" r:embed="rId11"/>
        <a:stretch>
          <a:fillRect/>
        </a:stretch>
      </xdr:blipFill>
      <xdr:spPr>
        <a:xfrm>
          <a:off x="8039100" y="31508700"/>
          <a:ext cx="2305050" cy="1733550"/>
        </a:xfrm>
        <a:prstGeom prst="rect">
          <a:avLst/>
        </a:prstGeom>
      </xdr:spPr>
    </xdr:pic>
    <xdr:clientData/>
  </xdr:twoCellAnchor>
  <xdr:twoCellAnchor editAs="oneCell">
    <xdr:from>
      <xdr:col>10</xdr:col>
      <xdr:colOff>57150</xdr:colOff>
      <xdr:row>98</xdr:row>
      <xdr:rowOff>28575</xdr:rowOff>
    </xdr:from>
    <xdr:to>
      <xdr:col>11</xdr:col>
      <xdr:colOff>1339034</xdr:colOff>
      <xdr:row>101</xdr:row>
      <xdr:rowOff>445539</xdr:rowOff>
    </xdr:to>
    <xdr:pic>
      <xdr:nvPicPr>
        <xdr:cNvPr id="14" name="Imagen 13">
          <a:extLst>
            <a:ext uri="{FF2B5EF4-FFF2-40B4-BE49-F238E27FC236}">
              <a16:creationId xmlns:a16="http://schemas.microsoft.com/office/drawing/2014/main" id="{1C6CEF32-444D-4863-BBC1-DE29DE3E162E}"/>
            </a:ext>
          </a:extLst>
        </xdr:cNvPr>
        <xdr:cNvPicPr>
          <a:picLocks noChangeAspect="1"/>
        </xdr:cNvPicPr>
      </xdr:nvPicPr>
      <xdr:blipFill>
        <a:blip xmlns:r="http://schemas.openxmlformats.org/officeDocument/2006/relationships" r:embed="rId12"/>
        <a:stretch>
          <a:fillRect/>
        </a:stretch>
      </xdr:blipFill>
      <xdr:spPr>
        <a:xfrm>
          <a:off x="8020050" y="34451925"/>
          <a:ext cx="2310584" cy="1731414"/>
        </a:xfrm>
        <a:prstGeom prst="rect">
          <a:avLst/>
        </a:prstGeom>
      </xdr:spPr>
    </xdr:pic>
    <xdr:clientData/>
  </xdr:twoCellAnchor>
  <xdr:twoCellAnchor editAs="oneCell">
    <xdr:from>
      <xdr:col>10</xdr:col>
      <xdr:colOff>361950</xdr:colOff>
      <xdr:row>107</xdr:row>
      <xdr:rowOff>47625</xdr:rowOff>
    </xdr:from>
    <xdr:to>
      <xdr:col>11</xdr:col>
      <xdr:colOff>1647825</xdr:colOff>
      <xdr:row>110</xdr:row>
      <xdr:rowOff>409575</xdr:rowOff>
    </xdr:to>
    <xdr:pic>
      <xdr:nvPicPr>
        <xdr:cNvPr id="15" name="Imagen 14">
          <a:extLst>
            <a:ext uri="{FF2B5EF4-FFF2-40B4-BE49-F238E27FC236}">
              <a16:creationId xmlns:a16="http://schemas.microsoft.com/office/drawing/2014/main" id="{7FAED91A-918C-4532-B13E-8DCF294E175A}"/>
            </a:ext>
          </a:extLst>
        </xdr:cNvPr>
        <xdr:cNvPicPr>
          <a:picLocks noChangeAspect="1"/>
        </xdr:cNvPicPr>
      </xdr:nvPicPr>
      <xdr:blipFill>
        <a:blip xmlns:r="http://schemas.openxmlformats.org/officeDocument/2006/relationships" r:embed="rId13"/>
        <a:stretch>
          <a:fillRect/>
        </a:stretch>
      </xdr:blipFill>
      <xdr:spPr>
        <a:xfrm>
          <a:off x="8324850" y="37547550"/>
          <a:ext cx="2314575" cy="1571625"/>
        </a:xfrm>
        <a:prstGeom prst="rect">
          <a:avLst/>
        </a:prstGeom>
      </xdr:spPr>
    </xdr:pic>
    <xdr:clientData/>
  </xdr:twoCellAnchor>
  <xdr:twoCellAnchor editAs="oneCell">
    <xdr:from>
      <xdr:col>11</xdr:col>
      <xdr:colOff>76199</xdr:colOff>
      <xdr:row>49</xdr:row>
      <xdr:rowOff>66675</xdr:rowOff>
    </xdr:from>
    <xdr:to>
      <xdr:col>11</xdr:col>
      <xdr:colOff>2057400</xdr:colOff>
      <xdr:row>53</xdr:row>
      <xdr:rowOff>257175</xdr:rowOff>
    </xdr:to>
    <xdr:pic>
      <xdr:nvPicPr>
        <xdr:cNvPr id="18" name="Imagen 17">
          <a:extLst>
            <a:ext uri="{FF2B5EF4-FFF2-40B4-BE49-F238E27FC236}">
              <a16:creationId xmlns:a16="http://schemas.microsoft.com/office/drawing/2014/main" id="{DFE73961-66F4-4B9C-9306-B955115FB233}"/>
            </a:ext>
          </a:extLst>
        </xdr:cNvPr>
        <xdr:cNvPicPr preferRelativeResize="0">
          <a:picLocks/>
        </xdr:cNvPicPr>
      </xdr:nvPicPr>
      <xdr:blipFill>
        <a:blip xmlns:r="http://schemas.openxmlformats.org/officeDocument/2006/relationships" r:embed="rId14"/>
        <a:stretch>
          <a:fillRect/>
        </a:stretch>
      </xdr:blipFill>
      <xdr:spPr>
        <a:xfrm>
          <a:off x="9067799" y="15887700"/>
          <a:ext cx="1981201" cy="1657350"/>
        </a:xfrm>
        <a:prstGeom prst="rect">
          <a:avLst/>
        </a:prstGeom>
      </xdr:spPr>
    </xdr:pic>
    <xdr:clientData/>
  </xdr:twoCellAnchor>
  <xdr:twoCellAnchor editAs="oneCell">
    <xdr:from>
      <xdr:col>10</xdr:col>
      <xdr:colOff>76200</xdr:colOff>
      <xdr:row>31</xdr:row>
      <xdr:rowOff>28575</xdr:rowOff>
    </xdr:from>
    <xdr:to>
      <xdr:col>11</xdr:col>
      <xdr:colOff>565425</xdr:colOff>
      <xdr:row>35</xdr:row>
      <xdr:rowOff>266700</xdr:rowOff>
    </xdr:to>
    <xdr:pic>
      <xdr:nvPicPr>
        <xdr:cNvPr id="20" name="Imagen 19">
          <a:extLst>
            <a:ext uri="{FF2B5EF4-FFF2-40B4-BE49-F238E27FC236}">
              <a16:creationId xmlns:a16="http://schemas.microsoft.com/office/drawing/2014/main" id="{7FF627A6-65B1-4097-B9B4-0273B4E8986F}"/>
            </a:ext>
          </a:extLst>
        </xdr:cNvPr>
        <xdr:cNvPicPr preferRelativeResize="0">
          <a:picLocks/>
        </xdr:cNvPicPr>
      </xdr:nvPicPr>
      <xdr:blipFill>
        <a:blip xmlns:r="http://schemas.openxmlformats.org/officeDocument/2006/relationships" r:embed="rId15"/>
        <a:stretch>
          <a:fillRect/>
        </a:stretch>
      </xdr:blipFill>
      <xdr:spPr>
        <a:xfrm>
          <a:off x="8039100" y="10077450"/>
          <a:ext cx="1517925" cy="1495425"/>
        </a:xfrm>
        <a:prstGeom prst="rect">
          <a:avLst/>
        </a:prstGeom>
      </xdr:spPr>
    </xdr:pic>
    <xdr:clientData/>
  </xdr:twoCellAnchor>
  <xdr:twoCellAnchor editAs="oneCell">
    <xdr:from>
      <xdr:col>10</xdr:col>
      <xdr:colOff>57150</xdr:colOff>
      <xdr:row>58</xdr:row>
      <xdr:rowOff>57149</xdr:rowOff>
    </xdr:from>
    <xdr:to>
      <xdr:col>11</xdr:col>
      <xdr:colOff>590550</xdr:colOff>
      <xdr:row>61</xdr:row>
      <xdr:rowOff>76200</xdr:rowOff>
    </xdr:to>
    <xdr:pic>
      <xdr:nvPicPr>
        <xdr:cNvPr id="23" name="Imagen 22">
          <a:extLst>
            <a:ext uri="{FF2B5EF4-FFF2-40B4-BE49-F238E27FC236}">
              <a16:creationId xmlns:a16="http://schemas.microsoft.com/office/drawing/2014/main" id="{B293790C-8D6F-4072-A3F9-24413C886606}"/>
            </a:ext>
          </a:extLst>
        </xdr:cNvPr>
        <xdr:cNvPicPr preferRelativeResize="0">
          <a:picLocks/>
        </xdr:cNvPicPr>
      </xdr:nvPicPr>
      <xdr:blipFill>
        <a:blip xmlns:r="http://schemas.openxmlformats.org/officeDocument/2006/relationships" r:embed="rId16"/>
        <a:stretch>
          <a:fillRect/>
        </a:stretch>
      </xdr:blipFill>
      <xdr:spPr>
        <a:xfrm>
          <a:off x="8020050" y="19183349"/>
          <a:ext cx="1562100" cy="1714501"/>
        </a:xfrm>
        <a:prstGeom prst="rect">
          <a:avLst/>
        </a:prstGeom>
      </xdr:spPr>
    </xdr:pic>
    <xdr:clientData/>
  </xdr:twoCellAnchor>
  <xdr:twoCellAnchor editAs="oneCell">
    <xdr:from>
      <xdr:col>11</xdr:col>
      <xdr:colOff>600075</xdr:colOff>
      <xdr:row>66</xdr:row>
      <xdr:rowOff>57149</xdr:rowOff>
    </xdr:from>
    <xdr:to>
      <xdr:col>11</xdr:col>
      <xdr:colOff>2076450</xdr:colOff>
      <xdr:row>69</xdr:row>
      <xdr:rowOff>85725</xdr:rowOff>
    </xdr:to>
    <xdr:pic>
      <xdr:nvPicPr>
        <xdr:cNvPr id="24" name="Imagen 23">
          <a:extLst>
            <a:ext uri="{FF2B5EF4-FFF2-40B4-BE49-F238E27FC236}">
              <a16:creationId xmlns:a16="http://schemas.microsoft.com/office/drawing/2014/main" id="{5751DB16-64D4-4338-BC64-B783E472E43B}"/>
            </a:ext>
          </a:extLst>
        </xdr:cNvPr>
        <xdr:cNvPicPr preferRelativeResize="0">
          <a:picLocks/>
        </xdr:cNvPicPr>
      </xdr:nvPicPr>
      <xdr:blipFill>
        <a:blip xmlns:r="http://schemas.openxmlformats.org/officeDocument/2006/relationships" r:embed="rId17"/>
        <a:stretch>
          <a:fillRect/>
        </a:stretch>
      </xdr:blipFill>
      <xdr:spPr>
        <a:xfrm>
          <a:off x="9591675" y="22193249"/>
          <a:ext cx="1476375" cy="19050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esktop\Contrato%20Rama%20Judicial.%20W.Perez\Seg.%20Eje.%20SAMC-05-2025\Acta%20Parcial%20No.01.-Vr.02..xlsx" TargetMode="External"/><Relationship Id="rId1" Type="http://schemas.openxmlformats.org/officeDocument/2006/relationships/externalLinkPath" Target="file:///C:\Users\usuario\Desktop\Contrato%20Rama%20Judicial.%20W.Perez\Seg.%20Eje.%20SAMC-05-2025\Acta%20Parcial%20No.01.-Vr.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en Contrt."/>
      <sheetName val="Acta Modif. No.01"/>
      <sheetName val="C.Cantidades"/>
      <sheetName val="Cntd. Balance"/>
      <sheetName val="Balance Cant. Obra."/>
      <sheetName val="N.P. "/>
      <sheetName val="Cntd. Adicional"/>
      <sheetName val="APU-1.03"/>
      <sheetName val="APU-1.04"/>
      <sheetName val="APU-1.05"/>
      <sheetName val="APU-2.03"/>
      <sheetName val="APU-2.02"/>
      <sheetName val="APU-2.02 (2)"/>
      <sheetName val="APU-3.10"/>
      <sheetName val="APU-NP4"/>
      <sheetName val="APU-NP5"/>
      <sheetName val="APU-NP6"/>
      <sheetName val="APU-NP7"/>
      <sheetName val="APU-NP8"/>
      <sheetName val="APU-NP9"/>
      <sheetName val="APU-NP10"/>
      <sheetName val="APU-NP11"/>
      <sheetName val="APU-NP12"/>
      <sheetName val="APU-NP13"/>
      <sheetName val="APU-NP14"/>
      <sheetName val="APU-NP15"/>
      <sheetName val="APU-NP16"/>
      <sheetName val="APU-NP17"/>
      <sheetName val="APU-NP18"/>
      <sheetName val="APU-NP19"/>
      <sheetName val="APU-NP20"/>
      <sheetName val="APU-NP21"/>
      <sheetName val="APU-NP22"/>
      <sheetName val="APU-NP23"/>
      <sheetName val="APU-NP24"/>
      <sheetName val="APU-NP25"/>
      <sheetName val="APU-NP26"/>
      <sheetName val="APU-NP27"/>
      <sheetName val="APU-NP28"/>
      <sheetName val="APU-NP29"/>
      <sheetName val="APU-NP30"/>
      <sheetName val="APU-NP31"/>
      <sheetName val="APU-NP32"/>
      <sheetName val="APU-NP33"/>
    </sheetNames>
    <sheetDataSet>
      <sheetData sheetId="0" refreshError="1"/>
      <sheetData sheetId="1"/>
      <sheetData sheetId="2" refreshError="1"/>
      <sheetData sheetId="3"/>
      <sheetData sheetId="4">
        <row r="8">
          <cell r="B8" t="str">
            <v>ADECUACIONES COMPLEMENTARIAS DE OBRA CIVIL Y ELÉCTRICA EN FOSO ASCENSOR TORRE C PARA SU INSTALACIÓN Y PUESTA EN FUNCIONAMIENTO.</v>
          </cell>
        </row>
        <row r="102">
          <cell r="H102">
            <v>193664459</v>
          </cell>
          <cell r="N102">
            <v>90865387.379332647</v>
          </cell>
        </row>
      </sheetData>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18FD7-E1DF-4334-A84D-42D59B3A3F12}">
  <dimension ref="B3:C15"/>
  <sheetViews>
    <sheetView zoomScaleNormal="100" workbookViewId="0">
      <selection activeCell="F13" sqref="F13"/>
    </sheetView>
  </sheetViews>
  <sheetFormatPr baseColWidth="10" defaultRowHeight="15" x14ac:dyDescent="0.25"/>
  <cols>
    <col min="2" max="2" width="38.140625" style="8" customWidth="1"/>
    <col min="3" max="3" width="47.85546875" style="8" customWidth="1"/>
  </cols>
  <sheetData>
    <row r="3" spans="2:3" ht="19.5" customHeight="1" x14ac:dyDescent="0.25">
      <c r="B3" s="318" t="s">
        <v>0</v>
      </c>
      <c r="C3" s="318"/>
    </row>
    <row r="4" spans="2:3" x14ac:dyDescent="0.25">
      <c r="B4" s="1" t="s">
        <v>1</v>
      </c>
      <c r="C4" s="2" t="s">
        <v>2</v>
      </c>
    </row>
    <row r="5" spans="2:3" ht="64.5" customHeight="1" x14ac:dyDescent="0.25">
      <c r="B5" s="1" t="s">
        <v>3</v>
      </c>
      <c r="C5" s="3" t="str">
        <f>'[1]Balance Cant. Obra.'!B8</f>
        <v>ADECUACIONES COMPLEMENTARIAS DE OBRA CIVIL Y ELÉCTRICA EN FOSO ASCENSOR TORRE C PARA SU INSTALACIÓN Y PUESTA EN FUNCIONAMIENTO.</v>
      </c>
    </row>
    <row r="6" spans="2:3" x14ac:dyDescent="0.25">
      <c r="B6" s="1" t="s">
        <v>4</v>
      </c>
      <c r="C6" s="2" t="s">
        <v>5</v>
      </c>
    </row>
    <row r="7" spans="2:3" x14ac:dyDescent="0.25">
      <c r="B7" s="1" t="s">
        <v>6</v>
      </c>
      <c r="C7" s="2" t="s">
        <v>7</v>
      </c>
    </row>
    <row r="8" spans="2:3" ht="26.25" customHeight="1" x14ac:dyDescent="0.25">
      <c r="B8" s="4" t="s">
        <v>8</v>
      </c>
      <c r="C8" s="2" t="s">
        <v>9</v>
      </c>
    </row>
    <row r="9" spans="2:3" ht="20.25" customHeight="1" x14ac:dyDescent="0.25">
      <c r="B9" s="1" t="s">
        <v>10</v>
      </c>
      <c r="C9" s="5">
        <f>'[1]Balance Cant. Obra.'!H102</f>
        <v>193664459</v>
      </c>
    </row>
    <row r="10" spans="2:3" ht="18.75" customHeight="1" x14ac:dyDescent="0.25">
      <c r="B10" s="6" t="s">
        <v>11</v>
      </c>
      <c r="C10" s="7">
        <f>'[1]Balance Cant. Obra.'!N102</f>
        <v>90865387.379332647</v>
      </c>
    </row>
    <row r="11" spans="2:3" ht="18.75" customHeight="1" x14ac:dyDescent="0.25">
      <c r="B11" s="6" t="s">
        <v>12</v>
      </c>
      <c r="C11" s="7">
        <f>C9+C10</f>
        <v>284529846.37933266</v>
      </c>
    </row>
    <row r="12" spans="2:3" ht="18.75" customHeight="1" x14ac:dyDescent="0.25">
      <c r="B12" s="6" t="s">
        <v>258</v>
      </c>
      <c r="C12" s="7">
        <f>'Acta Parcial 01.'!O104</f>
        <v>174860927.60470003</v>
      </c>
    </row>
    <row r="13" spans="2:3" ht="18.75" customHeight="1" x14ac:dyDescent="0.25">
      <c r="B13" s="6" t="s">
        <v>259</v>
      </c>
      <c r="C13" s="7">
        <f>C11-C12</f>
        <v>109668918.77463263</v>
      </c>
    </row>
    <row r="14" spans="2:3" x14ac:dyDescent="0.25">
      <c r="B14" s="1" t="s">
        <v>13</v>
      </c>
      <c r="C14" s="2" t="s">
        <v>14</v>
      </c>
    </row>
    <row r="15" spans="2:3" ht="28.5" x14ac:dyDescent="0.25">
      <c r="B15" s="4" t="s">
        <v>15</v>
      </c>
      <c r="C15" s="2" t="s">
        <v>16</v>
      </c>
    </row>
  </sheetData>
  <mergeCells count="1">
    <mergeCell ref="B3:C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32A19-2160-4123-981D-E96C441E0FE0}">
  <dimension ref="B2:R118"/>
  <sheetViews>
    <sheetView tabSelected="1" topLeftCell="A14" zoomScale="71" zoomScaleNormal="71" zoomScaleSheetLayoutView="71" workbookViewId="0">
      <selection activeCell="C26" sqref="C26:D26"/>
    </sheetView>
  </sheetViews>
  <sheetFormatPr baseColWidth="10" defaultColWidth="11.42578125" defaultRowHeight="14.25" x14ac:dyDescent="0.2"/>
  <cols>
    <col min="1" max="1" width="2.140625" style="8" customWidth="1"/>
    <col min="2" max="2" width="11.5703125" style="145" customWidth="1"/>
    <col min="3" max="3" width="40.42578125" style="146" customWidth="1"/>
    <col min="4" max="4" width="49.5703125" style="9" customWidth="1"/>
    <col min="5" max="5" width="13.85546875" style="145" customWidth="1"/>
    <col min="6" max="6" width="13.28515625" style="152" customWidth="1"/>
    <col min="7" max="7" width="19.7109375" style="9" customWidth="1"/>
    <col min="8" max="8" width="28.140625" style="9" customWidth="1"/>
    <col min="9" max="10" width="14.140625" style="145" customWidth="1"/>
    <col min="11" max="11" width="15.42578125" style="145" customWidth="1"/>
    <col min="12" max="12" width="22.5703125" style="145" customWidth="1"/>
    <col min="13" max="13" width="29" style="189" customWidth="1"/>
    <col min="14" max="14" width="24" style="145" customWidth="1"/>
    <col min="15" max="15" width="28" style="187" customWidth="1"/>
    <col min="16" max="16" width="24.42578125" style="141" customWidth="1"/>
    <col min="17" max="17" width="11.42578125" style="9"/>
    <col min="18" max="18" width="19.85546875" style="9" bestFit="1" customWidth="1"/>
    <col min="19" max="16384" width="11.42578125" style="8"/>
  </cols>
  <sheetData>
    <row r="2" spans="2:16" ht="18" customHeight="1" x14ac:dyDescent="0.2">
      <c r="B2" s="220"/>
      <c r="C2" s="220"/>
      <c r="D2" s="220"/>
      <c r="E2" s="220"/>
      <c r="F2" s="216" t="s">
        <v>1</v>
      </c>
      <c r="G2" s="216"/>
      <c r="H2" s="216"/>
      <c r="I2" s="221" t="s">
        <v>2</v>
      </c>
      <c r="J2" s="222"/>
      <c r="K2" s="223"/>
      <c r="L2" s="234" t="s">
        <v>17</v>
      </c>
      <c r="M2" s="234"/>
      <c r="N2" s="234"/>
      <c r="O2" s="234"/>
      <c r="P2" s="234"/>
    </row>
    <row r="3" spans="2:16" ht="18" customHeight="1" x14ac:dyDescent="0.2">
      <c r="B3" s="220"/>
      <c r="C3" s="220"/>
      <c r="D3" s="220"/>
      <c r="E3" s="220"/>
      <c r="F3" s="216" t="s">
        <v>4</v>
      </c>
      <c r="G3" s="216"/>
      <c r="H3" s="216"/>
      <c r="I3" s="221" t="s">
        <v>5</v>
      </c>
      <c r="J3" s="222"/>
      <c r="K3" s="223"/>
      <c r="L3" s="234"/>
      <c r="M3" s="234"/>
      <c r="N3" s="234"/>
      <c r="O3" s="234"/>
      <c r="P3" s="234"/>
    </row>
    <row r="4" spans="2:16" ht="18" customHeight="1" x14ac:dyDescent="0.2">
      <c r="B4" s="220"/>
      <c r="C4" s="220"/>
      <c r="D4" s="220"/>
      <c r="E4" s="220"/>
      <c r="F4" s="216" t="s">
        <v>6</v>
      </c>
      <c r="G4" s="216"/>
      <c r="H4" s="216"/>
      <c r="I4" s="221" t="s">
        <v>18</v>
      </c>
      <c r="J4" s="222"/>
      <c r="K4" s="223"/>
      <c r="L4" s="234"/>
      <c r="M4" s="234"/>
      <c r="N4" s="234"/>
      <c r="O4" s="234"/>
      <c r="P4" s="234"/>
    </row>
    <row r="5" spans="2:16" ht="18" customHeight="1" x14ac:dyDescent="0.2">
      <c r="B5" s="220"/>
      <c r="C5" s="220"/>
      <c r="D5" s="220"/>
      <c r="E5" s="220"/>
      <c r="F5" s="216" t="s">
        <v>19</v>
      </c>
      <c r="G5" s="216"/>
      <c r="H5" s="216"/>
      <c r="I5" s="221" t="s">
        <v>9</v>
      </c>
      <c r="J5" s="222"/>
      <c r="K5" s="223"/>
      <c r="L5" s="234"/>
      <c r="M5" s="234"/>
      <c r="N5" s="234"/>
      <c r="O5" s="234"/>
      <c r="P5" s="234"/>
    </row>
    <row r="6" spans="2:16" ht="18" customHeight="1" x14ac:dyDescent="0.2">
      <c r="B6" s="220"/>
      <c r="C6" s="220"/>
      <c r="D6" s="220"/>
      <c r="E6" s="220"/>
      <c r="F6" s="216" t="s">
        <v>20</v>
      </c>
      <c r="G6" s="216"/>
      <c r="H6" s="216"/>
      <c r="I6" s="221" t="s">
        <v>21</v>
      </c>
      <c r="J6" s="222"/>
      <c r="K6" s="223"/>
      <c r="L6" s="234"/>
      <c r="M6" s="234"/>
      <c r="N6" s="234"/>
      <c r="O6" s="234"/>
      <c r="P6" s="234"/>
    </row>
    <row r="7" spans="2:16" ht="18" customHeight="1" x14ac:dyDescent="0.2">
      <c r="B7" s="220"/>
      <c r="C7" s="220"/>
      <c r="D7" s="220"/>
      <c r="E7" s="220"/>
      <c r="F7" s="212" t="s">
        <v>19</v>
      </c>
      <c r="G7" s="212"/>
      <c r="H7" s="212"/>
      <c r="I7" s="213" t="s">
        <v>16</v>
      </c>
      <c r="J7" s="214"/>
      <c r="K7" s="215"/>
      <c r="L7" s="234"/>
      <c r="M7" s="234"/>
      <c r="N7" s="234"/>
      <c r="O7" s="234"/>
      <c r="P7" s="234"/>
    </row>
    <row r="8" spans="2:16" ht="18" customHeight="1" x14ac:dyDescent="0.2">
      <c r="B8" s="220"/>
      <c r="C8" s="220"/>
      <c r="D8" s="220"/>
      <c r="E8" s="220"/>
      <c r="F8" s="216" t="s">
        <v>10</v>
      </c>
      <c r="G8" s="216"/>
      <c r="H8" s="216"/>
      <c r="I8" s="217">
        <v>193664459</v>
      </c>
      <c r="J8" s="218"/>
      <c r="K8" s="219"/>
      <c r="L8" s="234"/>
      <c r="M8" s="234"/>
      <c r="N8" s="234"/>
      <c r="O8" s="234"/>
      <c r="P8" s="234"/>
    </row>
    <row r="9" spans="2:16" ht="18" customHeight="1" x14ac:dyDescent="0.2">
      <c r="B9" s="220"/>
      <c r="C9" s="220"/>
      <c r="D9" s="220"/>
      <c r="E9" s="220"/>
      <c r="F9" s="216" t="s">
        <v>22</v>
      </c>
      <c r="G9" s="216"/>
      <c r="H9" s="216"/>
      <c r="I9" s="217">
        <f>M104-H104</f>
        <v>90865385.208635628</v>
      </c>
      <c r="J9" s="218"/>
      <c r="K9" s="219"/>
      <c r="L9" s="234"/>
      <c r="M9" s="234"/>
      <c r="N9" s="234"/>
      <c r="O9" s="234"/>
      <c r="P9" s="234"/>
    </row>
    <row r="10" spans="2:16" ht="18" customHeight="1" x14ac:dyDescent="0.2">
      <c r="B10" s="235" t="s">
        <v>23</v>
      </c>
      <c r="C10" s="236"/>
      <c r="D10" s="236"/>
      <c r="E10" s="237"/>
      <c r="F10" s="241" t="s">
        <v>24</v>
      </c>
      <c r="G10" s="241"/>
      <c r="H10" s="241"/>
      <c r="I10" s="242">
        <f>SUM(I8:K9)</f>
        <v>284529844.20863563</v>
      </c>
      <c r="J10" s="243"/>
      <c r="K10" s="244"/>
      <c r="L10" s="234"/>
      <c r="M10" s="234"/>
      <c r="N10" s="234"/>
      <c r="O10" s="234"/>
      <c r="P10" s="234"/>
    </row>
    <row r="11" spans="2:16" ht="18" customHeight="1" x14ac:dyDescent="0.2">
      <c r="B11" s="238"/>
      <c r="C11" s="239"/>
      <c r="D11" s="239"/>
      <c r="E11" s="240"/>
      <c r="F11" s="241" t="s">
        <v>25</v>
      </c>
      <c r="G11" s="241"/>
      <c r="H11" s="241"/>
      <c r="I11" s="242">
        <f>O104</f>
        <v>174860927.60470003</v>
      </c>
      <c r="J11" s="243"/>
      <c r="K11" s="244"/>
      <c r="L11" s="234"/>
      <c r="M11" s="234"/>
      <c r="N11" s="234"/>
      <c r="O11" s="234"/>
      <c r="P11" s="234"/>
    </row>
    <row r="12" spans="2:16" ht="22.5" customHeight="1" x14ac:dyDescent="0.2">
      <c r="B12" s="224" t="s">
        <v>26</v>
      </c>
      <c r="C12" s="225"/>
      <c r="D12" s="224" t="s">
        <v>27</v>
      </c>
      <c r="E12" s="225"/>
      <c r="F12" s="228" t="s">
        <v>28</v>
      </c>
      <c r="G12" s="229"/>
      <c r="H12" s="230"/>
      <c r="I12" s="231">
        <f>I11/I10</f>
        <v>0.61456093680099411</v>
      </c>
      <c r="J12" s="232"/>
      <c r="K12" s="233"/>
      <c r="L12" s="234"/>
      <c r="M12" s="234"/>
      <c r="N12" s="234"/>
      <c r="O12" s="234"/>
      <c r="P12" s="234"/>
    </row>
    <row r="13" spans="2:16" ht="22.5" customHeight="1" x14ac:dyDescent="0.2">
      <c r="B13" s="224" t="s">
        <v>29</v>
      </c>
      <c r="C13" s="225"/>
      <c r="D13" s="224" t="s">
        <v>30</v>
      </c>
      <c r="E13" s="225"/>
      <c r="F13" s="216" t="s">
        <v>264</v>
      </c>
      <c r="G13" s="216"/>
      <c r="H13" s="216"/>
      <c r="I13" s="221" t="s">
        <v>31</v>
      </c>
      <c r="J13" s="222"/>
      <c r="K13" s="223"/>
      <c r="L13" s="234"/>
      <c r="M13" s="234"/>
      <c r="N13" s="234"/>
      <c r="O13" s="234"/>
      <c r="P13" s="234"/>
    </row>
    <row r="14" spans="2:16" ht="21" customHeight="1" x14ac:dyDescent="0.2">
      <c r="B14" s="224" t="s">
        <v>32</v>
      </c>
      <c r="C14" s="225"/>
      <c r="D14" s="224" t="s">
        <v>33</v>
      </c>
      <c r="E14" s="225"/>
      <c r="F14" s="216" t="s">
        <v>34</v>
      </c>
      <c r="G14" s="216"/>
      <c r="H14" s="216"/>
      <c r="I14" s="221" t="s">
        <v>35</v>
      </c>
      <c r="J14" s="222"/>
      <c r="K14" s="223"/>
      <c r="L14" s="234"/>
      <c r="M14" s="234"/>
      <c r="N14" s="234"/>
      <c r="O14" s="234"/>
      <c r="P14" s="234"/>
    </row>
    <row r="15" spans="2:16" ht="18.75" customHeight="1" x14ac:dyDescent="0.2">
      <c r="B15" s="224"/>
      <c r="C15" s="226"/>
      <c r="D15" s="226"/>
      <c r="E15" s="226"/>
      <c r="F15" s="226"/>
      <c r="G15" s="226"/>
      <c r="H15" s="226"/>
      <c r="I15" s="226"/>
      <c r="J15" s="226"/>
      <c r="K15" s="226"/>
      <c r="L15" s="226"/>
      <c r="M15" s="226"/>
      <c r="N15" s="226"/>
      <c r="O15" s="226"/>
      <c r="P15" s="225"/>
    </row>
    <row r="16" spans="2:16" ht="74.25" customHeight="1" x14ac:dyDescent="0.2">
      <c r="B16" s="227" t="s">
        <v>36</v>
      </c>
      <c r="C16" s="227"/>
      <c r="D16" s="227"/>
      <c r="E16" s="227"/>
      <c r="F16" s="227"/>
      <c r="G16" s="227"/>
      <c r="H16" s="227"/>
      <c r="I16" s="227"/>
      <c r="J16" s="227"/>
      <c r="K16" s="227"/>
      <c r="L16" s="227"/>
      <c r="M16" s="227"/>
      <c r="N16" s="227"/>
      <c r="O16" s="227"/>
      <c r="P16" s="227"/>
    </row>
    <row r="17" spans="2:18" ht="22.5" customHeight="1" thickBot="1" x14ac:dyDescent="0.25">
      <c r="B17" s="248"/>
      <c r="C17" s="249"/>
      <c r="D17" s="249"/>
      <c r="E17" s="249"/>
      <c r="F17" s="249"/>
      <c r="G17" s="249"/>
      <c r="H17" s="249"/>
      <c r="I17" s="249"/>
      <c r="J17" s="249"/>
      <c r="K17" s="249"/>
      <c r="L17" s="250"/>
      <c r="M17" s="250"/>
      <c r="N17" s="250"/>
      <c r="O17" s="250"/>
      <c r="P17" s="251"/>
    </row>
    <row r="18" spans="2:18" ht="30.75" customHeight="1" thickBot="1" x14ac:dyDescent="0.25">
      <c r="B18" s="252" t="s">
        <v>37</v>
      </c>
      <c r="C18" s="253"/>
      <c r="D18" s="253"/>
      <c r="E18" s="253"/>
      <c r="F18" s="253"/>
      <c r="G18" s="253"/>
      <c r="H18" s="253"/>
      <c r="I18" s="252" t="s">
        <v>38</v>
      </c>
      <c r="J18" s="253"/>
      <c r="K18" s="253"/>
      <c r="L18" s="253"/>
      <c r="M18" s="253"/>
      <c r="N18" s="254"/>
      <c r="O18" s="254"/>
      <c r="P18" s="255"/>
    </row>
    <row r="19" spans="2:18" ht="50.25" customHeight="1" thickBot="1" x14ac:dyDescent="0.25">
      <c r="B19" s="10" t="s">
        <v>39</v>
      </c>
      <c r="C19" s="256" t="s">
        <v>40</v>
      </c>
      <c r="D19" s="257"/>
      <c r="E19" s="11" t="s">
        <v>41</v>
      </c>
      <c r="F19" s="12" t="s">
        <v>42</v>
      </c>
      <c r="G19" s="11" t="s">
        <v>43</v>
      </c>
      <c r="H19" s="13" t="s">
        <v>44</v>
      </c>
      <c r="I19" s="14" t="s">
        <v>45</v>
      </c>
      <c r="J19" s="15" t="s">
        <v>46</v>
      </c>
      <c r="K19" s="16" t="s">
        <v>47</v>
      </c>
      <c r="L19" s="17" t="s">
        <v>48</v>
      </c>
      <c r="M19" s="203" t="s">
        <v>49</v>
      </c>
      <c r="N19" s="17" t="s">
        <v>50</v>
      </c>
      <c r="O19" s="190" t="s">
        <v>51</v>
      </c>
      <c r="P19" s="18" t="s">
        <v>52</v>
      </c>
    </row>
    <row r="20" spans="2:18" ht="20.25" x14ac:dyDescent="0.2">
      <c r="B20" s="258" t="s">
        <v>53</v>
      </c>
      <c r="C20" s="259"/>
      <c r="D20" s="259"/>
      <c r="E20" s="259"/>
      <c r="F20" s="259"/>
      <c r="G20" s="259"/>
      <c r="H20" s="19">
        <f>+H21+H27+H31</f>
        <v>131416300</v>
      </c>
      <c r="I20" s="20" t="s">
        <v>54</v>
      </c>
      <c r="J20" s="21" t="s">
        <v>55</v>
      </c>
      <c r="K20" s="22"/>
      <c r="L20" s="23"/>
      <c r="M20" s="96">
        <f>+M21+M27+M31</f>
        <v>122935289</v>
      </c>
      <c r="N20" s="24"/>
      <c r="O20" s="191">
        <f>+O21+O27+O31</f>
        <v>115080704</v>
      </c>
      <c r="P20" s="25">
        <f>O20/M20</f>
        <v>0.93610797140599722</v>
      </c>
      <c r="R20" s="26"/>
    </row>
    <row r="21" spans="2:18" ht="15" x14ac:dyDescent="0.2">
      <c r="B21" s="27">
        <v>1</v>
      </c>
      <c r="C21" s="247" t="s">
        <v>56</v>
      </c>
      <c r="D21" s="247"/>
      <c r="E21" s="247"/>
      <c r="F21" s="247"/>
      <c r="G21" s="247"/>
      <c r="H21" s="28">
        <f>+ROUND(SUM(H22:H26),0)</f>
        <v>5860015</v>
      </c>
      <c r="I21" s="29"/>
      <c r="J21" s="30"/>
      <c r="K21" s="31"/>
      <c r="L21" s="32"/>
      <c r="M21" s="204">
        <f>+ROUND(SUM(M22:M26),0)</f>
        <v>9578521</v>
      </c>
      <c r="N21" s="29"/>
      <c r="O21" s="192">
        <f>+ROUND(SUM(O22:O26),0)</f>
        <v>9578521</v>
      </c>
      <c r="P21" s="33">
        <f t="shared" ref="P21:P84" si="0">O21/M21</f>
        <v>1</v>
      </c>
    </row>
    <row r="22" spans="2:18" ht="15" x14ac:dyDescent="0.2">
      <c r="B22" s="34">
        <f>+B21+0.01</f>
        <v>1.01</v>
      </c>
      <c r="C22" s="245" t="s">
        <v>57</v>
      </c>
      <c r="D22" s="245"/>
      <c r="E22" s="35" t="s">
        <v>58</v>
      </c>
      <c r="F22" s="36">
        <v>14</v>
      </c>
      <c r="G22" s="37">
        <v>84362</v>
      </c>
      <c r="H22" s="38">
        <f>+F22*G22</f>
        <v>1181068</v>
      </c>
      <c r="I22" s="39"/>
      <c r="J22" s="40"/>
      <c r="K22" s="41"/>
      <c r="L22" s="42">
        <f>F22</f>
        <v>14</v>
      </c>
      <c r="M22" s="205">
        <f>L22*G22</f>
        <v>1181068</v>
      </c>
      <c r="N22" s="39">
        <f>'C.Cantidades'!J16</f>
        <v>14</v>
      </c>
      <c r="O22" s="193">
        <f>N22*G22</f>
        <v>1181068</v>
      </c>
      <c r="P22" s="43">
        <f t="shared" si="0"/>
        <v>1</v>
      </c>
    </row>
    <row r="23" spans="2:18" ht="15" x14ac:dyDescent="0.2">
      <c r="B23" s="34">
        <f>+B22+0.01</f>
        <v>1.02</v>
      </c>
      <c r="C23" s="227" t="s">
        <v>59</v>
      </c>
      <c r="D23" s="227"/>
      <c r="E23" s="35" t="s">
        <v>60</v>
      </c>
      <c r="F23" s="36">
        <v>800</v>
      </c>
      <c r="G23" s="37">
        <v>5167</v>
      </c>
      <c r="H23" s="38">
        <f>+F23*G23</f>
        <v>4133600</v>
      </c>
      <c r="I23" s="39">
        <v>641.98</v>
      </c>
      <c r="J23" s="40"/>
      <c r="K23" s="41">
        <v>1441.98</v>
      </c>
      <c r="L23" s="42">
        <f>K23</f>
        <v>1441.98</v>
      </c>
      <c r="M23" s="205">
        <f>L23*G23</f>
        <v>7450710.6600000001</v>
      </c>
      <c r="N23" s="39">
        <f>'C.Cantidades'!J27</f>
        <v>1441.98</v>
      </c>
      <c r="O23" s="193">
        <f t="shared" ref="O23:O26" si="1">N23*G23</f>
        <v>7450710.6600000001</v>
      </c>
      <c r="P23" s="43">
        <f t="shared" si="0"/>
        <v>1</v>
      </c>
    </row>
    <row r="24" spans="2:18" ht="15" x14ac:dyDescent="0.2">
      <c r="B24" s="34">
        <f>+B23+0.01</f>
        <v>1.03</v>
      </c>
      <c r="C24" s="227" t="s">
        <v>61</v>
      </c>
      <c r="D24" s="227"/>
      <c r="E24" s="35" t="s">
        <v>58</v>
      </c>
      <c r="F24" s="36">
        <f>7*1.1</f>
        <v>7.7000000000000011</v>
      </c>
      <c r="G24" s="37">
        <v>46765</v>
      </c>
      <c r="H24" s="38">
        <f>+F24*G24</f>
        <v>360090.50000000006</v>
      </c>
      <c r="I24" s="39">
        <v>10.617999999999997</v>
      </c>
      <c r="J24" s="40"/>
      <c r="K24" s="41">
        <v>18.317999999999998</v>
      </c>
      <c r="L24" s="42">
        <f>K24</f>
        <v>18.317999999999998</v>
      </c>
      <c r="M24" s="205">
        <f>L24*G24</f>
        <v>856641.2699999999</v>
      </c>
      <c r="N24" s="39">
        <f>'C.Cantidades'!J36</f>
        <v>18.317999999999998</v>
      </c>
      <c r="O24" s="193">
        <f t="shared" si="1"/>
        <v>856641.2699999999</v>
      </c>
      <c r="P24" s="43">
        <f t="shared" si="0"/>
        <v>1</v>
      </c>
    </row>
    <row r="25" spans="2:18" ht="15" x14ac:dyDescent="0.2">
      <c r="B25" s="34">
        <f>+B24+0.01</f>
        <v>1.04</v>
      </c>
      <c r="C25" s="246" t="s">
        <v>62</v>
      </c>
      <c r="D25" s="246"/>
      <c r="E25" s="35" t="s">
        <v>58</v>
      </c>
      <c r="F25" s="36">
        <v>9</v>
      </c>
      <c r="G25" s="37">
        <v>3922</v>
      </c>
      <c r="H25" s="38">
        <f>+F25*G25</f>
        <v>35298</v>
      </c>
      <c r="I25" s="39"/>
      <c r="J25" s="40"/>
      <c r="K25" s="41"/>
      <c r="L25" s="42">
        <f>F25</f>
        <v>9</v>
      </c>
      <c r="M25" s="205">
        <f>L25*G25</f>
        <v>35298</v>
      </c>
      <c r="N25" s="39">
        <f>'C.Cantidades'!J45</f>
        <v>9</v>
      </c>
      <c r="O25" s="193">
        <f t="shared" si="1"/>
        <v>35298</v>
      </c>
      <c r="P25" s="43">
        <f t="shared" si="0"/>
        <v>1</v>
      </c>
    </row>
    <row r="26" spans="2:18" ht="27.75" customHeight="1" x14ac:dyDescent="0.2">
      <c r="B26" s="34">
        <f>+B25+0.01</f>
        <v>1.05</v>
      </c>
      <c r="C26" s="246" t="s">
        <v>63</v>
      </c>
      <c r="D26" s="246"/>
      <c r="E26" s="35" t="s">
        <v>64</v>
      </c>
      <c r="F26" s="36">
        <v>5.3</v>
      </c>
      <c r="G26" s="37">
        <v>28294</v>
      </c>
      <c r="H26" s="38">
        <f>+F26*G26</f>
        <v>149958.19999999998</v>
      </c>
      <c r="I26" s="39"/>
      <c r="J26" s="44">
        <v>-3.3630800000000001</v>
      </c>
      <c r="K26" s="41">
        <v>1.93692</v>
      </c>
      <c r="L26" s="42">
        <f>K26</f>
        <v>1.93692</v>
      </c>
      <c r="M26" s="205">
        <f>L26*G26</f>
        <v>54803.214480000002</v>
      </c>
      <c r="N26" s="45">
        <f>'C.Cantidades'!K54</f>
        <v>1.93692</v>
      </c>
      <c r="O26" s="193">
        <f t="shared" si="1"/>
        <v>54803.214480000002</v>
      </c>
      <c r="P26" s="43">
        <f t="shared" si="0"/>
        <v>1</v>
      </c>
    </row>
    <row r="27" spans="2:18" ht="15" x14ac:dyDescent="0.2">
      <c r="B27" s="27">
        <v>2</v>
      </c>
      <c r="C27" s="247" t="s">
        <v>65</v>
      </c>
      <c r="D27" s="247"/>
      <c r="E27" s="247"/>
      <c r="F27" s="247"/>
      <c r="G27" s="247"/>
      <c r="H27" s="28">
        <f>+ROUND(SUM(H28:H30),0)</f>
        <v>11419850</v>
      </c>
      <c r="I27" s="29"/>
      <c r="J27" s="30"/>
      <c r="K27" s="31"/>
      <c r="L27" s="32"/>
      <c r="M27" s="206">
        <f>+ROUND(SUM(M28:M30),0)</f>
        <v>7309697</v>
      </c>
      <c r="N27" s="46"/>
      <c r="O27" s="194">
        <f>+ROUND(SUM(O28:O30),0)</f>
        <v>0</v>
      </c>
      <c r="P27" s="33">
        <f t="shared" si="0"/>
        <v>0</v>
      </c>
    </row>
    <row r="28" spans="2:18" ht="15" x14ac:dyDescent="0.2">
      <c r="B28" s="34">
        <f>+B27+0.01</f>
        <v>2.0099999999999998</v>
      </c>
      <c r="C28" s="227" t="s">
        <v>66</v>
      </c>
      <c r="D28" s="227"/>
      <c r="E28" s="35" t="s">
        <v>67</v>
      </c>
      <c r="F28" s="36">
        <v>144</v>
      </c>
      <c r="G28" s="47">
        <v>23312</v>
      </c>
      <c r="H28" s="48">
        <f>+F28*G28</f>
        <v>3356928</v>
      </c>
      <c r="I28" s="49"/>
      <c r="J28" s="40"/>
      <c r="K28" s="41"/>
      <c r="L28" s="42">
        <f>F28</f>
        <v>144</v>
      </c>
      <c r="M28" s="205">
        <f>L28*G28</f>
        <v>3356928</v>
      </c>
      <c r="N28" s="39"/>
      <c r="O28" s="193">
        <f t="shared" ref="O28:O30" si="2">N28*G28</f>
        <v>0</v>
      </c>
      <c r="P28" s="43">
        <f t="shared" si="0"/>
        <v>0</v>
      </c>
    </row>
    <row r="29" spans="2:18" ht="54.75" customHeight="1" x14ac:dyDescent="0.2">
      <c r="B29" s="34">
        <f>+B28+0.01</f>
        <v>2.0199999999999996</v>
      </c>
      <c r="C29" s="227" t="s">
        <v>68</v>
      </c>
      <c r="D29" s="227"/>
      <c r="E29" s="50" t="s">
        <v>64</v>
      </c>
      <c r="F29" s="51">
        <f>7.7*0.2</f>
        <v>1.54</v>
      </c>
      <c r="G29" s="37">
        <v>916338</v>
      </c>
      <c r="H29" s="38">
        <f>+F29*G29</f>
        <v>1411160.52</v>
      </c>
      <c r="I29" s="39">
        <v>0.33879999999999999</v>
      </c>
      <c r="J29" s="40"/>
      <c r="K29" s="41">
        <v>1.8788</v>
      </c>
      <c r="L29" s="42">
        <f>K29</f>
        <v>1.8788</v>
      </c>
      <c r="M29" s="205">
        <f>L29*G29</f>
        <v>1721615.8344000001</v>
      </c>
      <c r="N29" s="39"/>
      <c r="O29" s="193">
        <f t="shared" si="2"/>
        <v>0</v>
      </c>
      <c r="P29" s="43">
        <f t="shared" si="0"/>
        <v>0</v>
      </c>
    </row>
    <row r="30" spans="2:18" ht="41.25" customHeight="1" x14ac:dyDescent="0.2">
      <c r="B30" s="34">
        <f>+B29+0.01</f>
        <v>2.0299999999999994</v>
      </c>
      <c r="C30" s="246" t="s">
        <v>69</v>
      </c>
      <c r="D30" s="246"/>
      <c r="E30" s="35" t="s">
        <v>60</v>
      </c>
      <c r="F30" s="36">
        <v>788.03</v>
      </c>
      <c r="G30" s="37">
        <v>8441</v>
      </c>
      <c r="H30" s="38">
        <f>+F30*G30</f>
        <v>6651761.2299999995</v>
      </c>
      <c r="I30" s="39"/>
      <c r="J30" s="44">
        <v>-523.70663999999988</v>
      </c>
      <c r="K30" s="41">
        <v>264.32336000000004</v>
      </c>
      <c r="L30" s="42">
        <f>K30</f>
        <v>264.32336000000004</v>
      </c>
      <c r="M30" s="205">
        <f>L30*G30</f>
        <v>2231153.4817600003</v>
      </c>
      <c r="N30" s="52"/>
      <c r="O30" s="193">
        <f t="shared" si="2"/>
        <v>0</v>
      </c>
      <c r="P30" s="43">
        <f t="shared" si="0"/>
        <v>0</v>
      </c>
    </row>
    <row r="31" spans="2:18" ht="18" customHeight="1" x14ac:dyDescent="0.2">
      <c r="B31" s="27">
        <v>3</v>
      </c>
      <c r="C31" s="247" t="s">
        <v>70</v>
      </c>
      <c r="D31" s="247"/>
      <c r="E31" s="247"/>
      <c r="F31" s="247"/>
      <c r="G31" s="247"/>
      <c r="H31" s="28">
        <f>+ROUND(SUM(H32:H42),0)</f>
        <v>114136435</v>
      </c>
      <c r="I31" s="29"/>
      <c r="J31" s="30"/>
      <c r="K31" s="31"/>
      <c r="L31" s="32"/>
      <c r="M31" s="207">
        <f>+ROUND(SUM(M32:M42),0)</f>
        <v>106047071</v>
      </c>
      <c r="N31" s="29"/>
      <c r="O31" s="195">
        <f>+ROUND(SUM(O32:O42),0)</f>
        <v>105502183</v>
      </c>
      <c r="P31" s="33">
        <f t="shared" si="0"/>
        <v>0.99486182885711194</v>
      </c>
    </row>
    <row r="32" spans="2:18" ht="46.5" customHeight="1" x14ac:dyDescent="0.2">
      <c r="B32" s="34">
        <f>+B31+0.01</f>
        <v>3.01</v>
      </c>
      <c r="C32" s="260" t="s">
        <v>71</v>
      </c>
      <c r="D32" s="260"/>
      <c r="E32" s="35" t="s">
        <v>67</v>
      </c>
      <c r="F32" s="40">
        <v>16</v>
      </c>
      <c r="G32" s="53">
        <v>43213</v>
      </c>
      <c r="H32" s="54">
        <f t="shared" ref="H32:H42" si="3">+F32*G32</f>
        <v>691408</v>
      </c>
      <c r="I32" s="42"/>
      <c r="J32" s="40"/>
      <c r="K32" s="41"/>
      <c r="L32" s="42">
        <f>F32</f>
        <v>16</v>
      </c>
      <c r="M32" s="205">
        <f t="shared" ref="M32:M42" si="4">L32*G32</f>
        <v>691408</v>
      </c>
      <c r="N32" s="39">
        <f>'C.Cantidades'!J62</f>
        <v>16</v>
      </c>
      <c r="O32" s="193">
        <f t="shared" ref="O32:O42" si="5">N32*G32</f>
        <v>691408</v>
      </c>
      <c r="P32" s="43">
        <f t="shared" si="0"/>
        <v>1</v>
      </c>
    </row>
    <row r="33" spans="2:18" ht="43.5" customHeight="1" x14ac:dyDescent="0.2">
      <c r="B33" s="34">
        <f>+B32+0.01</f>
        <v>3.0199999999999996</v>
      </c>
      <c r="C33" s="260" t="s">
        <v>72</v>
      </c>
      <c r="D33" s="260"/>
      <c r="E33" s="50" t="s">
        <v>67</v>
      </c>
      <c r="F33" s="51">
        <v>4</v>
      </c>
      <c r="G33" s="55">
        <v>101273</v>
      </c>
      <c r="H33" s="54">
        <f t="shared" si="3"/>
        <v>405092</v>
      </c>
      <c r="I33" s="42"/>
      <c r="J33" s="40"/>
      <c r="K33" s="41"/>
      <c r="L33" s="42">
        <f>F33</f>
        <v>4</v>
      </c>
      <c r="M33" s="205">
        <f t="shared" si="4"/>
        <v>405092</v>
      </c>
      <c r="N33" s="39">
        <f>'C.Cantidades'!J70</f>
        <v>4</v>
      </c>
      <c r="O33" s="193">
        <f t="shared" si="5"/>
        <v>405092</v>
      </c>
      <c r="P33" s="43">
        <f t="shared" si="0"/>
        <v>1</v>
      </c>
    </row>
    <row r="34" spans="2:18" ht="42.75" customHeight="1" x14ac:dyDescent="0.2">
      <c r="B34" s="34">
        <f t="shared" ref="B34:B42" si="6">+B33+0.01</f>
        <v>3.0299999999999994</v>
      </c>
      <c r="C34" s="260" t="s">
        <v>73</v>
      </c>
      <c r="D34" s="260"/>
      <c r="E34" s="50" t="s">
        <v>60</v>
      </c>
      <c r="F34" s="51">
        <v>2811.6</v>
      </c>
      <c r="G34" s="37">
        <v>20672</v>
      </c>
      <c r="H34" s="38">
        <f t="shared" si="3"/>
        <v>58121395.199999996</v>
      </c>
      <c r="I34" s="39">
        <v>170.40000000000009</v>
      </c>
      <c r="J34" s="40"/>
      <c r="K34" s="41">
        <v>2982</v>
      </c>
      <c r="L34" s="42">
        <f>K34</f>
        <v>2982</v>
      </c>
      <c r="M34" s="205">
        <f t="shared" si="4"/>
        <v>61643904</v>
      </c>
      <c r="N34" s="39">
        <f>'C.Cantidades'!J78</f>
        <v>2982</v>
      </c>
      <c r="O34" s="193">
        <f t="shared" si="5"/>
        <v>61643904</v>
      </c>
      <c r="P34" s="43">
        <f t="shared" si="0"/>
        <v>1</v>
      </c>
    </row>
    <row r="35" spans="2:18" ht="42.75" customHeight="1" x14ac:dyDescent="0.2">
      <c r="B35" s="34">
        <f t="shared" si="6"/>
        <v>3.0399999999999991</v>
      </c>
      <c r="C35" s="261" t="s">
        <v>74</v>
      </c>
      <c r="D35" s="262"/>
      <c r="E35" s="35" t="s">
        <v>60</v>
      </c>
      <c r="F35" s="36">
        <v>1515.28</v>
      </c>
      <c r="G35" s="37">
        <v>20672</v>
      </c>
      <c r="H35" s="38">
        <f t="shared" si="3"/>
        <v>31323868.16</v>
      </c>
      <c r="I35" s="39">
        <v>63.920000000000073</v>
      </c>
      <c r="J35" s="40"/>
      <c r="K35" s="41">
        <v>1579.2</v>
      </c>
      <c r="L35" s="42">
        <f>K35</f>
        <v>1579.2</v>
      </c>
      <c r="M35" s="205">
        <f t="shared" si="4"/>
        <v>32645222.400000002</v>
      </c>
      <c r="N35" s="39">
        <f>'C.Cantidades'!J86</f>
        <v>1579.2</v>
      </c>
      <c r="O35" s="193">
        <f t="shared" si="5"/>
        <v>32645222.400000002</v>
      </c>
      <c r="P35" s="43">
        <f t="shared" si="0"/>
        <v>1</v>
      </c>
    </row>
    <row r="36" spans="2:18" ht="38.25" customHeight="1" x14ac:dyDescent="0.2">
      <c r="B36" s="34">
        <f>+B35+0.01</f>
        <v>3.0499999999999989</v>
      </c>
      <c r="C36" s="261" t="s">
        <v>75</v>
      </c>
      <c r="D36" s="262"/>
      <c r="E36" s="50" t="s">
        <v>60</v>
      </c>
      <c r="F36" s="51">
        <v>188.82</v>
      </c>
      <c r="G36" s="37">
        <v>14896</v>
      </c>
      <c r="H36" s="38">
        <f t="shared" si="3"/>
        <v>2812662.7199999997</v>
      </c>
      <c r="I36" s="39">
        <v>24.940000000000026</v>
      </c>
      <c r="J36" s="40"/>
      <c r="K36" s="41">
        <v>213.76000000000002</v>
      </c>
      <c r="L36" s="42">
        <f>K36</f>
        <v>213.76000000000002</v>
      </c>
      <c r="M36" s="205">
        <f t="shared" si="4"/>
        <v>3184168.9600000004</v>
      </c>
      <c r="N36" s="39">
        <f>'C.Cantidades'!J94</f>
        <v>213.76000000000002</v>
      </c>
      <c r="O36" s="193">
        <f t="shared" si="5"/>
        <v>3184168.9600000004</v>
      </c>
      <c r="P36" s="43">
        <f t="shared" si="0"/>
        <v>1</v>
      </c>
    </row>
    <row r="37" spans="2:18" ht="42.75" customHeight="1" x14ac:dyDescent="0.2">
      <c r="B37" s="34">
        <f t="shared" si="6"/>
        <v>3.0599999999999987</v>
      </c>
      <c r="C37" s="263" t="s">
        <v>76</v>
      </c>
      <c r="D37" s="264"/>
      <c r="E37" s="50" t="s">
        <v>60</v>
      </c>
      <c r="F37" s="51">
        <v>195</v>
      </c>
      <c r="G37" s="37">
        <v>14719</v>
      </c>
      <c r="H37" s="38">
        <f t="shared" si="3"/>
        <v>2870205</v>
      </c>
      <c r="I37" s="39">
        <v>1.0829999999999984</v>
      </c>
      <c r="J37" s="40"/>
      <c r="K37" s="41">
        <v>196.083</v>
      </c>
      <c r="L37" s="42">
        <f>K37</f>
        <v>196.083</v>
      </c>
      <c r="M37" s="205">
        <f t="shared" si="4"/>
        <v>2886145.6770000001</v>
      </c>
      <c r="N37" s="39">
        <f>'C.Cantidades'!J102</f>
        <v>196.083</v>
      </c>
      <c r="O37" s="193">
        <f t="shared" si="5"/>
        <v>2886145.6770000001</v>
      </c>
      <c r="P37" s="43">
        <f t="shared" si="0"/>
        <v>1</v>
      </c>
    </row>
    <row r="38" spans="2:18" ht="42.75" customHeight="1" x14ac:dyDescent="0.2">
      <c r="B38" s="34">
        <f t="shared" si="6"/>
        <v>3.0699999999999985</v>
      </c>
      <c r="C38" s="265" t="s">
        <v>77</v>
      </c>
      <c r="D38" s="266"/>
      <c r="E38" s="35" t="s">
        <v>67</v>
      </c>
      <c r="F38" s="51">
        <v>72</v>
      </c>
      <c r="G38" s="37">
        <v>23760</v>
      </c>
      <c r="H38" s="38">
        <f t="shared" si="3"/>
        <v>1710720</v>
      </c>
      <c r="I38" s="39"/>
      <c r="J38" s="44">
        <v>-72</v>
      </c>
      <c r="K38" s="56"/>
      <c r="L38" s="57">
        <v>0</v>
      </c>
      <c r="M38" s="205">
        <f t="shared" si="4"/>
        <v>0</v>
      </c>
      <c r="N38" s="52"/>
      <c r="O38" s="193">
        <f t="shared" si="5"/>
        <v>0</v>
      </c>
      <c r="P38" s="43">
        <v>0</v>
      </c>
    </row>
    <row r="39" spans="2:18" ht="51.75" customHeight="1" x14ac:dyDescent="0.2">
      <c r="B39" s="34">
        <f t="shared" si="6"/>
        <v>3.0799999999999983</v>
      </c>
      <c r="C39" s="265" t="s">
        <v>78</v>
      </c>
      <c r="D39" s="266"/>
      <c r="E39" s="35" t="s">
        <v>79</v>
      </c>
      <c r="F39" s="36">
        <v>72</v>
      </c>
      <c r="G39" s="37">
        <v>116268</v>
      </c>
      <c r="H39" s="38">
        <f t="shared" si="3"/>
        <v>8371296</v>
      </c>
      <c r="I39" s="39"/>
      <c r="J39" s="44">
        <v>-72</v>
      </c>
      <c r="K39" s="56"/>
      <c r="L39" s="57">
        <v>0</v>
      </c>
      <c r="M39" s="205">
        <f t="shared" si="4"/>
        <v>0</v>
      </c>
      <c r="N39" s="52"/>
      <c r="O39" s="193">
        <f t="shared" si="5"/>
        <v>0</v>
      </c>
      <c r="P39" s="43">
        <v>0</v>
      </c>
    </row>
    <row r="40" spans="2:18" ht="58.5" customHeight="1" x14ac:dyDescent="0.2">
      <c r="B40" s="34">
        <f t="shared" si="6"/>
        <v>3.0899999999999981</v>
      </c>
      <c r="C40" s="265" t="s">
        <v>80</v>
      </c>
      <c r="D40" s="266"/>
      <c r="E40" s="35" t="s">
        <v>58</v>
      </c>
      <c r="F40" s="36">
        <f>0.8*5</f>
        <v>4</v>
      </c>
      <c r="G40" s="37">
        <v>123921</v>
      </c>
      <c r="H40" s="38">
        <f t="shared" si="3"/>
        <v>495684</v>
      </c>
      <c r="I40" s="39"/>
      <c r="J40" s="40"/>
      <c r="K40" s="41"/>
      <c r="L40" s="42">
        <f>F40</f>
        <v>4</v>
      </c>
      <c r="M40" s="205">
        <f t="shared" si="4"/>
        <v>495684</v>
      </c>
      <c r="N40" s="39"/>
      <c r="O40" s="193">
        <f t="shared" si="5"/>
        <v>0</v>
      </c>
      <c r="P40" s="43">
        <f t="shared" si="0"/>
        <v>0</v>
      </c>
    </row>
    <row r="41" spans="2:18" ht="57.75" customHeight="1" x14ac:dyDescent="0.2">
      <c r="B41" s="58">
        <f t="shared" si="6"/>
        <v>3.0999999999999979</v>
      </c>
      <c r="C41" s="265" t="s">
        <v>81</v>
      </c>
      <c r="D41" s="266"/>
      <c r="E41" s="35" t="s">
        <v>58</v>
      </c>
      <c r="F41" s="36">
        <v>4</v>
      </c>
      <c r="G41" s="37">
        <v>12301</v>
      </c>
      <c r="H41" s="38">
        <f t="shared" si="3"/>
        <v>49204</v>
      </c>
      <c r="I41" s="39"/>
      <c r="J41" s="40"/>
      <c r="K41" s="41"/>
      <c r="L41" s="42">
        <f>F41</f>
        <v>4</v>
      </c>
      <c r="M41" s="205">
        <f t="shared" si="4"/>
        <v>49204</v>
      </c>
      <c r="N41" s="39"/>
      <c r="O41" s="193">
        <f t="shared" si="5"/>
        <v>0</v>
      </c>
      <c r="P41" s="43">
        <f t="shared" si="0"/>
        <v>0</v>
      </c>
    </row>
    <row r="42" spans="2:18" ht="43.5" customHeight="1" x14ac:dyDescent="0.2">
      <c r="B42" s="34">
        <f t="shared" si="6"/>
        <v>3.1099999999999977</v>
      </c>
      <c r="C42" s="265" t="s">
        <v>82</v>
      </c>
      <c r="D42" s="266"/>
      <c r="E42" s="35" t="s">
        <v>83</v>
      </c>
      <c r="F42" s="36">
        <v>350</v>
      </c>
      <c r="G42" s="37">
        <v>20814</v>
      </c>
      <c r="H42" s="38">
        <f t="shared" si="3"/>
        <v>7284900</v>
      </c>
      <c r="I42" s="59"/>
      <c r="J42" s="60">
        <v>-155.60000000000002</v>
      </c>
      <c r="K42" s="61">
        <v>194.39999999999998</v>
      </c>
      <c r="L42" s="45">
        <f>K42</f>
        <v>194.39999999999998</v>
      </c>
      <c r="M42" s="205">
        <f t="shared" si="4"/>
        <v>4046241.5999999996</v>
      </c>
      <c r="N42" s="45">
        <f>'C.Cantidades'!J111</f>
        <v>194.39999999999998</v>
      </c>
      <c r="O42" s="193">
        <f t="shared" si="5"/>
        <v>4046241.5999999996</v>
      </c>
      <c r="P42" s="43">
        <f t="shared" si="0"/>
        <v>1</v>
      </c>
    </row>
    <row r="43" spans="2:18" ht="15" x14ac:dyDescent="0.2">
      <c r="B43" s="271" t="s">
        <v>84</v>
      </c>
      <c r="C43" s="272"/>
      <c r="D43" s="273"/>
      <c r="E43" s="62"/>
      <c r="F43" s="62"/>
      <c r="G43" s="62"/>
      <c r="H43" s="63">
        <f>+H44+H46</f>
        <v>13141779</v>
      </c>
      <c r="I43" s="64"/>
      <c r="J43" s="30"/>
      <c r="K43" s="31"/>
      <c r="L43" s="32"/>
      <c r="M43" s="65">
        <f>+M44+M46</f>
        <v>15790923.238333335</v>
      </c>
      <c r="N43" s="64"/>
      <c r="O43" s="196">
        <f>+O44+O46</f>
        <v>2179825</v>
      </c>
      <c r="P43" s="33">
        <f t="shared" si="0"/>
        <v>0.13804291029091667</v>
      </c>
      <c r="R43" s="26"/>
    </row>
    <row r="44" spans="2:18" ht="15" x14ac:dyDescent="0.2">
      <c r="B44" s="27">
        <v>4</v>
      </c>
      <c r="C44" s="274" t="s">
        <v>85</v>
      </c>
      <c r="D44" s="275"/>
      <c r="E44" s="66"/>
      <c r="F44" s="66"/>
      <c r="G44" s="66"/>
      <c r="H44" s="67">
        <f>+SUM(H45:H45)</f>
        <v>2179825</v>
      </c>
      <c r="I44" s="68"/>
      <c r="J44" s="30"/>
      <c r="K44" s="31"/>
      <c r="L44" s="32"/>
      <c r="M44" s="67">
        <f>+SUM(M45:M45)</f>
        <v>2179825</v>
      </c>
      <c r="N44" s="68"/>
      <c r="O44" s="197">
        <f>+SUM(O45:O45)</f>
        <v>2179825</v>
      </c>
      <c r="P44" s="33">
        <f t="shared" si="0"/>
        <v>1</v>
      </c>
    </row>
    <row r="45" spans="2:18" ht="15" x14ac:dyDescent="0.2">
      <c r="B45" s="34">
        <f>+B44+0.01</f>
        <v>4.01</v>
      </c>
      <c r="C45" s="261" t="s">
        <v>86</v>
      </c>
      <c r="D45" s="262"/>
      <c r="E45" s="35" t="s">
        <v>87</v>
      </c>
      <c r="F45" s="36">
        <v>25</v>
      </c>
      <c r="G45" s="37">
        <v>87193</v>
      </c>
      <c r="H45" s="38">
        <f>+F45*G45</f>
        <v>2179825</v>
      </c>
      <c r="I45" s="39"/>
      <c r="J45" s="40"/>
      <c r="K45" s="41"/>
      <c r="L45" s="42">
        <f>F45</f>
        <v>25</v>
      </c>
      <c r="M45" s="205">
        <f>L45*G45</f>
        <v>2179825</v>
      </c>
      <c r="N45" s="39">
        <f>'C.Cantidades'!J120</f>
        <v>25</v>
      </c>
      <c r="O45" s="193">
        <f>N45*G45</f>
        <v>2179825</v>
      </c>
      <c r="P45" s="43">
        <f t="shared" si="0"/>
        <v>1</v>
      </c>
    </row>
    <row r="46" spans="2:18" ht="15" x14ac:dyDescent="0.2">
      <c r="B46" s="27">
        <v>5</v>
      </c>
      <c r="C46" s="267" t="s">
        <v>88</v>
      </c>
      <c r="D46" s="268"/>
      <c r="E46" s="66"/>
      <c r="F46" s="66"/>
      <c r="G46" s="66"/>
      <c r="H46" s="67">
        <f>+SUM(H47:H54)</f>
        <v>10961954</v>
      </c>
      <c r="I46" s="68"/>
      <c r="J46" s="30"/>
      <c r="K46" s="31"/>
      <c r="L46" s="32"/>
      <c r="M46" s="67">
        <f>+SUM(M47:M54)</f>
        <v>13611098.238333335</v>
      </c>
      <c r="N46" s="68"/>
      <c r="O46" s="197">
        <f>+SUM(O47:O54)</f>
        <v>0</v>
      </c>
      <c r="P46" s="33">
        <f t="shared" si="0"/>
        <v>0</v>
      </c>
    </row>
    <row r="47" spans="2:18" ht="126.75" customHeight="1" x14ac:dyDescent="0.2">
      <c r="B47" s="34">
        <f t="shared" ref="B47:B54" si="7">+B46+0.01</f>
        <v>5.01</v>
      </c>
      <c r="C47" s="269" t="s">
        <v>89</v>
      </c>
      <c r="D47" s="270"/>
      <c r="E47" s="35" t="s">
        <v>67</v>
      </c>
      <c r="F47" s="36">
        <v>1</v>
      </c>
      <c r="G47" s="37">
        <v>6630127</v>
      </c>
      <c r="H47" s="38">
        <f>+F47*G47</f>
        <v>6630127</v>
      </c>
      <c r="I47" s="39"/>
      <c r="J47" s="40"/>
      <c r="K47" s="41"/>
      <c r="L47" s="42">
        <f>F47</f>
        <v>1</v>
      </c>
      <c r="M47" s="205">
        <f t="shared" ref="M47:M54" si="8">L47*G47</f>
        <v>6630127</v>
      </c>
      <c r="N47" s="39"/>
      <c r="O47" s="193">
        <f t="shared" ref="O47:O54" si="9">N47*G47</f>
        <v>0</v>
      </c>
      <c r="P47" s="43">
        <f t="shared" si="0"/>
        <v>0</v>
      </c>
    </row>
    <row r="48" spans="2:18" ht="54" customHeight="1" x14ac:dyDescent="0.2">
      <c r="B48" s="34">
        <f t="shared" si="7"/>
        <v>5.0199999999999996</v>
      </c>
      <c r="C48" s="269" t="s">
        <v>90</v>
      </c>
      <c r="D48" s="270"/>
      <c r="E48" s="35" t="s">
        <v>87</v>
      </c>
      <c r="F48" s="36">
        <v>25</v>
      </c>
      <c r="G48" s="37">
        <v>98244.000000000015</v>
      </c>
      <c r="H48" s="38">
        <f t="shared" ref="H48:H54" si="10">+F48*G48</f>
        <v>2456100.0000000005</v>
      </c>
      <c r="I48" s="39">
        <v>18.71</v>
      </c>
      <c r="J48" s="40"/>
      <c r="K48" s="41">
        <v>43.71</v>
      </c>
      <c r="L48" s="42">
        <f t="shared" ref="L48:L54" si="11">K48</f>
        <v>43.71</v>
      </c>
      <c r="M48" s="205">
        <f t="shared" si="8"/>
        <v>4294245.2400000012</v>
      </c>
      <c r="N48" s="39"/>
      <c r="O48" s="193">
        <f t="shared" si="9"/>
        <v>0</v>
      </c>
      <c r="P48" s="43">
        <f t="shared" si="0"/>
        <v>0</v>
      </c>
    </row>
    <row r="49" spans="2:16" ht="28.5" customHeight="1" x14ac:dyDescent="0.2">
      <c r="B49" s="34">
        <f t="shared" si="7"/>
        <v>5.0299999999999994</v>
      </c>
      <c r="C49" s="269" t="s">
        <v>91</v>
      </c>
      <c r="D49" s="270"/>
      <c r="E49" s="35" t="s">
        <v>67</v>
      </c>
      <c r="F49" s="36">
        <v>10</v>
      </c>
      <c r="G49" s="37">
        <v>33013</v>
      </c>
      <c r="H49" s="38">
        <f t="shared" si="10"/>
        <v>330130</v>
      </c>
      <c r="I49" s="39"/>
      <c r="J49" s="40"/>
      <c r="K49" s="41">
        <v>10</v>
      </c>
      <c r="L49" s="42">
        <f t="shared" si="11"/>
        <v>10</v>
      </c>
      <c r="M49" s="205">
        <f t="shared" si="8"/>
        <v>330130</v>
      </c>
      <c r="N49" s="39"/>
      <c r="O49" s="193">
        <f t="shared" si="9"/>
        <v>0</v>
      </c>
      <c r="P49" s="43">
        <f t="shared" si="0"/>
        <v>0</v>
      </c>
    </row>
    <row r="50" spans="2:16" ht="34.5" customHeight="1" x14ac:dyDescent="0.2">
      <c r="B50" s="34">
        <f t="shared" si="7"/>
        <v>5.0399999999999991</v>
      </c>
      <c r="C50" s="269" t="s">
        <v>92</v>
      </c>
      <c r="D50" s="270"/>
      <c r="E50" s="35" t="s">
        <v>67</v>
      </c>
      <c r="F50" s="36">
        <v>20</v>
      </c>
      <c r="G50" s="37">
        <v>19973</v>
      </c>
      <c r="H50" s="38">
        <f t="shared" si="10"/>
        <v>399460</v>
      </c>
      <c r="I50" s="39">
        <v>21</v>
      </c>
      <c r="J50" s="40"/>
      <c r="K50" s="41">
        <v>41</v>
      </c>
      <c r="L50" s="42">
        <f t="shared" si="11"/>
        <v>41</v>
      </c>
      <c r="M50" s="205">
        <f t="shared" si="8"/>
        <v>818893</v>
      </c>
      <c r="N50" s="39"/>
      <c r="O50" s="193">
        <f t="shared" si="9"/>
        <v>0</v>
      </c>
      <c r="P50" s="43">
        <f t="shared" si="0"/>
        <v>0</v>
      </c>
    </row>
    <row r="51" spans="2:16" ht="42.75" customHeight="1" x14ac:dyDescent="0.2">
      <c r="B51" s="34">
        <f t="shared" si="7"/>
        <v>5.0499999999999989</v>
      </c>
      <c r="C51" s="269" t="s">
        <v>93</v>
      </c>
      <c r="D51" s="270"/>
      <c r="E51" s="35" t="s">
        <v>67</v>
      </c>
      <c r="F51" s="36">
        <v>1</v>
      </c>
      <c r="G51" s="37">
        <v>362707</v>
      </c>
      <c r="H51" s="38">
        <f t="shared" si="10"/>
        <v>362707</v>
      </c>
      <c r="I51" s="39"/>
      <c r="J51" s="40"/>
      <c r="K51" s="41">
        <v>1</v>
      </c>
      <c r="L51" s="42">
        <f t="shared" si="11"/>
        <v>1</v>
      </c>
      <c r="M51" s="205">
        <f t="shared" si="8"/>
        <v>362707</v>
      </c>
      <c r="N51" s="39"/>
      <c r="O51" s="193">
        <f t="shared" si="9"/>
        <v>0</v>
      </c>
      <c r="P51" s="43">
        <f t="shared" si="0"/>
        <v>0</v>
      </c>
    </row>
    <row r="52" spans="2:16" ht="28.5" customHeight="1" x14ac:dyDescent="0.2">
      <c r="B52" s="34">
        <f t="shared" si="7"/>
        <v>5.0599999999999987</v>
      </c>
      <c r="C52" s="269" t="s">
        <v>94</v>
      </c>
      <c r="D52" s="270"/>
      <c r="E52" s="35" t="s">
        <v>67</v>
      </c>
      <c r="F52" s="36">
        <v>2</v>
      </c>
      <c r="G52" s="37">
        <v>80494</v>
      </c>
      <c r="H52" s="38">
        <f t="shared" si="10"/>
        <v>160988</v>
      </c>
      <c r="I52" s="39"/>
      <c r="J52" s="40"/>
      <c r="K52" s="41">
        <v>2</v>
      </c>
      <c r="L52" s="42">
        <f t="shared" si="11"/>
        <v>2</v>
      </c>
      <c r="M52" s="205">
        <f t="shared" si="8"/>
        <v>160988</v>
      </c>
      <c r="N52" s="39"/>
      <c r="O52" s="193">
        <f t="shared" si="9"/>
        <v>0</v>
      </c>
      <c r="P52" s="43">
        <f t="shared" si="0"/>
        <v>0</v>
      </c>
    </row>
    <row r="53" spans="2:16" ht="28.5" customHeight="1" x14ac:dyDescent="0.2">
      <c r="B53" s="34">
        <f t="shared" si="7"/>
        <v>5.0699999999999985</v>
      </c>
      <c r="C53" s="269" t="s">
        <v>95</v>
      </c>
      <c r="D53" s="270"/>
      <c r="E53" s="35" t="s">
        <v>67</v>
      </c>
      <c r="F53" s="36">
        <v>36</v>
      </c>
      <c r="G53" s="37">
        <v>10314</v>
      </c>
      <c r="H53" s="38">
        <f t="shared" si="10"/>
        <v>371304</v>
      </c>
      <c r="I53" s="39"/>
      <c r="J53" s="40"/>
      <c r="K53" s="41">
        <v>36</v>
      </c>
      <c r="L53" s="42">
        <f t="shared" si="11"/>
        <v>36</v>
      </c>
      <c r="M53" s="205">
        <f t="shared" si="8"/>
        <v>371304</v>
      </c>
      <c r="N53" s="39"/>
      <c r="O53" s="193">
        <f t="shared" si="9"/>
        <v>0</v>
      </c>
      <c r="P53" s="43">
        <f t="shared" si="0"/>
        <v>0</v>
      </c>
    </row>
    <row r="54" spans="2:16" ht="43.5" customHeight="1" thickBot="1" x14ac:dyDescent="0.25">
      <c r="B54" s="69">
        <f t="shared" si="7"/>
        <v>5.0799999999999983</v>
      </c>
      <c r="C54" s="284" t="s">
        <v>96</v>
      </c>
      <c r="D54" s="285"/>
      <c r="E54" s="70" t="s">
        <v>67</v>
      </c>
      <c r="F54" s="71">
        <v>12</v>
      </c>
      <c r="G54" s="72">
        <v>20928.166666666672</v>
      </c>
      <c r="H54" s="73">
        <f t="shared" si="10"/>
        <v>251138.00000000006</v>
      </c>
      <c r="I54" s="74">
        <v>18.71</v>
      </c>
      <c r="J54" s="75"/>
      <c r="K54" s="41">
        <v>30.71</v>
      </c>
      <c r="L54" s="42">
        <f t="shared" si="11"/>
        <v>30.71</v>
      </c>
      <c r="M54" s="205">
        <f t="shared" si="8"/>
        <v>642703.99833333353</v>
      </c>
      <c r="N54" s="39"/>
      <c r="O54" s="193">
        <f t="shared" si="9"/>
        <v>0</v>
      </c>
      <c r="P54" s="43">
        <f t="shared" si="0"/>
        <v>0</v>
      </c>
    </row>
    <row r="55" spans="2:16" ht="27.75" customHeight="1" x14ac:dyDescent="0.2">
      <c r="B55" s="27" t="s">
        <v>97</v>
      </c>
      <c r="C55" s="286" t="s">
        <v>98</v>
      </c>
      <c r="D55" s="287"/>
      <c r="E55" s="66"/>
      <c r="F55" s="66"/>
      <c r="G55" s="66"/>
      <c r="H55" s="28">
        <f>+ROUND(SUM(H56:H58),0)</f>
        <v>0</v>
      </c>
      <c r="I55" s="76"/>
      <c r="J55" s="77"/>
      <c r="K55" s="78"/>
      <c r="L55" s="32"/>
      <c r="M55" s="204">
        <f>+ROUND(SUM(M56:M58),0)</f>
        <v>18129532</v>
      </c>
      <c r="N55" s="29"/>
      <c r="O55" s="198">
        <f>+ROUND(SUM(O56:O58),0)</f>
        <v>13261922</v>
      </c>
      <c r="P55" s="33">
        <f t="shared" si="0"/>
        <v>0.73150934067134221</v>
      </c>
    </row>
    <row r="56" spans="2:16" ht="43.5" customHeight="1" x14ac:dyDescent="0.2">
      <c r="B56" s="34" t="s">
        <v>99</v>
      </c>
      <c r="C56" s="288" t="s">
        <v>100</v>
      </c>
      <c r="D56" s="289"/>
      <c r="E56" s="50" t="s">
        <v>60</v>
      </c>
      <c r="F56" s="51"/>
      <c r="G56" s="37">
        <v>20672</v>
      </c>
      <c r="H56" s="38">
        <f>+F56*G56</f>
        <v>0</v>
      </c>
      <c r="I56" s="42">
        <v>620.47206815999994</v>
      </c>
      <c r="J56" s="60"/>
      <c r="K56" s="61">
        <v>620.47206815999994</v>
      </c>
      <c r="L56" s="45">
        <f>K56</f>
        <v>620.47206815999994</v>
      </c>
      <c r="M56" s="205">
        <f>L56*G56</f>
        <v>12826398.593003519</v>
      </c>
      <c r="N56" s="39">
        <f>'C.Cantidades'!J132</f>
        <v>620.47206815999994</v>
      </c>
      <c r="O56" s="193">
        <f t="shared" ref="O56:O58" si="12">N56*G56</f>
        <v>12826398.593003519</v>
      </c>
      <c r="P56" s="43">
        <f t="shared" si="0"/>
        <v>1</v>
      </c>
    </row>
    <row r="57" spans="2:16" ht="43.5" customHeight="1" x14ac:dyDescent="0.2">
      <c r="B57" s="34" t="s">
        <v>101</v>
      </c>
      <c r="C57" s="265" t="s">
        <v>102</v>
      </c>
      <c r="D57" s="266"/>
      <c r="E57" s="50" t="s">
        <v>103</v>
      </c>
      <c r="F57" s="51"/>
      <c r="G57" s="37">
        <v>8500</v>
      </c>
      <c r="H57" s="38">
        <f>+F57*G57</f>
        <v>0</v>
      </c>
      <c r="I57" s="42">
        <v>51.238000000000007</v>
      </c>
      <c r="J57" s="60"/>
      <c r="K57" s="61">
        <v>51.238000000000007</v>
      </c>
      <c r="L57" s="45">
        <f>K57</f>
        <v>51.238000000000007</v>
      </c>
      <c r="M57" s="205">
        <f>L57*G57</f>
        <v>435523.00000000006</v>
      </c>
      <c r="N57" s="39">
        <f>'C.Cantidades'!J140</f>
        <v>51.238000000000007</v>
      </c>
      <c r="O57" s="193">
        <f t="shared" si="12"/>
        <v>435523.00000000006</v>
      </c>
      <c r="P57" s="43">
        <f t="shared" si="0"/>
        <v>1</v>
      </c>
    </row>
    <row r="58" spans="2:16" ht="43.5" customHeight="1" thickBot="1" x14ac:dyDescent="0.25">
      <c r="B58" s="79" t="s">
        <v>104</v>
      </c>
      <c r="C58" s="276" t="s">
        <v>105</v>
      </c>
      <c r="D58" s="277"/>
      <c r="E58" s="80" t="s">
        <v>103</v>
      </c>
      <c r="F58" s="81"/>
      <c r="G58" s="82">
        <v>95000</v>
      </c>
      <c r="H58" s="83">
        <f>+F58*G58</f>
        <v>0</v>
      </c>
      <c r="I58" s="84">
        <v>51.238000000000007</v>
      </c>
      <c r="J58" s="85"/>
      <c r="K58" s="86">
        <v>51.238000000000007</v>
      </c>
      <c r="L58" s="87">
        <f>K58</f>
        <v>51.238000000000007</v>
      </c>
      <c r="M58" s="208">
        <f>L58*G58</f>
        <v>4867610.0000000009</v>
      </c>
      <c r="N58" s="88"/>
      <c r="O58" s="193">
        <f t="shared" si="12"/>
        <v>0</v>
      </c>
      <c r="P58" s="43">
        <f t="shared" si="0"/>
        <v>0</v>
      </c>
    </row>
    <row r="59" spans="2:16" ht="27" customHeight="1" x14ac:dyDescent="0.2">
      <c r="B59" s="89"/>
      <c r="C59" s="90" t="s">
        <v>106</v>
      </c>
      <c r="D59" s="91"/>
      <c r="E59" s="92"/>
      <c r="F59" s="92"/>
      <c r="G59" s="93"/>
      <c r="H59" s="94">
        <f>+H60+H82</f>
        <v>0</v>
      </c>
      <c r="I59" s="76"/>
      <c r="J59" s="77"/>
      <c r="K59" s="78"/>
      <c r="L59" s="95"/>
      <c r="M59" s="96">
        <f>+M60+M82+M84</f>
        <v>55527508.884481996</v>
      </c>
      <c r="N59" s="97"/>
      <c r="O59" s="199">
        <f>+O60+O82+O84</f>
        <v>0</v>
      </c>
      <c r="P59" s="33">
        <f t="shared" si="0"/>
        <v>0</v>
      </c>
    </row>
    <row r="60" spans="2:16" ht="27" customHeight="1" thickBot="1" x14ac:dyDescent="0.25">
      <c r="B60" s="98"/>
      <c r="C60" s="99" t="s">
        <v>107</v>
      </c>
      <c r="D60" s="100"/>
      <c r="E60" s="101"/>
      <c r="F60" s="101"/>
      <c r="G60" s="102"/>
      <c r="H60" s="103">
        <f>SUM(H61:H81)</f>
        <v>0</v>
      </c>
      <c r="I60" s="104"/>
      <c r="J60" s="105"/>
      <c r="K60" s="106"/>
      <c r="L60" s="107"/>
      <c r="M60" s="209">
        <f>SUM(M61:M81)</f>
        <v>21346710.800480001</v>
      </c>
      <c r="N60" s="104"/>
      <c r="O60" s="200">
        <f>SUM(O61:O81)</f>
        <v>0</v>
      </c>
      <c r="P60" s="33">
        <f t="shared" si="0"/>
        <v>0</v>
      </c>
    </row>
    <row r="61" spans="2:16" ht="31.5" customHeight="1" x14ac:dyDescent="0.2">
      <c r="B61" s="34"/>
      <c r="C61" s="278" t="s">
        <v>108</v>
      </c>
      <c r="D61" s="279"/>
      <c r="E61" s="35"/>
      <c r="F61" s="36"/>
      <c r="G61" s="108"/>
      <c r="H61" s="38"/>
      <c r="I61" s="109"/>
      <c r="J61" s="40"/>
      <c r="K61" s="61"/>
      <c r="L61" s="110"/>
      <c r="M61" s="210">
        <f t="shared" ref="M61:M81" si="13">L61*G61</f>
        <v>0</v>
      </c>
      <c r="N61" s="111"/>
      <c r="O61" s="193">
        <f t="shared" ref="O61:O81" si="14">N61*G61</f>
        <v>0</v>
      </c>
      <c r="P61" s="43"/>
    </row>
    <row r="62" spans="2:16" ht="31.5" customHeight="1" x14ac:dyDescent="0.2">
      <c r="B62" s="34" t="s">
        <v>109</v>
      </c>
      <c r="C62" s="280" t="s">
        <v>110</v>
      </c>
      <c r="D62" s="281"/>
      <c r="E62" s="35" t="s">
        <v>111</v>
      </c>
      <c r="F62" s="36"/>
      <c r="G62" s="108">
        <v>26944</v>
      </c>
      <c r="H62" s="38">
        <f t="shared" ref="H62:H81" si="15">+F62*G62</f>
        <v>0</v>
      </c>
      <c r="I62" s="109">
        <v>4.54</v>
      </c>
      <c r="J62" s="40"/>
      <c r="K62" s="61">
        <v>4.54</v>
      </c>
      <c r="L62" s="45">
        <f>K62</f>
        <v>4.54</v>
      </c>
      <c r="M62" s="205">
        <f t="shared" si="13"/>
        <v>122325.75999999999</v>
      </c>
      <c r="N62" s="39"/>
      <c r="O62" s="193">
        <f t="shared" si="14"/>
        <v>0</v>
      </c>
      <c r="P62" s="43">
        <f t="shared" si="0"/>
        <v>0</v>
      </c>
    </row>
    <row r="63" spans="2:16" ht="31.5" customHeight="1" x14ac:dyDescent="0.2">
      <c r="B63" s="34"/>
      <c r="C63" s="282" t="s">
        <v>112</v>
      </c>
      <c r="D63" s="283"/>
      <c r="E63" s="35"/>
      <c r="F63" s="36"/>
      <c r="G63" s="108"/>
      <c r="H63" s="38"/>
      <c r="I63" s="109"/>
      <c r="J63" s="40"/>
      <c r="K63" s="61"/>
      <c r="L63" s="45"/>
      <c r="M63" s="205">
        <f t="shared" si="13"/>
        <v>0</v>
      </c>
      <c r="N63" s="39"/>
      <c r="O63" s="193">
        <f t="shared" si="14"/>
        <v>0</v>
      </c>
      <c r="P63" s="43"/>
    </row>
    <row r="64" spans="2:16" ht="31.5" customHeight="1" x14ac:dyDescent="0.2">
      <c r="B64" s="34" t="s">
        <v>113</v>
      </c>
      <c r="C64" s="280" t="s">
        <v>114</v>
      </c>
      <c r="D64" s="281"/>
      <c r="E64" s="35" t="s">
        <v>111</v>
      </c>
      <c r="F64" s="36"/>
      <c r="G64" s="108">
        <v>41825</v>
      </c>
      <c r="H64" s="38">
        <f t="shared" si="15"/>
        <v>0</v>
      </c>
      <c r="I64" s="109">
        <v>38.46</v>
      </c>
      <c r="J64" s="40"/>
      <c r="K64" s="61">
        <v>38.46</v>
      </c>
      <c r="L64" s="45">
        <f>K64</f>
        <v>38.46</v>
      </c>
      <c r="M64" s="205">
        <f t="shared" si="13"/>
        <v>1608589.5</v>
      </c>
      <c r="N64" s="39"/>
      <c r="O64" s="193">
        <f t="shared" si="14"/>
        <v>0</v>
      </c>
      <c r="P64" s="43">
        <f t="shared" si="0"/>
        <v>0</v>
      </c>
    </row>
    <row r="65" spans="2:16" ht="31.5" customHeight="1" x14ac:dyDescent="0.2">
      <c r="B65" s="34" t="s">
        <v>115</v>
      </c>
      <c r="C65" s="280" t="s">
        <v>116</v>
      </c>
      <c r="D65" s="281"/>
      <c r="E65" s="35" t="s">
        <v>111</v>
      </c>
      <c r="F65" s="36"/>
      <c r="G65" s="108">
        <v>58642</v>
      </c>
      <c r="H65" s="38">
        <f t="shared" si="15"/>
        <v>0</v>
      </c>
      <c r="I65" s="109">
        <v>38.479999999999997</v>
      </c>
      <c r="J65" s="40"/>
      <c r="K65" s="61">
        <v>38.479999999999997</v>
      </c>
      <c r="L65" s="45">
        <f>K65</f>
        <v>38.479999999999997</v>
      </c>
      <c r="M65" s="205">
        <f t="shared" si="13"/>
        <v>2256544.1599999997</v>
      </c>
      <c r="N65" s="39"/>
      <c r="O65" s="193">
        <f t="shared" si="14"/>
        <v>0</v>
      </c>
      <c r="P65" s="43">
        <f t="shared" si="0"/>
        <v>0</v>
      </c>
    </row>
    <row r="66" spans="2:16" ht="31.5" customHeight="1" x14ac:dyDescent="0.2">
      <c r="B66" s="34"/>
      <c r="C66" s="282" t="s">
        <v>117</v>
      </c>
      <c r="D66" s="283"/>
      <c r="E66" s="35"/>
      <c r="F66" s="36"/>
      <c r="G66" s="108"/>
      <c r="H66" s="38"/>
      <c r="I66" s="109"/>
      <c r="J66" s="40"/>
      <c r="K66" s="61"/>
      <c r="L66" s="45"/>
      <c r="M66" s="205">
        <f t="shared" si="13"/>
        <v>0</v>
      </c>
      <c r="N66" s="39"/>
      <c r="O66" s="193">
        <f t="shared" si="14"/>
        <v>0</v>
      </c>
      <c r="P66" s="43"/>
    </row>
    <row r="67" spans="2:16" ht="31.5" customHeight="1" x14ac:dyDescent="0.2">
      <c r="B67" s="34" t="s">
        <v>118</v>
      </c>
      <c r="C67" s="280" t="s">
        <v>119</v>
      </c>
      <c r="D67" s="281"/>
      <c r="E67" s="35" t="s">
        <v>111</v>
      </c>
      <c r="F67" s="36"/>
      <c r="G67" s="108">
        <v>76933</v>
      </c>
      <c r="H67" s="38">
        <f t="shared" si="15"/>
        <v>0</v>
      </c>
      <c r="I67" s="109">
        <v>4.8600000000000003</v>
      </c>
      <c r="J67" s="40"/>
      <c r="K67" s="61">
        <v>4.8600000000000003</v>
      </c>
      <c r="L67" s="45">
        <f>K67</f>
        <v>4.8600000000000003</v>
      </c>
      <c r="M67" s="205">
        <f t="shared" si="13"/>
        <v>373894.38</v>
      </c>
      <c r="N67" s="39"/>
      <c r="O67" s="193">
        <f t="shared" si="14"/>
        <v>0</v>
      </c>
      <c r="P67" s="43">
        <f t="shared" si="0"/>
        <v>0</v>
      </c>
    </row>
    <row r="68" spans="2:16" ht="31.5" customHeight="1" x14ac:dyDescent="0.2">
      <c r="B68" s="34" t="s">
        <v>120</v>
      </c>
      <c r="C68" s="280" t="s">
        <v>121</v>
      </c>
      <c r="D68" s="281"/>
      <c r="E68" s="35" t="s">
        <v>111</v>
      </c>
      <c r="F68" s="36"/>
      <c r="G68" s="108">
        <v>79868</v>
      </c>
      <c r="H68" s="38">
        <f t="shared" si="15"/>
        <v>0</v>
      </c>
      <c r="I68" s="109">
        <v>6.37</v>
      </c>
      <c r="J68" s="40"/>
      <c r="K68" s="61">
        <v>6.37</v>
      </c>
      <c r="L68" s="45">
        <f>K68</f>
        <v>6.37</v>
      </c>
      <c r="M68" s="205">
        <f t="shared" si="13"/>
        <v>508759.16000000003</v>
      </c>
      <c r="N68" s="39"/>
      <c r="O68" s="193">
        <f t="shared" si="14"/>
        <v>0</v>
      </c>
      <c r="P68" s="43">
        <f t="shared" si="0"/>
        <v>0</v>
      </c>
    </row>
    <row r="69" spans="2:16" ht="31.5" customHeight="1" x14ac:dyDescent="0.2">
      <c r="B69" s="34" t="s">
        <v>122</v>
      </c>
      <c r="C69" s="280" t="s">
        <v>123</v>
      </c>
      <c r="D69" s="281"/>
      <c r="E69" s="35" t="s">
        <v>111</v>
      </c>
      <c r="F69" s="36"/>
      <c r="G69" s="108">
        <v>114075</v>
      </c>
      <c r="H69" s="38">
        <f t="shared" si="15"/>
        <v>0</v>
      </c>
      <c r="I69" s="109">
        <v>17.71</v>
      </c>
      <c r="J69" s="40"/>
      <c r="K69" s="61">
        <v>17.71</v>
      </c>
      <c r="L69" s="45">
        <f>K69</f>
        <v>17.71</v>
      </c>
      <c r="M69" s="205">
        <f t="shared" si="13"/>
        <v>2020268.25</v>
      </c>
      <c r="N69" s="39"/>
      <c r="O69" s="193">
        <f t="shared" si="14"/>
        <v>0</v>
      </c>
      <c r="P69" s="43">
        <f t="shared" si="0"/>
        <v>0</v>
      </c>
    </row>
    <row r="70" spans="2:16" ht="31.5" customHeight="1" x14ac:dyDescent="0.2">
      <c r="B70" s="34"/>
      <c r="C70" s="282" t="s">
        <v>124</v>
      </c>
      <c r="D70" s="283"/>
      <c r="E70" s="35"/>
      <c r="F70" s="36"/>
      <c r="G70" s="108"/>
      <c r="H70" s="38"/>
      <c r="I70" s="109"/>
      <c r="J70" s="40"/>
      <c r="K70" s="61"/>
      <c r="L70" s="45"/>
      <c r="M70" s="205">
        <f t="shared" si="13"/>
        <v>0</v>
      </c>
      <c r="N70" s="39"/>
      <c r="O70" s="193">
        <f t="shared" si="14"/>
        <v>0</v>
      </c>
      <c r="P70" s="43"/>
    </row>
    <row r="71" spans="2:16" ht="31.5" customHeight="1" x14ac:dyDescent="0.2">
      <c r="B71" s="34" t="s">
        <v>125</v>
      </c>
      <c r="C71" s="280" t="s">
        <v>126</v>
      </c>
      <c r="D71" s="281"/>
      <c r="E71" s="35" t="s">
        <v>111</v>
      </c>
      <c r="F71" s="36"/>
      <c r="G71" s="108">
        <v>71014</v>
      </c>
      <c r="H71" s="38">
        <f t="shared" si="15"/>
        <v>0</v>
      </c>
      <c r="I71" s="109">
        <v>88.320000000000007</v>
      </c>
      <c r="J71" s="40"/>
      <c r="K71" s="61">
        <v>88.320000000000007</v>
      </c>
      <c r="L71" s="45">
        <f>K71</f>
        <v>88.320000000000007</v>
      </c>
      <c r="M71" s="205">
        <f t="shared" si="13"/>
        <v>6271956.4800000004</v>
      </c>
      <c r="N71" s="39"/>
      <c r="O71" s="193">
        <f t="shared" si="14"/>
        <v>0</v>
      </c>
      <c r="P71" s="43">
        <f t="shared" si="0"/>
        <v>0</v>
      </c>
    </row>
    <row r="72" spans="2:16" ht="31.5" customHeight="1" x14ac:dyDescent="0.2">
      <c r="B72" s="34"/>
      <c r="C72" s="282" t="s">
        <v>127</v>
      </c>
      <c r="D72" s="283"/>
      <c r="E72" s="35"/>
      <c r="F72" s="36"/>
      <c r="G72" s="108"/>
      <c r="H72" s="38"/>
      <c r="I72" s="109"/>
      <c r="J72" s="40"/>
      <c r="K72" s="61"/>
      <c r="L72" s="45"/>
      <c r="M72" s="205">
        <f t="shared" si="13"/>
        <v>0</v>
      </c>
      <c r="N72" s="39"/>
      <c r="O72" s="193">
        <f t="shared" si="14"/>
        <v>0</v>
      </c>
      <c r="P72" s="43"/>
    </row>
    <row r="73" spans="2:16" ht="31.5" customHeight="1" x14ac:dyDescent="0.2">
      <c r="B73" s="34" t="s">
        <v>128</v>
      </c>
      <c r="C73" s="280" t="s">
        <v>129</v>
      </c>
      <c r="D73" s="281"/>
      <c r="E73" s="35" t="s">
        <v>111</v>
      </c>
      <c r="F73" s="36"/>
      <c r="G73" s="108">
        <v>71014</v>
      </c>
      <c r="H73" s="38">
        <f t="shared" si="15"/>
        <v>0</v>
      </c>
      <c r="I73" s="109">
        <v>12.54</v>
      </c>
      <c r="J73" s="40"/>
      <c r="K73" s="61">
        <v>12.54</v>
      </c>
      <c r="L73" s="45">
        <f>K73</f>
        <v>12.54</v>
      </c>
      <c r="M73" s="205">
        <f t="shared" si="13"/>
        <v>890515.55999999994</v>
      </c>
      <c r="N73" s="39"/>
      <c r="O73" s="193">
        <f t="shared" si="14"/>
        <v>0</v>
      </c>
      <c r="P73" s="43">
        <f t="shared" si="0"/>
        <v>0</v>
      </c>
    </row>
    <row r="74" spans="2:16" ht="31.5" customHeight="1" x14ac:dyDescent="0.2">
      <c r="B74" s="34" t="s">
        <v>130</v>
      </c>
      <c r="C74" s="280" t="s">
        <v>131</v>
      </c>
      <c r="D74" s="281"/>
      <c r="E74" s="35" t="s">
        <v>132</v>
      </c>
      <c r="F74" s="36"/>
      <c r="G74" s="108">
        <v>121637</v>
      </c>
      <c r="H74" s="38">
        <f t="shared" si="15"/>
        <v>0</v>
      </c>
      <c r="I74" s="109">
        <v>17.004239999999999</v>
      </c>
      <c r="J74" s="40"/>
      <c r="K74" s="61">
        <v>17.004239999999999</v>
      </c>
      <c r="L74" s="45">
        <f>K74</f>
        <v>17.004239999999999</v>
      </c>
      <c r="M74" s="205">
        <f t="shared" si="13"/>
        <v>2068344.7408799999</v>
      </c>
      <c r="N74" s="39"/>
      <c r="O74" s="193">
        <f t="shared" si="14"/>
        <v>0</v>
      </c>
      <c r="P74" s="43">
        <f t="shared" si="0"/>
        <v>0</v>
      </c>
    </row>
    <row r="75" spans="2:16" ht="31.5" customHeight="1" x14ac:dyDescent="0.2">
      <c r="B75" s="34" t="s">
        <v>133</v>
      </c>
      <c r="C75" s="280" t="s">
        <v>134</v>
      </c>
      <c r="D75" s="281"/>
      <c r="E75" s="35" t="s">
        <v>103</v>
      </c>
      <c r="F75" s="36"/>
      <c r="G75" s="108">
        <v>9156</v>
      </c>
      <c r="H75" s="38">
        <f t="shared" si="15"/>
        <v>0</v>
      </c>
      <c r="I75" s="109">
        <v>113.36159999999998</v>
      </c>
      <c r="J75" s="40"/>
      <c r="K75" s="61">
        <v>113.36159999999998</v>
      </c>
      <c r="L75" s="45">
        <f>K75</f>
        <v>113.36159999999998</v>
      </c>
      <c r="M75" s="205">
        <f t="shared" si="13"/>
        <v>1037938.8095999998</v>
      </c>
      <c r="N75" s="39"/>
      <c r="O75" s="193">
        <f t="shared" si="14"/>
        <v>0</v>
      </c>
      <c r="P75" s="43">
        <f t="shared" si="0"/>
        <v>0</v>
      </c>
    </row>
    <row r="76" spans="2:16" ht="31.5" customHeight="1" x14ac:dyDescent="0.2">
      <c r="B76" s="34"/>
      <c r="C76" s="282" t="s">
        <v>135</v>
      </c>
      <c r="D76" s="283"/>
      <c r="E76" s="35"/>
      <c r="F76" s="36"/>
      <c r="G76" s="108"/>
      <c r="H76" s="38"/>
      <c r="I76" s="109"/>
      <c r="J76" s="40"/>
      <c r="K76" s="61"/>
      <c r="L76" s="45"/>
      <c r="M76" s="205">
        <f t="shared" si="13"/>
        <v>0</v>
      </c>
      <c r="N76" s="39"/>
      <c r="O76" s="193">
        <f t="shared" si="14"/>
        <v>0</v>
      </c>
      <c r="P76" s="43"/>
    </row>
    <row r="77" spans="2:16" ht="31.5" customHeight="1" x14ac:dyDescent="0.2">
      <c r="B77" s="34" t="s">
        <v>136</v>
      </c>
      <c r="C77" s="280" t="s">
        <v>137</v>
      </c>
      <c r="D77" s="281"/>
      <c r="E77" s="35" t="s">
        <v>111</v>
      </c>
      <c r="F77" s="36"/>
      <c r="G77" s="108">
        <v>8920</v>
      </c>
      <c r="H77" s="38">
        <f t="shared" si="15"/>
        <v>0</v>
      </c>
      <c r="I77" s="109">
        <v>38.46</v>
      </c>
      <c r="J77" s="40"/>
      <c r="K77" s="61">
        <v>38.46</v>
      </c>
      <c r="L77" s="45">
        <f>K77</f>
        <v>38.46</v>
      </c>
      <c r="M77" s="205">
        <f t="shared" si="13"/>
        <v>343063.2</v>
      </c>
      <c r="N77" s="39"/>
      <c r="O77" s="193">
        <f t="shared" si="14"/>
        <v>0</v>
      </c>
      <c r="P77" s="43">
        <f t="shared" si="0"/>
        <v>0</v>
      </c>
    </row>
    <row r="78" spans="2:16" ht="31.5" customHeight="1" x14ac:dyDescent="0.2">
      <c r="B78" s="34" t="s">
        <v>138</v>
      </c>
      <c r="C78" s="280" t="s">
        <v>139</v>
      </c>
      <c r="D78" s="281"/>
      <c r="E78" s="35" t="s">
        <v>111</v>
      </c>
      <c r="F78" s="36"/>
      <c r="G78" s="108">
        <v>14820</v>
      </c>
      <c r="H78" s="38">
        <f t="shared" si="15"/>
        <v>0</v>
      </c>
      <c r="I78" s="109">
        <v>131.34</v>
      </c>
      <c r="J78" s="40"/>
      <c r="K78" s="61">
        <v>131.34</v>
      </c>
      <c r="L78" s="45">
        <f>K78</f>
        <v>131.34</v>
      </c>
      <c r="M78" s="205">
        <f t="shared" si="13"/>
        <v>1946458.8</v>
      </c>
      <c r="N78" s="39"/>
      <c r="O78" s="193">
        <f t="shared" si="14"/>
        <v>0</v>
      </c>
      <c r="P78" s="43">
        <f t="shared" si="0"/>
        <v>0</v>
      </c>
    </row>
    <row r="79" spans="2:16" ht="31.5" customHeight="1" x14ac:dyDescent="0.2">
      <c r="B79" s="34" t="s">
        <v>140</v>
      </c>
      <c r="C79" s="280" t="s">
        <v>141</v>
      </c>
      <c r="D79" s="281"/>
      <c r="E79" s="35" t="s">
        <v>142</v>
      </c>
      <c r="F79" s="36"/>
      <c r="G79" s="108">
        <v>204482</v>
      </c>
      <c r="H79" s="38">
        <f t="shared" si="15"/>
        <v>0</v>
      </c>
      <c r="I79" s="109">
        <v>2</v>
      </c>
      <c r="J79" s="40"/>
      <c r="K79" s="61">
        <v>2</v>
      </c>
      <c r="L79" s="45">
        <f>K79</f>
        <v>2</v>
      </c>
      <c r="M79" s="205">
        <f t="shared" si="13"/>
        <v>408964</v>
      </c>
      <c r="N79" s="39"/>
      <c r="O79" s="193">
        <f t="shared" si="14"/>
        <v>0</v>
      </c>
      <c r="P79" s="43">
        <f t="shared" si="0"/>
        <v>0</v>
      </c>
    </row>
    <row r="80" spans="2:16" ht="31.5" customHeight="1" x14ac:dyDescent="0.2">
      <c r="B80" s="34" t="s">
        <v>143</v>
      </c>
      <c r="C80" s="280" t="s">
        <v>144</v>
      </c>
      <c r="D80" s="281"/>
      <c r="E80" s="35" t="s">
        <v>142</v>
      </c>
      <c r="F80" s="36"/>
      <c r="G80" s="108">
        <v>400832</v>
      </c>
      <c r="H80" s="38">
        <f t="shared" si="15"/>
        <v>0</v>
      </c>
      <c r="I80" s="109">
        <v>2</v>
      </c>
      <c r="J80" s="40"/>
      <c r="K80" s="61">
        <v>2</v>
      </c>
      <c r="L80" s="45">
        <f>K80</f>
        <v>2</v>
      </c>
      <c r="M80" s="205">
        <f t="shared" si="13"/>
        <v>801664</v>
      </c>
      <c r="N80" s="39"/>
      <c r="O80" s="193">
        <f t="shared" si="14"/>
        <v>0</v>
      </c>
      <c r="P80" s="43">
        <f t="shared" si="0"/>
        <v>0</v>
      </c>
    </row>
    <row r="81" spans="2:16" ht="31.5" customHeight="1" x14ac:dyDescent="0.2">
      <c r="B81" s="34" t="s">
        <v>145</v>
      </c>
      <c r="C81" s="294" t="s">
        <v>146</v>
      </c>
      <c r="D81" s="295"/>
      <c r="E81" s="112" t="s">
        <v>142</v>
      </c>
      <c r="F81" s="113"/>
      <c r="G81" s="114">
        <v>343712</v>
      </c>
      <c r="H81" s="83">
        <f t="shared" si="15"/>
        <v>0</v>
      </c>
      <c r="I81" s="109">
        <v>2</v>
      </c>
      <c r="J81" s="40"/>
      <c r="K81" s="61">
        <v>2</v>
      </c>
      <c r="L81" s="45">
        <f>K81</f>
        <v>2</v>
      </c>
      <c r="M81" s="205">
        <f t="shared" si="13"/>
        <v>687424</v>
      </c>
      <c r="N81" s="39"/>
      <c r="O81" s="193">
        <f t="shared" si="14"/>
        <v>0</v>
      </c>
      <c r="P81" s="43">
        <f t="shared" si="0"/>
        <v>0</v>
      </c>
    </row>
    <row r="82" spans="2:16" ht="29.25" customHeight="1" x14ac:dyDescent="0.2">
      <c r="B82" s="115"/>
      <c r="C82" s="290" t="s">
        <v>147</v>
      </c>
      <c r="D82" s="290"/>
      <c r="E82" s="116"/>
      <c r="F82" s="117"/>
      <c r="G82" s="118"/>
      <c r="H82" s="119">
        <f>SUM(H83)</f>
        <v>0</v>
      </c>
      <c r="I82" s="120"/>
      <c r="J82" s="121"/>
      <c r="K82" s="122"/>
      <c r="L82" s="123"/>
      <c r="M82" s="211">
        <f>SUM(M83)</f>
        <v>6327360</v>
      </c>
      <c r="N82" s="124"/>
      <c r="O82" s="201">
        <f>SUM(O83)</f>
        <v>0</v>
      </c>
      <c r="P82" s="33">
        <f t="shared" si="0"/>
        <v>0</v>
      </c>
    </row>
    <row r="83" spans="2:16" ht="222" customHeight="1" x14ac:dyDescent="0.2">
      <c r="B83" s="79" t="s">
        <v>148</v>
      </c>
      <c r="C83" s="296" t="s">
        <v>149</v>
      </c>
      <c r="D83" s="296"/>
      <c r="E83" s="112" t="s">
        <v>142</v>
      </c>
      <c r="F83" s="113"/>
      <c r="G83" s="114">
        <v>6327360</v>
      </c>
      <c r="H83" s="83">
        <f>+F83*G83</f>
        <v>0</v>
      </c>
      <c r="I83" s="109">
        <v>1</v>
      </c>
      <c r="J83" s="40"/>
      <c r="K83" s="61">
        <v>1</v>
      </c>
      <c r="L83" s="45">
        <f>K83</f>
        <v>1</v>
      </c>
      <c r="M83" s="205">
        <f>L83*G83</f>
        <v>6327360</v>
      </c>
      <c r="N83" s="39"/>
      <c r="O83" s="193">
        <f>N83*G83</f>
        <v>0</v>
      </c>
      <c r="P83" s="43">
        <f t="shared" si="0"/>
        <v>0</v>
      </c>
    </row>
    <row r="84" spans="2:16" ht="36.75" customHeight="1" x14ac:dyDescent="0.2">
      <c r="B84" s="115"/>
      <c r="C84" s="290" t="s">
        <v>150</v>
      </c>
      <c r="D84" s="290"/>
      <c r="E84" s="116"/>
      <c r="F84" s="117"/>
      <c r="G84" s="118"/>
      <c r="H84" s="119">
        <f>SUM(H85)</f>
        <v>0</v>
      </c>
      <c r="I84" s="120"/>
      <c r="J84" s="121"/>
      <c r="K84" s="122"/>
      <c r="L84" s="123"/>
      <c r="M84" s="211">
        <f>SUM(M85:M98)</f>
        <v>27853438.084001999</v>
      </c>
      <c r="N84" s="124"/>
      <c r="O84" s="201">
        <f>SUM(O85:O98)</f>
        <v>0</v>
      </c>
      <c r="P84" s="33">
        <f t="shared" si="0"/>
        <v>0</v>
      </c>
    </row>
    <row r="85" spans="2:16" ht="18.75" customHeight="1" x14ac:dyDescent="0.2">
      <c r="B85" s="34" t="s">
        <v>151</v>
      </c>
      <c r="C85" s="291" t="s">
        <v>152</v>
      </c>
      <c r="D85" s="291"/>
      <c r="E85" s="35" t="s">
        <v>153</v>
      </c>
      <c r="F85" s="36"/>
      <c r="G85" s="108">
        <v>3966</v>
      </c>
      <c r="H85" s="38"/>
      <c r="I85" s="57">
        <v>244.43289999999999</v>
      </c>
      <c r="J85" s="40"/>
      <c r="K85" s="61">
        <v>244.43289999999999</v>
      </c>
      <c r="L85" s="45">
        <f t="shared" ref="L85:L98" si="16">K85</f>
        <v>244.43289999999999</v>
      </c>
      <c r="M85" s="205">
        <f t="shared" ref="M85:M98" si="17">L85*G85</f>
        <v>969420.88139999995</v>
      </c>
      <c r="N85" s="39"/>
      <c r="O85" s="193">
        <f t="shared" ref="O85:O98" si="18">N85*G85</f>
        <v>0</v>
      </c>
      <c r="P85" s="43">
        <f t="shared" ref="P85:P98" si="19">O85/M85</f>
        <v>0</v>
      </c>
    </row>
    <row r="86" spans="2:16" ht="30" customHeight="1" x14ac:dyDescent="0.2">
      <c r="B86" s="34" t="s">
        <v>154</v>
      </c>
      <c r="C86" s="292" t="s">
        <v>155</v>
      </c>
      <c r="D86" s="293"/>
      <c r="E86" s="125" t="s">
        <v>132</v>
      </c>
      <c r="F86" s="126"/>
      <c r="G86" s="127">
        <v>46120</v>
      </c>
      <c r="H86" s="128">
        <f>+F86*G86</f>
        <v>0</v>
      </c>
      <c r="I86" s="57">
        <v>39.646000000000008</v>
      </c>
      <c r="J86" s="129"/>
      <c r="K86" s="130">
        <v>39.646000000000008</v>
      </c>
      <c r="L86" s="45">
        <f t="shared" si="16"/>
        <v>39.646000000000008</v>
      </c>
      <c r="M86" s="205">
        <f t="shared" si="17"/>
        <v>1828473.5200000003</v>
      </c>
      <c r="N86" s="39"/>
      <c r="O86" s="193">
        <f t="shared" si="18"/>
        <v>0</v>
      </c>
      <c r="P86" s="43">
        <f t="shared" si="19"/>
        <v>0</v>
      </c>
    </row>
    <row r="87" spans="2:16" ht="46.5" customHeight="1" x14ac:dyDescent="0.2">
      <c r="B87" s="34" t="s">
        <v>156</v>
      </c>
      <c r="C87" s="292" t="s">
        <v>157</v>
      </c>
      <c r="D87" s="293"/>
      <c r="E87" s="35" t="s">
        <v>132</v>
      </c>
      <c r="F87" s="36"/>
      <c r="G87" s="108">
        <v>54560</v>
      </c>
      <c r="H87" s="38">
        <f>+F87*G87</f>
        <v>0</v>
      </c>
      <c r="I87" s="109">
        <v>56.948399999999992</v>
      </c>
      <c r="J87" s="40"/>
      <c r="K87" s="61">
        <v>56.948399999999992</v>
      </c>
      <c r="L87" s="45">
        <f t="shared" si="16"/>
        <v>56.948399999999992</v>
      </c>
      <c r="M87" s="205">
        <f t="shared" si="17"/>
        <v>3107104.7039999994</v>
      </c>
      <c r="N87" s="39"/>
      <c r="O87" s="193">
        <f t="shared" si="18"/>
        <v>0</v>
      </c>
      <c r="P87" s="43">
        <f t="shared" si="19"/>
        <v>0</v>
      </c>
    </row>
    <row r="88" spans="2:16" ht="37.5" customHeight="1" x14ac:dyDescent="0.2">
      <c r="B88" s="34" t="s">
        <v>158</v>
      </c>
      <c r="C88" s="291" t="s">
        <v>159</v>
      </c>
      <c r="D88" s="291"/>
      <c r="E88" s="35" t="s">
        <v>132</v>
      </c>
      <c r="F88" s="36"/>
      <c r="G88" s="108">
        <v>126368</v>
      </c>
      <c r="H88" s="38"/>
      <c r="I88" s="57">
        <v>2.8373400000000002</v>
      </c>
      <c r="J88" s="40"/>
      <c r="K88" s="61">
        <v>2.8373400000000002</v>
      </c>
      <c r="L88" s="45">
        <f t="shared" si="16"/>
        <v>2.8373400000000002</v>
      </c>
      <c r="M88" s="205">
        <f t="shared" si="17"/>
        <v>358548.98112000001</v>
      </c>
      <c r="N88" s="39"/>
      <c r="O88" s="193">
        <f t="shared" si="18"/>
        <v>0</v>
      </c>
      <c r="P88" s="43">
        <f t="shared" si="19"/>
        <v>0</v>
      </c>
    </row>
    <row r="89" spans="2:16" ht="21.75" customHeight="1" x14ac:dyDescent="0.2">
      <c r="B89" s="34" t="s">
        <v>160</v>
      </c>
      <c r="C89" s="280" t="s">
        <v>161</v>
      </c>
      <c r="D89" s="281"/>
      <c r="E89" s="35" t="s">
        <v>132</v>
      </c>
      <c r="F89" s="36"/>
      <c r="G89" s="108">
        <v>136824</v>
      </c>
      <c r="H89" s="38">
        <f t="shared" ref="H89:H98" si="20">+F89*G89</f>
        <v>0</v>
      </c>
      <c r="I89" s="109">
        <v>5.0466000000000006</v>
      </c>
      <c r="J89" s="40"/>
      <c r="K89" s="61">
        <v>5.0466000000000006</v>
      </c>
      <c r="L89" s="45">
        <f t="shared" si="16"/>
        <v>5.0466000000000006</v>
      </c>
      <c r="M89" s="205">
        <f t="shared" si="17"/>
        <v>690495.99840000004</v>
      </c>
      <c r="N89" s="39"/>
      <c r="O89" s="193">
        <f t="shared" si="18"/>
        <v>0</v>
      </c>
      <c r="P89" s="43">
        <f t="shared" si="19"/>
        <v>0</v>
      </c>
    </row>
    <row r="90" spans="2:16" ht="26.25" customHeight="1" x14ac:dyDescent="0.2">
      <c r="B90" s="34" t="s">
        <v>162</v>
      </c>
      <c r="C90" s="280" t="s">
        <v>163</v>
      </c>
      <c r="D90" s="281"/>
      <c r="E90" s="35" t="s">
        <v>132</v>
      </c>
      <c r="F90" s="36"/>
      <c r="G90" s="108">
        <v>36781</v>
      </c>
      <c r="H90" s="38">
        <f t="shared" si="20"/>
        <v>0</v>
      </c>
      <c r="I90" s="109">
        <v>10.553000000000001</v>
      </c>
      <c r="J90" s="40"/>
      <c r="K90" s="61">
        <v>10.553000000000001</v>
      </c>
      <c r="L90" s="45">
        <f t="shared" si="16"/>
        <v>10.553000000000001</v>
      </c>
      <c r="M90" s="205">
        <f t="shared" si="17"/>
        <v>388149.89300000004</v>
      </c>
      <c r="N90" s="39"/>
      <c r="O90" s="193">
        <f t="shared" si="18"/>
        <v>0</v>
      </c>
      <c r="P90" s="43">
        <f t="shared" si="19"/>
        <v>0</v>
      </c>
    </row>
    <row r="91" spans="2:16" ht="38.25" customHeight="1" x14ac:dyDescent="0.2">
      <c r="B91" s="34" t="s">
        <v>164</v>
      </c>
      <c r="C91" s="246" t="s">
        <v>63</v>
      </c>
      <c r="D91" s="246"/>
      <c r="E91" s="35" t="s">
        <v>132</v>
      </c>
      <c r="F91" s="36"/>
      <c r="G91" s="108">
        <v>28294</v>
      </c>
      <c r="H91" s="38">
        <f t="shared" si="20"/>
        <v>0</v>
      </c>
      <c r="I91" s="109">
        <v>88.359778000000006</v>
      </c>
      <c r="J91" s="40"/>
      <c r="K91" s="61">
        <v>88.359778000000006</v>
      </c>
      <c r="L91" s="45">
        <f t="shared" si="16"/>
        <v>88.359778000000006</v>
      </c>
      <c r="M91" s="205">
        <f t="shared" si="17"/>
        <v>2500051.5587320002</v>
      </c>
      <c r="N91" s="39"/>
      <c r="O91" s="193">
        <f t="shared" si="18"/>
        <v>0</v>
      </c>
      <c r="P91" s="43">
        <f t="shared" si="19"/>
        <v>0</v>
      </c>
    </row>
    <row r="92" spans="2:16" ht="29.25" customHeight="1" x14ac:dyDescent="0.2">
      <c r="B92" s="34" t="s">
        <v>165</v>
      </c>
      <c r="C92" s="280" t="s">
        <v>166</v>
      </c>
      <c r="D92" s="281"/>
      <c r="E92" s="35" t="s">
        <v>132</v>
      </c>
      <c r="F92" s="36"/>
      <c r="G92" s="108">
        <v>834498</v>
      </c>
      <c r="H92" s="38">
        <f t="shared" si="20"/>
        <v>0</v>
      </c>
      <c r="I92" s="109">
        <v>7.9291999999999998</v>
      </c>
      <c r="J92" s="40"/>
      <c r="K92" s="61">
        <v>7.9291999999999998</v>
      </c>
      <c r="L92" s="45">
        <f t="shared" si="16"/>
        <v>7.9291999999999998</v>
      </c>
      <c r="M92" s="205">
        <f t="shared" si="17"/>
        <v>6616901.5416000001</v>
      </c>
      <c r="N92" s="39"/>
      <c r="O92" s="193">
        <f t="shared" si="18"/>
        <v>0</v>
      </c>
      <c r="P92" s="43">
        <f t="shared" si="19"/>
        <v>0</v>
      </c>
    </row>
    <row r="93" spans="2:16" ht="53.25" customHeight="1" x14ac:dyDescent="0.2">
      <c r="B93" s="34" t="s">
        <v>167</v>
      </c>
      <c r="C93" s="291" t="s">
        <v>168</v>
      </c>
      <c r="D93" s="291"/>
      <c r="E93" s="35" t="s">
        <v>103</v>
      </c>
      <c r="F93" s="36"/>
      <c r="G93" s="108">
        <v>52955</v>
      </c>
      <c r="H93" s="38">
        <f t="shared" si="20"/>
        <v>0</v>
      </c>
      <c r="I93" s="57">
        <v>5.58</v>
      </c>
      <c r="J93" s="40"/>
      <c r="K93" s="61">
        <v>5.58</v>
      </c>
      <c r="L93" s="45">
        <f t="shared" si="16"/>
        <v>5.58</v>
      </c>
      <c r="M93" s="205">
        <f t="shared" si="17"/>
        <v>295488.90000000002</v>
      </c>
      <c r="N93" s="39"/>
      <c r="O93" s="193">
        <f t="shared" si="18"/>
        <v>0</v>
      </c>
      <c r="P93" s="43">
        <f t="shared" si="19"/>
        <v>0</v>
      </c>
    </row>
    <row r="94" spans="2:16" ht="57.75" customHeight="1" x14ac:dyDescent="0.2">
      <c r="B94" s="34" t="s">
        <v>169</v>
      </c>
      <c r="C94" s="291" t="s">
        <v>170</v>
      </c>
      <c r="D94" s="291"/>
      <c r="E94" s="35" t="s">
        <v>132</v>
      </c>
      <c r="F94" s="36"/>
      <c r="G94" s="108">
        <v>870303</v>
      </c>
      <c r="H94" s="38">
        <f t="shared" si="20"/>
        <v>0</v>
      </c>
      <c r="I94" s="57">
        <v>1.024</v>
      </c>
      <c r="J94" s="40"/>
      <c r="K94" s="61">
        <v>1.024</v>
      </c>
      <c r="L94" s="45">
        <f t="shared" si="16"/>
        <v>1.024</v>
      </c>
      <c r="M94" s="205">
        <f t="shared" si="17"/>
        <v>891190.272</v>
      </c>
      <c r="N94" s="39"/>
      <c r="O94" s="193">
        <f t="shared" si="18"/>
        <v>0</v>
      </c>
      <c r="P94" s="43">
        <f t="shared" si="19"/>
        <v>0</v>
      </c>
    </row>
    <row r="95" spans="2:16" ht="57.75" customHeight="1" x14ac:dyDescent="0.2">
      <c r="B95" s="34" t="s">
        <v>171</v>
      </c>
      <c r="C95" s="291" t="s">
        <v>172</v>
      </c>
      <c r="D95" s="291"/>
      <c r="E95" s="35" t="s">
        <v>132</v>
      </c>
      <c r="F95" s="36"/>
      <c r="G95" s="108">
        <v>890763</v>
      </c>
      <c r="H95" s="38">
        <f t="shared" si="20"/>
        <v>0</v>
      </c>
      <c r="I95" s="57">
        <v>6.4052499999999997</v>
      </c>
      <c r="J95" s="40"/>
      <c r="K95" s="61">
        <v>6.4052499999999997</v>
      </c>
      <c r="L95" s="45">
        <f t="shared" si="16"/>
        <v>6.4052499999999997</v>
      </c>
      <c r="M95" s="205">
        <f t="shared" si="17"/>
        <v>5705559.7057499997</v>
      </c>
      <c r="N95" s="39"/>
      <c r="O95" s="193">
        <f t="shared" si="18"/>
        <v>0</v>
      </c>
      <c r="P95" s="43">
        <f t="shared" si="19"/>
        <v>0</v>
      </c>
    </row>
    <row r="96" spans="2:16" ht="57.75" customHeight="1" x14ac:dyDescent="0.2">
      <c r="B96" s="34" t="s">
        <v>173</v>
      </c>
      <c r="C96" s="291" t="s">
        <v>174</v>
      </c>
      <c r="D96" s="291"/>
      <c r="E96" s="35" t="s">
        <v>132</v>
      </c>
      <c r="F96" s="36"/>
      <c r="G96" s="108">
        <v>943618</v>
      </c>
      <c r="H96" s="38">
        <f t="shared" si="20"/>
        <v>0</v>
      </c>
      <c r="I96" s="57">
        <v>1.4160000000000001</v>
      </c>
      <c r="J96" s="40"/>
      <c r="K96" s="61">
        <v>1.4160000000000001</v>
      </c>
      <c r="L96" s="45">
        <f t="shared" si="16"/>
        <v>1.4160000000000001</v>
      </c>
      <c r="M96" s="205">
        <f t="shared" si="17"/>
        <v>1336163.0880000002</v>
      </c>
      <c r="N96" s="39"/>
      <c r="O96" s="193">
        <f t="shared" si="18"/>
        <v>0</v>
      </c>
      <c r="P96" s="43">
        <f t="shared" si="19"/>
        <v>0</v>
      </c>
    </row>
    <row r="97" spans="2:16" ht="48" customHeight="1" x14ac:dyDescent="0.2">
      <c r="B97" s="34" t="s">
        <v>175</v>
      </c>
      <c r="C97" s="291" t="s">
        <v>81</v>
      </c>
      <c r="D97" s="291"/>
      <c r="E97" s="35" t="s">
        <v>153</v>
      </c>
      <c r="F97" s="36"/>
      <c r="G97" s="108">
        <v>12301</v>
      </c>
      <c r="H97" s="38">
        <f t="shared" si="20"/>
        <v>0</v>
      </c>
      <c r="I97" s="57">
        <v>70.040000000000006</v>
      </c>
      <c r="J97" s="40"/>
      <c r="K97" s="61">
        <v>70.040000000000006</v>
      </c>
      <c r="L97" s="45">
        <f t="shared" si="16"/>
        <v>70.040000000000006</v>
      </c>
      <c r="M97" s="205">
        <f t="shared" si="17"/>
        <v>861562.04</v>
      </c>
      <c r="N97" s="39"/>
      <c r="O97" s="193">
        <f t="shared" si="18"/>
        <v>0</v>
      </c>
      <c r="P97" s="43">
        <f t="shared" si="19"/>
        <v>0</v>
      </c>
    </row>
    <row r="98" spans="2:16" ht="51.75" customHeight="1" thickBot="1" x14ac:dyDescent="0.25">
      <c r="B98" s="34" t="s">
        <v>176</v>
      </c>
      <c r="C98" s="297" t="s">
        <v>177</v>
      </c>
      <c r="D98" s="297"/>
      <c r="E98" s="70" t="s">
        <v>178</v>
      </c>
      <c r="F98" s="71"/>
      <c r="G98" s="131">
        <v>768109</v>
      </c>
      <c r="H98" s="73">
        <f t="shared" si="20"/>
        <v>0</v>
      </c>
      <c r="I98" s="132">
        <v>3</v>
      </c>
      <c r="J98" s="133"/>
      <c r="K98" s="86">
        <v>3</v>
      </c>
      <c r="L98" s="87">
        <f t="shared" si="16"/>
        <v>3</v>
      </c>
      <c r="M98" s="208">
        <f t="shared" si="17"/>
        <v>2304327</v>
      </c>
      <c r="N98" s="88"/>
      <c r="O98" s="202">
        <f t="shared" si="18"/>
        <v>0</v>
      </c>
      <c r="P98" s="134">
        <f t="shared" si="19"/>
        <v>0</v>
      </c>
    </row>
    <row r="99" spans="2:16" ht="17.25" customHeight="1" thickBot="1" x14ac:dyDescent="0.25">
      <c r="B99" s="298"/>
      <c r="C99" s="298"/>
      <c r="D99" s="299" t="s">
        <v>179</v>
      </c>
      <c r="E99" s="300"/>
      <c r="F99" s="301"/>
      <c r="G99" s="135"/>
      <c r="H99" s="136">
        <f>+H20+H43</f>
        <v>144558079</v>
      </c>
      <c r="I99" s="302"/>
      <c r="J99" s="303"/>
      <c r="K99" s="303"/>
      <c r="L99" s="304"/>
      <c r="M99" s="137">
        <f>+M20+M43+M55+M59</f>
        <v>212383253.12281534</v>
      </c>
      <c r="N99" s="311"/>
      <c r="O99" s="184">
        <f>+O20+O43+O55+O59</f>
        <v>130522451</v>
      </c>
      <c r="P99" s="138">
        <f>O104/M104</f>
        <v>0.61456093680099411</v>
      </c>
    </row>
    <row r="100" spans="2:16" ht="15" x14ac:dyDescent="0.2">
      <c r="B100" s="298"/>
      <c r="C100" s="298"/>
      <c r="D100" s="312" t="s">
        <v>180</v>
      </c>
      <c r="E100" s="313"/>
      <c r="F100" s="314"/>
      <c r="G100" s="139">
        <v>0.26019999999999999</v>
      </c>
      <c r="H100" s="140">
        <f>+ROUND($H$99*G100,0)</f>
        <v>37614012</v>
      </c>
      <c r="I100" s="305"/>
      <c r="J100" s="306"/>
      <c r="K100" s="306"/>
      <c r="L100" s="307"/>
      <c r="M100" s="188">
        <f>M99*G100</f>
        <v>55262122.462556548</v>
      </c>
      <c r="N100" s="311"/>
      <c r="O100" s="185">
        <f>O99*G100</f>
        <v>33961941.750199996</v>
      </c>
    </row>
    <row r="101" spans="2:16" ht="15" x14ac:dyDescent="0.2">
      <c r="B101" s="298"/>
      <c r="C101" s="298"/>
      <c r="D101" s="312" t="s">
        <v>181</v>
      </c>
      <c r="E101" s="313"/>
      <c r="F101" s="314"/>
      <c r="G101" s="139">
        <v>0.02</v>
      </c>
      <c r="H101" s="140">
        <f>+ROUND($H$99*G101,0)</f>
        <v>2891162</v>
      </c>
      <c r="I101" s="305"/>
      <c r="J101" s="306"/>
      <c r="K101" s="306"/>
      <c r="L101" s="307"/>
      <c r="M101" s="188">
        <f>M99*G101</f>
        <v>4247665.062456307</v>
      </c>
      <c r="N101" s="311"/>
      <c r="O101" s="185">
        <f>O99*G101</f>
        <v>2610449.02</v>
      </c>
    </row>
    <row r="102" spans="2:16" ht="15" x14ac:dyDescent="0.2">
      <c r="B102" s="298"/>
      <c r="C102" s="298"/>
      <c r="D102" s="312" t="s">
        <v>182</v>
      </c>
      <c r="E102" s="313"/>
      <c r="F102" s="314"/>
      <c r="G102" s="139">
        <v>0.05</v>
      </c>
      <c r="H102" s="140">
        <f>+ROUND($H$99*G102,0)</f>
        <v>7227904</v>
      </c>
      <c r="I102" s="305"/>
      <c r="J102" s="306"/>
      <c r="K102" s="306"/>
      <c r="L102" s="307"/>
      <c r="M102" s="188">
        <f>M99*G102</f>
        <v>10619162.656140767</v>
      </c>
      <c r="N102" s="311"/>
      <c r="O102" s="185">
        <f>O99*G102</f>
        <v>6526122.5500000007</v>
      </c>
    </row>
    <row r="103" spans="2:16" ht="15" x14ac:dyDescent="0.2">
      <c r="B103" s="298"/>
      <c r="C103" s="298"/>
      <c r="D103" s="312" t="s">
        <v>183</v>
      </c>
      <c r="E103" s="313"/>
      <c r="F103" s="314"/>
      <c r="G103" s="139">
        <v>0.19</v>
      </c>
      <c r="H103" s="140">
        <f>+ROUND(H102*G103,0)</f>
        <v>1373302</v>
      </c>
      <c r="I103" s="305"/>
      <c r="J103" s="306"/>
      <c r="K103" s="306"/>
      <c r="L103" s="307"/>
      <c r="M103" s="188">
        <f>M102*G103</f>
        <v>2017640.9046667458</v>
      </c>
      <c r="N103" s="311"/>
      <c r="O103" s="185">
        <f>O102*G103</f>
        <v>1239963.2845000001</v>
      </c>
    </row>
    <row r="104" spans="2:16" ht="32.25" customHeight="1" thickBot="1" x14ac:dyDescent="0.25">
      <c r="B104" s="298"/>
      <c r="C104" s="298"/>
      <c r="D104" s="315" t="s">
        <v>179</v>
      </c>
      <c r="E104" s="316"/>
      <c r="F104" s="317"/>
      <c r="G104" s="142"/>
      <c r="H104" s="143">
        <f>SUM(H99:H103)</f>
        <v>193664459</v>
      </c>
      <c r="I104" s="305"/>
      <c r="J104" s="306"/>
      <c r="K104" s="306"/>
      <c r="L104" s="307"/>
      <c r="M104" s="144">
        <f>SUM(M99:M103)</f>
        <v>284529844.20863563</v>
      </c>
      <c r="N104" s="311"/>
      <c r="O104" s="186">
        <f>SUM(O99:O103)</f>
        <v>174860927.60470003</v>
      </c>
    </row>
    <row r="105" spans="2:16" ht="15" x14ac:dyDescent="0.2">
      <c r="D105" s="147"/>
      <c r="E105" s="147"/>
      <c r="F105" s="148"/>
      <c r="G105" s="149"/>
      <c r="H105" s="150"/>
      <c r="I105" s="151"/>
      <c r="J105" s="151"/>
      <c r="K105" s="151"/>
    </row>
    <row r="106" spans="2:16" x14ac:dyDescent="0.2">
      <c r="H106" s="153"/>
    </row>
    <row r="107" spans="2:16" ht="33" customHeight="1" x14ac:dyDescent="0.2">
      <c r="B107" s="308" t="s">
        <v>184</v>
      </c>
      <c r="C107" s="308"/>
      <c r="D107" s="308"/>
      <c r="E107" s="308"/>
      <c r="F107" s="308"/>
      <c r="G107" s="308"/>
      <c r="H107" s="153"/>
    </row>
    <row r="108" spans="2:16" x14ac:dyDescent="0.2">
      <c r="H108" s="153"/>
    </row>
    <row r="109" spans="2:16" ht="31.5" customHeight="1" x14ac:dyDescent="0.2">
      <c r="C109" s="309"/>
      <c r="D109" s="309"/>
      <c r="E109" s="309"/>
      <c r="F109" s="309"/>
      <c r="G109" s="309"/>
      <c r="H109" s="309"/>
      <c r="I109" s="309"/>
      <c r="J109" s="309"/>
      <c r="K109" s="309"/>
      <c r="L109" s="309"/>
      <c r="M109" s="309"/>
      <c r="N109" s="309"/>
      <c r="O109" s="309"/>
      <c r="P109" s="309"/>
    </row>
    <row r="110" spans="2:16" ht="31.5" customHeight="1" x14ac:dyDescent="0.2">
      <c r="C110" s="309"/>
      <c r="D110" s="309"/>
      <c r="E110" s="309"/>
      <c r="F110" s="309"/>
      <c r="G110" s="309"/>
      <c r="H110" s="309"/>
      <c r="I110" s="309"/>
      <c r="J110" s="309"/>
      <c r="K110" s="309"/>
      <c r="L110" s="309"/>
      <c r="M110" s="309"/>
      <c r="N110" s="309"/>
      <c r="O110" s="309"/>
      <c r="P110" s="309"/>
    </row>
    <row r="111" spans="2:16" ht="31.5" customHeight="1" x14ac:dyDescent="0.2">
      <c r="C111" s="310" t="s">
        <v>262</v>
      </c>
      <c r="D111" s="310"/>
      <c r="E111" s="310" t="s">
        <v>261</v>
      </c>
      <c r="F111" s="310"/>
      <c r="G111" s="310"/>
      <c r="H111" s="310"/>
      <c r="I111" s="147"/>
      <c r="J111" s="147"/>
      <c r="K111" s="147"/>
      <c r="L111" s="310" t="s">
        <v>263</v>
      </c>
      <c r="M111" s="310"/>
      <c r="N111" s="310"/>
      <c r="O111" s="310"/>
      <c r="P111" s="310"/>
    </row>
    <row r="112" spans="2:16" x14ac:dyDescent="0.2">
      <c r="C112" s="146" t="s">
        <v>185</v>
      </c>
      <c r="E112" s="309" t="s">
        <v>260</v>
      </c>
      <c r="F112" s="309"/>
      <c r="G112" s="309"/>
      <c r="H112" s="309"/>
      <c r="L112" s="309" t="s">
        <v>186</v>
      </c>
      <c r="M112" s="309"/>
      <c r="N112" s="309"/>
      <c r="O112" s="309"/>
      <c r="P112" s="309"/>
    </row>
    <row r="118" spans="5:5" ht="15" x14ac:dyDescent="0.25">
      <c r="E118"/>
    </row>
  </sheetData>
  <mergeCells count="134">
    <mergeCell ref="B107:G107"/>
    <mergeCell ref="C109:P110"/>
    <mergeCell ref="C111:D111"/>
    <mergeCell ref="E111:H111"/>
    <mergeCell ref="L111:P111"/>
    <mergeCell ref="E112:H112"/>
    <mergeCell ref="L112:P112"/>
    <mergeCell ref="N99:N104"/>
    <mergeCell ref="D100:F100"/>
    <mergeCell ref="D101:F101"/>
    <mergeCell ref="D102:F102"/>
    <mergeCell ref="D103:F103"/>
    <mergeCell ref="D104:F104"/>
    <mergeCell ref="C96:D96"/>
    <mergeCell ref="C97:D97"/>
    <mergeCell ref="C98:D98"/>
    <mergeCell ref="B99:C104"/>
    <mergeCell ref="D99:F99"/>
    <mergeCell ref="I99:L104"/>
    <mergeCell ref="C90:D90"/>
    <mergeCell ref="C91:D91"/>
    <mergeCell ref="C92:D92"/>
    <mergeCell ref="C93:D93"/>
    <mergeCell ref="C94:D94"/>
    <mergeCell ref="C95:D95"/>
    <mergeCell ref="C84:D84"/>
    <mergeCell ref="C85:D85"/>
    <mergeCell ref="C86:D86"/>
    <mergeCell ref="C87:D87"/>
    <mergeCell ref="C88:D88"/>
    <mergeCell ref="C89:D89"/>
    <mergeCell ref="C78:D78"/>
    <mergeCell ref="C79:D79"/>
    <mergeCell ref="C80:D80"/>
    <mergeCell ref="C81:D81"/>
    <mergeCell ref="C82:D82"/>
    <mergeCell ref="C83:D83"/>
    <mergeCell ref="C72:D72"/>
    <mergeCell ref="C73:D73"/>
    <mergeCell ref="C74:D74"/>
    <mergeCell ref="C75:D75"/>
    <mergeCell ref="C76:D76"/>
    <mergeCell ref="C77:D77"/>
    <mergeCell ref="C66:D66"/>
    <mergeCell ref="C67:D67"/>
    <mergeCell ref="C68:D68"/>
    <mergeCell ref="C69:D69"/>
    <mergeCell ref="C70:D70"/>
    <mergeCell ref="C71:D71"/>
    <mergeCell ref="C58:D58"/>
    <mergeCell ref="C61:D61"/>
    <mergeCell ref="C62:D62"/>
    <mergeCell ref="C63:D63"/>
    <mergeCell ref="C64:D64"/>
    <mergeCell ref="C65:D65"/>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B43:D43"/>
    <mergeCell ref="C44:D44"/>
    <mergeCell ref="C45:D45"/>
    <mergeCell ref="C34:D34"/>
    <mergeCell ref="C35:D35"/>
    <mergeCell ref="C36:D36"/>
    <mergeCell ref="C37:D37"/>
    <mergeCell ref="C38:D38"/>
    <mergeCell ref="C39:D39"/>
    <mergeCell ref="C28:D28"/>
    <mergeCell ref="C29:D29"/>
    <mergeCell ref="C30:D30"/>
    <mergeCell ref="C31:G31"/>
    <mergeCell ref="C32:D32"/>
    <mergeCell ref="C33:D33"/>
    <mergeCell ref="C22:D22"/>
    <mergeCell ref="C23:D23"/>
    <mergeCell ref="C24:D24"/>
    <mergeCell ref="C25:D25"/>
    <mergeCell ref="C26:D26"/>
    <mergeCell ref="C27:G27"/>
    <mergeCell ref="B17:P17"/>
    <mergeCell ref="B18:H18"/>
    <mergeCell ref="I18:P18"/>
    <mergeCell ref="C19:D19"/>
    <mergeCell ref="B20:G20"/>
    <mergeCell ref="C21:G21"/>
    <mergeCell ref="B14:C14"/>
    <mergeCell ref="D14:E14"/>
    <mergeCell ref="F14:H14"/>
    <mergeCell ref="I14:K14"/>
    <mergeCell ref="B15:P15"/>
    <mergeCell ref="B16:P16"/>
    <mergeCell ref="B12:C12"/>
    <mergeCell ref="D12:E12"/>
    <mergeCell ref="F12:H12"/>
    <mergeCell ref="I12:K12"/>
    <mergeCell ref="B13:C13"/>
    <mergeCell ref="D13:E13"/>
    <mergeCell ref="F13:H13"/>
    <mergeCell ref="I13:K13"/>
    <mergeCell ref="L2:P14"/>
    <mergeCell ref="F9:H9"/>
    <mergeCell ref="I9:K9"/>
    <mergeCell ref="B10:E11"/>
    <mergeCell ref="F10:H10"/>
    <mergeCell ref="I10:K10"/>
    <mergeCell ref="F11:H11"/>
    <mergeCell ref="I11:K11"/>
    <mergeCell ref="F6:H6"/>
    <mergeCell ref="I6:K6"/>
    <mergeCell ref="F7:H7"/>
    <mergeCell ref="I7:K7"/>
    <mergeCell ref="F8:H8"/>
    <mergeCell ref="I8:K8"/>
    <mergeCell ref="B2:E9"/>
    <mergeCell ref="F2:H2"/>
    <mergeCell ref="I2:K2"/>
    <mergeCell ref="F3:H3"/>
    <mergeCell ref="I3:K3"/>
    <mergeCell ref="F4:H4"/>
    <mergeCell ref="I4:K4"/>
    <mergeCell ref="F5:H5"/>
    <mergeCell ref="I5:K5"/>
  </mergeCells>
  <pageMargins left="0.7" right="0.7" top="0.75" bottom="0.75" header="0.3" footer="0.3"/>
  <pageSetup paperSize="256" scale="32" fitToWidth="0" fitToHeight="0" orientation="landscape" r:id="rId1"/>
  <rowBreaks count="2" manualBreakCount="2">
    <brk id="48" min="1" max="15" man="1"/>
    <brk id="83" min="1" max="1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D9BC1-12CB-4073-B4C4-863048966187}">
  <dimension ref="B2:N140"/>
  <sheetViews>
    <sheetView topLeftCell="A119" zoomScaleNormal="100" zoomScaleSheetLayoutView="86" workbookViewId="0">
      <selection activeCell="K117" sqref="K117:L120"/>
    </sheetView>
  </sheetViews>
  <sheetFormatPr baseColWidth="10" defaultRowHeight="15" x14ac:dyDescent="0.25"/>
  <cols>
    <col min="1" max="1" width="2.85546875" customWidth="1"/>
    <col min="2" max="2" width="9.28515625" style="171" customWidth="1"/>
    <col min="3" max="3" width="33.5703125" style="172" customWidth="1"/>
    <col min="4" max="4" width="9.42578125" style="171" customWidth="1"/>
    <col min="5" max="5" width="12" style="171" customWidth="1"/>
    <col min="6" max="6" width="9.85546875" style="171" customWidth="1"/>
    <col min="7" max="7" width="11.85546875" style="171" customWidth="1"/>
    <col min="8" max="8" width="10.42578125" style="171" customWidth="1"/>
    <col min="9" max="9" width="9" style="171" customWidth="1"/>
    <col min="10" max="10" width="11.140625" style="172" customWidth="1"/>
    <col min="11" max="11" width="15.42578125" style="9" customWidth="1"/>
    <col min="12" max="12" width="32.28515625" style="9" customWidth="1"/>
  </cols>
  <sheetData>
    <row r="2" spans="2:12" ht="43.5" customHeight="1" x14ac:dyDescent="0.25">
      <c r="B2" s="325"/>
      <c r="C2" s="325"/>
      <c r="D2" s="325"/>
      <c r="E2" s="325"/>
      <c r="F2" s="325"/>
      <c r="G2" s="325"/>
      <c r="H2" s="325"/>
      <c r="I2" s="325"/>
      <c r="J2" s="325"/>
      <c r="K2" s="325"/>
      <c r="L2" s="325"/>
    </row>
    <row r="3" spans="2:12" ht="43.5" customHeight="1" x14ac:dyDescent="0.25">
      <c r="B3" s="325"/>
      <c r="C3" s="325"/>
      <c r="D3" s="325"/>
      <c r="E3" s="325"/>
      <c r="F3" s="325"/>
      <c r="G3" s="325"/>
      <c r="H3" s="325"/>
      <c r="I3" s="325"/>
      <c r="J3" s="325"/>
      <c r="K3" s="325"/>
      <c r="L3" s="325"/>
    </row>
    <row r="4" spans="2:12" ht="21.75" customHeight="1" x14ac:dyDescent="0.25">
      <c r="B4" s="326" t="s">
        <v>23</v>
      </c>
      <c r="C4" s="326"/>
      <c r="D4" s="326"/>
      <c r="E4" s="326"/>
      <c r="F4" s="326"/>
      <c r="G4" s="326"/>
      <c r="H4" s="326"/>
      <c r="I4" s="326"/>
      <c r="J4" s="326"/>
      <c r="K4" s="326"/>
      <c r="L4" s="326"/>
    </row>
    <row r="5" spans="2:12" ht="19.5" customHeight="1" x14ac:dyDescent="0.25">
      <c r="B5" s="326"/>
      <c r="C5" s="326"/>
      <c r="D5" s="326"/>
      <c r="E5" s="326"/>
      <c r="F5" s="326"/>
      <c r="G5" s="326"/>
      <c r="H5" s="326"/>
      <c r="I5" s="326"/>
      <c r="J5" s="326"/>
      <c r="K5" s="326"/>
      <c r="L5" s="326"/>
    </row>
    <row r="6" spans="2:12" x14ac:dyDescent="0.25">
      <c r="B6" s="154"/>
      <c r="C6" s="155"/>
      <c r="D6" s="154"/>
      <c r="E6" s="154"/>
      <c r="F6" s="154"/>
      <c r="G6" s="154"/>
      <c r="H6" s="154"/>
      <c r="I6" s="154"/>
      <c r="J6" s="155"/>
      <c r="K6" s="155"/>
      <c r="L6" s="155"/>
    </row>
    <row r="7" spans="2:12" ht="15.75" x14ac:dyDescent="0.25">
      <c r="B7" s="327" t="s">
        <v>187</v>
      </c>
      <c r="C7" s="327"/>
      <c r="D7" s="327"/>
      <c r="E7" s="327"/>
      <c r="F7" s="327"/>
      <c r="G7" s="327"/>
      <c r="H7" s="327"/>
      <c r="I7" s="327"/>
      <c r="J7" s="327"/>
      <c r="K7" s="327"/>
      <c r="L7" s="327"/>
    </row>
    <row r="8" spans="2:12" x14ac:dyDescent="0.25">
      <c r="B8" s="154"/>
      <c r="C8" s="155"/>
      <c r="D8" s="154"/>
      <c r="E8" s="154"/>
      <c r="F8" s="154"/>
      <c r="G8" s="154"/>
      <c r="H8" s="154"/>
      <c r="I8" s="154"/>
      <c r="J8" s="155"/>
      <c r="K8" s="155"/>
      <c r="L8" s="155"/>
    </row>
    <row r="9" spans="2:12" ht="24.75" customHeight="1" x14ac:dyDescent="0.25">
      <c r="B9" s="313" t="s">
        <v>188</v>
      </c>
      <c r="C9" s="313"/>
      <c r="D9" s="324" t="str">
        <f>'Acta Parcial 01.'!C22</f>
        <v>Cerramiento en láminas de zinc. Altura: 2m</v>
      </c>
      <c r="E9" s="324"/>
      <c r="F9" s="324"/>
      <c r="G9" s="324"/>
      <c r="H9" s="324"/>
      <c r="I9" s="324"/>
      <c r="J9" s="324"/>
      <c r="K9" s="324"/>
      <c r="L9" s="324"/>
    </row>
    <row r="10" spans="2:12" ht="24.75" customHeight="1" x14ac:dyDescent="0.25">
      <c r="B10" s="313" t="str">
        <f>'Acta Parcial 01.'!C21</f>
        <v xml:space="preserve">Obras preliminares y provisionales </v>
      </c>
      <c r="C10" s="313"/>
      <c r="D10" s="313"/>
      <c r="E10" s="313"/>
      <c r="F10" s="313"/>
      <c r="G10" s="313"/>
      <c r="H10" s="313"/>
      <c r="I10" s="313"/>
      <c r="J10" s="313"/>
      <c r="K10" s="313"/>
      <c r="L10" s="313"/>
    </row>
    <row r="11" spans="2:12" s="157" customFormat="1" ht="28.5" customHeight="1" x14ac:dyDescent="0.25">
      <c r="B11" s="156" t="s">
        <v>39</v>
      </c>
      <c r="C11" s="156" t="s">
        <v>189</v>
      </c>
      <c r="D11" s="156" t="s">
        <v>178</v>
      </c>
      <c r="E11" s="156" t="s">
        <v>190</v>
      </c>
      <c r="F11" s="156" t="s">
        <v>191</v>
      </c>
      <c r="G11" s="156"/>
      <c r="H11" s="156"/>
      <c r="I11" s="156"/>
      <c r="J11" s="156" t="s">
        <v>192</v>
      </c>
      <c r="K11" s="319" t="s">
        <v>193</v>
      </c>
      <c r="L11" s="319"/>
    </row>
    <row r="12" spans="2:12" ht="33.75" customHeight="1" x14ac:dyDescent="0.25">
      <c r="B12" s="320" t="s">
        <v>194</v>
      </c>
      <c r="C12" s="158" t="s">
        <v>195</v>
      </c>
      <c r="D12" s="35" t="s">
        <v>103</v>
      </c>
      <c r="E12" s="35">
        <v>7</v>
      </c>
      <c r="F12" s="35">
        <v>2</v>
      </c>
      <c r="G12" s="35"/>
      <c r="H12" s="35"/>
      <c r="I12" s="35"/>
      <c r="J12" s="159">
        <f>E12*F12</f>
        <v>14</v>
      </c>
      <c r="K12" s="220"/>
      <c r="L12" s="220"/>
    </row>
    <row r="13" spans="2:12" ht="24.75" customHeight="1" x14ac:dyDescent="0.25">
      <c r="B13" s="321"/>
      <c r="C13" s="160"/>
      <c r="D13" s="35"/>
      <c r="E13" s="161"/>
      <c r="F13" s="35"/>
      <c r="G13" s="35"/>
      <c r="H13" s="35"/>
      <c r="I13" s="35"/>
      <c r="J13" s="159"/>
      <c r="K13" s="220"/>
      <c r="L13" s="220"/>
    </row>
    <row r="14" spans="2:12" ht="24.75" customHeight="1" x14ac:dyDescent="0.25">
      <c r="B14" s="321"/>
      <c r="C14" s="160"/>
      <c r="D14" s="35"/>
      <c r="E14" s="161"/>
      <c r="F14" s="35"/>
      <c r="G14" s="35"/>
      <c r="H14" s="35"/>
      <c r="I14" s="35"/>
      <c r="J14" s="159"/>
      <c r="K14" s="220"/>
      <c r="L14" s="220"/>
    </row>
    <row r="15" spans="2:12" ht="24.75" customHeight="1" x14ac:dyDescent="0.25">
      <c r="B15" s="322"/>
      <c r="C15" s="160"/>
      <c r="D15" s="35"/>
      <c r="E15" s="35"/>
      <c r="F15" s="35"/>
      <c r="G15" s="35"/>
      <c r="H15" s="35"/>
      <c r="I15" s="35"/>
      <c r="J15" s="159"/>
      <c r="K15" s="220"/>
      <c r="L15" s="220"/>
    </row>
    <row r="16" spans="2:12" ht="24.75" customHeight="1" x14ac:dyDescent="0.25">
      <c r="B16" s="159"/>
      <c r="C16" s="323" t="s">
        <v>196</v>
      </c>
      <c r="D16" s="323"/>
      <c r="E16" s="323"/>
      <c r="F16" s="323"/>
      <c r="G16" s="323"/>
      <c r="H16" s="323"/>
      <c r="I16" s="162"/>
      <c r="J16" s="163">
        <f>SUM(J12:J15)</f>
        <v>14</v>
      </c>
      <c r="K16" s="220"/>
      <c r="L16" s="220"/>
    </row>
    <row r="17" spans="2:12" ht="24.75" customHeight="1" x14ac:dyDescent="0.25">
      <c r="B17" s="164"/>
      <c r="C17" s="9"/>
      <c r="D17" s="145"/>
      <c r="E17" s="145"/>
      <c r="F17" s="145"/>
      <c r="G17" s="145"/>
      <c r="H17" s="145"/>
      <c r="I17" s="145"/>
      <c r="J17" s="9"/>
    </row>
    <row r="18" spans="2:12" ht="24.75" customHeight="1" x14ac:dyDescent="0.25">
      <c r="B18" s="164"/>
      <c r="C18" s="9"/>
      <c r="D18" s="145"/>
      <c r="E18" s="145"/>
      <c r="F18" s="145"/>
      <c r="G18" s="145"/>
      <c r="H18" s="145"/>
      <c r="I18" s="145"/>
      <c r="J18" s="9"/>
    </row>
    <row r="19" spans="2:12" ht="24.75" customHeight="1" x14ac:dyDescent="0.25">
      <c r="B19" s="313" t="s">
        <v>188</v>
      </c>
      <c r="C19" s="313"/>
      <c r="D19" s="324" t="str">
        <f>'Acta Parcial 01.'!C21</f>
        <v xml:space="preserve">Obras preliminares y provisionales </v>
      </c>
      <c r="E19" s="324"/>
      <c r="F19" s="324"/>
      <c r="G19" s="324"/>
      <c r="H19" s="324"/>
      <c r="I19" s="324"/>
      <c r="J19" s="324"/>
      <c r="K19" s="324"/>
      <c r="L19" s="324"/>
    </row>
    <row r="20" spans="2:12" ht="24.75" customHeight="1" x14ac:dyDescent="0.25">
      <c r="B20" s="313" t="str">
        <f>'Acta Parcial 01.'!C23</f>
        <v xml:space="preserve">Desmonte de estructura metálica perfileria </v>
      </c>
      <c r="C20" s="313"/>
      <c r="D20" s="313"/>
      <c r="E20" s="313"/>
      <c r="F20" s="313"/>
      <c r="G20" s="313"/>
      <c r="H20" s="313"/>
      <c r="I20" s="313"/>
      <c r="J20" s="313"/>
      <c r="K20" s="313"/>
      <c r="L20" s="313"/>
    </row>
    <row r="21" spans="2:12" ht="24.75" customHeight="1" x14ac:dyDescent="0.25">
      <c r="B21" s="156" t="s">
        <v>39</v>
      </c>
      <c r="C21" s="156" t="s">
        <v>189</v>
      </c>
      <c r="D21" s="156" t="s">
        <v>178</v>
      </c>
      <c r="E21" s="156" t="s">
        <v>197</v>
      </c>
      <c r="F21" s="156" t="s">
        <v>198</v>
      </c>
      <c r="G21" s="156" t="s">
        <v>190</v>
      </c>
      <c r="H21" s="156" t="s">
        <v>199</v>
      </c>
      <c r="I21" s="156" t="s">
        <v>200</v>
      </c>
      <c r="J21" s="156" t="s">
        <v>201</v>
      </c>
      <c r="K21" s="319" t="s">
        <v>193</v>
      </c>
      <c r="L21" s="319"/>
    </row>
    <row r="22" spans="2:12" ht="32.25" customHeight="1" x14ac:dyDescent="0.25">
      <c r="B22" s="320" t="s">
        <v>202</v>
      </c>
      <c r="C22" s="6" t="s">
        <v>203</v>
      </c>
      <c r="D22" s="165" t="s">
        <v>204</v>
      </c>
      <c r="E22" s="165">
        <v>4</v>
      </c>
      <c r="F22" s="165">
        <v>6.86</v>
      </c>
      <c r="G22" s="165">
        <v>20</v>
      </c>
      <c r="H22" s="165">
        <v>3</v>
      </c>
      <c r="I22" s="165">
        <f>G22*F22</f>
        <v>137.20000000000002</v>
      </c>
      <c r="J22" s="166">
        <f>I22*E22</f>
        <v>548.80000000000007</v>
      </c>
      <c r="K22" s="220"/>
      <c r="L22" s="220"/>
    </row>
    <row r="23" spans="2:12" ht="30" customHeight="1" x14ac:dyDescent="0.25">
      <c r="B23" s="321"/>
      <c r="C23" s="6" t="s">
        <v>205</v>
      </c>
      <c r="D23" s="165" t="s">
        <v>204</v>
      </c>
      <c r="E23" s="167">
        <v>45</v>
      </c>
      <c r="F23" s="165">
        <v>6.86</v>
      </c>
      <c r="G23" s="165">
        <v>1.8</v>
      </c>
      <c r="H23" s="165">
        <v>3</v>
      </c>
      <c r="I23" s="168">
        <f>G23*F23</f>
        <v>12.348000000000001</v>
      </c>
      <c r="J23" s="166">
        <f>I23*E23</f>
        <v>555.66000000000008</v>
      </c>
      <c r="K23" s="220"/>
      <c r="L23" s="220"/>
    </row>
    <row r="24" spans="2:12" ht="27.75" customHeight="1" x14ac:dyDescent="0.25">
      <c r="B24" s="321"/>
      <c r="C24" s="6" t="s">
        <v>206</v>
      </c>
      <c r="D24" s="165" t="s">
        <v>204</v>
      </c>
      <c r="E24" s="167">
        <v>36</v>
      </c>
      <c r="F24" s="165">
        <v>3.8</v>
      </c>
      <c r="G24" s="165">
        <v>2</v>
      </c>
      <c r="H24" s="165">
        <v>2.5</v>
      </c>
      <c r="I24" s="165">
        <f>G24*F24</f>
        <v>7.6</v>
      </c>
      <c r="J24" s="166">
        <f>I24*E24</f>
        <v>273.59999999999997</v>
      </c>
      <c r="K24" s="220"/>
      <c r="L24" s="220"/>
    </row>
    <row r="25" spans="2:12" ht="24.75" customHeight="1" x14ac:dyDescent="0.25">
      <c r="B25" s="322"/>
      <c r="C25" s="6" t="s">
        <v>207</v>
      </c>
      <c r="D25" s="165" t="s">
        <v>204</v>
      </c>
      <c r="E25" s="165">
        <v>2</v>
      </c>
      <c r="F25" s="165">
        <v>18.8</v>
      </c>
      <c r="G25" s="165">
        <v>1.7</v>
      </c>
      <c r="H25" s="165" t="s">
        <v>208</v>
      </c>
      <c r="I25" s="165">
        <f>G25*F25</f>
        <v>31.96</v>
      </c>
      <c r="J25" s="166">
        <f>I25*E25</f>
        <v>63.92</v>
      </c>
      <c r="K25" s="220"/>
      <c r="L25" s="220"/>
    </row>
    <row r="26" spans="2:12" ht="24.75" customHeight="1" x14ac:dyDescent="0.25">
      <c r="B26" s="169"/>
      <c r="C26" s="160"/>
      <c r="D26" s="35"/>
      <c r="E26" s="35"/>
      <c r="F26" s="35"/>
      <c r="G26" s="35"/>
      <c r="H26" s="35"/>
      <c r="I26" s="35"/>
      <c r="J26" s="159"/>
      <c r="K26" s="220"/>
      <c r="L26" s="220"/>
    </row>
    <row r="27" spans="2:12" ht="24.75" customHeight="1" x14ac:dyDescent="0.25">
      <c r="B27" s="159"/>
      <c r="C27" s="323" t="s">
        <v>196</v>
      </c>
      <c r="D27" s="323"/>
      <c r="E27" s="323"/>
      <c r="F27" s="323"/>
      <c r="G27" s="323"/>
      <c r="H27" s="323"/>
      <c r="I27" s="162"/>
      <c r="J27" s="163">
        <f>SUM(J22:J25)</f>
        <v>1441.98</v>
      </c>
      <c r="K27" s="220"/>
      <c r="L27" s="220"/>
    </row>
    <row r="28" spans="2:12" ht="24.75" customHeight="1" x14ac:dyDescent="0.25">
      <c r="B28" s="164"/>
      <c r="C28" s="9"/>
      <c r="D28" s="145"/>
      <c r="E28" s="145"/>
      <c r="F28" s="152"/>
      <c r="G28" s="152"/>
      <c r="H28" s="152"/>
      <c r="I28" s="145"/>
      <c r="J28" s="9"/>
    </row>
    <row r="29" spans="2:12" ht="24.75" customHeight="1" x14ac:dyDescent="0.25">
      <c r="B29" s="313" t="s">
        <v>188</v>
      </c>
      <c r="C29" s="313"/>
      <c r="D29" s="324" t="str">
        <f>D19</f>
        <v xml:space="preserve">Obras preliminares y provisionales </v>
      </c>
      <c r="E29" s="324"/>
      <c r="F29" s="324"/>
      <c r="G29" s="324"/>
      <c r="H29" s="324"/>
      <c r="I29" s="324"/>
      <c r="J29" s="324"/>
      <c r="K29" s="324"/>
      <c r="L29" s="324"/>
    </row>
    <row r="30" spans="2:12" ht="24.75" customHeight="1" x14ac:dyDescent="0.25">
      <c r="B30" s="313" t="str">
        <f>'Acta Parcial 01.'!C24</f>
        <v xml:space="preserve">Demolición de muro de foso </v>
      </c>
      <c r="C30" s="313"/>
      <c r="D30" s="313"/>
      <c r="E30" s="313"/>
      <c r="F30" s="313"/>
      <c r="G30" s="313"/>
      <c r="H30" s="313"/>
      <c r="I30" s="313"/>
      <c r="J30" s="313"/>
      <c r="K30" s="313"/>
      <c r="L30" s="313"/>
    </row>
    <row r="31" spans="2:12" ht="29.25" customHeight="1" x14ac:dyDescent="0.25">
      <c r="B31" s="156" t="s">
        <v>39</v>
      </c>
      <c r="C31" s="156" t="s">
        <v>189</v>
      </c>
      <c r="D31" s="156" t="s">
        <v>178</v>
      </c>
      <c r="E31" s="156" t="s">
        <v>197</v>
      </c>
      <c r="F31" s="156" t="s">
        <v>190</v>
      </c>
      <c r="G31" s="156" t="s">
        <v>209</v>
      </c>
      <c r="H31" s="156"/>
      <c r="I31" s="156"/>
      <c r="J31" s="156" t="s">
        <v>210</v>
      </c>
      <c r="K31" s="319" t="s">
        <v>193</v>
      </c>
      <c r="L31" s="319"/>
    </row>
    <row r="32" spans="2:12" ht="24.75" customHeight="1" x14ac:dyDescent="0.25">
      <c r="B32" s="320" t="s">
        <v>211</v>
      </c>
      <c r="C32" s="6" t="s">
        <v>212</v>
      </c>
      <c r="D32" s="165" t="s">
        <v>103</v>
      </c>
      <c r="E32" s="165">
        <v>1</v>
      </c>
      <c r="F32" s="165">
        <f>2.23*2</f>
        <v>4.46</v>
      </c>
      <c r="G32" s="165">
        <f>2.03*2</f>
        <v>4.0599999999999996</v>
      </c>
      <c r="H32" s="168">
        <v>1.1000000000000001</v>
      </c>
      <c r="I32" s="170"/>
      <c r="J32" s="168">
        <f>(F32+G32)*H32</f>
        <v>9.3719999999999999</v>
      </c>
      <c r="K32" s="220"/>
      <c r="L32" s="220"/>
    </row>
    <row r="33" spans="2:12" ht="24.75" customHeight="1" x14ac:dyDescent="0.25">
      <c r="B33" s="321"/>
      <c r="C33" s="6" t="s">
        <v>213</v>
      </c>
      <c r="D33" s="165" t="s">
        <v>103</v>
      </c>
      <c r="E33" s="167">
        <v>4</v>
      </c>
      <c r="F33" s="165">
        <v>1.69</v>
      </c>
      <c r="G33" s="165">
        <v>0.85</v>
      </c>
      <c r="H33" s="165">
        <v>0.15</v>
      </c>
      <c r="I33" s="170"/>
      <c r="J33" s="168">
        <f>E33*F33*G33</f>
        <v>5.7459999999999996</v>
      </c>
      <c r="K33" s="220"/>
      <c r="L33" s="220"/>
    </row>
    <row r="34" spans="2:12" ht="24.75" customHeight="1" x14ac:dyDescent="0.25">
      <c r="B34" s="321"/>
      <c r="C34" s="6" t="s">
        <v>214</v>
      </c>
      <c r="D34" s="165" t="s">
        <v>103</v>
      </c>
      <c r="E34" s="167">
        <v>4</v>
      </c>
      <c r="F34" s="165">
        <v>0.4</v>
      </c>
      <c r="G34" s="165">
        <v>0.4</v>
      </c>
      <c r="H34" s="165">
        <v>0.04</v>
      </c>
      <c r="I34" s="170"/>
      <c r="J34" s="168">
        <f>E34*F34*G34</f>
        <v>0.64000000000000012</v>
      </c>
      <c r="K34" s="220"/>
      <c r="L34" s="220"/>
    </row>
    <row r="35" spans="2:12" ht="24.75" customHeight="1" x14ac:dyDescent="0.25">
      <c r="B35" s="321"/>
      <c r="C35" s="6" t="s">
        <v>215</v>
      </c>
      <c r="D35" s="165" t="s">
        <v>103</v>
      </c>
      <c r="E35" s="167">
        <v>4</v>
      </c>
      <c r="F35" s="165">
        <v>1.6</v>
      </c>
      <c r="G35" s="165">
        <v>0.4</v>
      </c>
      <c r="H35" s="165">
        <v>0.04</v>
      </c>
      <c r="I35" s="170"/>
      <c r="J35" s="168">
        <f>E35*F35*G35</f>
        <v>2.5600000000000005</v>
      </c>
      <c r="K35" s="220"/>
      <c r="L35" s="220"/>
    </row>
    <row r="36" spans="2:12" ht="24.75" customHeight="1" x14ac:dyDescent="0.25">
      <c r="B36" s="159"/>
      <c r="C36" s="323" t="s">
        <v>196</v>
      </c>
      <c r="D36" s="323"/>
      <c r="E36" s="323"/>
      <c r="F36" s="323"/>
      <c r="G36" s="323"/>
      <c r="H36" s="323"/>
      <c r="I36" s="162"/>
      <c r="J36" s="163">
        <f>SUM(J32:J35)</f>
        <v>18.317999999999998</v>
      </c>
      <c r="K36" s="220"/>
      <c r="L36" s="220"/>
    </row>
    <row r="37" spans="2:12" ht="24.75" customHeight="1" x14ac:dyDescent="0.25"/>
    <row r="38" spans="2:12" ht="24.75" customHeight="1" x14ac:dyDescent="0.25">
      <c r="B38" s="313" t="s">
        <v>188</v>
      </c>
      <c r="C38" s="313"/>
      <c r="D38" s="324" t="str">
        <f>D29</f>
        <v xml:space="preserve">Obras preliminares y provisionales </v>
      </c>
      <c r="E38" s="324"/>
      <c r="F38" s="324"/>
      <c r="G38" s="324"/>
      <c r="H38" s="324"/>
      <c r="I38" s="324"/>
      <c r="J38" s="324"/>
      <c r="K38" s="324"/>
      <c r="L38" s="324"/>
    </row>
    <row r="39" spans="2:12" ht="24.75" customHeight="1" x14ac:dyDescent="0.25">
      <c r="B39" s="313" t="str">
        <f>'Acta Parcial 01.'!C25</f>
        <v xml:space="preserve">Localización, trazado y replanteo </v>
      </c>
      <c r="C39" s="313"/>
      <c r="D39" s="313"/>
      <c r="E39" s="313"/>
      <c r="F39" s="313"/>
      <c r="G39" s="313"/>
      <c r="H39" s="313"/>
      <c r="I39" s="313"/>
      <c r="J39" s="313"/>
      <c r="K39" s="313"/>
      <c r="L39" s="313"/>
    </row>
    <row r="40" spans="2:12" s="173" customFormat="1" ht="27.75" customHeight="1" x14ac:dyDescent="0.25">
      <c r="B40" s="156" t="s">
        <v>39</v>
      </c>
      <c r="C40" s="156" t="s">
        <v>189</v>
      </c>
      <c r="D40" s="156" t="s">
        <v>178</v>
      </c>
      <c r="E40" s="156" t="s">
        <v>197</v>
      </c>
      <c r="F40" s="156" t="s">
        <v>190</v>
      </c>
      <c r="G40" s="156" t="s">
        <v>209</v>
      </c>
      <c r="H40" s="156"/>
      <c r="I40" s="156"/>
      <c r="J40" s="156" t="s">
        <v>210</v>
      </c>
      <c r="K40" s="319" t="s">
        <v>193</v>
      </c>
      <c r="L40" s="319"/>
    </row>
    <row r="41" spans="2:12" ht="30.75" customHeight="1" x14ac:dyDescent="0.25">
      <c r="B41" s="320" t="s">
        <v>216</v>
      </c>
      <c r="C41" s="158" t="s">
        <v>217</v>
      </c>
      <c r="D41" s="35" t="s">
        <v>58</v>
      </c>
      <c r="E41" s="35">
        <v>9</v>
      </c>
      <c r="F41" s="35">
        <f>2.15+2.15+1.95+1.95</f>
        <v>8.1999999999999993</v>
      </c>
      <c r="G41" s="35">
        <v>1.1000000000000001</v>
      </c>
      <c r="H41" s="35"/>
      <c r="I41" s="35"/>
      <c r="J41" s="159">
        <v>9</v>
      </c>
      <c r="K41" s="220"/>
      <c r="L41" s="220"/>
    </row>
    <row r="42" spans="2:12" ht="24.75" customHeight="1" x14ac:dyDescent="0.25">
      <c r="B42" s="321"/>
      <c r="C42" s="158"/>
      <c r="D42" s="35"/>
      <c r="E42" s="35"/>
      <c r="F42" s="35"/>
      <c r="G42" s="35"/>
      <c r="H42" s="35"/>
      <c r="I42" s="35"/>
      <c r="J42" s="159"/>
      <c r="K42" s="220"/>
      <c r="L42" s="220"/>
    </row>
    <row r="43" spans="2:12" ht="24.75" customHeight="1" x14ac:dyDescent="0.25">
      <c r="B43" s="321"/>
      <c r="C43" s="160"/>
      <c r="D43" s="35"/>
      <c r="E43" s="161"/>
      <c r="F43" s="35"/>
      <c r="G43" s="35"/>
      <c r="H43" s="35"/>
      <c r="I43" s="40"/>
      <c r="J43" s="159"/>
      <c r="K43" s="220"/>
      <c r="L43" s="220"/>
    </row>
    <row r="44" spans="2:12" ht="24.75" customHeight="1" x14ac:dyDescent="0.25">
      <c r="B44" s="322"/>
      <c r="C44" s="160"/>
      <c r="D44" s="35"/>
      <c r="E44" s="35"/>
      <c r="F44" s="35"/>
      <c r="G44" s="35"/>
      <c r="H44" s="35"/>
      <c r="I44" s="35"/>
      <c r="J44" s="159"/>
      <c r="K44" s="220"/>
      <c r="L44" s="220"/>
    </row>
    <row r="45" spans="2:12" ht="24.75" customHeight="1" x14ac:dyDescent="0.25">
      <c r="B45" s="159"/>
      <c r="C45" s="323" t="s">
        <v>196</v>
      </c>
      <c r="D45" s="323"/>
      <c r="E45" s="323"/>
      <c r="F45" s="323"/>
      <c r="G45" s="323"/>
      <c r="H45" s="323"/>
      <c r="I45" s="162"/>
      <c r="J45" s="163">
        <f>SUM(J41:J44)</f>
        <v>9</v>
      </c>
      <c r="K45" s="220"/>
      <c r="L45" s="220"/>
    </row>
    <row r="46" spans="2:12" ht="24.75" customHeight="1" x14ac:dyDescent="0.25"/>
    <row r="47" spans="2:12" ht="24.75" customHeight="1" x14ac:dyDescent="0.25">
      <c r="B47" s="313" t="s">
        <v>188</v>
      </c>
      <c r="C47" s="313"/>
      <c r="D47" s="324" t="str">
        <f>D38</f>
        <v xml:space="preserve">Obras preliminares y provisionales </v>
      </c>
      <c r="E47" s="324"/>
      <c r="F47" s="324"/>
      <c r="G47" s="324"/>
      <c r="H47" s="324"/>
      <c r="I47" s="324"/>
      <c r="J47" s="324"/>
      <c r="K47" s="324"/>
      <c r="L47" s="324"/>
    </row>
    <row r="48" spans="2:12" ht="24.75" customHeight="1" x14ac:dyDescent="0.25">
      <c r="B48" s="313" t="str">
        <f>'Acta Parcial 01.'!C26</f>
        <v>RETIRO DE MATERIALES PROCEDENTES DE DEMOLICÍÓN (INCLUYE CARGUE, TRASIEGO Y DISPOSICIÓN EN BOTADERO OFICIAL)</v>
      </c>
      <c r="C48" s="313"/>
      <c r="D48" s="313"/>
      <c r="E48" s="313"/>
      <c r="F48" s="313"/>
      <c r="G48" s="313"/>
      <c r="H48" s="313"/>
      <c r="I48" s="313"/>
      <c r="J48" s="313"/>
      <c r="K48" s="313"/>
      <c r="L48" s="313"/>
    </row>
    <row r="49" spans="2:14" ht="30" customHeight="1" x14ac:dyDescent="0.25">
      <c r="B49" s="156" t="s">
        <v>39</v>
      </c>
      <c r="C49" s="156" t="s">
        <v>189</v>
      </c>
      <c r="D49" s="156" t="s">
        <v>41</v>
      </c>
      <c r="E49" s="156" t="s">
        <v>42</v>
      </c>
      <c r="F49" s="156" t="s">
        <v>218</v>
      </c>
      <c r="G49" s="156" t="s">
        <v>219</v>
      </c>
      <c r="H49" s="156" t="s">
        <v>220</v>
      </c>
      <c r="I49" s="156" t="s">
        <v>221</v>
      </c>
      <c r="J49" s="156" t="s">
        <v>222</v>
      </c>
      <c r="K49" s="156" t="s">
        <v>223</v>
      </c>
      <c r="L49" s="183" t="s">
        <v>193</v>
      </c>
      <c r="M49" s="239"/>
      <c r="N49" s="239"/>
    </row>
    <row r="50" spans="2:14" ht="41.25" customHeight="1" x14ac:dyDescent="0.25">
      <c r="B50" s="35"/>
      <c r="C50" s="158"/>
      <c r="D50" s="156"/>
      <c r="E50" s="156"/>
      <c r="F50" s="156" t="s">
        <v>87</v>
      </c>
      <c r="G50" s="156" t="s">
        <v>224</v>
      </c>
      <c r="H50" s="156" t="s">
        <v>224</v>
      </c>
      <c r="I50" s="156" t="s">
        <v>103</v>
      </c>
      <c r="J50" s="156" t="s">
        <v>224</v>
      </c>
      <c r="K50" s="156" t="s">
        <v>225</v>
      </c>
      <c r="L50" s="328"/>
      <c r="M50" s="309"/>
      <c r="N50" s="309"/>
    </row>
    <row r="51" spans="2:14" ht="24.75" customHeight="1" x14ac:dyDescent="0.25">
      <c r="B51" s="166">
        <v>1</v>
      </c>
      <c r="C51" s="6" t="s">
        <v>212</v>
      </c>
      <c r="D51" s="165" t="s">
        <v>225</v>
      </c>
      <c r="E51" s="165">
        <v>1</v>
      </c>
      <c r="F51" s="165">
        <f>1.99*2</f>
        <v>3.98</v>
      </c>
      <c r="G51" s="165">
        <f>1.79*2</f>
        <v>3.58</v>
      </c>
      <c r="H51" s="168">
        <v>1.1000000000000001</v>
      </c>
      <c r="I51" s="168">
        <f>(F51+G51)*H51</f>
        <v>8.3160000000000007</v>
      </c>
      <c r="J51" s="165">
        <v>0.15</v>
      </c>
      <c r="K51" s="166">
        <f>(F51+G51)*H51*J51</f>
        <v>1.2474000000000001</v>
      </c>
      <c r="L51" s="329"/>
      <c r="M51" s="309"/>
      <c r="N51" s="309"/>
    </row>
    <row r="52" spans="2:14" ht="24.75" customHeight="1" x14ac:dyDescent="0.25">
      <c r="B52" s="166">
        <f>B51+1</f>
        <v>2</v>
      </c>
      <c r="C52" s="6" t="s">
        <v>213</v>
      </c>
      <c r="D52" s="165" t="s">
        <v>204</v>
      </c>
      <c r="E52" s="167">
        <v>4</v>
      </c>
      <c r="F52" s="165">
        <v>1.69</v>
      </c>
      <c r="G52" s="165">
        <v>0.85</v>
      </c>
      <c r="H52" s="165"/>
      <c r="I52" s="168">
        <f>E52*F52*G52</f>
        <v>5.7459999999999996</v>
      </c>
      <c r="J52" s="165">
        <v>0.12</v>
      </c>
      <c r="K52" s="166">
        <f>E52*F52*G52*J52</f>
        <v>0.68951999999999991</v>
      </c>
      <c r="L52" s="329"/>
      <c r="M52" s="309"/>
      <c r="N52" s="309"/>
    </row>
    <row r="53" spans="2:14" ht="24.75" customHeight="1" x14ac:dyDescent="0.25">
      <c r="B53" s="35"/>
      <c r="C53" s="160"/>
      <c r="D53" s="35"/>
      <c r="E53" s="35"/>
      <c r="F53" s="35"/>
      <c r="G53" s="35"/>
      <c r="H53" s="35"/>
      <c r="I53" s="35"/>
      <c r="J53" s="159"/>
      <c r="K53" s="160"/>
      <c r="L53" s="329"/>
      <c r="M53" s="309"/>
      <c r="N53" s="309"/>
    </row>
    <row r="54" spans="2:14" ht="24.75" customHeight="1" x14ac:dyDescent="0.25">
      <c r="B54" s="159"/>
      <c r="C54" s="331" t="s">
        <v>196</v>
      </c>
      <c r="D54" s="332"/>
      <c r="E54" s="332"/>
      <c r="F54" s="332"/>
      <c r="G54" s="332"/>
      <c r="H54" s="332"/>
      <c r="I54" s="333"/>
      <c r="J54" s="174" t="s">
        <v>132</v>
      </c>
      <c r="K54" s="163">
        <f>SUM(K51:K53)</f>
        <v>1.93692</v>
      </c>
      <c r="L54" s="330"/>
      <c r="M54" s="309"/>
      <c r="N54" s="309"/>
    </row>
    <row r="55" spans="2:14" ht="24.75" customHeight="1" x14ac:dyDescent="0.25"/>
    <row r="56" spans="2:14" ht="24.75" customHeight="1" x14ac:dyDescent="0.25">
      <c r="B56" s="313" t="s">
        <v>188</v>
      </c>
      <c r="C56" s="313"/>
      <c r="D56" s="324" t="str">
        <f>'Acta Parcial 01.'!C27</f>
        <v xml:space="preserve">Estructura de concreto </v>
      </c>
      <c r="E56" s="324"/>
      <c r="F56" s="324"/>
      <c r="G56" s="324"/>
      <c r="H56" s="324"/>
      <c r="I56" s="324"/>
      <c r="J56" s="324"/>
      <c r="K56" s="324"/>
      <c r="L56" s="324"/>
    </row>
    <row r="57" spans="2:14" ht="34.5" customHeight="1" x14ac:dyDescent="0.25">
      <c r="B57" s="319" t="str">
        <f>'Acta Parcial 01.'!C32</f>
        <v>VARILLA ROSCADA DE LC: 0,40M, D= 3/4" G5. (INCLUYE SUMINISTRO, TRANSPORTE, INSTALACIÓN, ANCLAJE Y DEMÁS ACTIVIDADES PARA SU CORRECTA EJECUCIÓN.)</v>
      </c>
      <c r="C57" s="319"/>
      <c r="D57" s="319"/>
      <c r="E57" s="319"/>
      <c r="F57" s="319"/>
      <c r="G57" s="319"/>
      <c r="H57" s="319"/>
      <c r="I57" s="319"/>
      <c r="J57" s="319"/>
      <c r="K57" s="319"/>
      <c r="L57" s="319"/>
    </row>
    <row r="58" spans="2:14" ht="30.75" customHeight="1" x14ac:dyDescent="0.25">
      <c r="B58" s="156" t="s">
        <v>39</v>
      </c>
      <c r="C58" s="156" t="s">
        <v>189</v>
      </c>
      <c r="D58" s="156" t="s">
        <v>178</v>
      </c>
      <c r="E58" s="156" t="s">
        <v>197</v>
      </c>
      <c r="F58" s="156"/>
      <c r="G58" s="156"/>
      <c r="H58" s="156"/>
      <c r="I58" s="156"/>
      <c r="J58" s="156" t="s">
        <v>226</v>
      </c>
      <c r="K58" s="319" t="s">
        <v>193</v>
      </c>
      <c r="L58" s="319"/>
    </row>
    <row r="59" spans="2:14" ht="105" customHeight="1" x14ac:dyDescent="0.25">
      <c r="B59" s="320" t="s">
        <v>227</v>
      </c>
      <c r="C59" s="158" t="s">
        <v>71</v>
      </c>
      <c r="D59" s="35" t="s">
        <v>67</v>
      </c>
      <c r="E59" s="35">
        <v>16</v>
      </c>
      <c r="F59" s="35"/>
      <c r="G59" s="35"/>
      <c r="H59" s="35"/>
      <c r="I59" s="35"/>
      <c r="J59" s="159">
        <f>E59</f>
        <v>16</v>
      </c>
      <c r="K59" s="220"/>
      <c r="L59" s="220"/>
    </row>
    <row r="60" spans="2:14" ht="13.5" customHeight="1" x14ac:dyDescent="0.25">
      <c r="B60" s="321"/>
      <c r="C60" s="158"/>
      <c r="D60" s="35"/>
      <c r="E60" s="35"/>
      <c r="F60" s="35"/>
      <c r="G60" s="35"/>
      <c r="H60" s="35"/>
      <c r="I60" s="35"/>
      <c r="J60" s="159"/>
      <c r="K60" s="220"/>
      <c r="L60" s="220"/>
    </row>
    <row r="61" spans="2:14" x14ac:dyDescent="0.25">
      <c r="B61" s="321"/>
      <c r="C61" s="160"/>
      <c r="D61" s="35"/>
      <c r="E61" s="161"/>
      <c r="F61" s="35"/>
      <c r="G61" s="35"/>
      <c r="H61" s="35"/>
      <c r="I61" s="40"/>
      <c r="J61" s="159"/>
      <c r="K61" s="220"/>
      <c r="L61" s="220"/>
    </row>
    <row r="62" spans="2:14" x14ac:dyDescent="0.25">
      <c r="B62" s="159"/>
      <c r="C62" s="323" t="s">
        <v>196</v>
      </c>
      <c r="D62" s="323"/>
      <c r="E62" s="323"/>
      <c r="F62" s="323"/>
      <c r="G62" s="323"/>
      <c r="H62" s="323"/>
      <c r="I62" s="162"/>
      <c r="J62" s="163">
        <f>SUM(J59:J61)</f>
        <v>16</v>
      </c>
      <c r="K62" s="220"/>
      <c r="L62" s="220"/>
    </row>
    <row r="64" spans="2:14" x14ac:dyDescent="0.25">
      <c r="B64" s="313" t="s">
        <v>188</v>
      </c>
      <c r="C64" s="313"/>
      <c r="D64" s="324" t="str">
        <f>'Acta Parcial 01.'!C31</f>
        <v>Estructura metálica</v>
      </c>
      <c r="E64" s="324"/>
      <c r="F64" s="324"/>
      <c r="G64" s="324"/>
      <c r="H64" s="324"/>
      <c r="I64" s="324"/>
      <c r="J64" s="324"/>
      <c r="K64" s="324"/>
      <c r="L64" s="324"/>
    </row>
    <row r="65" spans="2:12" ht="28.5" customHeight="1" x14ac:dyDescent="0.25">
      <c r="B65" s="319" t="str">
        <f>'Acta Parcial 01.'!C33</f>
        <v>PLACA BASE ACERO A36 300X300X16MM (INCLUYE SUMINISTRO, TRANSPORTE, INSTALACIÓN, ANCLAJE Y DEMÁS ACTIVIDADES PARA SU CORRECTA EJECUCIÓN.)</v>
      </c>
      <c r="C65" s="319"/>
      <c r="D65" s="319"/>
      <c r="E65" s="319"/>
      <c r="F65" s="319"/>
      <c r="G65" s="319"/>
      <c r="H65" s="319"/>
      <c r="I65" s="319"/>
      <c r="J65" s="319"/>
      <c r="K65" s="319"/>
      <c r="L65" s="319"/>
    </row>
    <row r="66" spans="2:12" ht="30" x14ac:dyDescent="0.25">
      <c r="B66" s="156" t="s">
        <v>39</v>
      </c>
      <c r="C66" s="156" t="s">
        <v>189</v>
      </c>
      <c r="D66" s="156" t="s">
        <v>178</v>
      </c>
      <c r="E66" s="156" t="s">
        <v>197</v>
      </c>
      <c r="F66" s="156"/>
      <c r="G66" s="156"/>
      <c r="H66" s="156"/>
      <c r="I66" s="156"/>
      <c r="J66" s="156" t="s">
        <v>226</v>
      </c>
      <c r="K66" s="319" t="s">
        <v>193</v>
      </c>
      <c r="L66" s="319"/>
    </row>
    <row r="67" spans="2:12" ht="117.75" customHeight="1" x14ac:dyDescent="0.25">
      <c r="B67" s="320" t="s">
        <v>228</v>
      </c>
      <c r="C67" s="175" t="s">
        <v>72</v>
      </c>
      <c r="D67" s="175" t="s">
        <v>229</v>
      </c>
      <c r="E67" s="35">
        <v>16</v>
      </c>
      <c r="F67" s="35"/>
      <c r="G67" s="35"/>
      <c r="H67" s="35"/>
      <c r="I67" s="35"/>
      <c r="J67" s="159">
        <v>4</v>
      </c>
      <c r="K67" s="220"/>
      <c r="L67" s="220"/>
    </row>
    <row r="68" spans="2:12" x14ac:dyDescent="0.25">
      <c r="B68" s="321"/>
      <c r="C68" s="158"/>
      <c r="D68" s="35"/>
      <c r="E68" s="35"/>
      <c r="F68" s="35"/>
      <c r="G68" s="35"/>
      <c r="H68" s="35"/>
      <c r="I68" s="35"/>
      <c r="J68" s="159"/>
      <c r="K68" s="220"/>
      <c r="L68" s="220"/>
    </row>
    <row r="69" spans="2:12" x14ac:dyDescent="0.25">
      <c r="B69" s="321"/>
      <c r="C69" s="160"/>
      <c r="D69" s="35"/>
      <c r="E69" s="161"/>
      <c r="F69" s="35"/>
      <c r="G69" s="35"/>
      <c r="H69" s="35"/>
      <c r="I69" s="40"/>
      <c r="J69" s="159"/>
      <c r="K69" s="220"/>
      <c r="L69" s="220"/>
    </row>
    <row r="70" spans="2:12" x14ac:dyDescent="0.25">
      <c r="B70" s="159"/>
      <c r="C70" s="323" t="s">
        <v>196</v>
      </c>
      <c r="D70" s="323"/>
      <c r="E70" s="323"/>
      <c r="F70" s="323"/>
      <c r="G70" s="323"/>
      <c r="H70" s="323"/>
      <c r="I70" s="162"/>
      <c r="J70" s="163">
        <f>SUM(J67:J69)</f>
        <v>4</v>
      </c>
      <c r="K70" s="220"/>
      <c r="L70" s="220"/>
    </row>
    <row r="72" spans="2:12" x14ac:dyDescent="0.25">
      <c r="B72" s="313" t="s">
        <v>188</v>
      </c>
      <c r="C72" s="313"/>
      <c r="D72" s="324" t="str">
        <f>'Acta Parcial 01.'!C31</f>
        <v>Estructura metálica</v>
      </c>
      <c r="E72" s="324"/>
      <c r="F72" s="324"/>
      <c r="G72" s="324"/>
      <c r="H72" s="324"/>
      <c r="I72" s="324"/>
      <c r="J72" s="324"/>
      <c r="K72" s="324"/>
      <c r="L72" s="324"/>
    </row>
    <row r="73" spans="2:12" ht="21.75" customHeight="1" x14ac:dyDescent="0.25">
      <c r="B73" s="319" t="str">
        <f>'Acta Parcial 01.'!C34</f>
        <v>Columna HEA 180 Grado 50 (incluye suministro, transporte, instalación, anclaje, pintura anticorrosiva y demás actividades para su correcta ejecución)</v>
      </c>
      <c r="C73" s="319"/>
      <c r="D73" s="319"/>
      <c r="E73" s="319"/>
      <c r="F73" s="319"/>
      <c r="G73" s="319"/>
      <c r="H73" s="319"/>
      <c r="I73" s="319"/>
      <c r="J73" s="319"/>
      <c r="K73" s="319"/>
      <c r="L73" s="319"/>
    </row>
    <row r="74" spans="2:12" ht="45" x14ac:dyDescent="0.25">
      <c r="B74" s="156" t="s">
        <v>39</v>
      </c>
      <c r="C74" s="156" t="s">
        <v>189</v>
      </c>
      <c r="D74" s="176" t="s">
        <v>41</v>
      </c>
      <c r="E74" s="176" t="s">
        <v>42</v>
      </c>
      <c r="F74" s="176" t="s">
        <v>198</v>
      </c>
      <c r="G74" s="176" t="s">
        <v>230</v>
      </c>
      <c r="H74" s="156"/>
      <c r="I74" s="156"/>
      <c r="J74" s="156" t="s">
        <v>201</v>
      </c>
      <c r="K74" s="319" t="s">
        <v>193</v>
      </c>
      <c r="L74" s="319"/>
    </row>
    <row r="75" spans="2:12" ht="47.25" customHeight="1" x14ac:dyDescent="0.25">
      <c r="B75" s="320" t="s">
        <v>231</v>
      </c>
      <c r="C75" s="175" t="s">
        <v>232</v>
      </c>
      <c r="D75" s="35" t="s">
        <v>204</v>
      </c>
      <c r="E75" s="35">
        <v>14</v>
      </c>
      <c r="F75" s="35">
        <v>35.5</v>
      </c>
      <c r="G75" s="35">
        <f>E75*6</f>
        <v>84</v>
      </c>
      <c r="H75" s="35"/>
      <c r="I75" s="35"/>
      <c r="J75" s="159">
        <f>F75*G75</f>
        <v>2982</v>
      </c>
      <c r="K75" s="220"/>
      <c r="L75" s="220"/>
    </row>
    <row r="76" spans="2:12" ht="28.5" customHeight="1" x14ac:dyDescent="0.25">
      <c r="B76" s="321"/>
      <c r="C76" s="158"/>
      <c r="D76" s="35"/>
      <c r="E76" s="35"/>
      <c r="F76" s="35"/>
      <c r="G76" s="35"/>
      <c r="H76" s="35"/>
      <c r="I76" s="35"/>
      <c r="J76" s="159"/>
      <c r="K76" s="220"/>
      <c r="L76" s="220"/>
    </row>
    <row r="77" spans="2:12" ht="33.75" customHeight="1" x14ac:dyDescent="0.25">
      <c r="B77" s="321"/>
      <c r="C77" s="160"/>
      <c r="D77" s="35"/>
      <c r="E77" s="161"/>
      <c r="F77" s="35"/>
      <c r="G77" s="35"/>
      <c r="H77" s="35"/>
      <c r="I77" s="40"/>
      <c r="J77" s="159"/>
      <c r="K77" s="220"/>
      <c r="L77" s="220"/>
    </row>
    <row r="78" spans="2:12" ht="40.5" customHeight="1" x14ac:dyDescent="0.25">
      <c r="B78" s="159"/>
      <c r="C78" s="323" t="s">
        <v>196</v>
      </c>
      <c r="D78" s="323"/>
      <c r="E78" s="323"/>
      <c r="F78" s="323"/>
      <c r="G78" s="323"/>
      <c r="H78" s="323"/>
      <c r="I78" s="162"/>
      <c r="J78" s="163">
        <f>SUM(J75:J77)</f>
        <v>2982</v>
      </c>
      <c r="K78" s="220"/>
      <c r="L78" s="220"/>
    </row>
    <row r="80" spans="2:12" x14ac:dyDescent="0.25">
      <c r="B80" s="313" t="s">
        <v>188</v>
      </c>
      <c r="C80" s="313"/>
      <c r="D80" s="324" t="str">
        <f>'Acta Parcial 01.'!C31</f>
        <v>Estructura metálica</v>
      </c>
      <c r="E80" s="324"/>
      <c r="F80" s="324"/>
      <c r="G80" s="324"/>
      <c r="H80" s="324"/>
      <c r="I80" s="324"/>
      <c r="J80" s="324"/>
      <c r="K80" s="324"/>
      <c r="L80" s="324"/>
    </row>
    <row r="81" spans="2:12" ht="25.5" customHeight="1" x14ac:dyDescent="0.25">
      <c r="B81" s="319" t="str">
        <f>'Acta Parcial 01.'!C35</f>
        <v>viga IPE 180 grado 50 (incluye suministro, transporte, instalación, anclaje, pintura anticorrosiva y demás actividades para su correcta ejecución)</v>
      </c>
      <c r="C81" s="319"/>
      <c r="D81" s="319"/>
      <c r="E81" s="319"/>
      <c r="F81" s="319"/>
      <c r="G81" s="319"/>
      <c r="H81" s="319"/>
      <c r="I81" s="319"/>
      <c r="J81" s="319"/>
      <c r="K81" s="319"/>
      <c r="L81" s="319"/>
    </row>
    <row r="82" spans="2:12" ht="45" x14ac:dyDescent="0.25">
      <c r="B82" s="156" t="s">
        <v>39</v>
      </c>
      <c r="C82" s="156" t="s">
        <v>189</v>
      </c>
      <c r="D82" s="176" t="s">
        <v>41</v>
      </c>
      <c r="E82" s="176" t="s">
        <v>42</v>
      </c>
      <c r="F82" s="176" t="s">
        <v>198</v>
      </c>
      <c r="G82" s="176" t="s">
        <v>230</v>
      </c>
      <c r="H82" s="156"/>
      <c r="I82" s="156"/>
      <c r="J82" s="156" t="s">
        <v>201</v>
      </c>
      <c r="K82" s="319" t="s">
        <v>193</v>
      </c>
      <c r="L82" s="319"/>
    </row>
    <row r="83" spans="2:12" ht="36.75" customHeight="1" x14ac:dyDescent="0.25">
      <c r="B83" s="320" t="s">
        <v>233</v>
      </c>
      <c r="C83" s="175" t="s">
        <v>234</v>
      </c>
      <c r="D83" s="177" t="s">
        <v>235</v>
      </c>
      <c r="E83" s="161">
        <v>14</v>
      </c>
      <c r="F83" s="35">
        <v>18.8</v>
      </c>
      <c r="G83" s="35">
        <f>E83*6</f>
        <v>84</v>
      </c>
      <c r="H83" s="35"/>
      <c r="I83" s="35"/>
      <c r="J83" s="159">
        <f>F83*G83</f>
        <v>1579.2</v>
      </c>
      <c r="K83" s="220"/>
      <c r="L83" s="220"/>
    </row>
    <row r="84" spans="2:12" ht="27.75" customHeight="1" x14ac:dyDescent="0.25">
      <c r="B84" s="321"/>
      <c r="C84" s="158"/>
      <c r="D84" s="35"/>
      <c r="E84" s="35"/>
      <c r="F84" s="35"/>
      <c r="G84" s="35"/>
      <c r="H84" s="35"/>
      <c r="I84" s="35"/>
      <c r="J84" s="159"/>
      <c r="K84" s="220"/>
      <c r="L84" s="220"/>
    </row>
    <row r="85" spans="2:12" ht="32.25" customHeight="1" x14ac:dyDescent="0.25">
      <c r="B85" s="321"/>
      <c r="C85" s="160"/>
      <c r="D85" s="35"/>
      <c r="E85" s="161"/>
      <c r="F85" s="35"/>
      <c r="G85" s="35"/>
      <c r="H85" s="35"/>
      <c r="I85" s="40"/>
      <c r="J85" s="159"/>
      <c r="K85" s="220"/>
      <c r="L85" s="220"/>
    </row>
    <row r="86" spans="2:12" ht="33" customHeight="1" x14ac:dyDescent="0.25">
      <c r="B86" s="159"/>
      <c r="C86" s="323" t="s">
        <v>196</v>
      </c>
      <c r="D86" s="323"/>
      <c r="E86" s="323"/>
      <c r="F86" s="323"/>
      <c r="G86" s="323"/>
      <c r="H86" s="323"/>
      <c r="I86" s="162"/>
      <c r="J86" s="174">
        <f>SUM(J83:J85)</f>
        <v>1579.2</v>
      </c>
      <c r="K86" s="220"/>
      <c r="L86" s="220"/>
    </row>
    <row r="88" spans="2:12" x14ac:dyDescent="0.25">
      <c r="B88" s="313" t="s">
        <v>188</v>
      </c>
      <c r="C88" s="313"/>
      <c r="D88" s="324" t="str">
        <f>'Acta Parcial 01.'!C31</f>
        <v>Estructura metálica</v>
      </c>
      <c r="E88" s="324"/>
      <c r="F88" s="324"/>
      <c r="G88" s="324"/>
      <c r="H88" s="324"/>
      <c r="I88" s="324"/>
      <c r="J88" s="324"/>
      <c r="K88" s="324"/>
      <c r="L88" s="324"/>
    </row>
    <row r="89" spans="2:12" ht="21.75" customHeight="1" x14ac:dyDescent="0.25">
      <c r="B89" s="319" t="str">
        <f>'Acta Parcial 01.'!C36</f>
        <v>Ángulo 3"x3"x1/4" acero A36  (incluye suministro, transporte, instalación, pintura anticorrosiva y demás actividades para su correcta ejecución)</v>
      </c>
      <c r="C89" s="319"/>
      <c r="D89" s="319"/>
      <c r="E89" s="319"/>
      <c r="F89" s="319"/>
      <c r="G89" s="319"/>
      <c r="H89" s="319"/>
      <c r="I89" s="319"/>
      <c r="J89" s="319"/>
      <c r="K89" s="319"/>
      <c r="L89" s="319"/>
    </row>
    <row r="90" spans="2:12" ht="45" x14ac:dyDescent="0.25">
      <c r="B90" s="156" t="s">
        <v>39</v>
      </c>
      <c r="C90" s="156" t="s">
        <v>189</v>
      </c>
      <c r="D90" s="176" t="s">
        <v>41</v>
      </c>
      <c r="E90" s="176" t="s">
        <v>42</v>
      </c>
      <c r="F90" s="176" t="s">
        <v>198</v>
      </c>
      <c r="G90" s="176" t="s">
        <v>230</v>
      </c>
      <c r="H90" s="156"/>
      <c r="I90" s="156"/>
      <c r="J90" s="156" t="s">
        <v>201</v>
      </c>
      <c r="K90" s="319" t="s">
        <v>193</v>
      </c>
      <c r="L90" s="319"/>
    </row>
    <row r="91" spans="2:12" ht="36.75" customHeight="1" x14ac:dyDescent="0.25">
      <c r="B91" s="320" t="s">
        <v>236</v>
      </c>
      <c r="C91" s="175" t="s">
        <v>237</v>
      </c>
      <c r="D91" s="177" t="s">
        <v>235</v>
      </c>
      <c r="E91" s="35">
        <v>5</v>
      </c>
      <c r="F91" s="35">
        <v>42.752000000000002</v>
      </c>
      <c r="G91" s="35">
        <v>6</v>
      </c>
      <c r="H91" s="35"/>
      <c r="I91" s="35"/>
      <c r="J91" s="159">
        <f>E91*F91</f>
        <v>213.76000000000002</v>
      </c>
      <c r="K91" s="220"/>
      <c r="L91" s="220"/>
    </row>
    <row r="92" spans="2:12" ht="30" customHeight="1" x14ac:dyDescent="0.25">
      <c r="B92" s="321"/>
      <c r="C92" s="158"/>
      <c r="D92" s="35"/>
      <c r="E92" s="35"/>
      <c r="F92" s="35"/>
      <c r="G92" s="35"/>
      <c r="H92" s="35"/>
      <c r="I92" s="35"/>
      <c r="J92" s="159"/>
      <c r="K92" s="220"/>
      <c r="L92" s="220"/>
    </row>
    <row r="93" spans="2:12" ht="42" customHeight="1" x14ac:dyDescent="0.25">
      <c r="B93" s="321"/>
      <c r="C93" s="160"/>
      <c r="D93" s="35"/>
      <c r="E93" s="161"/>
      <c r="F93" s="35"/>
      <c r="G93" s="35"/>
      <c r="H93" s="35"/>
      <c r="I93" s="40"/>
      <c r="J93" s="159"/>
      <c r="K93" s="220"/>
      <c r="L93" s="220"/>
    </row>
    <row r="94" spans="2:12" ht="32.25" customHeight="1" x14ac:dyDescent="0.25">
      <c r="B94" s="159"/>
      <c r="C94" s="323" t="s">
        <v>196</v>
      </c>
      <c r="D94" s="323"/>
      <c r="E94" s="323"/>
      <c r="F94" s="323"/>
      <c r="G94" s="323"/>
      <c r="H94" s="323"/>
      <c r="I94" s="162"/>
      <c r="J94" s="174">
        <f>SUM(J91:J93)</f>
        <v>213.76000000000002</v>
      </c>
      <c r="K94" s="220"/>
      <c r="L94" s="220"/>
    </row>
    <row r="96" spans="2:12" x14ac:dyDescent="0.25">
      <c r="B96" s="313" t="s">
        <v>188</v>
      </c>
      <c r="C96" s="313"/>
      <c r="D96" s="324" t="str">
        <f>'Acta Parcial 01.'!C37</f>
        <v>Ángulo 2"x2"x3/16" acero a36 (incluye suministro, transporte, instalación, pintura anticorrosiva y demás actividades para su correcta ejecución)</v>
      </c>
      <c r="E96" s="324"/>
      <c r="F96" s="324"/>
      <c r="G96" s="324"/>
      <c r="H96" s="324"/>
      <c r="I96" s="324"/>
      <c r="J96" s="324"/>
      <c r="K96" s="324"/>
      <c r="L96" s="324"/>
    </row>
    <row r="97" spans="2:13" x14ac:dyDescent="0.25">
      <c r="B97" s="319" t="str">
        <f>'Acta Parcial 01.'!C37</f>
        <v>Ángulo 2"x2"x3/16" acero a36 (incluye suministro, transporte, instalación, pintura anticorrosiva y demás actividades para su correcta ejecución)</v>
      </c>
      <c r="C97" s="319"/>
      <c r="D97" s="319"/>
      <c r="E97" s="319"/>
      <c r="F97" s="319"/>
      <c r="G97" s="319"/>
      <c r="H97" s="319"/>
      <c r="I97" s="319"/>
      <c r="J97" s="319"/>
      <c r="K97" s="319"/>
      <c r="L97" s="319"/>
    </row>
    <row r="98" spans="2:13" ht="45" x14ac:dyDescent="0.25">
      <c r="B98" s="156" t="s">
        <v>39</v>
      </c>
      <c r="C98" s="156" t="s">
        <v>189</v>
      </c>
      <c r="D98" s="176" t="s">
        <v>41</v>
      </c>
      <c r="E98" s="176" t="s">
        <v>42</v>
      </c>
      <c r="F98" s="176" t="s">
        <v>198</v>
      </c>
      <c r="G98" s="176" t="s">
        <v>230</v>
      </c>
      <c r="H98" s="156"/>
      <c r="I98" s="156"/>
      <c r="J98" s="156" t="s">
        <v>201</v>
      </c>
      <c r="K98" s="319" t="s">
        <v>193</v>
      </c>
      <c r="L98" s="319"/>
    </row>
    <row r="99" spans="2:13" ht="48.75" customHeight="1" x14ac:dyDescent="0.25">
      <c r="B99" s="320" t="s">
        <v>238</v>
      </c>
      <c r="C99" s="175" t="s">
        <v>239</v>
      </c>
      <c r="D99" s="177" t="s">
        <v>235</v>
      </c>
      <c r="E99" s="35">
        <v>9</v>
      </c>
      <c r="F99" s="35">
        <v>21.786999999999999</v>
      </c>
      <c r="G99" s="35">
        <v>6</v>
      </c>
      <c r="H99" s="35"/>
      <c r="I99" s="35"/>
      <c r="J99" s="159">
        <f>E99*F99</f>
        <v>196.083</v>
      </c>
      <c r="K99" s="220"/>
      <c r="L99" s="220"/>
      <c r="M99" s="178"/>
    </row>
    <row r="100" spans="2:13" ht="39.75" customHeight="1" x14ac:dyDescent="0.25">
      <c r="B100" s="321"/>
      <c r="C100" s="158"/>
      <c r="D100" s="35"/>
      <c r="E100" s="35"/>
      <c r="F100" s="35"/>
      <c r="G100" s="35"/>
      <c r="H100" s="35"/>
      <c r="I100" s="35"/>
      <c r="J100" s="159"/>
      <c r="K100" s="220"/>
      <c r="L100" s="220"/>
    </row>
    <row r="101" spans="2:13" x14ac:dyDescent="0.25">
      <c r="B101" s="321"/>
      <c r="C101" s="160"/>
      <c r="D101" s="35"/>
      <c r="E101" s="161"/>
      <c r="F101" s="35"/>
      <c r="G101" s="35"/>
      <c r="H101" s="35"/>
      <c r="I101" s="40"/>
      <c r="J101" s="159"/>
      <c r="K101" s="220"/>
      <c r="L101" s="220"/>
    </row>
    <row r="102" spans="2:13" ht="39" customHeight="1" x14ac:dyDescent="0.25">
      <c r="B102" s="159"/>
      <c r="C102" s="323" t="s">
        <v>196</v>
      </c>
      <c r="D102" s="323"/>
      <c r="E102" s="323"/>
      <c r="F102" s="323"/>
      <c r="G102" s="323"/>
      <c r="H102" s="323"/>
      <c r="I102" s="162"/>
      <c r="J102" s="174">
        <f>SUM(J99:J101)</f>
        <v>196.083</v>
      </c>
      <c r="K102" s="220"/>
      <c r="L102" s="220"/>
    </row>
    <row r="105" spans="2:13" x14ac:dyDescent="0.25">
      <c r="B105" s="313" t="s">
        <v>188</v>
      </c>
      <c r="C105" s="313"/>
      <c r="D105" s="324" t="str">
        <f>'Acta Parcial 01.'!C31</f>
        <v>Estructura metálica</v>
      </c>
      <c r="E105" s="324"/>
      <c r="F105" s="324"/>
      <c r="G105" s="324"/>
      <c r="H105" s="324"/>
      <c r="I105" s="324"/>
      <c r="J105" s="324"/>
      <c r="K105" s="324"/>
      <c r="L105" s="324"/>
    </row>
    <row r="106" spans="2:13" x14ac:dyDescent="0.25">
      <c r="B106" s="319" t="str">
        <f>'Acta Parcial 01.'!C42</f>
        <v xml:space="preserve"> HEA 100 grado 50 (incluye suministro, transporte, instalación, anclaje, pintura anticorrosiva y demás actividades para su correcta ejecución)</v>
      </c>
      <c r="C106" s="319"/>
      <c r="D106" s="319"/>
      <c r="E106" s="319"/>
      <c r="F106" s="319"/>
      <c r="G106" s="319"/>
      <c r="H106" s="319"/>
      <c r="I106" s="319"/>
      <c r="J106" s="319"/>
      <c r="K106" s="319"/>
      <c r="L106" s="319"/>
    </row>
    <row r="107" spans="2:13" ht="45" x14ac:dyDescent="0.25">
      <c r="B107" s="156" t="s">
        <v>39</v>
      </c>
      <c r="C107" s="156" t="s">
        <v>189</v>
      </c>
      <c r="D107" s="176" t="s">
        <v>41</v>
      </c>
      <c r="E107" s="176" t="s">
        <v>42</v>
      </c>
      <c r="F107" s="176" t="s">
        <v>198</v>
      </c>
      <c r="G107" s="176" t="s">
        <v>230</v>
      </c>
      <c r="H107" s="156"/>
      <c r="I107" s="156"/>
      <c r="J107" s="156" t="s">
        <v>201</v>
      </c>
      <c r="K107" s="319" t="s">
        <v>193</v>
      </c>
      <c r="L107" s="319"/>
    </row>
    <row r="108" spans="2:13" ht="31.5" customHeight="1" x14ac:dyDescent="0.25">
      <c r="B108" s="320" t="s">
        <v>238</v>
      </c>
      <c r="C108" s="175" t="s">
        <v>240</v>
      </c>
      <c r="D108" s="177" t="s">
        <v>235</v>
      </c>
      <c r="E108" s="161">
        <v>4</v>
      </c>
      <c r="F108" s="35">
        <v>8.1</v>
      </c>
      <c r="G108" s="35">
        <f>E108*6</f>
        <v>24</v>
      </c>
      <c r="H108" s="35"/>
      <c r="I108" s="35"/>
      <c r="J108" s="159">
        <f>F108*G108</f>
        <v>194.39999999999998</v>
      </c>
      <c r="K108" s="220"/>
      <c r="L108" s="220"/>
    </row>
    <row r="109" spans="2:13" ht="32.25" customHeight="1" x14ac:dyDescent="0.25">
      <c r="B109" s="321"/>
      <c r="C109" s="158"/>
      <c r="D109" s="35"/>
      <c r="E109" s="35"/>
      <c r="F109" s="35"/>
      <c r="G109" s="35"/>
      <c r="H109" s="35"/>
      <c r="I109" s="35"/>
      <c r="J109" s="159"/>
      <c r="K109" s="220"/>
      <c r="L109" s="220"/>
    </row>
    <row r="110" spans="2:13" ht="31.5" customHeight="1" x14ac:dyDescent="0.25">
      <c r="B110" s="321"/>
      <c r="C110" s="160"/>
      <c r="D110" s="35"/>
      <c r="E110" s="161"/>
      <c r="F110" s="35"/>
      <c r="G110" s="35"/>
      <c r="H110" s="35"/>
      <c r="I110" s="40"/>
      <c r="J110" s="159"/>
      <c r="K110" s="220"/>
      <c r="L110" s="220"/>
    </row>
    <row r="111" spans="2:13" ht="36" customHeight="1" x14ac:dyDescent="0.25">
      <c r="B111" s="159"/>
      <c r="C111" s="323" t="s">
        <v>196</v>
      </c>
      <c r="D111" s="323"/>
      <c r="E111" s="323"/>
      <c r="F111" s="323"/>
      <c r="G111" s="323"/>
      <c r="H111" s="323"/>
      <c r="I111" s="162"/>
      <c r="J111" s="174">
        <f>SUM(J108:J110)</f>
        <v>194.39999999999998</v>
      </c>
      <c r="K111" s="220"/>
      <c r="L111" s="220"/>
    </row>
    <row r="114" spans="2:12" x14ac:dyDescent="0.25">
      <c r="B114" s="313" t="s">
        <v>188</v>
      </c>
      <c r="C114" s="313"/>
      <c r="D114" s="324" t="str">
        <f>'Acta Parcial 01.'!B43</f>
        <v>COMPONENTE ELÉCTRICO</v>
      </c>
      <c r="E114" s="324"/>
      <c r="F114" s="324"/>
      <c r="G114" s="324"/>
      <c r="H114" s="324"/>
      <c r="I114" s="324"/>
      <c r="J114" s="324"/>
      <c r="K114" s="324"/>
      <c r="L114" s="324"/>
    </row>
    <row r="115" spans="2:12" x14ac:dyDescent="0.25">
      <c r="B115" s="319" t="str">
        <f>'Acta Parcial 01.'!C45</f>
        <v>Desmonte red eléctrica existente.</v>
      </c>
      <c r="C115" s="319"/>
      <c r="D115" s="319"/>
      <c r="E115" s="319"/>
      <c r="F115" s="319"/>
      <c r="G115" s="319"/>
      <c r="H115" s="319"/>
      <c r="I115" s="319"/>
      <c r="J115" s="319"/>
      <c r="K115" s="319"/>
      <c r="L115" s="319"/>
    </row>
    <row r="116" spans="2:12" ht="30" x14ac:dyDescent="0.25">
      <c r="B116" s="156" t="s">
        <v>39</v>
      </c>
      <c r="C116" s="156" t="s">
        <v>189</v>
      </c>
      <c r="D116" s="156" t="s">
        <v>178</v>
      </c>
      <c r="E116" s="156" t="s">
        <v>190</v>
      </c>
      <c r="F116" s="156"/>
      <c r="G116" s="156"/>
      <c r="H116" s="156"/>
      <c r="I116" s="156"/>
      <c r="J116" s="156" t="s">
        <v>201</v>
      </c>
      <c r="K116" s="319" t="s">
        <v>193</v>
      </c>
      <c r="L116" s="319"/>
    </row>
    <row r="117" spans="2:12" ht="45" x14ac:dyDescent="0.25">
      <c r="B117" s="320" t="s">
        <v>238</v>
      </c>
      <c r="C117" s="175" t="s">
        <v>241</v>
      </c>
      <c r="D117" s="177" t="s">
        <v>242</v>
      </c>
      <c r="E117" s="40">
        <v>25</v>
      </c>
      <c r="F117" s="40"/>
      <c r="G117" s="35"/>
      <c r="H117" s="35"/>
      <c r="I117" s="35"/>
      <c r="J117" s="159">
        <f>E117</f>
        <v>25</v>
      </c>
      <c r="K117" s="220"/>
      <c r="L117" s="220"/>
    </row>
    <row r="118" spans="2:12" x14ac:dyDescent="0.25">
      <c r="B118" s="321"/>
      <c r="C118" s="158"/>
      <c r="D118" s="35"/>
      <c r="E118" s="35"/>
      <c r="F118" s="35"/>
      <c r="G118" s="35"/>
      <c r="H118" s="35"/>
      <c r="I118" s="35"/>
      <c r="J118" s="159"/>
      <c r="K118" s="220"/>
      <c r="L118" s="220"/>
    </row>
    <row r="119" spans="2:12" x14ac:dyDescent="0.25">
      <c r="B119" s="321"/>
      <c r="C119" s="160"/>
      <c r="D119" s="35"/>
      <c r="E119" s="161"/>
      <c r="F119" s="35"/>
      <c r="G119" s="35"/>
      <c r="H119" s="35"/>
      <c r="I119" s="40"/>
      <c r="J119" s="159"/>
      <c r="K119" s="220"/>
      <c r="L119" s="220"/>
    </row>
    <row r="120" spans="2:12" x14ac:dyDescent="0.25">
      <c r="B120" s="159"/>
      <c r="C120" s="323" t="s">
        <v>196</v>
      </c>
      <c r="D120" s="323"/>
      <c r="E120" s="323"/>
      <c r="F120" s="323"/>
      <c r="G120" s="323"/>
      <c r="H120" s="323"/>
      <c r="I120" s="162"/>
      <c r="J120" s="174">
        <f>SUM(J117:J119)</f>
        <v>25</v>
      </c>
      <c r="K120" s="220"/>
      <c r="L120" s="220"/>
    </row>
    <row r="122" spans="2:12" x14ac:dyDescent="0.25">
      <c r="B122" s="313" t="s">
        <v>188</v>
      </c>
      <c r="C122" s="313"/>
      <c r="D122" s="324" t="str">
        <f>'Acta Parcial 01.'!C55</f>
        <v>NO Previstos</v>
      </c>
      <c r="E122" s="324"/>
      <c r="F122" s="324"/>
      <c r="G122" s="324"/>
      <c r="H122" s="324"/>
      <c r="I122" s="324"/>
      <c r="J122" s="324"/>
      <c r="K122" s="324"/>
      <c r="L122" s="324"/>
    </row>
    <row r="123" spans="2:12" x14ac:dyDescent="0.25">
      <c r="B123" s="319" t="str">
        <f>'Acta Parcial 01.'!C56</f>
        <v>Suministro e instalación de acero estructural para platinas, pernos en tornillos de anclaje de elementos de la estructura metalica</v>
      </c>
      <c r="C123" s="319"/>
      <c r="D123" s="319"/>
      <c r="E123" s="319"/>
      <c r="F123" s="319"/>
      <c r="G123" s="319"/>
      <c r="H123" s="319"/>
      <c r="I123" s="319"/>
      <c r="J123" s="319"/>
      <c r="K123" s="319"/>
      <c r="L123" s="319"/>
    </row>
    <row r="124" spans="2:12" ht="45" x14ac:dyDescent="0.25">
      <c r="B124" s="176" t="s">
        <v>39</v>
      </c>
      <c r="C124" s="176" t="s">
        <v>189</v>
      </c>
      <c r="D124" s="176" t="s">
        <v>41</v>
      </c>
      <c r="E124" s="176" t="s">
        <v>42</v>
      </c>
      <c r="F124" s="176" t="s">
        <v>198</v>
      </c>
      <c r="G124" s="176" t="s">
        <v>243</v>
      </c>
      <c r="H124" s="176" t="s">
        <v>244</v>
      </c>
      <c r="I124" s="176" t="s">
        <v>245</v>
      </c>
      <c r="J124" s="176" t="s">
        <v>246</v>
      </c>
      <c r="K124" s="319" t="s">
        <v>193</v>
      </c>
      <c r="L124" s="319"/>
    </row>
    <row r="125" spans="2:12" x14ac:dyDescent="0.25">
      <c r="B125" s="159">
        <v>1</v>
      </c>
      <c r="C125" s="160" t="s">
        <v>247</v>
      </c>
      <c r="D125" s="35" t="s">
        <v>204</v>
      </c>
      <c r="E125" s="35">
        <v>4</v>
      </c>
      <c r="F125" s="35">
        <v>4</v>
      </c>
      <c r="G125" s="35">
        <f>35*35</f>
        <v>1225</v>
      </c>
      <c r="H125" s="40">
        <v>1.6</v>
      </c>
      <c r="I125" s="40">
        <f t="shared" ref="I125:I130" si="0">(G125*H125)*7.85/1000</f>
        <v>15.385999999999999</v>
      </c>
      <c r="J125" s="40">
        <f t="shared" ref="J125:J130" si="1">((G125*H125)*7.85/1000)*E125</f>
        <v>61.543999999999997</v>
      </c>
      <c r="K125" s="336"/>
      <c r="L125" s="336"/>
    </row>
    <row r="126" spans="2:12" x14ac:dyDescent="0.25">
      <c r="B126" s="159">
        <f t="shared" ref="B126:B131" si="2">B125+1</f>
        <v>2</v>
      </c>
      <c r="C126" s="160" t="s">
        <v>248</v>
      </c>
      <c r="D126" s="35" t="s">
        <v>204</v>
      </c>
      <c r="E126" s="35">
        <v>192</v>
      </c>
      <c r="F126" s="35" t="s">
        <v>208</v>
      </c>
      <c r="G126" s="35">
        <f>(15.2*3.7)+(11.2*2)+(2*2/2)*2</f>
        <v>82.64</v>
      </c>
      <c r="H126" s="40">
        <v>1.27</v>
      </c>
      <c r="I126" s="40">
        <f t="shared" si="0"/>
        <v>0.82387948</v>
      </c>
      <c r="J126" s="40">
        <f t="shared" si="1"/>
        <v>158.18486016</v>
      </c>
      <c r="K126" s="336"/>
      <c r="L126" s="336"/>
    </row>
    <row r="127" spans="2:12" x14ac:dyDescent="0.25">
      <c r="B127" s="159">
        <f t="shared" si="2"/>
        <v>3</v>
      </c>
      <c r="C127" s="160" t="s">
        <v>249</v>
      </c>
      <c r="D127" s="35" t="s">
        <v>204</v>
      </c>
      <c r="E127" s="35">
        <v>24</v>
      </c>
      <c r="F127" s="35" t="s">
        <v>208</v>
      </c>
      <c r="G127" s="35">
        <f>12*12</f>
        <v>144</v>
      </c>
      <c r="H127" s="40">
        <v>0.95</v>
      </c>
      <c r="I127" s="40">
        <f t="shared" si="0"/>
        <v>1.0738799999999999</v>
      </c>
      <c r="J127" s="40">
        <f t="shared" si="1"/>
        <v>25.773119999999999</v>
      </c>
      <c r="K127" s="336"/>
      <c r="L127" s="336"/>
    </row>
    <row r="128" spans="2:12" x14ac:dyDescent="0.25">
      <c r="B128" s="159">
        <f t="shared" si="2"/>
        <v>4</v>
      </c>
      <c r="C128" s="160" t="s">
        <v>250</v>
      </c>
      <c r="D128" s="35" t="s">
        <v>204</v>
      </c>
      <c r="E128" s="35">
        <v>48</v>
      </c>
      <c r="F128" s="35" t="s">
        <v>208</v>
      </c>
      <c r="G128" s="35">
        <f>(8*4.2)+(4*2)+(2*2/2)*2</f>
        <v>45.6</v>
      </c>
      <c r="H128" s="40">
        <v>1.6</v>
      </c>
      <c r="I128" s="40">
        <f t="shared" si="0"/>
        <v>0.57273600000000002</v>
      </c>
      <c r="J128" s="40">
        <f t="shared" si="1"/>
        <v>27.491328000000003</v>
      </c>
      <c r="K128" s="336"/>
      <c r="L128" s="336"/>
    </row>
    <row r="129" spans="2:12" x14ac:dyDescent="0.25">
      <c r="B129" s="159">
        <f t="shared" si="2"/>
        <v>5</v>
      </c>
      <c r="C129" s="160" t="s">
        <v>251</v>
      </c>
      <c r="D129" s="35" t="s">
        <v>204</v>
      </c>
      <c r="E129" s="35">
        <v>52</v>
      </c>
      <c r="F129" s="35" t="s">
        <v>208</v>
      </c>
      <c r="G129" s="35">
        <f>40*16</f>
        <v>640</v>
      </c>
      <c r="H129" s="40">
        <v>0.63500000000000001</v>
      </c>
      <c r="I129" s="40">
        <f t="shared" si="0"/>
        <v>3.1902399999999997</v>
      </c>
      <c r="J129" s="159">
        <f t="shared" si="1"/>
        <v>165.89247999999998</v>
      </c>
      <c r="K129" s="336"/>
      <c r="L129" s="336"/>
    </row>
    <row r="130" spans="2:12" x14ac:dyDescent="0.25">
      <c r="B130" s="159">
        <f t="shared" si="2"/>
        <v>6</v>
      </c>
      <c r="C130" s="160" t="s">
        <v>252</v>
      </c>
      <c r="D130" s="35" t="s">
        <v>204</v>
      </c>
      <c r="E130" s="35">
        <v>48</v>
      </c>
      <c r="F130" s="35" t="s">
        <v>208</v>
      </c>
      <c r="G130" s="35">
        <f>(7*15)+(8*7)+(8*8/2)</f>
        <v>193</v>
      </c>
      <c r="H130" s="40">
        <v>0.95</v>
      </c>
      <c r="I130" s="40">
        <f t="shared" si="0"/>
        <v>1.4392974999999999</v>
      </c>
      <c r="J130" s="40">
        <f t="shared" si="1"/>
        <v>69.086279999999988</v>
      </c>
      <c r="K130" s="336"/>
      <c r="L130" s="336"/>
    </row>
    <row r="131" spans="2:12" ht="28.5" x14ac:dyDescent="0.25">
      <c r="B131" s="159">
        <f t="shared" si="2"/>
        <v>7</v>
      </c>
      <c r="C131" s="179" t="s">
        <v>253</v>
      </c>
      <c r="D131" s="35" t="s">
        <v>204</v>
      </c>
      <c r="E131" s="35">
        <v>750</v>
      </c>
      <c r="F131" s="35">
        <v>0.15</v>
      </c>
      <c r="G131" s="35"/>
      <c r="H131" s="35"/>
      <c r="I131" s="40">
        <f>SUM(I125:I130)</f>
        <v>22.486032979999994</v>
      </c>
      <c r="J131" s="35">
        <f>E131*F131</f>
        <v>112.5</v>
      </c>
      <c r="K131" s="336"/>
      <c r="L131" s="336"/>
    </row>
    <row r="132" spans="2:12" x14ac:dyDescent="0.25">
      <c r="B132" s="337" t="s">
        <v>254</v>
      </c>
      <c r="C132" s="338"/>
      <c r="D132" s="338"/>
      <c r="E132" s="338"/>
      <c r="F132" s="338"/>
      <c r="G132" s="338"/>
      <c r="H132" s="338"/>
      <c r="I132" s="339"/>
      <c r="J132" s="163">
        <f>SUM(J125:J131)</f>
        <v>620.47206815999994</v>
      </c>
      <c r="K132" s="180"/>
      <c r="L132" s="180"/>
    </row>
    <row r="133" spans="2:12" x14ac:dyDescent="0.25">
      <c r="B133" s="181"/>
      <c r="C133" s="8"/>
      <c r="D133" s="181"/>
      <c r="E133" s="181"/>
      <c r="F133" s="181"/>
      <c r="G133" s="181"/>
      <c r="H133" s="8"/>
      <c r="I133" s="8"/>
      <c r="J133" s="8"/>
      <c r="K133" s="182"/>
      <c r="L133" s="182"/>
    </row>
    <row r="134" spans="2:12" x14ac:dyDescent="0.25">
      <c r="B134" s="313" t="s">
        <v>188</v>
      </c>
      <c r="C134" s="313"/>
      <c r="D134" s="324" t="str">
        <f>'Acta Parcial 01.'!C55</f>
        <v>NO Previstos</v>
      </c>
      <c r="E134" s="324"/>
      <c r="F134" s="324"/>
      <c r="G134" s="324"/>
      <c r="H134" s="324"/>
      <c r="I134" s="324"/>
      <c r="J134" s="324"/>
      <c r="K134" s="324"/>
      <c r="L134" s="324"/>
    </row>
    <row r="135" spans="2:12" x14ac:dyDescent="0.25">
      <c r="B135" s="319" t="str">
        <f>'Acta Parcial 01.'!C57</f>
        <v>Desmonte  de cerramiento perimetral de estructura metalica del ascensor en laminas de Superboard  8,0mm</v>
      </c>
      <c r="C135" s="319"/>
      <c r="D135" s="319"/>
      <c r="E135" s="319"/>
      <c r="F135" s="319"/>
      <c r="G135" s="319"/>
      <c r="H135" s="319"/>
      <c r="I135" s="319"/>
      <c r="J135" s="319"/>
      <c r="K135" s="319"/>
      <c r="L135" s="319"/>
    </row>
    <row r="136" spans="2:12" x14ac:dyDescent="0.25">
      <c r="B136" s="334" t="s">
        <v>39</v>
      </c>
      <c r="C136" s="334" t="s">
        <v>189</v>
      </c>
      <c r="D136" s="156" t="s">
        <v>41</v>
      </c>
      <c r="E136" s="156" t="s">
        <v>42</v>
      </c>
      <c r="F136" s="156" t="s">
        <v>218</v>
      </c>
      <c r="G136" s="156" t="s">
        <v>219</v>
      </c>
      <c r="H136" s="170"/>
      <c r="I136" s="158"/>
      <c r="J136" s="156" t="s">
        <v>221</v>
      </c>
      <c r="K136" s="319" t="s">
        <v>193</v>
      </c>
      <c r="L136" s="319"/>
    </row>
    <row r="137" spans="2:12" x14ac:dyDescent="0.25">
      <c r="B137" s="335"/>
      <c r="C137" s="335"/>
      <c r="D137" s="156"/>
      <c r="E137" s="156"/>
      <c r="F137" s="156" t="s">
        <v>87</v>
      </c>
      <c r="G137" s="156" t="s">
        <v>224</v>
      </c>
      <c r="H137" s="170"/>
      <c r="I137" s="158"/>
      <c r="J137" s="156" t="s">
        <v>153</v>
      </c>
      <c r="K137" s="220"/>
      <c r="L137" s="220"/>
    </row>
    <row r="138" spans="2:12" x14ac:dyDescent="0.25">
      <c r="B138" s="159">
        <v>1</v>
      </c>
      <c r="C138" s="160" t="s">
        <v>255</v>
      </c>
      <c r="D138" s="35" t="s">
        <v>153</v>
      </c>
      <c r="E138" s="35">
        <v>1</v>
      </c>
      <c r="F138" s="35">
        <v>17.600000000000001</v>
      </c>
      <c r="G138" s="35">
        <v>1.83</v>
      </c>
      <c r="H138" s="170"/>
      <c r="I138" s="6"/>
      <c r="J138" s="40">
        <f>E138*F138*G138</f>
        <v>32.208000000000006</v>
      </c>
      <c r="K138" s="220"/>
      <c r="L138" s="220"/>
    </row>
    <row r="139" spans="2:12" ht="28.5" x14ac:dyDescent="0.25">
      <c r="B139" s="159">
        <v>2</v>
      </c>
      <c r="C139" s="158" t="s">
        <v>256</v>
      </c>
      <c r="D139" s="35" t="s">
        <v>153</v>
      </c>
      <c r="E139" s="35">
        <v>1</v>
      </c>
      <c r="F139" s="35"/>
      <c r="G139" s="35"/>
      <c r="H139" s="170"/>
      <c r="I139" s="6"/>
      <c r="J139" s="40">
        <v>19.03</v>
      </c>
      <c r="K139" s="220"/>
      <c r="L139" s="220"/>
    </row>
    <row r="140" spans="2:12" x14ac:dyDescent="0.25">
      <c r="B140" s="164"/>
      <c r="C140" s="323" t="s">
        <v>257</v>
      </c>
      <c r="D140" s="323"/>
      <c r="E140" s="323"/>
      <c r="F140" s="323"/>
      <c r="G140" s="323"/>
      <c r="I140" s="8"/>
      <c r="J140" s="174">
        <f>SUM(J138:J139)</f>
        <v>51.238000000000007</v>
      </c>
      <c r="K140" s="220"/>
      <c r="L140" s="220"/>
    </row>
  </sheetData>
  <mergeCells count="108">
    <mergeCell ref="B135:L135"/>
    <mergeCell ref="B136:B137"/>
    <mergeCell ref="C136:C137"/>
    <mergeCell ref="K136:L136"/>
    <mergeCell ref="K137:L140"/>
    <mergeCell ref="C140:G140"/>
    <mergeCell ref="B123:L123"/>
    <mergeCell ref="K124:L124"/>
    <mergeCell ref="K125:L131"/>
    <mergeCell ref="B132:I132"/>
    <mergeCell ref="B134:C134"/>
    <mergeCell ref="D134:L134"/>
    <mergeCell ref="B115:L115"/>
    <mergeCell ref="K116:L116"/>
    <mergeCell ref="B117:B119"/>
    <mergeCell ref="K117:L120"/>
    <mergeCell ref="C120:H120"/>
    <mergeCell ref="B122:C122"/>
    <mergeCell ref="D122:L122"/>
    <mergeCell ref="B106:L106"/>
    <mergeCell ref="K107:L107"/>
    <mergeCell ref="B108:B110"/>
    <mergeCell ref="K108:L111"/>
    <mergeCell ref="C111:H111"/>
    <mergeCell ref="B114:C114"/>
    <mergeCell ref="D114:L114"/>
    <mergeCell ref="B97:L97"/>
    <mergeCell ref="K98:L98"/>
    <mergeCell ref="B99:B101"/>
    <mergeCell ref="K99:L102"/>
    <mergeCell ref="C102:H102"/>
    <mergeCell ref="B105:C105"/>
    <mergeCell ref="D105:L105"/>
    <mergeCell ref="B89:L89"/>
    <mergeCell ref="K90:L90"/>
    <mergeCell ref="B91:B93"/>
    <mergeCell ref="K91:L94"/>
    <mergeCell ref="C94:H94"/>
    <mergeCell ref="B96:C96"/>
    <mergeCell ref="D96:L96"/>
    <mergeCell ref="B81:L81"/>
    <mergeCell ref="K82:L82"/>
    <mergeCell ref="B83:B85"/>
    <mergeCell ref="K83:L86"/>
    <mergeCell ref="C86:H86"/>
    <mergeCell ref="B88:C88"/>
    <mergeCell ref="D88:L88"/>
    <mergeCell ref="B73:L73"/>
    <mergeCell ref="K74:L74"/>
    <mergeCell ref="B75:B77"/>
    <mergeCell ref="K75:L78"/>
    <mergeCell ref="C78:H78"/>
    <mergeCell ref="B80:C80"/>
    <mergeCell ref="D80:L80"/>
    <mergeCell ref="B65:L65"/>
    <mergeCell ref="K66:L66"/>
    <mergeCell ref="B67:B69"/>
    <mergeCell ref="K67:L70"/>
    <mergeCell ref="C70:H70"/>
    <mergeCell ref="B72:C72"/>
    <mergeCell ref="D72:L72"/>
    <mergeCell ref="B57:L57"/>
    <mergeCell ref="K58:L58"/>
    <mergeCell ref="B59:B61"/>
    <mergeCell ref="K59:L62"/>
    <mergeCell ref="C62:H62"/>
    <mergeCell ref="B64:C64"/>
    <mergeCell ref="D64:L64"/>
    <mergeCell ref="B48:L48"/>
    <mergeCell ref="M49:N49"/>
    <mergeCell ref="L50:L54"/>
    <mergeCell ref="M50:N54"/>
    <mergeCell ref="C54:I54"/>
    <mergeCell ref="B56:C56"/>
    <mergeCell ref="D56:L56"/>
    <mergeCell ref="B39:L39"/>
    <mergeCell ref="K40:L40"/>
    <mergeCell ref="B41:B44"/>
    <mergeCell ref="K41:L45"/>
    <mergeCell ref="C45:H45"/>
    <mergeCell ref="B47:C47"/>
    <mergeCell ref="D47:L47"/>
    <mergeCell ref="B30:L30"/>
    <mergeCell ref="K31:L31"/>
    <mergeCell ref="B32:B35"/>
    <mergeCell ref="K32:L36"/>
    <mergeCell ref="C36:H36"/>
    <mergeCell ref="B38:C38"/>
    <mergeCell ref="D38:L38"/>
    <mergeCell ref="B20:L20"/>
    <mergeCell ref="K21:L21"/>
    <mergeCell ref="B22:B25"/>
    <mergeCell ref="K22:L27"/>
    <mergeCell ref="C27:H27"/>
    <mergeCell ref="B29:C29"/>
    <mergeCell ref="D29:L29"/>
    <mergeCell ref="K11:L11"/>
    <mergeCell ref="B12:B15"/>
    <mergeCell ref="K12:L16"/>
    <mergeCell ref="C16:H16"/>
    <mergeCell ref="B19:C19"/>
    <mergeCell ref="D19:L19"/>
    <mergeCell ref="B2:L3"/>
    <mergeCell ref="B4:L5"/>
    <mergeCell ref="B7:L7"/>
    <mergeCell ref="B9:C9"/>
    <mergeCell ref="D9:L9"/>
    <mergeCell ref="B10:L10"/>
  </mergeCells>
  <pageMargins left="0.7" right="0.7" top="0.75" bottom="0.75" header="0.3" footer="0.3"/>
  <pageSetup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Resumen Contrt.</vt:lpstr>
      <vt:lpstr>Acta Parcial 01.</vt:lpstr>
      <vt:lpstr>C.Cantidades</vt:lpstr>
      <vt:lpstr>'Acta Parcial 01.'!Área_de_impresión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Edgar Farid Vergara Perez</cp:lastModifiedBy>
  <dcterms:created xsi:type="dcterms:W3CDTF">2025-11-24T19:32:39Z</dcterms:created>
  <dcterms:modified xsi:type="dcterms:W3CDTF">2026-02-13T16:34:32Z</dcterms:modified>
</cp:coreProperties>
</file>