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esktop\CULTURA CALI 2026\COMUNAS 3, 5, 8, 10 Y 14\"/>
    </mc:Choice>
  </mc:AlternateContent>
  <xr:revisionPtr revIDLastSave="0" documentId="13_ncr:1_{E1C232C0-9C1C-482B-BC8D-F959850D915B}" xr6:coauthVersionLast="47" xr6:coauthVersionMax="47" xr10:uidLastSave="{00000000-0000-0000-0000-000000000000}"/>
  <bookViews>
    <workbookView xWindow="-108" yWindow="-108" windowWidth="23256" windowHeight="12456" activeTab="1" xr2:uid="{8A332D60-4454-48F6-9F4A-E28D9F74EAD2}"/>
  </bookViews>
  <sheets>
    <sheet name="APORTE SECRETARIA DE CULTURA" sheetId="8" r:id="rId1"/>
    <sheet name="APORTES DEL ASOCIADO " sheetId="7"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8" i="7" l="1"/>
  <c r="H38" i="7"/>
  <c r="F28" i="8"/>
  <c r="A41" i="7" l="1"/>
  <c r="C41" i="7" s="1"/>
  <c r="G37" i="7"/>
  <c r="J37" i="7" s="1"/>
  <c r="G36" i="7"/>
  <c r="J36" i="7" s="1"/>
  <c r="G35" i="7"/>
  <c r="J35" i="7" s="1"/>
  <c r="G32" i="7"/>
  <c r="G31" i="7"/>
  <c r="G30" i="7"/>
  <c r="G29" i="7"/>
  <c r="G28" i="7"/>
  <c r="G25" i="7"/>
  <c r="G24" i="7"/>
  <c r="G23" i="7"/>
  <c r="G22" i="7"/>
  <c r="G19" i="7"/>
  <c r="J19" i="7" s="1"/>
  <c r="G18" i="7"/>
  <c r="J18" i="7" s="1"/>
  <c r="G17" i="7"/>
  <c r="J17" i="7" s="1"/>
  <c r="G16" i="7"/>
  <c r="G15" i="7"/>
  <c r="G12" i="7"/>
  <c r="G11" i="7"/>
  <c r="J32" i="7" l="1"/>
  <c r="J16" i="7"/>
  <c r="J31" i="7"/>
  <c r="J15" i="7"/>
  <c r="J12" i="7"/>
  <c r="J29" i="7"/>
  <c r="J11" i="7"/>
  <c r="J28" i="7"/>
  <c r="J25" i="7"/>
  <c r="J24" i="7"/>
  <c r="J23" i="7"/>
  <c r="J22" i="7"/>
  <c r="J30" i="7"/>
  <c r="J38" i="7" l="1"/>
</calcChain>
</file>

<file path=xl/sharedStrings.xml><?xml version="1.0" encoding="utf-8"?>
<sst xmlns="http://schemas.openxmlformats.org/spreadsheetml/2006/main" count="206" uniqueCount="117">
  <si>
    <t>ITEM</t>
  </si>
  <si>
    <t>ACTIVIDADES DETALLADAS DEL PROYECTO</t>
  </si>
  <si>
    <t>CANTIDAD</t>
  </si>
  <si>
    <t>Realizar socialización y difusión de los talleres de formación artística.</t>
  </si>
  <si>
    <t>1.1.2</t>
  </si>
  <si>
    <t>Realizar proceso de capacitación artística y cultural en la comuna 3.</t>
  </si>
  <si>
    <t>Adquirir insumos y materiales para las capacitaciones en formación artística y cultural en la comuna 3.</t>
  </si>
  <si>
    <t>1.1.4</t>
  </si>
  <si>
    <t>Adquirir dotación para las capacitaciones en formación artística en la comuna 3.</t>
  </si>
  <si>
    <t>1.1.5</t>
  </si>
  <si>
    <t>Realizar clausura del proceso de formación en la comuna 3.</t>
  </si>
  <si>
    <t>UNIDAD</t>
  </si>
  <si>
    <t>ACTIVIDAD</t>
  </si>
  <si>
    <t>1.1.1</t>
  </si>
  <si>
    <t>Realizar divulgación y socialización de las formaciones artísticas y culturales para habitantes de la comuna 5</t>
  </si>
  <si>
    <t>Realizar talleres de formación artistica  y Cultural en la comuna 5 de santiago de Cali.</t>
  </si>
  <si>
    <t>1.1.3</t>
  </si>
  <si>
    <t>Adquirir insumos y materiales para los talleres de formación  artistica  y Cultural  en la comuna 5 de santiago de Cali.</t>
  </si>
  <si>
    <t>Adquirir Dotaciòn para los talleres de formación artistica  y Cultural  en la comuna 5 de santiago de Cali.</t>
  </si>
  <si>
    <t>Realizar  Clausura de los Talleres de formación artistica y cultural en la comuna 5 de santiago de Cali.</t>
  </si>
  <si>
    <t>Realizar divulgación del proceso formativo</t>
  </si>
  <si>
    <t>Realizar talleres de formación artística y cultural a habitantes de la comuna 8</t>
  </si>
  <si>
    <t>Realizar apoyo logístico para el desarrollo de los talleres formativos</t>
  </si>
  <si>
    <t>Adquirir dotación para el desarrollo de los talleres en el proceso formativo</t>
  </si>
  <si>
    <t>Adquirir materiales, insumos y elementos para el desarrollo de los talleres en el proceso formativo</t>
  </si>
  <si>
    <t>1.1.6</t>
  </si>
  <si>
    <t>Realizar reconocimiento a asistentes al proceso formativo</t>
  </si>
  <si>
    <t>Realizar divulgación y socialización de las formaciones artísticas y culturales para habitantes de la comuna 10.</t>
  </si>
  <si>
    <t>Realizar talleres de formación artistica  y Cultural en la comuna 10 de santiago de Cali.</t>
  </si>
  <si>
    <t>Adquirir insumos y materiales para los talleres de formación  artistica  y Cultural  en la comuna 10 de santiago de Cali.</t>
  </si>
  <si>
    <t>Realizar  Clausura de los Talleres de formación artistica y cultural en la comuna 10 de santiago de Cali.</t>
  </si>
  <si>
    <t>Adquirir dotación para los talleres de formación  artistica  y Cultural  en la comuna 10 de santiago de Cali.</t>
  </si>
  <si>
    <t>Difundir y promocionar los talleres de iniciación artistica y Cultural</t>
  </si>
  <si>
    <t xml:space="preserve">Realizar los talleres de formación en prácticas artísticas </t>
  </si>
  <si>
    <t xml:space="preserve">Adquirir los insumos y materiales para el desarrollo de los talleres de iniciación artistica </t>
  </si>
  <si>
    <t>Adquirir la dotación para los talleres de  formación artistica y cultural</t>
  </si>
  <si>
    <t>SECRETARIA DE CULTURA</t>
  </si>
  <si>
    <r>
      <t>4148.010.32.1.</t>
    </r>
    <r>
      <rPr>
        <b/>
        <sz val="10"/>
        <color rgb="FFFF0000"/>
        <rFont val="Arial"/>
        <family val="2"/>
      </rPr>
      <t>XXXX</t>
    </r>
    <r>
      <rPr>
        <b/>
        <sz val="10"/>
        <color theme="1"/>
        <rFont val="Arial"/>
        <family val="2"/>
      </rPr>
      <t>-2026</t>
    </r>
  </si>
  <si>
    <t>ANEXO Nº  ACTIVIDADES DE FORTALECIMIENTO (APORTE DEL 30%)</t>
  </si>
  <si>
    <t xml:space="preserve">CONTRAPARTIDA </t>
  </si>
  <si>
    <t>Formación artística y cultural a habitantes de la comuna 3 en Santiago de   Cali BP 26005737</t>
  </si>
  <si>
    <t>ACTIVIDAD General</t>
  </si>
  <si>
    <t>Actividad Específica</t>
  </si>
  <si>
    <t>Descripcion de actividad</t>
  </si>
  <si>
    <t xml:space="preserve">Unidad de medida </t>
  </si>
  <si>
    <t>Cantidad</t>
  </si>
  <si>
    <t xml:space="preserve">Implementar una Estrategia de Difusión Territorial de en la comuna 3 </t>
  </si>
  <si>
    <t>Diseñar pendon institucional publicitario para el proyecto 100 mm de ancho x 150 mm de alto</t>
  </si>
  <si>
    <t>promover la visibilizacion de  proyecto de formaciòn artistica y cultural de la comuna 3</t>
  </si>
  <si>
    <t>NUMERO</t>
  </si>
  <si>
    <t>diseñar una cartilla en digital y fisica de los procesos de formaciòn artistico y cultural de  la comuna 3</t>
  </si>
  <si>
    <t>Realizar el Estudio de Evaluación e Impacto de Procesos Artísticos y Culturales de la comuna 3</t>
  </si>
  <si>
    <t xml:space="preserve">Contrapartida </t>
  </si>
  <si>
    <t xml:space="preserve">Formación en pr cticas artsticas y culturales a habitantes de la comuna 5 de Santiago FICHA BP 26005758
</t>
  </si>
  <si>
    <t>Actividad General</t>
  </si>
  <si>
    <t>Implementar una Estrategia de Difusión Territorial de en la comuna 5</t>
  </si>
  <si>
    <t>Diseñar pendon institucional publicitario para el proyecto 100 mm de ancho x 150 mm de alto.</t>
  </si>
  <si>
    <t>promover la visibilizacion de  proyecto de formaciòn artistica y cultural de la comuna 5</t>
  </si>
  <si>
    <t>Diseñar una cartilla en digital y fisica de los procesos de formaciòn artistico y cultural de  la comuna 5</t>
  </si>
  <si>
    <t>Realizar el Estudio de Evaluación e Impacto de Procesos Artísticos y Culturales de la comuna 5</t>
  </si>
  <si>
    <t>Diseñar una estrategia de difusiòn para visibilizar el proyecto de la comuna 5</t>
  </si>
  <si>
    <t xml:space="preserve">elaborar y diseñar volantes y entregarlos en cada uno de los barrios que conforman a comuna 5 acompañado del registro fotografico y videos promoconando las diferente disciplinas artisticas y culturales </t>
  </si>
  <si>
    <t xml:space="preserve"> sistematizaciòn de una caracterizacion de los cultores de la comuna 5</t>
  </si>
  <si>
    <t>Realizar sistematizaciòn de una caracterizacion de los cultores de la comuna 5</t>
  </si>
  <si>
    <t>Diseñar una Matriz</t>
  </si>
  <si>
    <t>Fortalecer atraves de la entrega  de  reconocimientos   a los cultores de la comuna 5</t>
  </si>
  <si>
    <t xml:space="preserve">Mostrar el resultado del trabajo cultural y social realizado. A través de actividades de presentaciones yartísticas y exposición de trabajos. </t>
  </si>
  <si>
    <t xml:space="preserve"> Fortalecimiento a  la formación artística y cultural de los habitantes de la comuna 8 de 
Santiago de  Cali FICHA BP26005657</t>
  </si>
  <si>
    <t>Implementar una Estrategia de Difusión Territorial de en la comuna 8</t>
  </si>
  <si>
    <t>promover la visibilizacion de  proyecto de formaciòn artistica y cultural de la comuna 8</t>
  </si>
  <si>
    <t>Diseñar una cartilla en digital y fisica de los procesos de formaciòn artistico y cultural de  la comuna 8</t>
  </si>
  <si>
    <t>Realizar el Estudio de Evaluación e Impacto de Procesos Artísticos y Culturales de la comuna 8</t>
  </si>
  <si>
    <t>Diseñar una estrategia de difusiòn para visibilizar el proyecto de la comuna 8</t>
  </si>
  <si>
    <t xml:space="preserve">elaborar y diseñar volantes y entregarlos en cada uno de los barrios que conforman a comuna 8 acompañado del registro fotografico y videos promoconando las diferente disciplinas artisticas y culturales </t>
  </si>
  <si>
    <t>Fortalecer atraves de la entrega  de  reconocimiento economico   a los cultores de la comuna 8</t>
  </si>
  <si>
    <t xml:space="preserve"> Formación en prácticas artsticas y culturales a habitantes de la comuna 10 de Santiago 
de  Cali FICHA BP26005751</t>
  </si>
  <si>
    <t>Implementar una Estrategia de Difusión Territorial de en la comuna 10</t>
  </si>
  <si>
    <t>promover la visibilizacion de  proyecto de formaciòn artistica y cultural de la comuna 10</t>
  </si>
  <si>
    <t>Diseñar una cartilla en digital y fisica de los procesos de formaciòn artistico y cultural de  la comuna 10</t>
  </si>
  <si>
    <t>Realizar el Estudio de Evaluación e Impacto de Procesos Artísticos y Culturales de la comuna 10</t>
  </si>
  <si>
    <t>Diseñar una estrategia de difusiòn para visibilizar el proyecto de la comuna 10</t>
  </si>
  <si>
    <t xml:space="preserve">elaborar y diseñar volantes y entregarlos en cada uno de los barrios que conforman a comuna 10 acompañado del registro fotografico y videos promoconando las diferente disciplinas artisticas y culturales </t>
  </si>
  <si>
    <t>Fortalecer atraves de la entrega  de  reconocimiento economico   a los cultores de la comuna 10</t>
  </si>
  <si>
    <t xml:space="preserve">Mostrar el resultado del trabajo cultural y social realizado. A través de actividades de presentaciones y artísticas y exposición de trabajos. </t>
  </si>
  <si>
    <t xml:space="preserve"> Fortalecimiento de procesos culturales y artísticos de la comuna 14 de Santiago de Cali
 FICHA BP26005627</t>
  </si>
  <si>
    <t>Realizar Cartilla de los procesos de formaciòn artistico y cultural de la comuna 14</t>
  </si>
  <si>
    <t>Diseñar una cartilla en digital y fisica de los procesos de formaciòn artistico y cultural de  la comuna 14</t>
  </si>
  <si>
    <t>Realizar el Estudio de Evaluación e Impacto de Procesos Artísticos y Culturales de la comuna 14</t>
  </si>
  <si>
    <t>Diseñar una estrategia de difusiòn para visibilizar el proyecto de la comuna 14</t>
  </si>
  <si>
    <t xml:space="preserve">elaborar y diseñar volantes y entregarlos en cada uno de los barrios que conforman a comuna 14 acompañado del registro fotografico y videos promoconando las diferente disciplinas artisticas y culturales </t>
  </si>
  <si>
    <t>Fortalecer atraves de la entrega  de  reconocimiento economico   a los cultores de la comuna 14</t>
  </si>
  <si>
    <t xml:space="preserve">Entregar  una propuesta diseñada por cada cultor por disciplna, basada en una muestra cutural realizada s que dictaron los talleres de la la comuna 14
</t>
  </si>
  <si>
    <t xml:space="preserve">PROMEDIO </t>
  </si>
  <si>
    <t>MARQUE CON UNA X</t>
  </si>
  <si>
    <t>Valor unitario promedio</t>
  </si>
  <si>
    <t xml:space="preserve">Valor total promedio </t>
  </si>
  <si>
    <t>OFRECIMIENTO EN DINERO</t>
  </si>
  <si>
    <t>OFRECIMIENTO EN ESPECIE</t>
  </si>
  <si>
    <t>CONTRAPARTIDA</t>
  </si>
  <si>
    <t xml:space="preserve">Valor secretaria de cultura </t>
  </si>
  <si>
    <t>%</t>
  </si>
  <si>
    <t>TOTAL</t>
  </si>
  <si>
    <t>Entregar  una propuesta diseñada por cada cultor por disciplna, basada en una muestra cutural realizada s que dictaron los talleres de la la comuna 10</t>
  </si>
  <si>
    <t>Entregar  una propuesta diseñada por cada cultor por disciplna, basada en una muestra cutural realizada s que dictaron los talleres de la la comuna  8</t>
  </si>
  <si>
    <t>Diseñar de una propuesta basada en una muestra cutural realizada por cada uno de los cultores que dictaron los talleres de la la comuna 5</t>
  </si>
  <si>
    <t>COMUNA</t>
  </si>
  <si>
    <t>Ejecutar el ciclo integral de formación artística y cultural en territorio, que comprende las fases de convocatoria, socialización y clausura</t>
  </si>
  <si>
    <t>Garantizar la ejecución integral del ciclo formativo artístico y cultural en territorio, mediante socialización, capacitación pedagógica y clausura de resultados en la comuna 5 del Distrito de Santiago de Cali</t>
  </si>
  <si>
    <t>Gestionar de manera integral el proceso de formación artística y cultural en la Comuna 8, garantizando la divulgación, la ejecución de talleres pedagógicos y la realización del evento de clausura con reconocimiento a los asistentes.</t>
  </si>
  <si>
    <t>Gestionar el ciclo completo de formación artística y cultural en territorio, garantizando la divulgación y socialización, la ejecución de los talleres pedagógicos y la realización de los eventos de clausura o reconocimiento a los asistentes en la comuna 10</t>
  </si>
  <si>
    <t>Ejecutar de manera integral el proceso de formación artística y cultural en territorio, que comprende la divulgación y socialización, el desarrollo de talleres pedagógicos, materiales e insumos técnicos, y la realización de los eventos de clausura a los participantes en la comuna 14</t>
  </si>
  <si>
    <t>VALOR PROMEDIO</t>
  </si>
  <si>
    <t>TOTAL DEL PROCESO</t>
  </si>
  <si>
    <t>NOTA 1: El proponente deberá diligenciar el formato marcando una "X" por cada ítem en las columnas H o I, lo cual permite identificar si el aporte a realizar será en DINERO o en ESPECIE.</t>
  </si>
  <si>
    <t>Nota: 2: La ESAL deberá efectuar un aporte al proyecto que debe ser mayor o igual al 25,0249 % del valor total del convenio.</t>
  </si>
  <si>
    <t>Nota N.3 Para el ofrecimiento en dinero se requerirá. “Certificación bancaria actualizada la cual no podra ser con fecha posterior a la presentacion de ofertas  la cual debera evidenciar disponibilidad de recursos en dinero segun la oferta”, de esta invitación.</t>
  </si>
  <si>
    <t>Nota N.4 La entidad no tendrá en cuenta el aporte donde se haya marcado con "X" los dos opciones aportes, lo cual significa que el proponente no estaría cumpliendo con el aporte mínimo establecido por la Secretaría.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</si>
</sst>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
    <numFmt numFmtId="165" formatCode="_-&quot;$&quot;\ * #,##0_-;\-&quot;$&quot;\ * #,##0_-;_-&quot;$&quot;\ * &quot;-&quot;??_-;_-@_-"/>
    <numFmt numFmtId="166" formatCode="&quot;$&quot;\ #,##0.00"/>
    <numFmt numFmtId="167" formatCode="0.0000%"/>
  </numFmts>
  <fonts count="10"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b/>
      <sz val="10"/>
      <name val="Arial"/>
      <family val="2"/>
    </font>
    <font>
      <sz val="11"/>
      <color theme="1"/>
      <name val="Calibri"/>
      <scheme val="minor"/>
    </font>
    <font>
      <b/>
      <sz val="10"/>
      <color rgb="FFFF0000"/>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2" tint="-0.14999847407452621"/>
        <bgColor indexed="64"/>
      </patternFill>
    </fill>
    <fill>
      <patternFill patternType="solid">
        <fgColor theme="2" tint="-0.14999847407452621"/>
        <bgColor rgb="FFFFFFFF"/>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0" fontId="8" fillId="0" borderId="0"/>
    <xf numFmtId="44" fontId="1" fillId="0" borderId="0" applyFont="0" applyFill="0" applyBorder="0" applyAlignment="0" applyProtection="0"/>
    <xf numFmtId="9" fontId="1" fillId="0" borderId="0" applyFont="0" applyFill="0" applyBorder="0" applyAlignment="0" applyProtection="0"/>
  </cellStyleXfs>
  <cellXfs count="56">
    <xf numFmtId="0" fontId="0" fillId="0" borderId="0" xfId="0"/>
    <xf numFmtId="0" fontId="3" fillId="0" borderId="0" xfId="0" applyFont="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44" fontId="3" fillId="0" borderId="1" xfId="0" applyNumberFormat="1" applyFont="1" applyBorder="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4" fontId="3" fillId="0" borderId="1" xfId="1" applyFont="1" applyBorder="1" applyAlignment="1">
      <alignment horizontal="center" vertical="center"/>
    </xf>
    <xf numFmtId="0" fontId="3" fillId="0" borderId="0" xfId="0" applyFont="1" applyAlignment="1" applyProtection="1">
      <alignment vertical="center" wrapText="1"/>
      <protection locked="0"/>
    </xf>
    <xf numFmtId="165" fontId="3" fillId="0" borderId="1" xfId="0" applyNumberFormat="1" applyFont="1" applyBorder="1" applyAlignment="1" applyProtection="1">
      <alignment horizontal="center" vertical="center" wrapText="1"/>
      <protection locked="0"/>
    </xf>
    <xf numFmtId="164" fontId="3" fillId="0" borderId="1" xfId="0" applyNumberFormat="1" applyFont="1" applyBorder="1" applyAlignment="1" applyProtection="1">
      <alignment horizontal="center" vertical="center" wrapText="1"/>
      <protection locked="0"/>
    </xf>
    <xf numFmtId="0" fontId="3" fillId="5" borderId="1" xfId="0" applyFont="1" applyFill="1" applyBorder="1" applyAlignment="1" applyProtection="1">
      <alignment vertical="center" wrapText="1"/>
      <protection locked="0"/>
    </xf>
    <xf numFmtId="0" fontId="3" fillId="5" borderId="1" xfId="0" applyFont="1" applyFill="1" applyBorder="1" applyAlignment="1" applyProtection="1">
      <alignment horizontal="center" vertical="center" wrapText="1"/>
      <protection locked="0"/>
    </xf>
    <xf numFmtId="165" fontId="3" fillId="5" borderId="1" xfId="1" applyNumberFormat="1" applyFont="1" applyFill="1" applyBorder="1" applyAlignment="1" applyProtection="1">
      <alignment vertical="center" wrapText="1"/>
      <protection locked="0"/>
    </xf>
    <xf numFmtId="165" fontId="3" fillId="0" borderId="0" xfId="0" applyNumberFormat="1" applyFont="1" applyAlignment="1" applyProtection="1">
      <alignment vertical="center" wrapText="1"/>
      <protection locked="0"/>
    </xf>
    <xf numFmtId="165" fontId="3" fillId="0" borderId="0" xfId="1" applyNumberFormat="1" applyFont="1" applyAlignment="1" applyProtection="1">
      <alignment vertical="center" wrapText="1"/>
      <protection locked="0"/>
    </xf>
    <xf numFmtId="0" fontId="7" fillId="0" borderId="1" xfId="0" applyFont="1" applyBorder="1" applyAlignment="1" applyProtection="1">
      <alignment horizontal="center" vertical="center" wrapText="1"/>
    </xf>
    <xf numFmtId="165" fontId="4" fillId="0" borderId="1" xfId="0" applyNumberFormat="1" applyFont="1" applyBorder="1" applyAlignment="1" applyProtection="1">
      <alignment horizontal="center" vertical="center" wrapText="1"/>
    </xf>
    <xf numFmtId="166" fontId="4" fillId="0" borderId="2" xfId="0" applyNumberFormat="1" applyFont="1" applyBorder="1" applyAlignment="1" applyProtection="1">
      <alignment vertical="center" wrapText="1"/>
    </xf>
    <xf numFmtId="166" fontId="4" fillId="0" borderId="4" xfId="0" applyNumberFormat="1" applyFont="1" applyBorder="1" applyAlignment="1" applyProtection="1">
      <alignment vertical="center" wrapText="1"/>
    </xf>
    <xf numFmtId="167" fontId="4" fillId="0" borderId="7" xfId="0" applyNumberFormat="1" applyFont="1" applyBorder="1" applyAlignment="1" applyProtection="1">
      <alignment horizontal="center" vertical="center" wrapText="1"/>
    </xf>
    <xf numFmtId="167" fontId="3" fillId="0" borderId="1" xfId="4" applyNumberFormat="1"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3" fontId="3" fillId="0" borderId="1" xfId="0" applyNumberFormat="1" applyFont="1" applyBorder="1" applyAlignment="1" applyProtection="1">
      <alignment horizontal="center" vertical="center" wrapText="1"/>
    </xf>
    <xf numFmtId="165" fontId="3" fillId="0" borderId="1" xfId="0" applyNumberFormat="1" applyFont="1" applyBorder="1" applyAlignment="1" applyProtection="1">
      <alignment horizontal="center" vertical="center" wrapText="1"/>
    </xf>
    <xf numFmtId="164" fontId="3" fillId="0" borderId="1" xfId="0" applyNumberFormat="1"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3" fillId="0" borderId="0" xfId="0" applyFont="1" applyAlignment="1" applyProtection="1">
      <alignment horizontal="left" vertical="center" wrapText="1"/>
    </xf>
    <xf numFmtId="0" fontId="3" fillId="0" borderId="6" xfId="0" applyFont="1" applyBorder="1" applyAlignment="1" applyProtection="1">
      <alignment horizontal="left" vertical="center" wrapText="1"/>
    </xf>
    <xf numFmtId="0" fontId="3" fillId="0" borderId="0" xfId="0" applyFont="1" applyAlignment="1" applyProtection="1">
      <alignment horizontal="center" vertical="center" wrapText="1"/>
    </xf>
    <xf numFmtId="0" fontId="4" fillId="3"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wrapText="1"/>
    </xf>
    <xf numFmtId="0" fontId="2" fillId="6" borderId="1" xfId="0" applyFont="1" applyFill="1" applyBorder="1" applyAlignment="1" applyProtection="1">
      <alignment vertical="center" wrapText="1"/>
    </xf>
    <xf numFmtId="0" fontId="4" fillId="2" borderId="1"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xf>
    <xf numFmtId="0" fontId="4" fillId="7" borderId="1" xfId="0" applyFont="1" applyFill="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2" xfId="0" applyFont="1" applyFill="1" applyBorder="1" applyAlignment="1" applyProtection="1">
      <alignment horizontal="left" vertical="center" wrapText="1"/>
    </xf>
    <xf numFmtId="0" fontId="4" fillId="2" borderId="3"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wrapText="1"/>
    </xf>
    <xf numFmtId="0" fontId="6"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xf>
  </cellXfs>
  <cellStyles count="5">
    <cellStyle name="Moneda" xfId="1" builtinId="4"/>
    <cellStyle name="Moneda 2" xfId="3" xr:uid="{EA80FA25-5C1D-447C-B386-254410EDD38C}"/>
    <cellStyle name="Normal" xfId="0" builtinId="0"/>
    <cellStyle name="Normal 2" xfId="2" xr:uid="{1BA08F76-DF5C-4A31-AC47-BAC62219F161}"/>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D4232-1271-4946-80E5-3ED2DE602212}">
  <dimension ref="B2:F28"/>
  <sheetViews>
    <sheetView workbookViewId="0">
      <selection activeCell="F2" sqref="F2"/>
    </sheetView>
  </sheetViews>
  <sheetFormatPr baseColWidth="10" defaultRowHeight="13.2" x14ac:dyDescent="0.3"/>
  <cols>
    <col min="1" max="1" width="11.5546875" style="5"/>
    <col min="2" max="2" width="8.88671875" style="5" customWidth="1"/>
    <col min="3" max="3" width="45.33203125" style="5" customWidth="1"/>
    <col min="4" max="4" width="8.109375" style="4" customWidth="1"/>
    <col min="5" max="5" width="54.33203125" style="1" customWidth="1"/>
    <col min="6" max="6" width="25.44140625" style="5" customWidth="1"/>
    <col min="7" max="16384" width="11.5546875" style="5"/>
  </cols>
  <sheetData>
    <row r="2" spans="2:6" s="4" customFormat="1" x14ac:dyDescent="0.3">
      <c r="B2" s="6" t="s">
        <v>105</v>
      </c>
      <c r="C2" s="6" t="s">
        <v>12</v>
      </c>
      <c r="D2" s="6" t="s">
        <v>0</v>
      </c>
      <c r="E2" s="2" t="s">
        <v>1</v>
      </c>
      <c r="F2" s="6" t="s">
        <v>111</v>
      </c>
    </row>
    <row r="3" spans="2:6" ht="26.4" x14ac:dyDescent="0.3">
      <c r="B3" s="8">
        <v>3</v>
      </c>
      <c r="C3" s="9" t="s">
        <v>106</v>
      </c>
      <c r="D3" s="6" t="s">
        <v>13</v>
      </c>
      <c r="E3" s="3" t="s">
        <v>3</v>
      </c>
      <c r="F3" s="10">
        <v>265996905</v>
      </c>
    </row>
    <row r="4" spans="2:6" ht="26.4" x14ac:dyDescent="0.3">
      <c r="B4" s="8"/>
      <c r="C4" s="9"/>
      <c r="D4" s="6" t="s">
        <v>4</v>
      </c>
      <c r="E4" s="3" t="s">
        <v>5</v>
      </c>
      <c r="F4" s="10"/>
    </row>
    <row r="5" spans="2:6" ht="26.4" x14ac:dyDescent="0.3">
      <c r="B5" s="8"/>
      <c r="C5" s="9"/>
      <c r="D5" s="6" t="s">
        <v>16</v>
      </c>
      <c r="E5" s="3" t="s">
        <v>6</v>
      </c>
      <c r="F5" s="10"/>
    </row>
    <row r="6" spans="2:6" ht="26.4" x14ac:dyDescent="0.3">
      <c r="B6" s="8"/>
      <c r="C6" s="9"/>
      <c r="D6" s="6" t="s">
        <v>7</v>
      </c>
      <c r="E6" s="3" t="s">
        <v>8</v>
      </c>
      <c r="F6" s="10"/>
    </row>
    <row r="7" spans="2:6" x14ac:dyDescent="0.3">
      <c r="B7" s="8"/>
      <c r="C7" s="9"/>
      <c r="D7" s="6" t="s">
        <v>9</v>
      </c>
      <c r="E7" s="3" t="s">
        <v>10</v>
      </c>
      <c r="F7" s="10"/>
    </row>
    <row r="8" spans="2:6" ht="26.4" x14ac:dyDescent="0.3">
      <c r="B8" s="8">
        <v>5</v>
      </c>
      <c r="C8" s="9" t="s">
        <v>107</v>
      </c>
      <c r="D8" s="6" t="s">
        <v>13</v>
      </c>
      <c r="E8" s="3" t="s">
        <v>14</v>
      </c>
      <c r="F8" s="10">
        <v>361421215</v>
      </c>
    </row>
    <row r="9" spans="2:6" ht="26.4" x14ac:dyDescent="0.3">
      <c r="B9" s="8"/>
      <c r="C9" s="9"/>
      <c r="D9" s="6" t="s">
        <v>4</v>
      </c>
      <c r="E9" s="3" t="s">
        <v>15</v>
      </c>
      <c r="F9" s="10"/>
    </row>
    <row r="10" spans="2:6" ht="26.4" x14ac:dyDescent="0.3">
      <c r="B10" s="8"/>
      <c r="C10" s="9"/>
      <c r="D10" s="6" t="s">
        <v>16</v>
      </c>
      <c r="E10" s="3" t="s">
        <v>17</v>
      </c>
      <c r="F10" s="10"/>
    </row>
    <row r="11" spans="2:6" ht="26.4" x14ac:dyDescent="0.3">
      <c r="B11" s="8"/>
      <c r="C11" s="9"/>
      <c r="D11" s="6" t="s">
        <v>7</v>
      </c>
      <c r="E11" s="3" t="s">
        <v>18</v>
      </c>
      <c r="F11" s="10"/>
    </row>
    <row r="12" spans="2:6" ht="26.4" x14ac:dyDescent="0.3">
      <c r="B12" s="8"/>
      <c r="C12" s="9"/>
      <c r="D12" s="6" t="s">
        <v>9</v>
      </c>
      <c r="E12" s="3" t="s">
        <v>19</v>
      </c>
      <c r="F12" s="10"/>
    </row>
    <row r="13" spans="2:6" x14ac:dyDescent="0.3">
      <c r="B13" s="8">
        <v>8</v>
      </c>
      <c r="C13" s="9" t="s">
        <v>108</v>
      </c>
      <c r="D13" s="6" t="s">
        <v>13</v>
      </c>
      <c r="E13" s="3" t="s">
        <v>20</v>
      </c>
      <c r="F13" s="10">
        <v>200887184</v>
      </c>
    </row>
    <row r="14" spans="2:6" ht="26.4" x14ac:dyDescent="0.3">
      <c r="B14" s="8"/>
      <c r="C14" s="9"/>
      <c r="D14" s="6" t="s">
        <v>4</v>
      </c>
      <c r="E14" s="3" t="s">
        <v>21</v>
      </c>
      <c r="F14" s="10"/>
    </row>
    <row r="15" spans="2:6" ht="26.4" x14ac:dyDescent="0.3">
      <c r="B15" s="8"/>
      <c r="C15" s="9"/>
      <c r="D15" s="6" t="s">
        <v>16</v>
      </c>
      <c r="E15" s="3" t="s">
        <v>22</v>
      </c>
      <c r="F15" s="10"/>
    </row>
    <row r="16" spans="2:6" ht="26.4" x14ac:dyDescent="0.3">
      <c r="B16" s="8"/>
      <c r="C16" s="9"/>
      <c r="D16" s="6" t="s">
        <v>7</v>
      </c>
      <c r="E16" s="3" t="s">
        <v>23</v>
      </c>
      <c r="F16" s="10"/>
    </row>
    <row r="17" spans="2:6" ht="26.4" x14ac:dyDescent="0.3">
      <c r="B17" s="8"/>
      <c r="C17" s="9"/>
      <c r="D17" s="6" t="s">
        <v>9</v>
      </c>
      <c r="E17" s="3" t="s">
        <v>24</v>
      </c>
      <c r="F17" s="10"/>
    </row>
    <row r="18" spans="2:6" x14ac:dyDescent="0.3">
      <c r="B18" s="8"/>
      <c r="C18" s="9"/>
      <c r="D18" s="6" t="s">
        <v>25</v>
      </c>
      <c r="E18" s="3" t="s">
        <v>26</v>
      </c>
      <c r="F18" s="10"/>
    </row>
    <row r="19" spans="2:6" ht="26.4" x14ac:dyDescent="0.3">
      <c r="B19" s="8">
        <v>10</v>
      </c>
      <c r="C19" s="9" t="s">
        <v>109</v>
      </c>
      <c r="D19" s="6" t="s">
        <v>13</v>
      </c>
      <c r="E19" s="3" t="s">
        <v>27</v>
      </c>
      <c r="F19" s="10">
        <v>258492720</v>
      </c>
    </row>
    <row r="20" spans="2:6" ht="26.4" x14ac:dyDescent="0.3">
      <c r="B20" s="8"/>
      <c r="C20" s="9"/>
      <c r="D20" s="6" t="s">
        <v>4</v>
      </c>
      <c r="E20" s="3" t="s">
        <v>28</v>
      </c>
      <c r="F20" s="10"/>
    </row>
    <row r="21" spans="2:6" ht="26.4" x14ac:dyDescent="0.3">
      <c r="B21" s="8"/>
      <c r="C21" s="9"/>
      <c r="D21" s="6" t="s">
        <v>16</v>
      </c>
      <c r="E21" s="3" t="s">
        <v>29</v>
      </c>
      <c r="F21" s="10"/>
    </row>
    <row r="22" spans="2:6" ht="26.4" x14ac:dyDescent="0.3">
      <c r="B22" s="8"/>
      <c r="C22" s="9"/>
      <c r="D22" s="6" t="s">
        <v>7</v>
      </c>
      <c r="E22" s="3" t="s">
        <v>30</v>
      </c>
      <c r="F22" s="10"/>
    </row>
    <row r="23" spans="2:6" ht="26.4" x14ac:dyDescent="0.3">
      <c r="B23" s="8"/>
      <c r="C23" s="9"/>
      <c r="D23" s="6" t="s">
        <v>9</v>
      </c>
      <c r="E23" s="3" t="s">
        <v>31</v>
      </c>
      <c r="F23" s="10"/>
    </row>
    <row r="24" spans="2:6" ht="26.4" x14ac:dyDescent="0.3">
      <c r="B24" s="8">
        <v>14</v>
      </c>
      <c r="C24" s="9" t="s">
        <v>110</v>
      </c>
      <c r="D24" s="6" t="s">
        <v>13</v>
      </c>
      <c r="E24" s="3" t="s">
        <v>32</v>
      </c>
      <c r="F24" s="10">
        <v>102118304</v>
      </c>
    </row>
    <row r="25" spans="2:6" x14ac:dyDescent="0.3">
      <c r="B25" s="8"/>
      <c r="C25" s="9"/>
      <c r="D25" s="6" t="s">
        <v>4</v>
      </c>
      <c r="E25" s="3" t="s">
        <v>33</v>
      </c>
      <c r="F25" s="10"/>
    </row>
    <row r="26" spans="2:6" ht="26.4" x14ac:dyDescent="0.3">
      <c r="B26" s="8"/>
      <c r="C26" s="9"/>
      <c r="D26" s="6" t="s">
        <v>16</v>
      </c>
      <c r="E26" s="3" t="s">
        <v>34</v>
      </c>
      <c r="F26" s="10"/>
    </row>
    <row r="27" spans="2:6" ht="26.4" x14ac:dyDescent="0.3">
      <c r="B27" s="8"/>
      <c r="C27" s="9"/>
      <c r="D27" s="6" t="s">
        <v>7</v>
      </c>
      <c r="E27" s="3" t="s">
        <v>35</v>
      </c>
      <c r="F27" s="10"/>
    </row>
    <row r="28" spans="2:6" x14ac:dyDescent="0.3">
      <c r="B28" s="8" t="s">
        <v>101</v>
      </c>
      <c r="C28" s="8"/>
      <c r="D28" s="8"/>
      <c r="E28" s="8"/>
      <c r="F28" s="7">
        <f>SUM(F3:F27)</f>
        <v>1188916328</v>
      </c>
    </row>
  </sheetData>
  <mergeCells count="16">
    <mergeCell ref="C3:C7"/>
    <mergeCell ref="B3:B7"/>
    <mergeCell ref="B8:B12"/>
    <mergeCell ref="C8:C12"/>
    <mergeCell ref="B13:B18"/>
    <mergeCell ref="C13:C18"/>
    <mergeCell ref="F3:F7"/>
    <mergeCell ref="F8:F12"/>
    <mergeCell ref="F13:F18"/>
    <mergeCell ref="F19:F23"/>
    <mergeCell ref="F24:F27"/>
    <mergeCell ref="B28:E28"/>
    <mergeCell ref="B19:B23"/>
    <mergeCell ref="C19:C23"/>
    <mergeCell ref="C24:C27"/>
    <mergeCell ref="B24:B2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A490F-77AD-4E67-A52A-657A0EAFD89D}">
  <sheetPr>
    <tabColor rgb="FFFFFF00"/>
  </sheetPr>
  <dimension ref="A1:J44"/>
  <sheetViews>
    <sheetView tabSelected="1" zoomScaleNormal="100" workbookViewId="0">
      <selection activeCell="H12" sqref="H12"/>
    </sheetView>
  </sheetViews>
  <sheetFormatPr baseColWidth="10" defaultRowHeight="13.2" x14ac:dyDescent="0.3"/>
  <cols>
    <col min="1" max="1" width="25.44140625" style="11" customWidth="1"/>
    <col min="2" max="2" width="31.6640625" style="11" customWidth="1"/>
    <col min="3" max="3" width="41" style="11" customWidth="1"/>
    <col min="4" max="4" width="11.5546875" style="11"/>
    <col min="5" max="5" width="15.33203125" style="11" customWidth="1"/>
    <col min="6" max="7" width="17.88671875" style="11" bestFit="1" customWidth="1"/>
    <col min="8" max="8" width="16.5546875" style="11" customWidth="1"/>
    <col min="9" max="9" width="15.88671875" style="11" customWidth="1"/>
    <col min="10" max="10" width="12.33203125" style="11" bestFit="1" customWidth="1"/>
    <col min="11" max="16384" width="11.5546875" style="11"/>
  </cols>
  <sheetData>
    <row r="1" spans="1:10" x14ac:dyDescent="0.3">
      <c r="A1" s="47" t="s">
        <v>36</v>
      </c>
      <c r="B1" s="48"/>
      <c r="C1" s="48"/>
      <c r="D1" s="48"/>
      <c r="E1" s="48"/>
      <c r="F1" s="48"/>
      <c r="G1" s="48"/>
      <c r="H1" s="48"/>
      <c r="I1" s="48"/>
      <c r="J1" s="49"/>
    </row>
    <row r="2" spans="1:10" x14ac:dyDescent="0.3">
      <c r="A2" s="47" t="s">
        <v>37</v>
      </c>
      <c r="B2" s="48"/>
      <c r="C2" s="48"/>
      <c r="D2" s="48"/>
      <c r="E2" s="48"/>
      <c r="F2" s="48"/>
      <c r="G2" s="48"/>
      <c r="H2" s="48"/>
      <c r="I2" s="48"/>
      <c r="J2" s="49"/>
    </row>
    <row r="3" spans="1:10" x14ac:dyDescent="0.3">
      <c r="A3" s="47" t="s">
        <v>38</v>
      </c>
      <c r="B3" s="48"/>
      <c r="C3" s="48"/>
      <c r="D3" s="48"/>
      <c r="E3" s="48"/>
      <c r="F3" s="48"/>
      <c r="G3" s="48"/>
      <c r="H3" s="48"/>
      <c r="I3" s="48"/>
      <c r="J3" s="49"/>
    </row>
    <row r="4" spans="1:10" x14ac:dyDescent="0.3">
      <c r="A4" s="50" t="s">
        <v>113</v>
      </c>
      <c r="B4" s="51"/>
      <c r="C4" s="51"/>
      <c r="D4" s="51"/>
      <c r="E4" s="51"/>
      <c r="F4" s="51"/>
      <c r="G4" s="51"/>
      <c r="H4" s="51"/>
      <c r="I4" s="51"/>
      <c r="J4" s="52"/>
    </row>
    <row r="5" spans="1:10" x14ac:dyDescent="0.3">
      <c r="A5" s="50" t="s">
        <v>114</v>
      </c>
      <c r="B5" s="51"/>
      <c r="C5" s="51"/>
      <c r="D5" s="51"/>
      <c r="E5" s="51"/>
      <c r="F5" s="51"/>
      <c r="G5" s="51"/>
      <c r="H5" s="51"/>
      <c r="I5" s="51"/>
      <c r="J5" s="52"/>
    </row>
    <row r="6" spans="1:10" ht="30" customHeight="1" x14ac:dyDescent="0.3">
      <c r="A6" s="50" t="s">
        <v>115</v>
      </c>
      <c r="B6" s="51"/>
      <c r="C6" s="51"/>
      <c r="D6" s="51"/>
      <c r="E6" s="51"/>
      <c r="F6" s="51"/>
      <c r="G6" s="51"/>
      <c r="H6" s="51"/>
      <c r="I6" s="51"/>
      <c r="J6" s="52"/>
    </row>
    <row r="7" spans="1:10" x14ac:dyDescent="0.3">
      <c r="A7" s="50" t="s">
        <v>116</v>
      </c>
      <c r="B7" s="51"/>
      <c r="C7" s="51"/>
      <c r="D7" s="51"/>
      <c r="E7" s="51"/>
      <c r="F7" s="51"/>
      <c r="G7" s="51"/>
      <c r="H7" s="51"/>
      <c r="I7" s="51"/>
      <c r="J7" s="52"/>
    </row>
    <row r="8" spans="1:10" ht="40.5" customHeight="1" x14ac:dyDescent="0.3">
      <c r="A8" s="53" t="s">
        <v>39</v>
      </c>
      <c r="B8" s="54" t="s">
        <v>40</v>
      </c>
      <c r="C8" s="54"/>
      <c r="D8" s="54"/>
      <c r="E8" s="54"/>
      <c r="F8" s="54"/>
      <c r="G8" s="54"/>
      <c r="H8" s="54"/>
      <c r="I8" s="54"/>
      <c r="J8" s="54"/>
    </row>
    <row r="9" spans="1:10" ht="42.75" customHeight="1" x14ac:dyDescent="0.3">
      <c r="A9" s="55" t="s">
        <v>41</v>
      </c>
      <c r="B9" s="55" t="s">
        <v>42</v>
      </c>
      <c r="C9" s="55" t="s">
        <v>43</v>
      </c>
      <c r="D9" s="55" t="s">
        <v>44</v>
      </c>
      <c r="E9" s="55" t="s">
        <v>45</v>
      </c>
      <c r="F9" s="40" t="s">
        <v>92</v>
      </c>
      <c r="G9" s="40"/>
      <c r="H9" s="38" t="s">
        <v>93</v>
      </c>
      <c r="I9" s="39"/>
      <c r="J9" s="40" t="s">
        <v>100</v>
      </c>
    </row>
    <row r="10" spans="1:10" ht="26.4" x14ac:dyDescent="0.3">
      <c r="A10" s="55"/>
      <c r="B10" s="55"/>
      <c r="C10" s="55"/>
      <c r="D10" s="55"/>
      <c r="E10" s="55"/>
      <c r="F10" s="41" t="s">
        <v>94</v>
      </c>
      <c r="G10" s="41" t="s">
        <v>95</v>
      </c>
      <c r="H10" s="42" t="s">
        <v>96</v>
      </c>
      <c r="I10" s="42" t="s">
        <v>97</v>
      </c>
      <c r="J10" s="40"/>
    </row>
    <row r="11" spans="1:10" ht="48" customHeight="1" x14ac:dyDescent="0.3">
      <c r="A11" s="45" t="s">
        <v>46</v>
      </c>
      <c r="B11" s="27" t="s">
        <v>47</v>
      </c>
      <c r="C11" s="27" t="s">
        <v>48</v>
      </c>
      <c r="D11" s="27" t="s">
        <v>49</v>
      </c>
      <c r="E11" s="27">
        <v>10</v>
      </c>
      <c r="F11" s="29">
        <v>147900</v>
      </c>
      <c r="G11" s="29">
        <f>+F11*E11</f>
        <v>1479000</v>
      </c>
      <c r="H11" s="12"/>
      <c r="I11" s="12"/>
      <c r="J11" s="24">
        <f>+G11/$C$41</f>
        <v>8.7079298653555042E-4</v>
      </c>
    </row>
    <row r="12" spans="1:10" ht="62.25" customHeight="1" x14ac:dyDescent="0.3">
      <c r="A12" s="46"/>
      <c r="B12" s="27" t="s">
        <v>50</v>
      </c>
      <c r="C12" s="27" t="s">
        <v>51</v>
      </c>
      <c r="D12" s="27" t="s">
        <v>49</v>
      </c>
      <c r="E12" s="28">
        <v>4</v>
      </c>
      <c r="F12" s="29">
        <v>20000000</v>
      </c>
      <c r="G12" s="29">
        <f>+F12*E12</f>
        <v>80000000</v>
      </c>
      <c r="H12" s="12"/>
      <c r="I12" s="12"/>
      <c r="J12" s="24">
        <f>+G12/$C$41</f>
        <v>4.7101716648305633E-2</v>
      </c>
    </row>
    <row r="13" spans="1:10" ht="41.25" customHeight="1" x14ac:dyDescent="0.3">
      <c r="A13" s="36" t="s">
        <v>52</v>
      </c>
      <c r="B13" s="37" t="s">
        <v>53</v>
      </c>
      <c r="C13" s="37"/>
      <c r="D13" s="37"/>
      <c r="E13" s="37"/>
      <c r="F13" s="37"/>
      <c r="G13" s="37"/>
      <c r="H13" s="38" t="s">
        <v>93</v>
      </c>
      <c r="I13" s="39"/>
      <c r="J13" s="40" t="s">
        <v>100</v>
      </c>
    </row>
    <row r="14" spans="1:10" ht="26.4" x14ac:dyDescent="0.3">
      <c r="A14" s="41" t="s">
        <v>54</v>
      </c>
      <c r="B14" s="41" t="s">
        <v>42</v>
      </c>
      <c r="C14" s="41" t="s">
        <v>43</v>
      </c>
      <c r="D14" s="41" t="s">
        <v>11</v>
      </c>
      <c r="E14" s="41" t="s">
        <v>2</v>
      </c>
      <c r="F14" s="41" t="s">
        <v>94</v>
      </c>
      <c r="G14" s="41" t="s">
        <v>95</v>
      </c>
      <c r="H14" s="42" t="s">
        <v>96</v>
      </c>
      <c r="I14" s="42" t="s">
        <v>97</v>
      </c>
      <c r="J14" s="40"/>
    </row>
    <row r="15" spans="1:10" ht="51" customHeight="1" x14ac:dyDescent="0.3">
      <c r="A15" s="43" t="s">
        <v>55</v>
      </c>
      <c r="B15" s="26" t="s">
        <v>56</v>
      </c>
      <c r="C15" s="27" t="s">
        <v>57</v>
      </c>
      <c r="D15" s="27" t="s">
        <v>49</v>
      </c>
      <c r="E15" s="27">
        <v>11</v>
      </c>
      <c r="F15" s="29">
        <v>147900</v>
      </c>
      <c r="G15" s="30">
        <f>+F15*E15</f>
        <v>1626900</v>
      </c>
      <c r="H15" s="13"/>
      <c r="I15" s="13"/>
      <c r="J15" s="24">
        <f>+G15/$C$41</f>
        <v>9.5787228518910542E-4</v>
      </c>
    </row>
    <row r="16" spans="1:10" ht="51" customHeight="1" x14ac:dyDescent="0.3">
      <c r="A16" s="25"/>
      <c r="B16" s="26" t="s">
        <v>58</v>
      </c>
      <c r="C16" s="26" t="s">
        <v>59</v>
      </c>
      <c r="D16" s="27" t="s">
        <v>49</v>
      </c>
      <c r="E16" s="28">
        <v>4</v>
      </c>
      <c r="F16" s="29">
        <v>20000000</v>
      </c>
      <c r="G16" s="30">
        <f>+F16*E16</f>
        <v>80000000</v>
      </c>
      <c r="H16" s="13"/>
      <c r="I16" s="13"/>
      <c r="J16" s="24">
        <f>+G16/$C$41</f>
        <v>4.7101716648305633E-2</v>
      </c>
    </row>
    <row r="17" spans="1:10" ht="89.25" customHeight="1" x14ac:dyDescent="0.3">
      <c r="A17" s="31"/>
      <c r="B17" s="26" t="s">
        <v>60</v>
      </c>
      <c r="C17" s="26" t="s">
        <v>61</v>
      </c>
      <c r="D17" s="27" t="s">
        <v>49</v>
      </c>
      <c r="E17" s="27">
        <v>1000</v>
      </c>
      <c r="F17" s="29">
        <v>2500</v>
      </c>
      <c r="G17" s="30">
        <f>+F17*E17</f>
        <v>2500000</v>
      </c>
      <c r="H17" s="13"/>
      <c r="I17" s="13"/>
      <c r="J17" s="24">
        <f>+G17/$C$41</f>
        <v>1.471928645259551E-3</v>
      </c>
    </row>
    <row r="18" spans="1:10" ht="89.25" customHeight="1" x14ac:dyDescent="0.3">
      <c r="A18" s="44" t="s">
        <v>62</v>
      </c>
      <c r="B18" s="33" t="s">
        <v>63</v>
      </c>
      <c r="C18" s="34" t="s">
        <v>64</v>
      </c>
      <c r="D18" s="27" t="s">
        <v>49</v>
      </c>
      <c r="E18" s="35">
        <v>1</v>
      </c>
      <c r="F18" s="29">
        <v>4587935</v>
      </c>
      <c r="G18" s="30">
        <f>+F18*E18</f>
        <v>4587935</v>
      </c>
      <c r="H18" s="13"/>
      <c r="I18" s="13"/>
      <c r="J18" s="24">
        <f>+G18/$C$41</f>
        <v>2.7012451796355513E-3</v>
      </c>
    </row>
    <row r="19" spans="1:10" ht="74.25" customHeight="1" x14ac:dyDescent="0.3">
      <c r="A19" s="32" t="s">
        <v>65</v>
      </c>
      <c r="B19" s="33" t="s">
        <v>104</v>
      </c>
      <c r="C19" s="34" t="s">
        <v>66</v>
      </c>
      <c r="D19" s="27" t="s">
        <v>49</v>
      </c>
      <c r="E19" s="35">
        <v>22</v>
      </c>
      <c r="F19" s="29">
        <v>2000000</v>
      </c>
      <c r="G19" s="30">
        <f>+F19*E19</f>
        <v>44000000</v>
      </c>
      <c r="H19" s="13"/>
      <c r="I19" s="13"/>
      <c r="J19" s="24">
        <f>+G19/$C$41</f>
        <v>2.5905944156568099E-2</v>
      </c>
    </row>
    <row r="20" spans="1:10" ht="37.5" customHeight="1" x14ac:dyDescent="0.3">
      <c r="A20" s="36" t="s">
        <v>52</v>
      </c>
      <c r="B20" s="37" t="s">
        <v>67</v>
      </c>
      <c r="C20" s="37"/>
      <c r="D20" s="37"/>
      <c r="E20" s="37"/>
      <c r="F20" s="37"/>
      <c r="G20" s="37"/>
      <c r="H20" s="38" t="s">
        <v>93</v>
      </c>
      <c r="I20" s="39"/>
      <c r="J20" s="40" t="s">
        <v>100</v>
      </c>
    </row>
    <row r="21" spans="1:10" ht="26.4" x14ac:dyDescent="0.3">
      <c r="A21" s="41" t="s">
        <v>54</v>
      </c>
      <c r="B21" s="41" t="s">
        <v>42</v>
      </c>
      <c r="C21" s="41" t="s">
        <v>43</v>
      </c>
      <c r="D21" s="41" t="s">
        <v>11</v>
      </c>
      <c r="E21" s="41" t="s">
        <v>2</v>
      </c>
      <c r="F21" s="41" t="s">
        <v>94</v>
      </c>
      <c r="G21" s="41" t="s">
        <v>95</v>
      </c>
      <c r="H21" s="42" t="s">
        <v>96</v>
      </c>
      <c r="I21" s="42" t="s">
        <v>97</v>
      </c>
      <c r="J21" s="40"/>
    </row>
    <row r="22" spans="1:10" ht="75.75" customHeight="1" x14ac:dyDescent="0.3">
      <c r="A22" s="43" t="s">
        <v>68</v>
      </c>
      <c r="B22" s="26" t="s">
        <v>56</v>
      </c>
      <c r="C22" s="27" t="s">
        <v>69</v>
      </c>
      <c r="D22" s="27" t="s">
        <v>49</v>
      </c>
      <c r="E22" s="27">
        <v>11</v>
      </c>
      <c r="F22" s="29">
        <v>147900</v>
      </c>
      <c r="G22" s="30">
        <f>+F22*E22</f>
        <v>1626900</v>
      </c>
      <c r="H22" s="13"/>
      <c r="I22" s="13"/>
      <c r="J22" s="24">
        <f>+G22/$C$41</f>
        <v>9.5787228518910542E-4</v>
      </c>
    </row>
    <row r="23" spans="1:10" ht="60.75" customHeight="1" x14ac:dyDescent="0.3">
      <c r="A23" s="25"/>
      <c r="B23" s="26" t="s">
        <v>70</v>
      </c>
      <c r="C23" s="26" t="s">
        <v>71</v>
      </c>
      <c r="D23" s="27" t="s">
        <v>49</v>
      </c>
      <c r="E23" s="28">
        <v>4</v>
      </c>
      <c r="F23" s="29">
        <v>20000000</v>
      </c>
      <c r="G23" s="30">
        <f>+F23*E23</f>
        <v>80000000</v>
      </c>
      <c r="H23" s="13"/>
      <c r="I23" s="13"/>
      <c r="J23" s="24">
        <f>+G23/$C$41</f>
        <v>4.7101716648305633E-2</v>
      </c>
    </row>
    <row r="24" spans="1:10" ht="104.25" customHeight="1" x14ac:dyDescent="0.3">
      <c r="A24" s="31"/>
      <c r="B24" s="26" t="s">
        <v>72</v>
      </c>
      <c r="C24" s="26" t="s">
        <v>73</v>
      </c>
      <c r="D24" s="27" t="s">
        <v>49</v>
      </c>
      <c r="E24" s="27">
        <v>1000</v>
      </c>
      <c r="F24" s="29">
        <v>2500</v>
      </c>
      <c r="G24" s="30">
        <f>+F24*E24</f>
        <v>2500000</v>
      </c>
      <c r="H24" s="13"/>
      <c r="I24" s="13"/>
      <c r="J24" s="24">
        <f>+G24/$C$41</f>
        <v>1.471928645259551E-3</v>
      </c>
    </row>
    <row r="25" spans="1:10" ht="89.25" customHeight="1" x14ac:dyDescent="0.3">
      <c r="A25" s="32" t="s">
        <v>74</v>
      </c>
      <c r="B25" s="33" t="s">
        <v>103</v>
      </c>
      <c r="C25" s="34" t="s">
        <v>66</v>
      </c>
      <c r="D25" s="27" t="s">
        <v>49</v>
      </c>
      <c r="E25" s="35">
        <v>11</v>
      </c>
      <c r="F25" s="29">
        <v>2000000</v>
      </c>
      <c r="G25" s="30">
        <f>+F25*E25</f>
        <v>22000000</v>
      </c>
      <c r="H25" s="13"/>
      <c r="I25" s="13"/>
      <c r="J25" s="24">
        <f>+G25/$C$41</f>
        <v>1.2952972078284049E-2</v>
      </c>
    </row>
    <row r="26" spans="1:10" ht="40.5" customHeight="1" x14ac:dyDescent="0.3">
      <c r="A26" s="36" t="s">
        <v>52</v>
      </c>
      <c r="B26" s="37" t="s">
        <v>75</v>
      </c>
      <c r="C26" s="37"/>
      <c r="D26" s="37"/>
      <c r="E26" s="37"/>
      <c r="F26" s="37"/>
      <c r="G26" s="37"/>
      <c r="H26" s="38" t="s">
        <v>93</v>
      </c>
      <c r="I26" s="39"/>
      <c r="J26" s="40" t="s">
        <v>100</v>
      </c>
    </row>
    <row r="27" spans="1:10" ht="26.4" x14ac:dyDescent="0.3">
      <c r="A27" s="41" t="s">
        <v>54</v>
      </c>
      <c r="B27" s="41" t="s">
        <v>42</v>
      </c>
      <c r="C27" s="41" t="s">
        <v>43</v>
      </c>
      <c r="D27" s="41" t="s">
        <v>11</v>
      </c>
      <c r="E27" s="41" t="s">
        <v>2</v>
      </c>
      <c r="F27" s="41" t="s">
        <v>94</v>
      </c>
      <c r="G27" s="41" t="s">
        <v>95</v>
      </c>
      <c r="H27" s="42" t="s">
        <v>96</v>
      </c>
      <c r="I27" s="42" t="s">
        <v>97</v>
      </c>
      <c r="J27" s="40"/>
    </row>
    <row r="28" spans="1:10" ht="42.75" customHeight="1" x14ac:dyDescent="0.3">
      <c r="A28" s="43" t="s">
        <v>76</v>
      </c>
      <c r="B28" s="26" t="s">
        <v>56</v>
      </c>
      <c r="C28" s="27" t="s">
        <v>77</v>
      </c>
      <c r="D28" s="27" t="s">
        <v>49</v>
      </c>
      <c r="E28" s="27">
        <v>11</v>
      </c>
      <c r="F28" s="29">
        <v>147900</v>
      </c>
      <c r="G28" s="30">
        <f>+F28*E28</f>
        <v>1626900</v>
      </c>
      <c r="H28" s="13"/>
      <c r="I28" s="13"/>
      <c r="J28" s="24">
        <f>+G28/$C$41</f>
        <v>9.5787228518910542E-4</v>
      </c>
    </row>
    <row r="29" spans="1:10" ht="60.75" customHeight="1" x14ac:dyDescent="0.3">
      <c r="A29" s="25"/>
      <c r="B29" s="26" t="s">
        <v>78</v>
      </c>
      <c r="C29" s="26" t="s">
        <v>79</v>
      </c>
      <c r="D29" s="27" t="s">
        <v>49</v>
      </c>
      <c r="E29" s="28">
        <v>4</v>
      </c>
      <c r="F29" s="29">
        <v>15000000</v>
      </c>
      <c r="G29" s="30">
        <f>+F29*E29</f>
        <v>60000000</v>
      </c>
      <c r="H29" s="13"/>
      <c r="I29" s="13"/>
      <c r="J29" s="24">
        <f>+G29/$C$41</f>
        <v>3.5326287486229228E-2</v>
      </c>
    </row>
    <row r="30" spans="1:10" ht="75.75" customHeight="1" x14ac:dyDescent="0.3">
      <c r="A30" s="31"/>
      <c r="B30" s="26" t="s">
        <v>80</v>
      </c>
      <c r="C30" s="26" t="s">
        <v>81</v>
      </c>
      <c r="D30" s="27" t="s">
        <v>49</v>
      </c>
      <c r="E30" s="27">
        <v>1000</v>
      </c>
      <c r="F30" s="29">
        <v>2500</v>
      </c>
      <c r="G30" s="30">
        <f>+F30*E30</f>
        <v>2500000</v>
      </c>
      <c r="H30" s="13"/>
      <c r="I30" s="13"/>
      <c r="J30" s="24">
        <f>+G30/$C$41</f>
        <v>1.471928645259551E-3</v>
      </c>
    </row>
    <row r="31" spans="1:10" ht="75.75" customHeight="1" x14ac:dyDescent="0.3">
      <c r="A31" s="44" t="s">
        <v>62</v>
      </c>
      <c r="B31" s="33" t="s">
        <v>63</v>
      </c>
      <c r="C31" s="34" t="s">
        <v>64</v>
      </c>
      <c r="D31" s="27" t="s">
        <v>49</v>
      </c>
      <c r="E31" s="35">
        <v>1</v>
      </c>
      <c r="F31" s="29">
        <v>4587935</v>
      </c>
      <c r="G31" s="30">
        <f>+F31*E31</f>
        <v>4587935</v>
      </c>
      <c r="H31" s="13"/>
      <c r="I31" s="13"/>
      <c r="J31" s="24">
        <f>+G31/$C$41</f>
        <v>2.7012451796355513E-3</v>
      </c>
    </row>
    <row r="32" spans="1:10" ht="122.25" customHeight="1" x14ac:dyDescent="0.3">
      <c r="A32" s="32" t="s">
        <v>82</v>
      </c>
      <c r="B32" s="33" t="s">
        <v>102</v>
      </c>
      <c r="C32" s="34" t="s">
        <v>83</v>
      </c>
      <c r="D32" s="27" t="s">
        <v>49</v>
      </c>
      <c r="E32" s="35">
        <v>18</v>
      </c>
      <c r="F32" s="29">
        <v>2000000</v>
      </c>
      <c r="G32" s="30">
        <f>+F32*E32</f>
        <v>36000000</v>
      </c>
      <c r="H32" s="13"/>
      <c r="I32" s="13"/>
      <c r="J32" s="24">
        <f>+G32/$C$41</f>
        <v>2.1195772491737534E-2</v>
      </c>
    </row>
    <row r="33" spans="1:10" ht="37.5" customHeight="1" x14ac:dyDescent="0.3">
      <c r="A33" s="36" t="s">
        <v>52</v>
      </c>
      <c r="B33" s="37" t="s">
        <v>84</v>
      </c>
      <c r="C33" s="37"/>
      <c r="D33" s="37"/>
      <c r="E33" s="37"/>
      <c r="F33" s="37"/>
      <c r="G33" s="37"/>
      <c r="H33" s="38" t="s">
        <v>93</v>
      </c>
      <c r="I33" s="39"/>
      <c r="J33" s="40" t="s">
        <v>100</v>
      </c>
    </row>
    <row r="34" spans="1:10" ht="26.4" x14ac:dyDescent="0.3">
      <c r="A34" s="41" t="s">
        <v>54</v>
      </c>
      <c r="B34" s="41" t="s">
        <v>42</v>
      </c>
      <c r="C34" s="41" t="s">
        <v>43</v>
      </c>
      <c r="D34" s="41" t="s">
        <v>11</v>
      </c>
      <c r="E34" s="41" t="s">
        <v>2</v>
      </c>
      <c r="F34" s="41" t="s">
        <v>94</v>
      </c>
      <c r="G34" s="41" t="s">
        <v>95</v>
      </c>
      <c r="H34" s="42" t="s">
        <v>96</v>
      </c>
      <c r="I34" s="42" t="s">
        <v>97</v>
      </c>
      <c r="J34" s="40"/>
    </row>
    <row r="35" spans="1:10" ht="71.25" customHeight="1" x14ac:dyDescent="0.3">
      <c r="A35" s="25" t="s">
        <v>85</v>
      </c>
      <c r="B35" s="26" t="s">
        <v>86</v>
      </c>
      <c r="C35" s="26" t="s">
        <v>87</v>
      </c>
      <c r="D35" s="27" t="s">
        <v>49</v>
      </c>
      <c r="E35" s="28">
        <v>4</v>
      </c>
      <c r="F35" s="29">
        <v>15000000</v>
      </c>
      <c r="G35" s="30">
        <f>+F35*E35</f>
        <v>60000000</v>
      </c>
      <c r="H35" s="13"/>
      <c r="I35" s="13"/>
      <c r="J35" s="24">
        <f>+G35/$C$41</f>
        <v>3.5326287486229228E-2</v>
      </c>
    </row>
    <row r="36" spans="1:10" ht="74.400000000000006" customHeight="1" x14ac:dyDescent="0.3">
      <c r="A36" s="31"/>
      <c r="B36" s="26" t="s">
        <v>88</v>
      </c>
      <c r="C36" s="26" t="s">
        <v>89</v>
      </c>
      <c r="D36" s="27" t="s">
        <v>49</v>
      </c>
      <c r="E36" s="27">
        <v>1000</v>
      </c>
      <c r="F36" s="29">
        <v>2500</v>
      </c>
      <c r="G36" s="30">
        <f>+F36*E36</f>
        <v>2500000</v>
      </c>
      <c r="H36" s="13"/>
      <c r="I36" s="13"/>
      <c r="J36" s="24">
        <f>+G36/$C$41</f>
        <v>1.471928645259551E-3</v>
      </c>
    </row>
    <row r="37" spans="1:10" ht="71.25" customHeight="1" x14ac:dyDescent="0.3">
      <c r="A37" s="32" t="s">
        <v>90</v>
      </c>
      <c r="B37" s="33" t="s">
        <v>91</v>
      </c>
      <c r="C37" s="34" t="s">
        <v>66</v>
      </c>
      <c r="D37" s="27" t="s">
        <v>49</v>
      </c>
      <c r="E37" s="35">
        <v>11</v>
      </c>
      <c r="F37" s="29">
        <v>2000000</v>
      </c>
      <c r="G37" s="30">
        <f>+F37*E37</f>
        <v>22000000</v>
      </c>
      <c r="H37" s="13"/>
      <c r="I37" s="13"/>
      <c r="J37" s="24">
        <f>+G37/$C$41</f>
        <v>1.2952972078284049E-2</v>
      </c>
    </row>
    <row r="38" spans="1:10" x14ac:dyDescent="0.3">
      <c r="A38" s="19" t="s">
        <v>101</v>
      </c>
      <c r="B38" s="19"/>
      <c r="C38" s="19"/>
      <c r="D38" s="19"/>
      <c r="E38" s="19"/>
      <c r="F38" s="20"/>
      <c r="G38" s="20"/>
      <c r="H38" s="21">
        <f>+SUMIF(H11:H37,"X",G11:G37)</f>
        <v>0</v>
      </c>
      <c r="I38" s="22">
        <f>+SUMIF(I11:I37,"X",G11:G37)</f>
        <v>0</v>
      </c>
      <c r="J38" s="23">
        <f>SUM(J11:J37)</f>
        <v>0.30000000050466119</v>
      </c>
    </row>
    <row r="40" spans="1:10" x14ac:dyDescent="0.3">
      <c r="A40" s="14" t="s">
        <v>98</v>
      </c>
      <c r="B40" s="15" t="s">
        <v>99</v>
      </c>
      <c r="C40" s="15" t="s">
        <v>112</v>
      </c>
    </row>
    <row r="41" spans="1:10" x14ac:dyDescent="0.3">
      <c r="A41" s="16">
        <f>+(1188916328*0.3)/0.7</f>
        <v>509535569.14285713</v>
      </c>
      <c r="B41" s="16">
        <v>1188916328</v>
      </c>
      <c r="C41" s="16">
        <f>+A41+B41</f>
        <v>1698451897.1428571</v>
      </c>
      <c r="E41" s="17"/>
    </row>
    <row r="43" spans="1:10" x14ac:dyDescent="0.3">
      <c r="E43" s="18"/>
    </row>
    <row r="44" spans="1:10" x14ac:dyDescent="0.3">
      <c r="B44" s="18"/>
    </row>
  </sheetData>
  <sheetProtection algorithmName="SHA-512" hashValue="A+JovwoDcJ5sWC1uBqMB+3A1uWTApt97QkCYeRs9dIQcUW3tombxMnKd/OsWRBL+1KraZ1sJ57NKdtox1IxVyg==" saltValue="8GXre3bhGOpQp7uf1Q7YqA==" spinCount="100000" sheet="1" objects="1" scenarios="1"/>
  <mergeCells count="35">
    <mergeCell ref="A1:J1"/>
    <mergeCell ref="A2:J2"/>
    <mergeCell ref="A3:J3"/>
    <mergeCell ref="B8:J8"/>
    <mergeCell ref="A9:A10"/>
    <mergeCell ref="B9:B10"/>
    <mergeCell ref="C9:C10"/>
    <mergeCell ref="D9:D10"/>
    <mergeCell ref="E9:E10"/>
    <mergeCell ref="F9:G9"/>
    <mergeCell ref="A4:J4"/>
    <mergeCell ref="A5:J5"/>
    <mergeCell ref="A6:J6"/>
    <mergeCell ref="A7:J7"/>
    <mergeCell ref="H9:I9"/>
    <mergeCell ref="J9:J10"/>
    <mergeCell ref="A11:A12"/>
    <mergeCell ref="B13:G13"/>
    <mergeCell ref="H13:I13"/>
    <mergeCell ref="J13:J14"/>
    <mergeCell ref="B26:G26"/>
    <mergeCell ref="H26:I26"/>
    <mergeCell ref="J26:J27"/>
    <mergeCell ref="A28:A30"/>
    <mergeCell ref="A15:A17"/>
    <mergeCell ref="B20:G20"/>
    <mergeCell ref="H20:I20"/>
    <mergeCell ref="J20:J21"/>
    <mergeCell ref="A22:A24"/>
    <mergeCell ref="B33:G33"/>
    <mergeCell ref="H33:I33"/>
    <mergeCell ref="J33:J34"/>
    <mergeCell ref="A35:A36"/>
    <mergeCell ref="A38:E38"/>
    <mergeCell ref="F38:G3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APORTE SECRETARIA DE CULTURA</vt:lpstr>
      <vt:lpstr>APORTES DEL ASOCIADO </vt:lpstr>
    </vt:vector>
  </TitlesOfParts>
  <Company>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ANDRES PINZON ATEHORTUA</dc:creator>
  <cp:lastModifiedBy>EDGAR ANDRES PINZON ATEHORTUA</cp:lastModifiedBy>
  <dcterms:created xsi:type="dcterms:W3CDTF">2026-02-16T18:59:08Z</dcterms:created>
  <dcterms:modified xsi:type="dcterms:W3CDTF">2026-02-27T16:24:38Z</dcterms:modified>
</cp:coreProperties>
</file>