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D:\ASUS PAULA\ESCRITORIO\Doc-Escritorio\Desktop\ALCALDÍA PEREIRA\2026\DOC CONTRATCTUALES\SEM\"/>
    </mc:Choice>
  </mc:AlternateContent>
  <xr:revisionPtr revIDLastSave="0" documentId="13_ncr:1_{39FB8E36-9A6B-45AE-AF86-A165A90D6BBB}" xr6:coauthVersionLast="47" xr6:coauthVersionMax="47" xr10:uidLastSave="{00000000-0000-0000-0000-000000000000}"/>
  <bookViews>
    <workbookView xWindow="-120" yWindow="-120" windowWidth="20730" windowHeight="11040" tabRatio="792" firstSheet="4" activeTab="6" xr2:uid="{C1CAFC62-F431-43BA-A62E-42D6E51B70DA}"/>
  </bookViews>
  <sheets>
    <sheet name="SALARIIO HISTORICO" sheetId="8" r:id="rId1"/>
    <sheet name="REC NOCTURNOS REQUERIDOS 2026" sheetId="1" r:id="rId2"/>
    <sheet name="REC MAÑANA FESTIVAS 2026" sheetId="2" r:id="rId3"/>
    <sheet name="REC TARDE REQUERI 2026" sheetId="3" r:id="rId4"/>
    <sheet name="ANALISIS RESUMEN CALCULOS RECAR" sheetId="4" r:id="rId5"/>
    <sheet name="PROPUESTA APH BASE SARI" sheetId="5" r:id="rId6"/>
    <sheet name="RESULTADOS A SOLICITAR APH" sheetId="6" r:id="rId7"/>
  </sheets>
  <externalReferences>
    <externalReference r:id="rId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5" i="6" l="1"/>
  <c r="C42" i="6" l="1"/>
  <c r="O15" i="5" l="1"/>
  <c r="O8" i="5"/>
  <c r="O9" i="5"/>
  <c r="O10" i="5"/>
  <c r="O11" i="5"/>
  <c r="O12" i="5"/>
  <c r="O13" i="5"/>
  <c r="O14" i="5"/>
  <c r="O7" i="5"/>
  <c r="C166" i="3" l="1"/>
  <c r="C165" i="3"/>
  <c r="C164" i="3"/>
  <c r="C163" i="3"/>
  <c r="C152" i="3"/>
  <c r="C151" i="3"/>
  <c r="C150" i="3"/>
  <c r="C149" i="3"/>
  <c r="C138" i="3"/>
  <c r="C137" i="3"/>
  <c r="C136" i="3"/>
  <c r="C135" i="3"/>
  <c r="C124" i="3"/>
  <c r="C123" i="3"/>
  <c r="C122" i="3"/>
  <c r="C121" i="3"/>
  <c r="C110" i="3"/>
  <c r="C109" i="3"/>
  <c r="C108" i="3"/>
  <c r="C107" i="3"/>
  <c r="C96" i="3"/>
  <c r="C95" i="3"/>
  <c r="C94" i="3"/>
  <c r="C93" i="3"/>
  <c r="C82" i="3"/>
  <c r="C81" i="3"/>
  <c r="C80" i="3"/>
  <c r="C79" i="3"/>
  <c r="C68" i="3"/>
  <c r="C67" i="3"/>
  <c r="C66" i="3"/>
  <c r="C65" i="3"/>
  <c r="C54" i="3"/>
  <c r="C53" i="3"/>
  <c r="C52" i="3"/>
  <c r="C51" i="3"/>
  <c r="C40" i="3"/>
  <c r="C39" i="3"/>
  <c r="C38" i="3"/>
  <c r="C37" i="3"/>
  <c r="C26" i="3"/>
  <c r="C25" i="3"/>
  <c r="C24" i="3"/>
  <c r="C23" i="3"/>
  <c r="C12" i="3"/>
  <c r="C11" i="3"/>
  <c r="C166" i="2"/>
  <c r="C165" i="2"/>
  <c r="C164" i="2"/>
  <c r="C163" i="2"/>
  <c r="C152" i="2"/>
  <c r="C151" i="2"/>
  <c r="C150" i="2"/>
  <c r="C149" i="2"/>
  <c r="C138" i="2"/>
  <c r="C137" i="2"/>
  <c r="C136" i="2"/>
  <c r="C135" i="2"/>
  <c r="C124" i="2"/>
  <c r="C123" i="2"/>
  <c r="C122" i="2"/>
  <c r="C121" i="2"/>
  <c r="C110" i="2"/>
  <c r="C109" i="2"/>
  <c r="C108" i="2"/>
  <c r="C107" i="2"/>
  <c r="C82" i="2"/>
  <c r="C81" i="2"/>
  <c r="C80" i="2"/>
  <c r="C79" i="2"/>
  <c r="C68" i="2"/>
  <c r="C67" i="2"/>
  <c r="C66" i="2"/>
  <c r="C65" i="2"/>
  <c r="C54" i="2"/>
  <c r="C53" i="2"/>
  <c r="C52" i="2"/>
  <c r="C51" i="2"/>
  <c r="C40" i="2"/>
  <c r="C39" i="2"/>
  <c r="C38" i="2"/>
  <c r="C37" i="2"/>
  <c r="C26" i="2"/>
  <c r="C25" i="2"/>
  <c r="C24" i="2"/>
  <c r="C23" i="2"/>
  <c r="C12" i="2"/>
  <c r="C95" i="2"/>
  <c r="C96" i="2"/>
  <c r="C94" i="2"/>
  <c r="C93" i="2"/>
  <c r="C11" i="2"/>
  <c r="C166" i="1"/>
  <c r="C165" i="1"/>
  <c r="C164" i="1"/>
  <c r="C163" i="1"/>
  <c r="C152" i="1"/>
  <c r="C151" i="1"/>
  <c r="C150" i="1"/>
  <c r="C149" i="1"/>
  <c r="C138" i="1"/>
  <c r="C137" i="1"/>
  <c r="C136" i="1"/>
  <c r="C135" i="1"/>
  <c r="C124" i="1"/>
  <c r="C123" i="1"/>
  <c r="C122" i="1"/>
  <c r="C121" i="1"/>
  <c r="C110" i="1"/>
  <c r="C109" i="1"/>
  <c r="C108" i="1"/>
  <c r="C107" i="1"/>
  <c r="C96" i="1"/>
  <c r="C95" i="1"/>
  <c r="C94" i="1"/>
  <c r="C93" i="1"/>
  <c r="C82" i="1"/>
  <c r="C81" i="1"/>
  <c r="C80" i="1"/>
  <c r="C79" i="1"/>
  <c r="C68" i="1"/>
  <c r="C67" i="1"/>
  <c r="C66" i="1"/>
  <c r="C65" i="1"/>
  <c r="C54" i="1"/>
  <c r="C53" i="1"/>
  <c r="C52" i="1"/>
  <c r="C51" i="1"/>
  <c r="C40" i="1"/>
  <c r="C39" i="1"/>
  <c r="C38" i="1"/>
  <c r="C37" i="1"/>
  <c r="C26" i="1"/>
  <c r="C25" i="1"/>
  <c r="C24" i="1"/>
  <c r="C23" i="1"/>
  <c r="C12" i="1"/>
  <c r="C11" i="1"/>
  <c r="C8" i="6"/>
  <c r="C10" i="8"/>
  <c r="C33" i="6"/>
  <c r="C12" i="6"/>
  <c r="I13" i="4"/>
  <c r="I14" i="4"/>
  <c r="I12" i="4"/>
  <c r="I15" i="4" s="1"/>
  <c r="H13" i="4"/>
  <c r="H14" i="4"/>
  <c r="H12" i="4"/>
  <c r="H15" i="4" s="1"/>
  <c r="G13" i="4"/>
  <c r="J13" i="4" s="1"/>
  <c r="G14" i="4"/>
  <c r="J14" i="4" s="1"/>
  <c r="G12" i="4"/>
  <c r="X11" i="5"/>
  <c r="I15" i="5"/>
  <c r="C32" i="6" s="1"/>
  <c r="I14" i="5"/>
  <c r="X14" i="5" s="1"/>
  <c r="I13" i="5"/>
  <c r="X13" i="5" s="1"/>
  <c r="I12" i="5"/>
  <c r="X12" i="5" s="1"/>
  <c r="I11" i="5"/>
  <c r="I10" i="5"/>
  <c r="X10" i="5" s="1"/>
  <c r="I9" i="5"/>
  <c r="X9" i="5" s="1"/>
  <c r="AI166" i="3"/>
  <c r="AH166" i="3"/>
  <c r="AG166" i="3"/>
  <c r="AF166" i="3"/>
  <c r="AE166" i="3"/>
  <c r="AD166" i="3"/>
  <c r="AC166" i="3"/>
  <c r="AB166" i="3"/>
  <c r="AA166" i="3"/>
  <c r="Z166" i="3"/>
  <c r="Y166" i="3"/>
  <c r="X166" i="3"/>
  <c r="W166" i="3"/>
  <c r="V166" i="3"/>
  <c r="U166" i="3"/>
  <c r="T166" i="3"/>
  <c r="S166" i="3"/>
  <c r="R166" i="3"/>
  <c r="Q166" i="3"/>
  <c r="P166" i="3"/>
  <c r="O166" i="3"/>
  <c r="N166" i="3"/>
  <c r="M166" i="3"/>
  <c r="L166" i="3"/>
  <c r="K166" i="3"/>
  <c r="J166" i="3"/>
  <c r="I166" i="3"/>
  <c r="H166" i="3"/>
  <c r="G166" i="3"/>
  <c r="F166" i="3"/>
  <c r="E166" i="3"/>
  <c r="AI165" i="3"/>
  <c r="AH165" i="3"/>
  <c r="AG165" i="3"/>
  <c r="AF165" i="3"/>
  <c r="AE165" i="3"/>
  <c r="AD165" i="3"/>
  <c r="AC165" i="3"/>
  <c r="AB165" i="3"/>
  <c r="AA165" i="3"/>
  <c r="Z165" i="3"/>
  <c r="Y165" i="3"/>
  <c r="X165" i="3"/>
  <c r="W165" i="3"/>
  <c r="V165" i="3"/>
  <c r="U165" i="3"/>
  <c r="T165" i="3"/>
  <c r="S165" i="3"/>
  <c r="R165" i="3"/>
  <c r="Q165" i="3"/>
  <c r="P165" i="3"/>
  <c r="O165" i="3"/>
  <c r="N165" i="3"/>
  <c r="M165" i="3"/>
  <c r="L165" i="3"/>
  <c r="K165" i="3"/>
  <c r="J165" i="3"/>
  <c r="I165" i="3"/>
  <c r="H165" i="3"/>
  <c r="G165" i="3"/>
  <c r="F165" i="3"/>
  <c r="E165" i="3"/>
  <c r="AI164" i="3"/>
  <c r="AH164" i="3"/>
  <c r="AG164" i="3"/>
  <c r="AF164" i="3"/>
  <c r="AE164" i="3"/>
  <c r="AD164" i="3"/>
  <c r="AC164" i="3"/>
  <c r="AB164" i="3"/>
  <c r="AA164" i="3"/>
  <c r="Z164" i="3"/>
  <c r="Y164" i="3"/>
  <c r="X164" i="3"/>
  <c r="W164" i="3"/>
  <c r="V164" i="3"/>
  <c r="U164" i="3"/>
  <c r="T164" i="3"/>
  <c r="S164" i="3"/>
  <c r="R164" i="3"/>
  <c r="Q164" i="3"/>
  <c r="P164" i="3"/>
  <c r="O164" i="3"/>
  <c r="N164" i="3"/>
  <c r="M164" i="3"/>
  <c r="L164" i="3"/>
  <c r="K164" i="3"/>
  <c r="J164" i="3"/>
  <c r="I164" i="3"/>
  <c r="H164" i="3"/>
  <c r="G164" i="3"/>
  <c r="F164" i="3"/>
  <c r="E164" i="3"/>
  <c r="AI163" i="3"/>
  <c r="AH163" i="3"/>
  <c r="AG163" i="3"/>
  <c r="AF163" i="3"/>
  <c r="AE163" i="3"/>
  <c r="AD163" i="3"/>
  <c r="AC163" i="3"/>
  <c r="AB163" i="3"/>
  <c r="AA163" i="3"/>
  <c r="Z163" i="3"/>
  <c r="Y163" i="3"/>
  <c r="X163" i="3"/>
  <c r="W163" i="3"/>
  <c r="V163" i="3"/>
  <c r="U163" i="3"/>
  <c r="T163" i="3"/>
  <c r="S163" i="3"/>
  <c r="R163" i="3"/>
  <c r="Q163" i="3"/>
  <c r="P163" i="3"/>
  <c r="O163" i="3"/>
  <c r="N163" i="3"/>
  <c r="M163" i="3"/>
  <c r="L163" i="3"/>
  <c r="K163" i="3"/>
  <c r="J163" i="3"/>
  <c r="I163" i="3"/>
  <c r="H163" i="3"/>
  <c r="G163" i="3"/>
  <c r="F163" i="3"/>
  <c r="E163" i="3"/>
  <c r="AI152" i="3"/>
  <c r="AH152" i="3"/>
  <c r="AG152" i="3"/>
  <c r="AF152" i="3"/>
  <c r="AE152" i="3"/>
  <c r="AD152" i="3"/>
  <c r="AC152" i="3"/>
  <c r="AB152" i="3"/>
  <c r="AA152" i="3"/>
  <c r="Z152" i="3"/>
  <c r="Y152" i="3"/>
  <c r="X152" i="3"/>
  <c r="W152" i="3"/>
  <c r="V152" i="3"/>
  <c r="U152" i="3"/>
  <c r="T152" i="3"/>
  <c r="S152" i="3"/>
  <c r="R152" i="3"/>
  <c r="Q152" i="3"/>
  <c r="P152" i="3"/>
  <c r="O152" i="3"/>
  <c r="N152" i="3"/>
  <c r="M152" i="3"/>
  <c r="L152" i="3"/>
  <c r="K152" i="3"/>
  <c r="J152" i="3"/>
  <c r="I152" i="3"/>
  <c r="H152" i="3"/>
  <c r="G152" i="3"/>
  <c r="F152" i="3"/>
  <c r="E152" i="3"/>
  <c r="AI151" i="3"/>
  <c r="AH151" i="3"/>
  <c r="AG151" i="3"/>
  <c r="AF151" i="3"/>
  <c r="AE151" i="3"/>
  <c r="AD151" i="3"/>
  <c r="AC151" i="3"/>
  <c r="AB151" i="3"/>
  <c r="AA151" i="3"/>
  <c r="Z151" i="3"/>
  <c r="Y151" i="3"/>
  <c r="X151" i="3"/>
  <c r="W151" i="3"/>
  <c r="V151" i="3"/>
  <c r="U151" i="3"/>
  <c r="T151" i="3"/>
  <c r="S151" i="3"/>
  <c r="R151" i="3"/>
  <c r="Q151" i="3"/>
  <c r="P151" i="3"/>
  <c r="O151" i="3"/>
  <c r="N151" i="3"/>
  <c r="M151" i="3"/>
  <c r="L151" i="3"/>
  <c r="K151" i="3"/>
  <c r="J151" i="3"/>
  <c r="I151" i="3"/>
  <c r="H151" i="3"/>
  <c r="G151" i="3"/>
  <c r="F151" i="3"/>
  <c r="E151" i="3"/>
  <c r="AI150" i="3"/>
  <c r="AH150" i="3"/>
  <c r="AG150" i="3"/>
  <c r="AF150" i="3"/>
  <c r="AE150" i="3"/>
  <c r="AD150" i="3"/>
  <c r="AC150" i="3"/>
  <c r="AB150" i="3"/>
  <c r="AA150" i="3"/>
  <c r="Z150" i="3"/>
  <c r="Y150" i="3"/>
  <c r="X150" i="3"/>
  <c r="W150" i="3"/>
  <c r="V150" i="3"/>
  <c r="U150" i="3"/>
  <c r="T150" i="3"/>
  <c r="S150" i="3"/>
  <c r="R150" i="3"/>
  <c r="Q150" i="3"/>
  <c r="P150" i="3"/>
  <c r="O150" i="3"/>
  <c r="N150" i="3"/>
  <c r="M150" i="3"/>
  <c r="L150" i="3"/>
  <c r="K150" i="3"/>
  <c r="J150" i="3"/>
  <c r="I150" i="3"/>
  <c r="H150" i="3"/>
  <c r="G150" i="3"/>
  <c r="F150" i="3"/>
  <c r="E150" i="3"/>
  <c r="AI149" i="3"/>
  <c r="AH149" i="3"/>
  <c r="AG149" i="3"/>
  <c r="AF149" i="3"/>
  <c r="AE149" i="3"/>
  <c r="AD149" i="3"/>
  <c r="AC149" i="3"/>
  <c r="AB149" i="3"/>
  <c r="AA149" i="3"/>
  <c r="Z149" i="3"/>
  <c r="Y149" i="3"/>
  <c r="X149" i="3"/>
  <c r="W149" i="3"/>
  <c r="V149" i="3"/>
  <c r="U149" i="3"/>
  <c r="T149" i="3"/>
  <c r="S149" i="3"/>
  <c r="R149" i="3"/>
  <c r="Q149" i="3"/>
  <c r="P149" i="3"/>
  <c r="O149" i="3"/>
  <c r="N149" i="3"/>
  <c r="M149" i="3"/>
  <c r="L149" i="3"/>
  <c r="K149" i="3"/>
  <c r="J149" i="3"/>
  <c r="I149" i="3"/>
  <c r="H149" i="3"/>
  <c r="G149" i="3"/>
  <c r="F149" i="3"/>
  <c r="E149" i="3"/>
  <c r="AI138" i="3"/>
  <c r="AH138" i="3"/>
  <c r="AG138" i="3"/>
  <c r="AF138" i="3"/>
  <c r="AE138" i="3"/>
  <c r="AD138" i="3"/>
  <c r="AC138" i="3"/>
  <c r="AB138" i="3"/>
  <c r="AA138" i="3"/>
  <c r="Z138" i="3"/>
  <c r="Y138" i="3"/>
  <c r="X138" i="3"/>
  <c r="W138" i="3"/>
  <c r="V138" i="3"/>
  <c r="U138" i="3"/>
  <c r="T138" i="3"/>
  <c r="S138" i="3"/>
  <c r="R138" i="3"/>
  <c r="Q138" i="3"/>
  <c r="P138" i="3"/>
  <c r="O138" i="3"/>
  <c r="N138" i="3"/>
  <c r="M138" i="3"/>
  <c r="L138" i="3"/>
  <c r="K138" i="3"/>
  <c r="J138" i="3"/>
  <c r="I138" i="3"/>
  <c r="H138" i="3"/>
  <c r="G138" i="3"/>
  <c r="F138" i="3"/>
  <c r="E138" i="3"/>
  <c r="AI137" i="3"/>
  <c r="AH137" i="3"/>
  <c r="AG137" i="3"/>
  <c r="AF137" i="3"/>
  <c r="AE137" i="3"/>
  <c r="AD137" i="3"/>
  <c r="AC137" i="3"/>
  <c r="AB137" i="3"/>
  <c r="AA137" i="3"/>
  <c r="Z137" i="3"/>
  <c r="Y137" i="3"/>
  <c r="X137" i="3"/>
  <c r="W137" i="3"/>
  <c r="V137" i="3"/>
  <c r="U137" i="3"/>
  <c r="T137" i="3"/>
  <c r="S137" i="3"/>
  <c r="R137" i="3"/>
  <c r="Q137" i="3"/>
  <c r="P137" i="3"/>
  <c r="O137" i="3"/>
  <c r="N137" i="3"/>
  <c r="M137" i="3"/>
  <c r="L137" i="3"/>
  <c r="K137" i="3"/>
  <c r="J137" i="3"/>
  <c r="I137" i="3"/>
  <c r="H137" i="3"/>
  <c r="G137" i="3"/>
  <c r="F137" i="3"/>
  <c r="E137" i="3"/>
  <c r="AI136" i="3"/>
  <c r="AH136" i="3"/>
  <c r="AG136" i="3"/>
  <c r="AF136" i="3"/>
  <c r="AE136" i="3"/>
  <c r="AD136" i="3"/>
  <c r="AC136" i="3"/>
  <c r="AB136" i="3"/>
  <c r="AA136" i="3"/>
  <c r="Z136" i="3"/>
  <c r="Y136" i="3"/>
  <c r="X136" i="3"/>
  <c r="W136" i="3"/>
  <c r="V136" i="3"/>
  <c r="U136" i="3"/>
  <c r="T136" i="3"/>
  <c r="S136" i="3"/>
  <c r="R136" i="3"/>
  <c r="Q136" i="3"/>
  <c r="P136" i="3"/>
  <c r="O136" i="3"/>
  <c r="N136" i="3"/>
  <c r="M136" i="3"/>
  <c r="L136" i="3"/>
  <c r="K136" i="3"/>
  <c r="J136" i="3"/>
  <c r="I136" i="3"/>
  <c r="H136" i="3"/>
  <c r="G136" i="3"/>
  <c r="F136" i="3"/>
  <c r="E136" i="3"/>
  <c r="AI135" i="3"/>
  <c r="AH135" i="3"/>
  <c r="AG135" i="3"/>
  <c r="AF135" i="3"/>
  <c r="AE135" i="3"/>
  <c r="AD135" i="3"/>
  <c r="AC135" i="3"/>
  <c r="AB135" i="3"/>
  <c r="AA135" i="3"/>
  <c r="Z135" i="3"/>
  <c r="Y135" i="3"/>
  <c r="X135" i="3"/>
  <c r="W135" i="3"/>
  <c r="V135" i="3"/>
  <c r="U135" i="3"/>
  <c r="T135" i="3"/>
  <c r="S135" i="3"/>
  <c r="R135" i="3"/>
  <c r="Q135" i="3"/>
  <c r="P135" i="3"/>
  <c r="O135" i="3"/>
  <c r="N135" i="3"/>
  <c r="M135" i="3"/>
  <c r="L135" i="3"/>
  <c r="K135" i="3"/>
  <c r="J135" i="3"/>
  <c r="I135" i="3"/>
  <c r="H135" i="3"/>
  <c r="G135" i="3"/>
  <c r="F135" i="3"/>
  <c r="E135" i="3"/>
  <c r="AI124" i="3"/>
  <c r="AH124" i="3"/>
  <c r="AG124" i="3"/>
  <c r="AF124" i="3"/>
  <c r="AE124" i="3"/>
  <c r="AD124" i="3"/>
  <c r="AC124" i="3"/>
  <c r="AB124" i="3"/>
  <c r="AA124" i="3"/>
  <c r="Z124" i="3"/>
  <c r="Y124" i="3"/>
  <c r="X124" i="3"/>
  <c r="W124" i="3"/>
  <c r="V124" i="3"/>
  <c r="U124" i="3"/>
  <c r="T124" i="3"/>
  <c r="S124" i="3"/>
  <c r="R124" i="3"/>
  <c r="Q124" i="3"/>
  <c r="P124" i="3"/>
  <c r="O124" i="3"/>
  <c r="N124" i="3"/>
  <c r="M124" i="3"/>
  <c r="L124" i="3"/>
  <c r="K124" i="3"/>
  <c r="J124" i="3"/>
  <c r="I124" i="3"/>
  <c r="H124" i="3"/>
  <c r="G124" i="3"/>
  <c r="F124" i="3"/>
  <c r="E124" i="3"/>
  <c r="AI123" i="3"/>
  <c r="AH123" i="3"/>
  <c r="AG123" i="3"/>
  <c r="AF123" i="3"/>
  <c r="AE123" i="3"/>
  <c r="AD123" i="3"/>
  <c r="AC123" i="3"/>
  <c r="AB123" i="3"/>
  <c r="AA123" i="3"/>
  <c r="Z123" i="3"/>
  <c r="Y123" i="3"/>
  <c r="X123" i="3"/>
  <c r="W123" i="3"/>
  <c r="V123" i="3"/>
  <c r="U123" i="3"/>
  <c r="T123" i="3"/>
  <c r="S123" i="3"/>
  <c r="R123" i="3"/>
  <c r="Q123" i="3"/>
  <c r="P123" i="3"/>
  <c r="O123" i="3"/>
  <c r="N123" i="3"/>
  <c r="M123" i="3"/>
  <c r="L123" i="3"/>
  <c r="K123" i="3"/>
  <c r="J123" i="3"/>
  <c r="I123" i="3"/>
  <c r="H123" i="3"/>
  <c r="G123" i="3"/>
  <c r="F123" i="3"/>
  <c r="E123" i="3"/>
  <c r="AI122" i="3"/>
  <c r="AH122" i="3"/>
  <c r="AG122" i="3"/>
  <c r="AF122" i="3"/>
  <c r="AE122" i="3"/>
  <c r="AD122" i="3"/>
  <c r="AC122" i="3"/>
  <c r="AB122" i="3"/>
  <c r="AA122" i="3"/>
  <c r="Z122" i="3"/>
  <c r="Y122" i="3"/>
  <c r="X122" i="3"/>
  <c r="W122" i="3"/>
  <c r="V122" i="3"/>
  <c r="U122" i="3"/>
  <c r="T122" i="3"/>
  <c r="S122" i="3"/>
  <c r="R122" i="3"/>
  <c r="Q122" i="3"/>
  <c r="P122" i="3"/>
  <c r="O122" i="3"/>
  <c r="N122" i="3"/>
  <c r="M122" i="3"/>
  <c r="L122" i="3"/>
  <c r="K122" i="3"/>
  <c r="J122" i="3"/>
  <c r="I122" i="3"/>
  <c r="H122" i="3"/>
  <c r="G122" i="3"/>
  <c r="F122" i="3"/>
  <c r="E122" i="3"/>
  <c r="AI121" i="3"/>
  <c r="AH121" i="3"/>
  <c r="AG121" i="3"/>
  <c r="AF121" i="3"/>
  <c r="AE121" i="3"/>
  <c r="AD121" i="3"/>
  <c r="AC121" i="3"/>
  <c r="AB121" i="3"/>
  <c r="AA121" i="3"/>
  <c r="Z121" i="3"/>
  <c r="Y121" i="3"/>
  <c r="X121" i="3"/>
  <c r="W121" i="3"/>
  <c r="V121" i="3"/>
  <c r="U121" i="3"/>
  <c r="T121" i="3"/>
  <c r="S121" i="3"/>
  <c r="R121" i="3"/>
  <c r="Q121" i="3"/>
  <c r="P121" i="3"/>
  <c r="O121" i="3"/>
  <c r="N121" i="3"/>
  <c r="M121" i="3"/>
  <c r="L121" i="3"/>
  <c r="K121" i="3"/>
  <c r="J121" i="3"/>
  <c r="I121" i="3"/>
  <c r="H121" i="3"/>
  <c r="G121" i="3"/>
  <c r="F121" i="3"/>
  <c r="E121" i="3"/>
  <c r="AI110" i="3"/>
  <c r="AH110" i="3"/>
  <c r="AG110" i="3"/>
  <c r="AF110" i="3"/>
  <c r="AE110" i="3"/>
  <c r="AD110" i="3"/>
  <c r="AC110" i="3"/>
  <c r="AB110" i="3"/>
  <c r="AA110" i="3"/>
  <c r="Z110" i="3"/>
  <c r="Y110" i="3"/>
  <c r="X110" i="3"/>
  <c r="W110" i="3"/>
  <c r="V110" i="3"/>
  <c r="U110" i="3"/>
  <c r="T110" i="3"/>
  <c r="S110" i="3"/>
  <c r="R110" i="3"/>
  <c r="Q110" i="3"/>
  <c r="P110" i="3"/>
  <c r="O110" i="3"/>
  <c r="N110" i="3"/>
  <c r="M110" i="3"/>
  <c r="L110" i="3"/>
  <c r="K110" i="3"/>
  <c r="J110" i="3"/>
  <c r="I110" i="3"/>
  <c r="H110" i="3"/>
  <c r="G110" i="3"/>
  <c r="F110" i="3"/>
  <c r="E110" i="3"/>
  <c r="AI109" i="3"/>
  <c r="AH109" i="3"/>
  <c r="AG109" i="3"/>
  <c r="AF109" i="3"/>
  <c r="AE109" i="3"/>
  <c r="AD109" i="3"/>
  <c r="AC109" i="3"/>
  <c r="AB109" i="3"/>
  <c r="AA109" i="3"/>
  <c r="Z109" i="3"/>
  <c r="Y109" i="3"/>
  <c r="X109" i="3"/>
  <c r="W109" i="3"/>
  <c r="V109" i="3"/>
  <c r="U109" i="3"/>
  <c r="T109" i="3"/>
  <c r="S109" i="3"/>
  <c r="R109" i="3"/>
  <c r="Q109" i="3"/>
  <c r="P109" i="3"/>
  <c r="O109" i="3"/>
  <c r="N109" i="3"/>
  <c r="M109" i="3"/>
  <c r="L109" i="3"/>
  <c r="K109" i="3"/>
  <c r="J109" i="3"/>
  <c r="I109" i="3"/>
  <c r="H109" i="3"/>
  <c r="G109" i="3"/>
  <c r="F109" i="3"/>
  <c r="E109" i="3"/>
  <c r="AI108" i="3"/>
  <c r="AH108" i="3"/>
  <c r="AG108" i="3"/>
  <c r="AF108" i="3"/>
  <c r="AE108" i="3"/>
  <c r="AD108" i="3"/>
  <c r="AC108" i="3"/>
  <c r="AB108" i="3"/>
  <c r="AA108" i="3"/>
  <c r="Z108" i="3"/>
  <c r="Y108" i="3"/>
  <c r="X108" i="3"/>
  <c r="W108" i="3"/>
  <c r="V108" i="3"/>
  <c r="U108" i="3"/>
  <c r="T108" i="3"/>
  <c r="S108" i="3"/>
  <c r="R108" i="3"/>
  <c r="Q108" i="3"/>
  <c r="P108" i="3"/>
  <c r="O108" i="3"/>
  <c r="N108" i="3"/>
  <c r="M108" i="3"/>
  <c r="L108" i="3"/>
  <c r="K108" i="3"/>
  <c r="J108" i="3"/>
  <c r="I108" i="3"/>
  <c r="H108" i="3"/>
  <c r="G108" i="3"/>
  <c r="F108" i="3"/>
  <c r="E108" i="3"/>
  <c r="AI107" i="3"/>
  <c r="AH107" i="3"/>
  <c r="AG107" i="3"/>
  <c r="AF107" i="3"/>
  <c r="AE107" i="3"/>
  <c r="AD107" i="3"/>
  <c r="AC107" i="3"/>
  <c r="AB107" i="3"/>
  <c r="AA107" i="3"/>
  <c r="Z107" i="3"/>
  <c r="Y107" i="3"/>
  <c r="X107" i="3"/>
  <c r="W107" i="3"/>
  <c r="V107" i="3"/>
  <c r="U107" i="3"/>
  <c r="T107" i="3"/>
  <c r="S107" i="3"/>
  <c r="R107" i="3"/>
  <c r="Q107" i="3"/>
  <c r="P107" i="3"/>
  <c r="O107" i="3"/>
  <c r="N107" i="3"/>
  <c r="M107" i="3"/>
  <c r="L107" i="3"/>
  <c r="K107" i="3"/>
  <c r="J107" i="3"/>
  <c r="I107" i="3"/>
  <c r="H107" i="3"/>
  <c r="G107" i="3"/>
  <c r="F107" i="3"/>
  <c r="E107" i="3"/>
  <c r="AI96" i="3"/>
  <c r="AH96" i="3"/>
  <c r="AG96" i="3"/>
  <c r="AF96" i="3"/>
  <c r="AE96" i="3"/>
  <c r="AD96" i="3"/>
  <c r="AC96" i="3"/>
  <c r="AB96" i="3"/>
  <c r="AA96" i="3"/>
  <c r="Z96" i="3"/>
  <c r="Y96" i="3"/>
  <c r="X96" i="3"/>
  <c r="W96" i="3"/>
  <c r="V96" i="3"/>
  <c r="U96" i="3"/>
  <c r="T96" i="3"/>
  <c r="S96" i="3"/>
  <c r="R96" i="3"/>
  <c r="Q96" i="3"/>
  <c r="P96" i="3"/>
  <c r="O96" i="3"/>
  <c r="N96" i="3"/>
  <c r="M96" i="3"/>
  <c r="L96" i="3"/>
  <c r="K96" i="3"/>
  <c r="J96" i="3"/>
  <c r="I96" i="3"/>
  <c r="H96" i="3"/>
  <c r="G96" i="3"/>
  <c r="F96" i="3"/>
  <c r="E96" i="3"/>
  <c r="AI95" i="3"/>
  <c r="AH95" i="3"/>
  <c r="AG95" i="3"/>
  <c r="AF95" i="3"/>
  <c r="AE95" i="3"/>
  <c r="AD95" i="3"/>
  <c r="AC95" i="3"/>
  <c r="AB95" i="3"/>
  <c r="AA95" i="3"/>
  <c r="Z95" i="3"/>
  <c r="Y95" i="3"/>
  <c r="X95" i="3"/>
  <c r="W95" i="3"/>
  <c r="V95" i="3"/>
  <c r="U95" i="3"/>
  <c r="T95" i="3"/>
  <c r="S95" i="3"/>
  <c r="R95" i="3"/>
  <c r="Q95" i="3"/>
  <c r="P95" i="3"/>
  <c r="O95" i="3"/>
  <c r="N95" i="3"/>
  <c r="M95" i="3"/>
  <c r="L95" i="3"/>
  <c r="K95" i="3"/>
  <c r="J95" i="3"/>
  <c r="I95" i="3"/>
  <c r="H95" i="3"/>
  <c r="G95" i="3"/>
  <c r="F95" i="3"/>
  <c r="E95" i="3"/>
  <c r="AI94" i="3"/>
  <c r="AH94" i="3"/>
  <c r="AG94" i="3"/>
  <c r="AF94" i="3"/>
  <c r="AE94" i="3"/>
  <c r="AD94" i="3"/>
  <c r="AC94" i="3"/>
  <c r="AB94" i="3"/>
  <c r="AA94" i="3"/>
  <c r="Z94" i="3"/>
  <c r="Y94" i="3"/>
  <c r="X94" i="3"/>
  <c r="W94" i="3"/>
  <c r="V94" i="3"/>
  <c r="U94" i="3"/>
  <c r="T94" i="3"/>
  <c r="S94" i="3"/>
  <c r="R94" i="3"/>
  <c r="Q94" i="3"/>
  <c r="P94" i="3"/>
  <c r="O94" i="3"/>
  <c r="N94" i="3"/>
  <c r="M94" i="3"/>
  <c r="L94" i="3"/>
  <c r="K94" i="3"/>
  <c r="J94" i="3"/>
  <c r="I94" i="3"/>
  <c r="H94" i="3"/>
  <c r="G94" i="3"/>
  <c r="F94" i="3"/>
  <c r="E94" i="3"/>
  <c r="AI93" i="3"/>
  <c r="AH93" i="3"/>
  <c r="AG93" i="3"/>
  <c r="AF93" i="3"/>
  <c r="AE93" i="3"/>
  <c r="AD93" i="3"/>
  <c r="AC93" i="3"/>
  <c r="AB93" i="3"/>
  <c r="AA93" i="3"/>
  <c r="Z93" i="3"/>
  <c r="Y93" i="3"/>
  <c r="X93" i="3"/>
  <c r="W93" i="3"/>
  <c r="V93" i="3"/>
  <c r="U93" i="3"/>
  <c r="T93" i="3"/>
  <c r="S93" i="3"/>
  <c r="R93" i="3"/>
  <c r="Q93" i="3"/>
  <c r="P93" i="3"/>
  <c r="O93" i="3"/>
  <c r="N93" i="3"/>
  <c r="M93" i="3"/>
  <c r="L93" i="3"/>
  <c r="K93" i="3"/>
  <c r="J93" i="3"/>
  <c r="I93" i="3"/>
  <c r="H93" i="3"/>
  <c r="G93" i="3"/>
  <c r="F93" i="3"/>
  <c r="E93" i="3"/>
  <c r="AI82" i="3"/>
  <c r="AH82" i="3"/>
  <c r="AG82" i="3"/>
  <c r="AF82" i="3"/>
  <c r="AE82" i="3"/>
  <c r="AD82" i="3"/>
  <c r="AC82" i="3"/>
  <c r="AB82" i="3"/>
  <c r="AA82" i="3"/>
  <c r="Z82" i="3"/>
  <c r="Y82" i="3"/>
  <c r="X82" i="3"/>
  <c r="W82" i="3"/>
  <c r="V82" i="3"/>
  <c r="U82" i="3"/>
  <c r="T82" i="3"/>
  <c r="S82" i="3"/>
  <c r="R82" i="3"/>
  <c r="Q82" i="3"/>
  <c r="P82" i="3"/>
  <c r="O82" i="3"/>
  <c r="N82" i="3"/>
  <c r="M82" i="3"/>
  <c r="L82" i="3"/>
  <c r="K82" i="3"/>
  <c r="J82" i="3"/>
  <c r="I82" i="3"/>
  <c r="H82" i="3"/>
  <c r="G82" i="3"/>
  <c r="F82" i="3"/>
  <c r="E82" i="3"/>
  <c r="AI81" i="3"/>
  <c r="AH81" i="3"/>
  <c r="AG81" i="3"/>
  <c r="AF81" i="3"/>
  <c r="AE81" i="3"/>
  <c r="AD81" i="3"/>
  <c r="AC81" i="3"/>
  <c r="AB81" i="3"/>
  <c r="AA81" i="3"/>
  <c r="Z81" i="3"/>
  <c r="Y81" i="3"/>
  <c r="X81" i="3"/>
  <c r="W81" i="3"/>
  <c r="V81" i="3"/>
  <c r="U81" i="3"/>
  <c r="T81" i="3"/>
  <c r="S81" i="3"/>
  <c r="R81" i="3"/>
  <c r="Q81" i="3"/>
  <c r="P81" i="3"/>
  <c r="O81" i="3"/>
  <c r="N81" i="3"/>
  <c r="M81" i="3"/>
  <c r="L81" i="3"/>
  <c r="K81" i="3"/>
  <c r="J81" i="3"/>
  <c r="I81" i="3"/>
  <c r="H81" i="3"/>
  <c r="G81" i="3"/>
  <c r="F81" i="3"/>
  <c r="E81" i="3"/>
  <c r="AI80" i="3"/>
  <c r="AH80" i="3"/>
  <c r="AG80" i="3"/>
  <c r="AF80" i="3"/>
  <c r="AE80" i="3"/>
  <c r="AD80" i="3"/>
  <c r="AC80" i="3"/>
  <c r="AB80" i="3"/>
  <c r="AA80" i="3"/>
  <c r="Z80" i="3"/>
  <c r="Y80" i="3"/>
  <c r="X80" i="3"/>
  <c r="W80" i="3"/>
  <c r="V80" i="3"/>
  <c r="U80" i="3"/>
  <c r="T80" i="3"/>
  <c r="S80" i="3"/>
  <c r="R80" i="3"/>
  <c r="Q80" i="3"/>
  <c r="P80" i="3"/>
  <c r="O80" i="3"/>
  <c r="N80" i="3"/>
  <c r="M80" i="3"/>
  <c r="L80" i="3"/>
  <c r="K80" i="3"/>
  <c r="J80" i="3"/>
  <c r="I80" i="3"/>
  <c r="H80" i="3"/>
  <c r="G80" i="3"/>
  <c r="F80" i="3"/>
  <c r="E80" i="3"/>
  <c r="AI79" i="3"/>
  <c r="AH79" i="3"/>
  <c r="AG79" i="3"/>
  <c r="AF79" i="3"/>
  <c r="AE79" i="3"/>
  <c r="AD79" i="3"/>
  <c r="AC79" i="3"/>
  <c r="AB79" i="3"/>
  <c r="AA79" i="3"/>
  <c r="Z79" i="3"/>
  <c r="Y79" i="3"/>
  <c r="X79" i="3"/>
  <c r="W79" i="3"/>
  <c r="V79" i="3"/>
  <c r="U79" i="3"/>
  <c r="T79" i="3"/>
  <c r="S79" i="3"/>
  <c r="R79" i="3"/>
  <c r="Q79" i="3"/>
  <c r="P79" i="3"/>
  <c r="O79" i="3"/>
  <c r="N79" i="3"/>
  <c r="M79" i="3"/>
  <c r="L79" i="3"/>
  <c r="K79" i="3"/>
  <c r="J79" i="3"/>
  <c r="I79" i="3"/>
  <c r="H79" i="3"/>
  <c r="G79" i="3"/>
  <c r="F79" i="3"/>
  <c r="E79" i="3"/>
  <c r="AI68" i="3"/>
  <c r="AH68" i="3"/>
  <c r="AG68" i="3"/>
  <c r="AF68" i="3"/>
  <c r="AE68" i="3"/>
  <c r="AD68" i="3"/>
  <c r="AC68" i="3"/>
  <c r="AB68" i="3"/>
  <c r="AA68" i="3"/>
  <c r="Z68" i="3"/>
  <c r="Y68" i="3"/>
  <c r="X68" i="3"/>
  <c r="W68" i="3"/>
  <c r="V68" i="3"/>
  <c r="U68" i="3"/>
  <c r="T68" i="3"/>
  <c r="S68" i="3"/>
  <c r="R68" i="3"/>
  <c r="Q68" i="3"/>
  <c r="P68" i="3"/>
  <c r="O68" i="3"/>
  <c r="N68" i="3"/>
  <c r="M68" i="3"/>
  <c r="L68" i="3"/>
  <c r="K68" i="3"/>
  <c r="J68" i="3"/>
  <c r="I68" i="3"/>
  <c r="H68" i="3"/>
  <c r="G68" i="3"/>
  <c r="F68" i="3"/>
  <c r="E68" i="3"/>
  <c r="AI67" i="3"/>
  <c r="AH67" i="3"/>
  <c r="AG67" i="3"/>
  <c r="AF67" i="3"/>
  <c r="AE67" i="3"/>
  <c r="AD67" i="3"/>
  <c r="AC67" i="3"/>
  <c r="AB67" i="3"/>
  <c r="AA67" i="3"/>
  <c r="Z67" i="3"/>
  <c r="Y67" i="3"/>
  <c r="X67" i="3"/>
  <c r="W67" i="3"/>
  <c r="V67" i="3"/>
  <c r="U67" i="3"/>
  <c r="T67" i="3"/>
  <c r="S67" i="3"/>
  <c r="R67" i="3"/>
  <c r="Q67" i="3"/>
  <c r="P67" i="3"/>
  <c r="O67" i="3"/>
  <c r="N67" i="3"/>
  <c r="M67" i="3"/>
  <c r="L67" i="3"/>
  <c r="K67" i="3"/>
  <c r="J67" i="3"/>
  <c r="I67" i="3"/>
  <c r="H67" i="3"/>
  <c r="G67" i="3"/>
  <c r="F67" i="3"/>
  <c r="E67" i="3"/>
  <c r="AI66" i="3"/>
  <c r="AH66" i="3"/>
  <c r="AG66" i="3"/>
  <c r="AF66" i="3"/>
  <c r="AE66" i="3"/>
  <c r="AD66" i="3"/>
  <c r="AC66" i="3"/>
  <c r="AB66" i="3"/>
  <c r="AA66" i="3"/>
  <c r="Z66" i="3"/>
  <c r="Y66" i="3"/>
  <c r="X66" i="3"/>
  <c r="W66" i="3"/>
  <c r="V66" i="3"/>
  <c r="U66" i="3"/>
  <c r="T66" i="3"/>
  <c r="S66" i="3"/>
  <c r="R66" i="3"/>
  <c r="Q66" i="3"/>
  <c r="P66" i="3"/>
  <c r="O66" i="3"/>
  <c r="N66" i="3"/>
  <c r="M66" i="3"/>
  <c r="L66" i="3"/>
  <c r="K66" i="3"/>
  <c r="J66" i="3"/>
  <c r="I66" i="3"/>
  <c r="H66" i="3"/>
  <c r="G66" i="3"/>
  <c r="F66" i="3"/>
  <c r="E66" i="3"/>
  <c r="AI65" i="3"/>
  <c r="AH65" i="3"/>
  <c r="AG65" i="3"/>
  <c r="AF65" i="3"/>
  <c r="AE65" i="3"/>
  <c r="AD65" i="3"/>
  <c r="AC65" i="3"/>
  <c r="AB65" i="3"/>
  <c r="AA65" i="3"/>
  <c r="Z65" i="3"/>
  <c r="Y65" i="3"/>
  <c r="X65" i="3"/>
  <c r="W65" i="3"/>
  <c r="V65" i="3"/>
  <c r="U65" i="3"/>
  <c r="T65" i="3"/>
  <c r="S65" i="3"/>
  <c r="R65" i="3"/>
  <c r="Q65" i="3"/>
  <c r="P65" i="3"/>
  <c r="O65" i="3"/>
  <c r="N65" i="3"/>
  <c r="M65" i="3"/>
  <c r="L65" i="3"/>
  <c r="K65" i="3"/>
  <c r="J65" i="3"/>
  <c r="I65" i="3"/>
  <c r="H65" i="3"/>
  <c r="G65" i="3"/>
  <c r="F65" i="3"/>
  <c r="E65" i="3"/>
  <c r="AI54" i="3"/>
  <c r="AH54" i="3"/>
  <c r="AG54" i="3"/>
  <c r="AF54" i="3"/>
  <c r="AE54" i="3"/>
  <c r="AD54" i="3"/>
  <c r="AC54" i="3"/>
  <c r="AB54" i="3"/>
  <c r="AA54" i="3"/>
  <c r="Z54" i="3"/>
  <c r="Y54" i="3"/>
  <c r="X54" i="3"/>
  <c r="W54" i="3"/>
  <c r="V54" i="3"/>
  <c r="U54" i="3"/>
  <c r="T54" i="3"/>
  <c r="S54" i="3"/>
  <c r="R54" i="3"/>
  <c r="Q54" i="3"/>
  <c r="P54" i="3"/>
  <c r="O54" i="3"/>
  <c r="N54" i="3"/>
  <c r="M54" i="3"/>
  <c r="L54" i="3"/>
  <c r="K54" i="3"/>
  <c r="J54" i="3"/>
  <c r="I54" i="3"/>
  <c r="H54" i="3"/>
  <c r="G54" i="3"/>
  <c r="F54" i="3"/>
  <c r="E54" i="3"/>
  <c r="AI53" i="3"/>
  <c r="AH53" i="3"/>
  <c r="AG53" i="3"/>
  <c r="AF53" i="3"/>
  <c r="AE53" i="3"/>
  <c r="AD53" i="3"/>
  <c r="AC53" i="3"/>
  <c r="AB53" i="3"/>
  <c r="AA53" i="3"/>
  <c r="Z53" i="3"/>
  <c r="Y53" i="3"/>
  <c r="X53" i="3"/>
  <c r="W53" i="3"/>
  <c r="V53" i="3"/>
  <c r="U53" i="3"/>
  <c r="T53" i="3"/>
  <c r="S53" i="3"/>
  <c r="R53" i="3"/>
  <c r="Q53" i="3"/>
  <c r="P53" i="3"/>
  <c r="O53" i="3"/>
  <c r="N53" i="3"/>
  <c r="M53" i="3"/>
  <c r="L53" i="3"/>
  <c r="K53" i="3"/>
  <c r="J53" i="3"/>
  <c r="I53" i="3"/>
  <c r="H53" i="3"/>
  <c r="G53" i="3"/>
  <c r="F53" i="3"/>
  <c r="E53" i="3"/>
  <c r="AI52" i="3"/>
  <c r="AH52" i="3"/>
  <c r="AG52" i="3"/>
  <c r="AF52" i="3"/>
  <c r="AE52" i="3"/>
  <c r="AD52" i="3"/>
  <c r="AC52" i="3"/>
  <c r="AB52" i="3"/>
  <c r="AA52" i="3"/>
  <c r="Z52" i="3"/>
  <c r="Y52" i="3"/>
  <c r="X52" i="3"/>
  <c r="W52" i="3"/>
  <c r="V52" i="3"/>
  <c r="U52" i="3"/>
  <c r="T52" i="3"/>
  <c r="S52" i="3"/>
  <c r="R52" i="3"/>
  <c r="Q52" i="3"/>
  <c r="P52" i="3"/>
  <c r="O52" i="3"/>
  <c r="N52" i="3"/>
  <c r="M52" i="3"/>
  <c r="L52" i="3"/>
  <c r="K52" i="3"/>
  <c r="J52" i="3"/>
  <c r="I52" i="3"/>
  <c r="H52" i="3"/>
  <c r="G52" i="3"/>
  <c r="F52" i="3"/>
  <c r="E52" i="3"/>
  <c r="AI51" i="3"/>
  <c r="AH51" i="3"/>
  <c r="AG51" i="3"/>
  <c r="AF51" i="3"/>
  <c r="AE51" i="3"/>
  <c r="AD51" i="3"/>
  <c r="AC51" i="3"/>
  <c r="AB51" i="3"/>
  <c r="AA51" i="3"/>
  <c r="Z51" i="3"/>
  <c r="Y51" i="3"/>
  <c r="X51" i="3"/>
  <c r="W51" i="3"/>
  <c r="V51" i="3"/>
  <c r="U51" i="3"/>
  <c r="T51" i="3"/>
  <c r="S51" i="3"/>
  <c r="R51" i="3"/>
  <c r="Q51" i="3"/>
  <c r="P51" i="3"/>
  <c r="O51" i="3"/>
  <c r="N51" i="3"/>
  <c r="M51" i="3"/>
  <c r="L51" i="3"/>
  <c r="K51" i="3"/>
  <c r="J51" i="3"/>
  <c r="I51" i="3"/>
  <c r="H51" i="3"/>
  <c r="G51" i="3"/>
  <c r="F51" i="3"/>
  <c r="E51" i="3"/>
  <c r="AI40" i="3"/>
  <c r="AH40" i="3"/>
  <c r="AG40" i="3"/>
  <c r="AF40" i="3"/>
  <c r="AE40" i="3"/>
  <c r="AD40" i="3"/>
  <c r="AC40" i="3"/>
  <c r="AB40" i="3"/>
  <c r="AA40" i="3"/>
  <c r="Z40" i="3"/>
  <c r="Y40" i="3"/>
  <c r="X40" i="3"/>
  <c r="W40" i="3"/>
  <c r="V40" i="3"/>
  <c r="U40" i="3"/>
  <c r="T40" i="3"/>
  <c r="S40" i="3"/>
  <c r="R40" i="3"/>
  <c r="Q40" i="3"/>
  <c r="P40" i="3"/>
  <c r="O40" i="3"/>
  <c r="N40" i="3"/>
  <c r="M40" i="3"/>
  <c r="L40" i="3"/>
  <c r="K40" i="3"/>
  <c r="J40" i="3"/>
  <c r="I40" i="3"/>
  <c r="H40" i="3"/>
  <c r="G40" i="3"/>
  <c r="F40" i="3"/>
  <c r="E40" i="3"/>
  <c r="AI39" i="3"/>
  <c r="AH39" i="3"/>
  <c r="AG39" i="3"/>
  <c r="AF39" i="3"/>
  <c r="AE39" i="3"/>
  <c r="AD39" i="3"/>
  <c r="AC39" i="3"/>
  <c r="AB39" i="3"/>
  <c r="AA39" i="3"/>
  <c r="Z39" i="3"/>
  <c r="Y39" i="3"/>
  <c r="X39" i="3"/>
  <c r="W39" i="3"/>
  <c r="V39" i="3"/>
  <c r="U39" i="3"/>
  <c r="T39" i="3"/>
  <c r="S39" i="3"/>
  <c r="R39" i="3"/>
  <c r="Q39" i="3"/>
  <c r="P39" i="3"/>
  <c r="O39" i="3"/>
  <c r="N39" i="3"/>
  <c r="M39" i="3"/>
  <c r="L39" i="3"/>
  <c r="K39" i="3"/>
  <c r="J39" i="3"/>
  <c r="I39" i="3"/>
  <c r="H39" i="3"/>
  <c r="G39" i="3"/>
  <c r="F39" i="3"/>
  <c r="E39" i="3"/>
  <c r="AI38" i="3"/>
  <c r="AH38" i="3"/>
  <c r="AG38" i="3"/>
  <c r="AF38" i="3"/>
  <c r="AE38" i="3"/>
  <c r="AD38" i="3"/>
  <c r="AC38" i="3"/>
  <c r="AB38" i="3"/>
  <c r="AA38" i="3"/>
  <c r="Z38" i="3"/>
  <c r="Y38" i="3"/>
  <c r="X38" i="3"/>
  <c r="W38" i="3"/>
  <c r="V38" i="3"/>
  <c r="U38" i="3"/>
  <c r="T38" i="3"/>
  <c r="S38" i="3"/>
  <c r="R38" i="3"/>
  <c r="Q38" i="3"/>
  <c r="P38" i="3"/>
  <c r="O38" i="3"/>
  <c r="N38" i="3"/>
  <c r="M38" i="3"/>
  <c r="L38" i="3"/>
  <c r="K38" i="3"/>
  <c r="J38" i="3"/>
  <c r="I38" i="3"/>
  <c r="H38" i="3"/>
  <c r="G38" i="3"/>
  <c r="F38" i="3"/>
  <c r="E38" i="3"/>
  <c r="AI37" i="3"/>
  <c r="AH37" i="3"/>
  <c r="AG37" i="3"/>
  <c r="AF37" i="3"/>
  <c r="AE37" i="3"/>
  <c r="AD37" i="3"/>
  <c r="AC37" i="3"/>
  <c r="AB37" i="3"/>
  <c r="AA37" i="3"/>
  <c r="Z37" i="3"/>
  <c r="Y37" i="3"/>
  <c r="X37" i="3"/>
  <c r="W37" i="3"/>
  <c r="V37" i="3"/>
  <c r="U37" i="3"/>
  <c r="T37" i="3"/>
  <c r="S37" i="3"/>
  <c r="R37" i="3"/>
  <c r="Q37" i="3"/>
  <c r="P37" i="3"/>
  <c r="O37" i="3"/>
  <c r="N37" i="3"/>
  <c r="M37" i="3"/>
  <c r="L37" i="3"/>
  <c r="K37" i="3"/>
  <c r="J37" i="3"/>
  <c r="I37" i="3"/>
  <c r="H37" i="3"/>
  <c r="G37" i="3"/>
  <c r="F37" i="3"/>
  <c r="E37" i="3"/>
  <c r="AI26" i="3"/>
  <c r="AH26" i="3"/>
  <c r="AG26" i="3"/>
  <c r="AF26" i="3"/>
  <c r="AE26" i="3"/>
  <c r="AD26" i="3"/>
  <c r="AC26" i="3"/>
  <c r="AB26" i="3"/>
  <c r="AA26" i="3"/>
  <c r="Z26" i="3"/>
  <c r="Y26" i="3"/>
  <c r="X26" i="3"/>
  <c r="W26" i="3"/>
  <c r="V26" i="3"/>
  <c r="U26" i="3"/>
  <c r="T26" i="3"/>
  <c r="S26" i="3"/>
  <c r="R26" i="3"/>
  <c r="Q26" i="3"/>
  <c r="P26" i="3"/>
  <c r="O26" i="3"/>
  <c r="N26" i="3"/>
  <c r="M26" i="3"/>
  <c r="L26" i="3"/>
  <c r="K26" i="3"/>
  <c r="J26" i="3"/>
  <c r="I26" i="3"/>
  <c r="H26" i="3"/>
  <c r="G26" i="3"/>
  <c r="F26" i="3"/>
  <c r="E26" i="3"/>
  <c r="AI25" i="3"/>
  <c r="AH25" i="3"/>
  <c r="AG25" i="3"/>
  <c r="AF25" i="3"/>
  <c r="AE25" i="3"/>
  <c r="AD25" i="3"/>
  <c r="AC25" i="3"/>
  <c r="AB25" i="3"/>
  <c r="AA25" i="3"/>
  <c r="Z25" i="3"/>
  <c r="Y25" i="3"/>
  <c r="X25" i="3"/>
  <c r="W25" i="3"/>
  <c r="V25" i="3"/>
  <c r="U25" i="3"/>
  <c r="T25" i="3"/>
  <c r="S25" i="3"/>
  <c r="R25" i="3"/>
  <c r="Q25" i="3"/>
  <c r="P25" i="3"/>
  <c r="O25" i="3"/>
  <c r="N25" i="3"/>
  <c r="M25" i="3"/>
  <c r="L25" i="3"/>
  <c r="K25" i="3"/>
  <c r="J25" i="3"/>
  <c r="I25" i="3"/>
  <c r="H25" i="3"/>
  <c r="G25" i="3"/>
  <c r="F25" i="3"/>
  <c r="E25" i="3"/>
  <c r="AI24" i="3"/>
  <c r="AH24" i="3"/>
  <c r="AG24" i="3"/>
  <c r="AF24" i="3"/>
  <c r="AE24" i="3"/>
  <c r="AD24" i="3"/>
  <c r="AC24" i="3"/>
  <c r="AB24" i="3"/>
  <c r="AA24" i="3"/>
  <c r="Z24" i="3"/>
  <c r="Y24" i="3"/>
  <c r="X24" i="3"/>
  <c r="W24" i="3"/>
  <c r="V24" i="3"/>
  <c r="U24" i="3"/>
  <c r="T24" i="3"/>
  <c r="S24" i="3"/>
  <c r="R24" i="3"/>
  <c r="Q24" i="3"/>
  <c r="P24" i="3"/>
  <c r="O24" i="3"/>
  <c r="N24" i="3"/>
  <c r="M24" i="3"/>
  <c r="L24" i="3"/>
  <c r="K24" i="3"/>
  <c r="J24" i="3"/>
  <c r="I24" i="3"/>
  <c r="H24" i="3"/>
  <c r="G24" i="3"/>
  <c r="F24" i="3"/>
  <c r="E24" i="3"/>
  <c r="AI23" i="3"/>
  <c r="AH23" i="3"/>
  <c r="AG23" i="3"/>
  <c r="AF23" i="3"/>
  <c r="AE23" i="3"/>
  <c r="AD23" i="3"/>
  <c r="AC23" i="3"/>
  <c r="AB23" i="3"/>
  <c r="AA23" i="3"/>
  <c r="Z23" i="3"/>
  <c r="Y23" i="3"/>
  <c r="X23" i="3"/>
  <c r="W23" i="3"/>
  <c r="V23" i="3"/>
  <c r="U23" i="3"/>
  <c r="T23" i="3"/>
  <c r="S23" i="3"/>
  <c r="R23" i="3"/>
  <c r="Q23" i="3"/>
  <c r="P23" i="3"/>
  <c r="O23" i="3"/>
  <c r="N23" i="3"/>
  <c r="M23" i="3"/>
  <c r="L23" i="3"/>
  <c r="K23" i="3"/>
  <c r="J23" i="3"/>
  <c r="I23" i="3"/>
  <c r="H23" i="3"/>
  <c r="G23" i="3"/>
  <c r="F23" i="3"/>
  <c r="E23" i="3"/>
  <c r="H9" i="3"/>
  <c r="I9" i="3"/>
  <c r="J9" i="3"/>
  <c r="K9" i="3"/>
  <c r="L9" i="3"/>
  <c r="M9" i="3"/>
  <c r="N9" i="3"/>
  <c r="O9" i="3"/>
  <c r="P9" i="3"/>
  <c r="Q9" i="3"/>
  <c r="R9" i="3"/>
  <c r="S9" i="3"/>
  <c r="T9" i="3"/>
  <c r="U9" i="3"/>
  <c r="V9" i="3"/>
  <c r="W9" i="3"/>
  <c r="X9" i="3"/>
  <c r="Y9" i="3"/>
  <c r="Z9" i="3"/>
  <c r="AA9" i="3"/>
  <c r="AB9" i="3"/>
  <c r="AC9" i="3"/>
  <c r="AD9" i="3"/>
  <c r="AE9" i="3"/>
  <c r="AF9" i="3"/>
  <c r="AG9" i="3"/>
  <c r="AH9" i="3"/>
  <c r="AI9" i="3"/>
  <c r="H10" i="3"/>
  <c r="I10" i="3"/>
  <c r="J10" i="3"/>
  <c r="K10" i="3"/>
  <c r="L10" i="3"/>
  <c r="M10" i="3"/>
  <c r="N10" i="3"/>
  <c r="O10" i="3"/>
  <c r="P10" i="3"/>
  <c r="Q10" i="3"/>
  <c r="R10" i="3"/>
  <c r="S10" i="3"/>
  <c r="T10" i="3"/>
  <c r="U10" i="3"/>
  <c r="V10" i="3"/>
  <c r="W10" i="3"/>
  <c r="X10" i="3"/>
  <c r="Y10" i="3"/>
  <c r="Z10" i="3"/>
  <c r="AA10" i="3"/>
  <c r="AB10" i="3"/>
  <c r="AC10" i="3"/>
  <c r="AD10" i="3"/>
  <c r="AE10" i="3"/>
  <c r="AF10" i="3"/>
  <c r="AG10" i="3"/>
  <c r="AH10" i="3"/>
  <c r="AI10" i="3"/>
  <c r="G9" i="3"/>
  <c r="G10" i="3"/>
  <c r="E9" i="3"/>
  <c r="E10" i="3"/>
  <c r="F10" i="3"/>
  <c r="F9" i="3"/>
  <c r="AI12" i="3"/>
  <c r="AH12" i="3"/>
  <c r="AG12" i="3"/>
  <c r="AF12" i="3"/>
  <c r="AE12" i="3"/>
  <c r="AD12" i="3"/>
  <c r="AC12" i="3"/>
  <c r="AB12" i="3"/>
  <c r="AA12" i="3"/>
  <c r="Z12" i="3"/>
  <c r="Y12" i="3"/>
  <c r="X12" i="3"/>
  <c r="W12" i="3"/>
  <c r="V12" i="3"/>
  <c r="U12" i="3"/>
  <c r="T12" i="3"/>
  <c r="S12" i="3"/>
  <c r="R12" i="3"/>
  <c r="Q12" i="3"/>
  <c r="P12" i="3"/>
  <c r="O12" i="3"/>
  <c r="N12" i="3"/>
  <c r="M12" i="3"/>
  <c r="L12" i="3"/>
  <c r="K12" i="3"/>
  <c r="J12" i="3"/>
  <c r="I12" i="3"/>
  <c r="H12" i="3"/>
  <c r="G12" i="3"/>
  <c r="F12" i="3"/>
  <c r="AI11" i="3"/>
  <c r="AH11" i="3"/>
  <c r="AG11" i="3"/>
  <c r="AF11" i="3"/>
  <c r="AE11" i="3"/>
  <c r="AD11" i="3"/>
  <c r="AC11" i="3"/>
  <c r="AB11" i="3"/>
  <c r="AA11" i="3"/>
  <c r="Z11" i="3"/>
  <c r="Y11" i="3"/>
  <c r="X11" i="3"/>
  <c r="W11" i="3"/>
  <c r="V11" i="3"/>
  <c r="U11" i="3"/>
  <c r="T11" i="3"/>
  <c r="S11" i="3"/>
  <c r="R11" i="3"/>
  <c r="Q11" i="3"/>
  <c r="P11" i="3"/>
  <c r="O11" i="3"/>
  <c r="N11" i="3"/>
  <c r="M11" i="3"/>
  <c r="L11" i="3"/>
  <c r="K11" i="3"/>
  <c r="J11" i="3"/>
  <c r="I11" i="3"/>
  <c r="H11" i="3"/>
  <c r="G11" i="3"/>
  <c r="F11" i="3"/>
  <c r="E12" i="3"/>
  <c r="E11" i="3"/>
  <c r="E159" i="3"/>
  <c r="F159" i="3" s="1"/>
  <c r="G159" i="3" s="1"/>
  <c r="H159" i="3" s="1"/>
  <c r="I159" i="3" s="1"/>
  <c r="J159" i="3" s="1"/>
  <c r="K159" i="3" s="1"/>
  <c r="L159" i="3" s="1"/>
  <c r="M159" i="3" s="1"/>
  <c r="N159" i="3" s="1"/>
  <c r="O159" i="3" s="1"/>
  <c r="P159" i="3" s="1"/>
  <c r="Q159" i="3" s="1"/>
  <c r="R159" i="3" s="1"/>
  <c r="S159" i="3" s="1"/>
  <c r="T159" i="3" s="1"/>
  <c r="U159" i="3" s="1"/>
  <c r="V159" i="3" s="1"/>
  <c r="W159" i="3" s="1"/>
  <c r="X159" i="3" s="1"/>
  <c r="Y159" i="3" s="1"/>
  <c r="Z159" i="3" s="1"/>
  <c r="AA159" i="3" s="1"/>
  <c r="AB159" i="3" s="1"/>
  <c r="AC159" i="3" s="1"/>
  <c r="AD159" i="3" s="1"/>
  <c r="AE159" i="3" s="1"/>
  <c r="AF159" i="3" s="1"/>
  <c r="E145" i="3"/>
  <c r="F145" i="3" s="1"/>
  <c r="G145" i="3" s="1"/>
  <c r="H145" i="3" s="1"/>
  <c r="I145" i="3" s="1"/>
  <c r="J145" i="3" s="1"/>
  <c r="K145" i="3" s="1"/>
  <c r="L145" i="3" s="1"/>
  <c r="M145" i="3" s="1"/>
  <c r="N145" i="3" s="1"/>
  <c r="O145" i="3" s="1"/>
  <c r="P145" i="3" s="1"/>
  <c r="Q145" i="3" s="1"/>
  <c r="R145" i="3" s="1"/>
  <c r="S145" i="3" s="1"/>
  <c r="T145" i="3" s="1"/>
  <c r="U145" i="3" s="1"/>
  <c r="V145" i="3" s="1"/>
  <c r="W145" i="3" s="1"/>
  <c r="X145" i="3" s="1"/>
  <c r="Y145" i="3" s="1"/>
  <c r="Z145" i="3" s="1"/>
  <c r="AA145" i="3" s="1"/>
  <c r="AB145" i="3" s="1"/>
  <c r="AC145" i="3" s="1"/>
  <c r="AD145" i="3" s="1"/>
  <c r="AE145" i="3" s="1"/>
  <c r="AF145" i="3" s="1"/>
  <c r="E131" i="3"/>
  <c r="F131" i="3" s="1"/>
  <c r="G131" i="3" s="1"/>
  <c r="H131" i="3" s="1"/>
  <c r="I131" i="3" s="1"/>
  <c r="J131" i="3" s="1"/>
  <c r="K131" i="3" s="1"/>
  <c r="L131" i="3" s="1"/>
  <c r="M131" i="3" s="1"/>
  <c r="N131" i="3" s="1"/>
  <c r="O131" i="3" s="1"/>
  <c r="P131" i="3" s="1"/>
  <c r="Q131" i="3" s="1"/>
  <c r="R131" i="3" s="1"/>
  <c r="S131" i="3" s="1"/>
  <c r="T131" i="3" s="1"/>
  <c r="U131" i="3" s="1"/>
  <c r="V131" i="3" s="1"/>
  <c r="W131" i="3" s="1"/>
  <c r="X131" i="3" s="1"/>
  <c r="Y131" i="3" s="1"/>
  <c r="Z131" i="3" s="1"/>
  <c r="AA131" i="3" s="1"/>
  <c r="AB131" i="3" s="1"/>
  <c r="AC131" i="3" s="1"/>
  <c r="AD131" i="3" s="1"/>
  <c r="AE131" i="3" s="1"/>
  <c r="AF131" i="3" s="1"/>
  <c r="E117" i="3"/>
  <c r="F117" i="3" s="1"/>
  <c r="G117" i="3" s="1"/>
  <c r="H117" i="3" s="1"/>
  <c r="I117" i="3" s="1"/>
  <c r="J117" i="3" s="1"/>
  <c r="K117" i="3" s="1"/>
  <c r="L117" i="3" s="1"/>
  <c r="M117" i="3" s="1"/>
  <c r="N117" i="3" s="1"/>
  <c r="O117" i="3" s="1"/>
  <c r="P117" i="3" s="1"/>
  <c r="Q117" i="3" s="1"/>
  <c r="R117" i="3" s="1"/>
  <c r="S117" i="3" s="1"/>
  <c r="T117" i="3" s="1"/>
  <c r="U117" i="3" s="1"/>
  <c r="V117" i="3" s="1"/>
  <c r="W117" i="3" s="1"/>
  <c r="X117" i="3" s="1"/>
  <c r="Y117" i="3" s="1"/>
  <c r="Z117" i="3" s="1"/>
  <c r="AA117" i="3" s="1"/>
  <c r="AB117" i="3" s="1"/>
  <c r="AC117" i="3" s="1"/>
  <c r="AD117" i="3" s="1"/>
  <c r="AE117" i="3" s="1"/>
  <c r="AF117" i="3" s="1"/>
  <c r="E103" i="3"/>
  <c r="F103" i="3" s="1"/>
  <c r="G103" i="3" s="1"/>
  <c r="H103" i="3" s="1"/>
  <c r="I103" i="3" s="1"/>
  <c r="J103" i="3" s="1"/>
  <c r="K103" i="3" s="1"/>
  <c r="L103" i="3" s="1"/>
  <c r="M103" i="3" s="1"/>
  <c r="N103" i="3" s="1"/>
  <c r="O103" i="3" s="1"/>
  <c r="P103" i="3" s="1"/>
  <c r="Q103" i="3" s="1"/>
  <c r="R103" i="3" s="1"/>
  <c r="S103" i="3" s="1"/>
  <c r="T103" i="3" s="1"/>
  <c r="U103" i="3" s="1"/>
  <c r="V103" i="3" s="1"/>
  <c r="W103" i="3" s="1"/>
  <c r="X103" i="3" s="1"/>
  <c r="Y103" i="3" s="1"/>
  <c r="Z103" i="3" s="1"/>
  <c r="AA103" i="3" s="1"/>
  <c r="AB103" i="3" s="1"/>
  <c r="AC103" i="3" s="1"/>
  <c r="AD103" i="3" s="1"/>
  <c r="AE103" i="3" s="1"/>
  <c r="AF103" i="3" s="1"/>
  <c r="E89" i="3"/>
  <c r="F89" i="3" s="1"/>
  <c r="G89" i="3" s="1"/>
  <c r="H89" i="3" s="1"/>
  <c r="I89" i="3" s="1"/>
  <c r="J89" i="3" s="1"/>
  <c r="K89" i="3" s="1"/>
  <c r="L89" i="3" s="1"/>
  <c r="M89" i="3" s="1"/>
  <c r="N89" i="3" s="1"/>
  <c r="O89" i="3" s="1"/>
  <c r="P89" i="3" s="1"/>
  <c r="Q89" i="3" s="1"/>
  <c r="R89" i="3" s="1"/>
  <c r="S89" i="3" s="1"/>
  <c r="T89" i="3" s="1"/>
  <c r="U89" i="3" s="1"/>
  <c r="V89" i="3" s="1"/>
  <c r="W89" i="3" s="1"/>
  <c r="X89" i="3" s="1"/>
  <c r="Y89" i="3" s="1"/>
  <c r="Z89" i="3" s="1"/>
  <c r="AA89" i="3" s="1"/>
  <c r="AB89" i="3" s="1"/>
  <c r="AC89" i="3" s="1"/>
  <c r="AD89" i="3" s="1"/>
  <c r="AE89" i="3" s="1"/>
  <c r="AF89" i="3" s="1"/>
  <c r="F75" i="3"/>
  <c r="G75" i="3" s="1"/>
  <c r="H75" i="3" s="1"/>
  <c r="I75" i="3" s="1"/>
  <c r="J75" i="3" s="1"/>
  <c r="K75" i="3" s="1"/>
  <c r="L75" i="3" s="1"/>
  <c r="M75" i="3" s="1"/>
  <c r="N75" i="3" s="1"/>
  <c r="O75" i="3" s="1"/>
  <c r="P75" i="3" s="1"/>
  <c r="Q75" i="3" s="1"/>
  <c r="R75" i="3" s="1"/>
  <c r="S75" i="3" s="1"/>
  <c r="T75" i="3" s="1"/>
  <c r="U75" i="3" s="1"/>
  <c r="V75" i="3" s="1"/>
  <c r="W75" i="3" s="1"/>
  <c r="X75" i="3" s="1"/>
  <c r="Y75" i="3" s="1"/>
  <c r="Z75" i="3" s="1"/>
  <c r="AA75" i="3" s="1"/>
  <c r="AB75" i="3" s="1"/>
  <c r="AC75" i="3" s="1"/>
  <c r="AD75" i="3" s="1"/>
  <c r="AE75" i="3" s="1"/>
  <c r="AF75" i="3" s="1"/>
  <c r="E75" i="3"/>
  <c r="E61" i="3"/>
  <c r="F61" i="3" s="1"/>
  <c r="G61" i="3" s="1"/>
  <c r="H61" i="3" s="1"/>
  <c r="I61" i="3" s="1"/>
  <c r="J61" i="3" s="1"/>
  <c r="K61" i="3" s="1"/>
  <c r="L61" i="3" s="1"/>
  <c r="M61" i="3" s="1"/>
  <c r="N61" i="3" s="1"/>
  <c r="O61" i="3" s="1"/>
  <c r="P61" i="3" s="1"/>
  <c r="Q61" i="3" s="1"/>
  <c r="R61" i="3" s="1"/>
  <c r="S61" i="3" s="1"/>
  <c r="T61" i="3" s="1"/>
  <c r="U61" i="3" s="1"/>
  <c r="V61" i="3" s="1"/>
  <c r="W61" i="3" s="1"/>
  <c r="X61" i="3" s="1"/>
  <c r="Y61" i="3" s="1"/>
  <c r="Z61" i="3" s="1"/>
  <c r="AA61" i="3" s="1"/>
  <c r="AB61" i="3" s="1"/>
  <c r="AC61" i="3" s="1"/>
  <c r="AD61" i="3" s="1"/>
  <c r="AE61" i="3" s="1"/>
  <c r="AF61" i="3" s="1"/>
  <c r="E47" i="3"/>
  <c r="F47" i="3" s="1"/>
  <c r="G47" i="3" s="1"/>
  <c r="H47" i="3" s="1"/>
  <c r="I47" i="3" s="1"/>
  <c r="J47" i="3" s="1"/>
  <c r="K47" i="3" s="1"/>
  <c r="L47" i="3" s="1"/>
  <c r="M47" i="3" s="1"/>
  <c r="N47" i="3" s="1"/>
  <c r="O47" i="3" s="1"/>
  <c r="P47" i="3" s="1"/>
  <c r="Q47" i="3" s="1"/>
  <c r="R47" i="3" s="1"/>
  <c r="S47" i="3" s="1"/>
  <c r="T47" i="3" s="1"/>
  <c r="U47" i="3" s="1"/>
  <c r="V47" i="3" s="1"/>
  <c r="W47" i="3" s="1"/>
  <c r="X47" i="3" s="1"/>
  <c r="Y47" i="3" s="1"/>
  <c r="Z47" i="3" s="1"/>
  <c r="AA47" i="3" s="1"/>
  <c r="AB47" i="3" s="1"/>
  <c r="AC47" i="3" s="1"/>
  <c r="AD47" i="3" s="1"/>
  <c r="AE47" i="3" s="1"/>
  <c r="AF47" i="3" s="1"/>
  <c r="E33" i="3"/>
  <c r="F33" i="3" s="1"/>
  <c r="G33" i="3" s="1"/>
  <c r="H33" i="3" s="1"/>
  <c r="I33" i="3" s="1"/>
  <c r="J33" i="3" s="1"/>
  <c r="K33" i="3" s="1"/>
  <c r="L33" i="3" s="1"/>
  <c r="M33" i="3" s="1"/>
  <c r="N33" i="3" s="1"/>
  <c r="O33" i="3" s="1"/>
  <c r="P33" i="3" s="1"/>
  <c r="Q33" i="3" s="1"/>
  <c r="R33" i="3" s="1"/>
  <c r="S33" i="3" s="1"/>
  <c r="T33" i="3" s="1"/>
  <c r="U33" i="3" s="1"/>
  <c r="V33" i="3" s="1"/>
  <c r="W33" i="3" s="1"/>
  <c r="X33" i="3" s="1"/>
  <c r="Y33" i="3" s="1"/>
  <c r="Z33" i="3" s="1"/>
  <c r="AA33" i="3" s="1"/>
  <c r="AB33" i="3" s="1"/>
  <c r="AC33" i="3" s="1"/>
  <c r="AD33" i="3" s="1"/>
  <c r="AE33" i="3" s="1"/>
  <c r="AF33" i="3" s="1"/>
  <c r="E19" i="3"/>
  <c r="F19" i="3" s="1"/>
  <c r="G19" i="3" s="1"/>
  <c r="H19" i="3" s="1"/>
  <c r="I19" i="3" s="1"/>
  <c r="J19" i="3" s="1"/>
  <c r="K19" i="3" s="1"/>
  <c r="L19" i="3" s="1"/>
  <c r="M19" i="3" s="1"/>
  <c r="N19" i="3" s="1"/>
  <c r="O19" i="3" s="1"/>
  <c r="P19" i="3" s="1"/>
  <c r="Q19" i="3" s="1"/>
  <c r="R19" i="3" s="1"/>
  <c r="S19" i="3" s="1"/>
  <c r="T19" i="3" s="1"/>
  <c r="U19" i="3" s="1"/>
  <c r="V19" i="3" s="1"/>
  <c r="W19" i="3" s="1"/>
  <c r="X19" i="3" s="1"/>
  <c r="Y19" i="3" s="1"/>
  <c r="Z19" i="3" s="1"/>
  <c r="AA19" i="3" s="1"/>
  <c r="AB19" i="3" s="1"/>
  <c r="AC19" i="3" s="1"/>
  <c r="AD19" i="3" s="1"/>
  <c r="AE19" i="3" s="1"/>
  <c r="AF19" i="3" s="1"/>
  <c r="E19" i="2"/>
  <c r="F19" i="2" s="1"/>
  <c r="G19" i="2" s="1"/>
  <c r="H19" i="2" s="1"/>
  <c r="I19" i="2" s="1"/>
  <c r="J19" i="2" s="1"/>
  <c r="K19" i="2" s="1"/>
  <c r="L19" i="2" s="1"/>
  <c r="M19" i="2" s="1"/>
  <c r="N19" i="2" s="1"/>
  <c r="O19" i="2" s="1"/>
  <c r="P19" i="2" s="1"/>
  <c r="Q19" i="2" s="1"/>
  <c r="R19" i="2" s="1"/>
  <c r="S19" i="2" s="1"/>
  <c r="T19" i="2" s="1"/>
  <c r="U19" i="2" s="1"/>
  <c r="V19" i="2" s="1"/>
  <c r="W19" i="2" s="1"/>
  <c r="X19" i="2" s="1"/>
  <c r="Y19" i="2" s="1"/>
  <c r="Z19" i="2" s="1"/>
  <c r="AA19" i="2" s="1"/>
  <c r="AB19" i="2" s="1"/>
  <c r="AC19" i="2" s="1"/>
  <c r="AD19" i="2" s="1"/>
  <c r="AE19" i="2" s="1"/>
  <c r="AF19" i="2" s="1"/>
  <c r="B19" i="3"/>
  <c r="B33" i="3" s="1"/>
  <c r="B47" i="3" s="1"/>
  <c r="B61" i="3" s="1"/>
  <c r="B75" i="3" s="1"/>
  <c r="B89" i="3" s="1"/>
  <c r="B103" i="3" s="1"/>
  <c r="B117" i="3" s="1"/>
  <c r="B131" i="3" s="1"/>
  <c r="B145" i="3" s="1"/>
  <c r="B159" i="3" s="1"/>
  <c r="I92" i="2"/>
  <c r="B19" i="2"/>
  <c r="B33" i="2" s="1"/>
  <c r="B47" i="2" s="1"/>
  <c r="B19" i="1"/>
  <c r="B33" i="1" s="1"/>
  <c r="B47" i="1" s="1"/>
  <c r="C11" i="8"/>
  <c r="I7" i="5"/>
  <c r="C34" i="6" l="1"/>
  <c r="G15" i="4"/>
  <c r="J12" i="4"/>
  <c r="X15" i="5"/>
  <c r="W16" i="5"/>
  <c r="F16" i="5"/>
  <c r="G16" i="5"/>
  <c r="K16" i="5"/>
  <c r="U15" i="5"/>
  <c r="U14" i="5"/>
  <c r="U13" i="5"/>
  <c r="U12" i="5"/>
  <c r="U11" i="5"/>
  <c r="U10" i="5"/>
  <c r="U9" i="5"/>
  <c r="U8" i="5"/>
  <c r="I8" i="5"/>
  <c r="X8" i="5" s="1"/>
  <c r="U7" i="5"/>
  <c r="U16" i="5" l="1"/>
  <c r="I16" i="5"/>
  <c r="X7" i="5"/>
  <c r="X16" i="5" l="1"/>
  <c r="AI8" i="3" l="1"/>
  <c r="AH8" i="3"/>
  <c r="AG8" i="3"/>
  <c r="AF8" i="3"/>
  <c r="AE8" i="3"/>
  <c r="AD8" i="3"/>
  <c r="AC8" i="3"/>
  <c r="AB8" i="3"/>
  <c r="AA8" i="3"/>
  <c r="Z8" i="3"/>
  <c r="Y8" i="3"/>
  <c r="X8" i="3"/>
  <c r="W8" i="3"/>
  <c r="V8" i="3"/>
  <c r="U8" i="3"/>
  <c r="T8" i="3"/>
  <c r="S8" i="3"/>
  <c r="R8" i="3"/>
  <c r="Q8" i="3"/>
  <c r="P8" i="3"/>
  <c r="O8" i="3"/>
  <c r="N8" i="3"/>
  <c r="M8" i="3"/>
  <c r="L8" i="3"/>
  <c r="K8" i="3"/>
  <c r="J8" i="3"/>
  <c r="I8" i="3"/>
  <c r="H8" i="3"/>
  <c r="G8" i="3"/>
  <c r="F8" i="3"/>
  <c r="E8" i="3"/>
  <c r="AI22" i="3"/>
  <c r="AH22" i="3"/>
  <c r="AG22" i="3"/>
  <c r="AF22" i="3"/>
  <c r="AE22" i="3"/>
  <c r="AD22" i="3"/>
  <c r="AC22" i="3"/>
  <c r="AB22" i="3"/>
  <c r="AA22" i="3"/>
  <c r="Z22" i="3"/>
  <c r="Y22" i="3"/>
  <c r="X22" i="3"/>
  <c r="W22" i="3"/>
  <c r="V22" i="3"/>
  <c r="U22" i="3"/>
  <c r="T22" i="3"/>
  <c r="S22" i="3"/>
  <c r="R22" i="3"/>
  <c r="Q22" i="3"/>
  <c r="P22" i="3"/>
  <c r="O22" i="3"/>
  <c r="N22" i="3"/>
  <c r="M22" i="3"/>
  <c r="L22" i="3"/>
  <c r="K22" i="3"/>
  <c r="J22" i="3"/>
  <c r="I22" i="3"/>
  <c r="H22" i="3"/>
  <c r="G22" i="3"/>
  <c r="F22" i="3"/>
  <c r="E22" i="3"/>
  <c r="AI36" i="3"/>
  <c r="AH36" i="3"/>
  <c r="AG36" i="3"/>
  <c r="AF36" i="3"/>
  <c r="AE36" i="3"/>
  <c r="AD36" i="3"/>
  <c r="AC36" i="3"/>
  <c r="AB36" i="3"/>
  <c r="AA36" i="3"/>
  <c r="Z36" i="3"/>
  <c r="Y36" i="3"/>
  <c r="X36" i="3"/>
  <c r="W36" i="3"/>
  <c r="V36" i="3"/>
  <c r="U36" i="3"/>
  <c r="T36" i="3"/>
  <c r="S36" i="3"/>
  <c r="R36" i="3"/>
  <c r="Q36" i="3"/>
  <c r="P36" i="3"/>
  <c r="O36" i="3"/>
  <c r="N36" i="3"/>
  <c r="M36" i="3"/>
  <c r="L36" i="3"/>
  <c r="K36" i="3"/>
  <c r="J36" i="3"/>
  <c r="I36" i="3"/>
  <c r="H36" i="3"/>
  <c r="G36" i="3"/>
  <c r="F36" i="3"/>
  <c r="E36" i="3"/>
  <c r="AI50" i="3"/>
  <c r="AH50" i="3"/>
  <c r="AG50" i="3"/>
  <c r="AF50" i="3"/>
  <c r="AE50" i="3"/>
  <c r="AD50" i="3"/>
  <c r="AC50" i="3"/>
  <c r="AB50" i="3"/>
  <c r="AA50" i="3"/>
  <c r="Z50" i="3"/>
  <c r="Y50" i="3"/>
  <c r="X50" i="3"/>
  <c r="W50" i="3"/>
  <c r="V50" i="3"/>
  <c r="U50" i="3"/>
  <c r="T50" i="3"/>
  <c r="S50" i="3"/>
  <c r="R50" i="3"/>
  <c r="Q50" i="3"/>
  <c r="P50" i="3"/>
  <c r="O50" i="3"/>
  <c r="N50" i="3"/>
  <c r="M50" i="3"/>
  <c r="L50" i="3"/>
  <c r="K50" i="3"/>
  <c r="J50" i="3"/>
  <c r="I50" i="3"/>
  <c r="H50" i="3"/>
  <c r="G50" i="3"/>
  <c r="F50" i="3"/>
  <c r="E50" i="3"/>
  <c r="AI64" i="3"/>
  <c r="AH64" i="3"/>
  <c r="AG64" i="3"/>
  <c r="AF64" i="3"/>
  <c r="AE64" i="3"/>
  <c r="AD64" i="3"/>
  <c r="AC64" i="3"/>
  <c r="AB64" i="3"/>
  <c r="AA64" i="3"/>
  <c r="Z64" i="3"/>
  <c r="Y64" i="3"/>
  <c r="X64" i="3"/>
  <c r="W64" i="3"/>
  <c r="V64" i="3"/>
  <c r="U64" i="3"/>
  <c r="T64" i="3"/>
  <c r="S64" i="3"/>
  <c r="R64" i="3"/>
  <c r="Q64" i="3"/>
  <c r="P64" i="3"/>
  <c r="O64" i="3"/>
  <c r="N64" i="3"/>
  <c r="M64" i="3"/>
  <c r="L64" i="3"/>
  <c r="K64" i="3"/>
  <c r="J64" i="3"/>
  <c r="I64" i="3"/>
  <c r="H64" i="3"/>
  <c r="G64" i="3"/>
  <c r="F64" i="3"/>
  <c r="E64" i="3"/>
  <c r="AI78" i="3"/>
  <c r="AH78" i="3"/>
  <c r="AG78" i="3"/>
  <c r="AF78" i="3"/>
  <c r="AE78" i="3"/>
  <c r="AD78" i="3"/>
  <c r="AC78" i="3"/>
  <c r="AB78" i="3"/>
  <c r="AA78" i="3"/>
  <c r="Z78" i="3"/>
  <c r="Y78" i="3"/>
  <c r="X78" i="3"/>
  <c r="W78" i="3"/>
  <c r="V78" i="3"/>
  <c r="U78" i="3"/>
  <c r="T78" i="3"/>
  <c r="S78" i="3"/>
  <c r="R78" i="3"/>
  <c r="Q78" i="3"/>
  <c r="P78" i="3"/>
  <c r="O78" i="3"/>
  <c r="N78" i="3"/>
  <c r="M78" i="3"/>
  <c r="L78" i="3"/>
  <c r="K78" i="3"/>
  <c r="J78" i="3"/>
  <c r="I78" i="3"/>
  <c r="H78" i="3"/>
  <c r="G78" i="3"/>
  <c r="F78" i="3"/>
  <c r="E78" i="3"/>
  <c r="AI92" i="3"/>
  <c r="AH92" i="3"/>
  <c r="AG92" i="3"/>
  <c r="AF92" i="3"/>
  <c r="AE92" i="3"/>
  <c r="AD92" i="3"/>
  <c r="AC92" i="3"/>
  <c r="AB92" i="3"/>
  <c r="AA92" i="3"/>
  <c r="Z92" i="3"/>
  <c r="Y92" i="3"/>
  <c r="X92" i="3"/>
  <c r="W92" i="3"/>
  <c r="V92" i="3"/>
  <c r="U92" i="3"/>
  <c r="T92" i="3"/>
  <c r="S92" i="3"/>
  <c r="R92" i="3"/>
  <c r="Q92" i="3"/>
  <c r="P92" i="3"/>
  <c r="O92" i="3"/>
  <c r="N92" i="3"/>
  <c r="M92" i="3"/>
  <c r="L92" i="3"/>
  <c r="K92" i="3"/>
  <c r="J92" i="3"/>
  <c r="I92" i="3"/>
  <c r="H92" i="3"/>
  <c r="G92" i="3"/>
  <c r="F92" i="3"/>
  <c r="E92" i="3"/>
  <c r="AI106" i="3"/>
  <c r="AH106" i="3"/>
  <c r="AG106" i="3"/>
  <c r="AF106" i="3"/>
  <c r="AE106" i="3"/>
  <c r="AD106" i="3"/>
  <c r="AC106" i="3"/>
  <c r="AB106" i="3"/>
  <c r="AA106" i="3"/>
  <c r="Z106" i="3"/>
  <c r="Y106" i="3"/>
  <c r="X106" i="3"/>
  <c r="W106" i="3"/>
  <c r="V106" i="3"/>
  <c r="U106" i="3"/>
  <c r="T106" i="3"/>
  <c r="S106" i="3"/>
  <c r="R106" i="3"/>
  <c r="Q106" i="3"/>
  <c r="P106" i="3"/>
  <c r="O106" i="3"/>
  <c r="N106" i="3"/>
  <c r="M106" i="3"/>
  <c r="L106" i="3"/>
  <c r="K106" i="3"/>
  <c r="J106" i="3"/>
  <c r="I106" i="3"/>
  <c r="H106" i="3"/>
  <c r="G106" i="3"/>
  <c r="F106" i="3"/>
  <c r="E106" i="3"/>
  <c r="AI120" i="3"/>
  <c r="AH120" i="3"/>
  <c r="AG120" i="3"/>
  <c r="AF120" i="3"/>
  <c r="AE120" i="3"/>
  <c r="AD120" i="3"/>
  <c r="AC120" i="3"/>
  <c r="AB120" i="3"/>
  <c r="AA120" i="3"/>
  <c r="Z120" i="3"/>
  <c r="Y120" i="3"/>
  <c r="X120" i="3"/>
  <c r="W120" i="3"/>
  <c r="V120" i="3"/>
  <c r="U120" i="3"/>
  <c r="T120" i="3"/>
  <c r="S120" i="3"/>
  <c r="R120" i="3"/>
  <c r="Q120" i="3"/>
  <c r="P120" i="3"/>
  <c r="O120" i="3"/>
  <c r="N120" i="3"/>
  <c r="M120" i="3"/>
  <c r="L120" i="3"/>
  <c r="K120" i="3"/>
  <c r="J120" i="3"/>
  <c r="I120" i="3"/>
  <c r="H120" i="3"/>
  <c r="G120" i="3"/>
  <c r="F120" i="3"/>
  <c r="E120" i="3"/>
  <c r="AI134" i="3"/>
  <c r="AH134" i="3"/>
  <c r="AG134" i="3"/>
  <c r="AF134" i="3"/>
  <c r="AE134" i="3"/>
  <c r="AD134" i="3"/>
  <c r="AC134" i="3"/>
  <c r="AB134" i="3"/>
  <c r="AA134" i="3"/>
  <c r="Z134" i="3"/>
  <c r="Y134" i="3"/>
  <c r="X134" i="3"/>
  <c r="W134" i="3"/>
  <c r="V134" i="3"/>
  <c r="U134" i="3"/>
  <c r="T134" i="3"/>
  <c r="S134" i="3"/>
  <c r="R134" i="3"/>
  <c r="Q134" i="3"/>
  <c r="P134" i="3"/>
  <c r="O134" i="3"/>
  <c r="N134" i="3"/>
  <c r="M134" i="3"/>
  <c r="L134" i="3"/>
  <c r="K134" i="3"/>
  <c r="J134" i="3"/>
  <c r="I134" i="3"/>
  <c r="H134" i="3"/>
  <c r="G134" i="3"/>
  <c r="F134" i="3"/>
  <c r="E134" i="3"/>
  <c r="AI148" i="3"/>
  <c r="AH148" i="3"/>
  <c r="AG148" i="3"/>
  <c r="AF148" i="3"/>
  <c r="AE148" i="3"/>
  <c r="AD148" i="3"/>
  <c r="AC148" i="3"/>
  <c r="AB148" i="3"/>
  <c r="AA148" i="3"/>
  <c r="Z148" i="3"/>
  <c r="Y148" i="3"/>
  <c r="X148" i="3"/>
  <c r="W148" i="3"/>
  <c r="V148" i="3"/>
  <c r="U148" i="3"/>
  <c r="T148" i="3"/>
  <c r="S148" i="3"/>
  <c r="R148" i="3"/>
  <c r="Q148" i="3"/>
  <c r="P148" i="3"/>
  <c r="O148" i="3"/>
  <c r="N148" i="3"/>
  <c r="M148" i="3"/>
  <c r="L148" i="3"/>
  <c r="K148" i="3"/>
  <c r="J148" i="3"/>
  <c r="I148" i="3"/>
  <c r="H148" i="3"/>
  <c r="G148" i="3"/>
  <c r="F148" i="3"/>
  <c r="E148" i="3"/>
  <c r="AI162" i="3"/>
  <c r="AH162" i="3"/>
  <c r="AG162" i="3"/>
  <c r="AF162" i="3"/>
  <c r="AE162" i="3"/>
  <c r="AD162" i="3"/>
  <c r="AC162" i="3"/>
  <c r="AB162" i="3"/>
  <c r="AA162" i="3"/>
  <c r="Z162" i="3"/>
  <c r="Y162" i="3"/>
  <c r="X162" i="3"/>
  <c r="W162" i="3"/>
  <c r="V162" i="3"/>
  <c r="U162" i="3"/>
  <c r="T162" i="3"/>
  <c r="S162" i="3"/>
  <c r="R162" i="3"/>
  <c r="Q162" i="3"/>
  <c r="P162" i="3"/>
  <c r="O162" i="3"/>
  <c r="N162" i="3"/>
  <c r="M162" i="3"/>
  <c r="L162" i="3"/>
  <c r="K162" i="3"/>
  <c r="J162" i="3"/>
  <c r="I162" i="3"/>
  <c r="C170" i="3"/>
  <c r="D170" i="3" s="1"/>
  <c r="B170" i="3"/>
  <c r="C169" i="3"/>
  <c r="D169" i="3" s="1"/>
  <c r="B169" i="3"/>
  <c r="C168" i="3"/>
  <c r="B168" i="3"/>
  <c r="C167" i="3"/>
  <c r="B167" i="3"/>
  <c r="D167" i="3" s="1"/>
  <c r="C14" i="4"/>
  <c r="C13" i="4"/>
  <c r="C12" i="4"/>
  <c r="H162" i="3"/>
  <c r="G162" i="3"/>
  <c r="F162" i="3"/>
  <c r="E162" i="3"/>
  <c r="C156" i="3"/>
  <c r="B156" i="3"/>
  <c r="C155" i="3"/>
  <c r="D155" i="3" s="1"/>
  <c r="B155" i="3"/>
  <c r="C154" i="3"/>
  <c r="D154" i="3" s="1"/>
  <c r="B154" i="3"/>
  <c r="C153" i="3"/>
  <c r="B153" i="3"/>
  <c r="D153" i="3" s="1"/>
  <c r="C142" i="3"/>
  <c r="D142" i="3" s="1"/>
  <c r="B142" i="3"/>
  <c r="C141" i="3"/>
  <c r="B141" i="3"/>
  <c r="C140" i="3"/>
  <c r="D140" i="3" s="1"/>
  <c r="B140" i="3"/>
  <c r="C139" i="3"/>
  <c r="D139" i="3" s="1"/>
  <c r="B139" i="3"/>
  <c r="C128" i="3"/>
  <c r="D128" i="3" s="1"/>
  <c r="B128" i="3"/>
  <c r="C127" i="3"/>
  <c r="D127" i="3" s="1"/>
  <c r="B127" i="3"/>
  <c r="C126" i="3"/>
  <c r="B126" i="3"/>
  <c r="C125" i="3"/>
  <c r="B125" i="3"/>
  <c r="D125" i="3" s="1"/>
  <c r="C114" i="3"/>
  <c r="B114" i="3"/>
  <c r="C113" i="3"/>
  <c r="B113" i="3"/>
  <c r="D113" i="3" s="1"/>
  <c r="C112" i="3"/>
  <c r="D112" i="3" s="1"/>
  <c r="B112" i="3"/>
  <c r="C111" i="3"/>
  <c r="D111" i="3" s="1"/>
  <c r="B111" i="3"/>
  <c r="C100" i="3"/>
  <c r="B100" i="3"/>
  <c r="C99" i="3"/>
  <c r="B99" i="3"/>
  <c r="C98" i="3"/>
  <c r="B98" i="3"/>
  <c r="D98" i="3" s="1"/>
  <c r="C97" i="3"/>
  <c r="D97" i="3" s="1"/>
  <c r="B97" i="3"/>
  <c r="C86" i="3"/>
  <c r="D86" i="3" s="1"/>
  <c r="B86" i="3"/>
  <c r="C85" i="3"/>
  <c r="B85" i="3"/>
  <c r="C84" i="3"/>
  <c r="B84" i="3"/>
  <c r="C83" i="3"/>
  <c r="D83" i="3" s="1"/>
  <c r="B83" i="3"/>
  <c r="B72" i="3"/>
  <c r="B71" i="3"/>
  <c r="B70" i="3"/>
  <c r="B69" i="3"/>
  <c r="C72" i="3"/>
  <c r="C58" i="3"/>
  <c r="B58" i="3"/>
  <c r="C57" i="3"/>
  <c r="D57" i="3" s="1"/>
  <c r="B57" i="3"/>
  <c r="C56" i="3"/>
  <c r="D56" i="3" s="1"/>
  <c r="B56" i="3"/>
  <c r="C55" i="3"/>
  <c r="B55" i="3"/>
  <c r="D55" i="3" s="1"/>
  <c r="C44" i="3"/>
  <c r="B44" i="3"/>
  <c r="C43" i="3"/>
  <c r="D43" i="3" s="1"/>
  <c r="B43" i="3"/>
  <c r="C42" i="3"/>
  <c r="D42" i="3" s="1"/>
  <c r="B42" i="3"/>
  <c r="C41" i="3"/>
  <c r="B41" i="3"/>
  <c r="C30" i="3"/>
  <c r="D30" i="3" s="1"/>
  <c r="B30" i="3"/>
  <c r="C29" i="3"/>
  <c r="B29" i="3"/>
  <c r="C28" i="3"/>
  <c r="D28" i="3" s="1"/>
  <c r="B28" i="3"/>
  <c r="C27" i="3"/>
  <c r="D27" i="3" s="1"/>
  <c r="B27" i="3"/>
  <c r="C16" i="3"/>
  <c r="D16" i="3" s="1"/>
  <c r="B16" i="3"/>
  <c r="C15" i="3"/>
  <c r="D15" i="3" s="1"/>
  <c r="B15" i="3"/>
  <c r="C14" i="3"/>
  <c r="B14" i="3"/>
  <c r="C13" i="3"/>
  <c r="B13" i="3"/>
  <c r="D45" i="4"/>
  <c r="D44" i="4"/>
  <c r="AK10" i="3"/>
  <c r="C10" i="3"/>
  <c r="D43" i="4" s="1"/>
  <c r="AK9" i="3"/>
  <c r="C9" i="3"/>
  <c r="AK8" i="3"/>
  <c r="AK12" i="3" s="1"/>
  <c r="AJ8" i="3"/>
  <c r="AJ12" i="3" s="1"/>
  <c r="AN5" i="3"/>
  <c r="AK5" i="3"/>
  <c r="AJ5" i="3"/>
  <c r="J5" i="3"/>
  <c r="K5" i="3" s="1"/>
  <c r="L5" i="3" s="1"/>
  <c r="M5" i="3" s="1"/>
  <c r="N5" i="3" s="1"/>
  <c r="O5" i="3" s="1"/>
  <c r="P5" i="3" s="1"/>
  <c r="Q5" i="3" s="1"/>
  <c r="R5" i="3" s="1"/>
  <c r="S5" i="3" s="1"/>
  <c r="T5" i="3" s="1"/>
  <c r="U5" i="3" s="1"/>
  <c r="V5" i="3" s="1"/>
  <c r="W5" i="3" s="1"/>
  <c r="X5" i="3" s="1"/>
  <c r="Y5" i="3" s="1"/>
  <c r="Z5" i="3" s="1"/>
  <c r="AA5" i="3" s="1"/>
  <c r="AB5" i="3" s="1"/>
  <c r="AC5" i="3" s="1"/>
  <c r="AD5" i="3" s="1"/>
  <c r="AE5" i="3" s="1"/>
  <c r="AF5" i="3" s="1"/>
  <c r="F5" i="3"/>
  <c r="G5" i="3" s="1"/>
  <c r="H5" i="3" s="1"/>
  <c r="I5" i="3" s="1"/>
  <c r="E5" i="3"/>
  <c r="AL4" i="3"/>
  <c r="K64" i="2"/>
  <c r="K67" i="2" s="1"/>
  <c r="J64" i="2"/>
  <c r="I64" i="2"/>
  <c r="I67" i="2" s="1"/>
  <c r="H64" i="2"/>
  <c r="H65" i="2" s="1"/>
  <c r="G64" i="2"/>
  <c r="G67" i="2" s="1"/>
  <c r="F64" i="2"/>
  <c r="F68" i="2" s="1"/>
  <c r="B170" i="2"/>
  <c r="B169" i="2"/>
  <c r="B168" i="2"/>
  <c r="B167" i="2"/>
  <c r="I166" i="2"/>
  <c r="I165" i="2"/>
  <c r="I164" i="2"/>
  <c r="I163" i="2"/>
  <c r="AI162" i="2"/>
  <c r="AH162" i="2"/>
  <c r="AH166" i="2" s="1"/>
  <c r="AG162" i="2"/>
  <c r="AG166" i="2" s="1"/>
  <c r="AF162" i="2"/>
  <c r="AE162" i="2"/>
  <c r="AD162" i="2"/>
  <c r="AD166" i="2" s="1"/>
  <c r="AC162" i="2"/>
  <c r="AC166" i="2" s="1"/>
  <c r="AB162" i="2"/>
  <c r="AA162" i="2"/>
  <c r="AA164" i="2" s="1"/>
  <c r="Z162" i="2"/>
  <c r="Z166" i="2" s="1"/>
  <c r="Y162" i="2"/>
  <c r="Y166" i="2" s="1"/>
  <c r="X162" i="2"/>
  <c r="W162" i="2"/>
  <c r="V162" i="2"/>
  <c r="V166" i="2" s="1"/>
  <c r="U162" i="2"/>
  <c r="U166" i="2" s="1"/>
  <c r="T162" i="2"/>
  <c r="S162" i="2"/>
  <c r="R162" i="2"/>
  <c r="R166" i="2" s="1"/>
  <c r="Q162" i="2"/>
  <c r="Q166" i="2" s="1"/>
  <c r="P162" i="2"/>
  <c r="O162" i="2"/>
  <c r="N162" i="2"/>
  <c r="N166" i="2" s="1"/>
  <c r="M162" i="2"/>
  <c r="M166" i="2" s="1"/>
  <c r="L162" i="2"/>
  <c r="K162" i="2"/>
  <c r="J162" i="2"/>
  <c r="J166" i="2" s="1"/>
  <c r="H162" i="2"/>
  <c r="H165" i="2" s="1"/>
  <c r="G162" i="2"/>
  <c r="F162" i="2"/>
  <c r="E162" i="2"/>
  <c r="G159" i="2"/>
  <c r="H159" i="2" s="1"/>
  <c r="I159" i="2" s="1"/>
  <c r="J159" i="2" s="1"/>
  <c r="K159" i="2" s="1"/>
  <c r="L159" i="2" s="1"/>
  <c r="M159" i="2" s="1"/>
  <c r="N159" i="2" s="1"/>
  <c r="O159" i="2" s="1"/>
  <c r="P159" i="2" s="1"/>
  <c r="Q159" i="2" s="1"/>
  <c r="R159" i="2" s="1"/>
  <c r="S159" i="2" s="1"/>
  <c r="T159" i="2" s="1"/>
  <c r="U159" i="2" s="1"/>
  <c r="V159" i="2" s="1"/>
  <c r="W159" i="2" s="1"/>
  <c r="X159" i="2" s="1"/>
  <c r="Y159" i="2" s="1"/>
  <c r="Z159" i="2" s="1"/>
  <c r="AA159" i="2" s="1"/>
  <c r="AB159" i="2" s="1"/>
  <c r="AC159" i="2" s="1"/>
  <c r="AD159" i="2" s="1"/>
  <c r="AE159" i="2" s="1"/>
  <c r="AF159" i="2" s="1"/>
  <c r="F159" i="2"/>
  <c r="E159" i="2"/>
  <c r="B156" i="2"/>
  <c r="B155" i="2"/>
  <c r="B154" i="2"/>
  <c r="B153" i="2"/>
  <c r="I152" i="2"/>
  <c r="I151" i="2"/>
  <c r="I150" i="2"/>
  <c r="I149" i="2"/>
  <c r="AI148" i="2"/>
  <c r="AI152" i="2" s="1"/>
  <c r="AH148" i="2"/>
  <c r="AH152" i="2" s="1"/>
  <c r="AG148" i="2"/>
  <c r="AF148" i="2"/>
  <c r="AF152" i="2" s="1"/>
  <c r="AE148" i="2"/>
  <c r="AE150" i="2" s="1"/>
  <c r="AD148" i="2"/>
  <c r="AD152" i="2" s="1"/>
  <c r="AC148" i="2"/>
  <c r="AB148" i="2"/>
  <c r="AB150" i="2" s="1"/>
  <c r="AA148" i="2"/>
  <c r="AA152" i="2" s="1"/>
  <c r="Z148" i="2"/>
  <c r="Z152" i="2" s="1"/>
  <c r="Y148" i="2"/>
  <c r="Y152" i="2" s="1"/>
  <c r="X148" i="2"/>
  <c r="X152" i="2" s="1"/>
  <c r="W148" i="2"/>
  <c r="W151" i="2" s="1"/>
  <c r="V148" i="2"/>
  <c r="V152" i="2" s="1"/>
  <c r="U148" i="2"/>
  <c r="U151" i="2" s="1"/>
  <c r="T148" i="2"/>
  <c r="T150" i="2" s="1"/>
  <c r="S148" i="2"/>
  <c r="S152" i="2" s="1"/>
  <c r="R148" i="2"/>
  <c r="R152" i="2" s="1"/>
  <c r="Q148" i="2"/>
  <c r="Q151" i="2" s="1"/>
  <c r="P148" i="2"/>
  <c r="P152" i="2" s="1"/>
  <c r="O148" i="2"/>
  <c r="O150" i="2" s="1"/>
  <c r="N148" i="2"/>
  <c r="N152" i="2" s="1"/>
  <c r="M148" i="2"/>
  <c r="L148" i="2"/>
  <c r="L150" i="2" s="1"/>
  <c r="K148" i="2"/>
  <c r="K152" i="2" s="1"/>
  <c r="J148" i="2"/>
  <c r="J152" i="2" s="1"/>
  <c r="H148" i="2"/>
  <c r="G148" i="2"/>
  <c r="G152" i="2" s="1"/>
  <c r="F148" i="2"/>
  <c r="F151" i="2" s="1"/>
  <c r="E148" i="2"/>
  <c r="E152" i="2" s="1"/>
  <c r="V145" i="2"/>
  <c r="W145" i="2" s="1"/>
  <c r="X145" i="2" s="1"/>
  <c r="Y145" i="2" s="1"/>
  <c r="Z145" i="2" s="1"/>
  <c r="AA145" i="2" s="1"/>
  <c r="AB145" i="2" s="1"/>
  <c r="AC145" i="2" s="1"/>
  <c r="AD145" i="2" s="1"/>
  <c r="AE145" i="2" s="1"/>
  <c r="AF145" i="2" s="1"/>
  <c r="F145" i="2"/>
  <c r="G145" i="2" s="1"/>
  <c r="H145" i="2" s="1"/>
  <c r="I145" i="2" s="1"/>
  <c r="J145" i="2" s="1"/>
  <c r="K145" i="2" s="1"/>
  <c r="L145" i="2" s="1"/>
  <c r="M145" i="2" s="1"/>
  <c r="N145" i="2" s="1"/>
  <c r="O145" i="2" s="1"/>
  <c r="P145" i="2" s="1"/>
  <c r="Q145" i="2" s="1"/>
  <c r="R145" i="2" s="1"/>
  <c r="S145" i="2" s="1"/>
  <c r="T145" i="2" s="1"/>
  <c r="U145" i="2" s="1"/>
  <c r="E145" i="2"/>
  <c r="B142" i="2"/>
  <c r="B141" i="2"/>
  <c r="B140" i="2"/>
  <c r="B139" i="2"/>
  <c r="I138" i="2"/>
  <c r="I137" i="2"/>
  <c r="I136" i="2"/>
  <c r="I135" i="2"/>
  <c r="AI134" i="2"/>
  <c r="AI138" i="2" s="1"/>
  <c r="AH134" i="2"/>
  <c r="AH136" i="2" s="1"/>
  <c r="AG134" i="2"/>
  <c r="AG136" i="2" s="1"/>
  <c r="AF134" i="2"/>
  <c r="AE134" i="2"/>
  <c r="AE138" i="2" s="1"/>
  <c r="AD134" i="2"/>
  <c r="AD136" i="2" s="1"/>
  <c r="AC134" i="2"/>
  <c r="AB134" i="2"/>
  <c r="AA134" i="2"/>
  <c r="AA138" i="2" s="1"/>
  <c r="Z134" i="2"/>
  <c r="Z138" i="2" s="1"/>
  <c r="Y134" i="2"/>
  <c r="Y136" i="2" s="1"/>
  <c r="X134" i="2"/>
  <c r="W134" i="2"/>
  <c r="V134" i="2"/>
  <c r="V138" i="2" s="1"/>
  <c r="U134" i="2"/>
  <c r="U138" i="2" s="1"/>
  <c r="T134" i="2"/>
  <c r="S134" i="2"/>
  <c r="S135" i="2" s="1"/>
  <c r="R134" i="2"/>
  <c r="R138" i="2" s="1"/>
  <c r="Q134" i="2"/>
  <c r="Q136" i="2" s="1"/>
  <c r="P134" i="2"/>
  <c r="O134" i="2"/>
  <c r="N134" i="2"/>
  <c r="N138" i="2" s="1"/>
  <c r="M134" i="2"/>
  <c r="M138" i="2" s="1"/>
  <c r="L134" i="2"/>
  <c r="K134" i="2"/>
  <c r="K137" i="2" s="1"/>
  <c r="J134" i="2"/>
  <c r="J138" i="2" s="1"/>
  <c r="H134" i="2"/>
  <c r="H136" i="2" s="1"/>
  <c r="G134" i="2"/>
  <c r="G135" i="2" s="1"/>
  <c r="F134" i="2"/>
  <c r="F137" i="2" s="1"/>
  <c r="E134" i="2"/>
  <c r="E136" i="2" s="1"/>
  <c r="AD131" i="2"/>
  <c r="AE131" i="2" s="1"/>
  <c r="AF131" i="2" s="1"/>
  <c r="S131" i="2"/>
  <c r="T131" i="2" s="1"/>
  <c r="U131" i="2" s="1"/>
  <c r="V131" i="2" s="1"/>
  <c r="W131" i="2" s="1"/>
  <c r="X131" i="2" s="1"/>
  <c r="Y131" i="2" s="1"/>
  <c r="Z131" i="2" s="1"/>
  <c r="AA131" i="2" s="1"/>
  <c r="AB131" i="2" s="1"/>
  <c r="AC131" i="2" s="1"/>
  <c r="H131" i="2"/>
  <c r="I131" i="2" s="1"/>
  <c r="J131" i="2" s="1"/>
  <c r="K131" i="2" s="1"/>
  <c r="L131" i="2" s="1"/>
  <c r="M131" i="2" s="1"/>
  <c r="N131" i="2" s="1"/>
  <c r="O131" i="2" s="1"/>
  <c r="P131" i="2" s="1"/>
  <c r="Q131" i="2" s="1"/>
  <c r="R131" i="2" s="1"/>
  <c r="G131" i="2"/>
  <c r="F131" i="2"/>
  <c r="E131" i="2"/>
  <c r="B128" i="2"/>
  <c r="B127" i="2"/>
  <c r="B126" i="2"/>
  <c r="B125" i="2"/>
  <c r="I124" i="2"/>
  <c r="E124" i="2"/>
  <c r="I123" i="2"/>
  <c r="I122" i="2"/>
  <c r="AI121" i="2"/>
  <c r="I121" i="2"/>
  <c r="AI120" i="2"/>
  <c r="AI124" i="2" s="1"/>
  <c r="AH120" i="2"/>
  <c r="AH123" i="2" s="1"/>
  <c r="AG120" i="2"/>
  <c r="AG122" i="2" s="1"/>
  <c r="AF120" i="2"/>
  <c r="AF124" i="2" s="1"/>
  <c r="AE120" i="2"/>
  <c r="AE124" i="2" s="1"/>
  <c r="AD120" i="2"/>
  <c r="AD124" i="2" s="1"/>
  <c r="AC120" i="2"/>
  <c r="AC122" i="2" s="1"/>
  <c r="AB120" i="2"/>
  <c r="AA120" i="2"/>
  <c r="AA124" i="2" s="1"/>
  <c r="Z120" i="2"/>
  <c r="Z122" i="2" s="1"/>
  <c r="Y120" i="2"/>
  <c r="X120" i="2"/>
  <c r="W120" i="2"/>
  <c r="W124" i="2" s="1"/>
  <c r="V120" i="2"/>
  <c r="V123" i="2" s="1"/>
  <c r="U120" i="2"/>
  <c r="U124" i="2" s="1"/>
  <c r="T120" i="2"/>
  <c r="S120" i="2"/>
  <c r="S124" i="2" s="1"/>
  <c r="R120" i="2"/>
  <c r="R123" i="2" s="1"/>
  <c r="Q120" i="2"/>
  <c r="Q122" i="2" s="1"/>
  <c r="P120" i="2"/>
  <c r="O120" i="2"/>
  <c r="O124" i="2" s="1"/>
  <c r="N120" i="2"/>
  <c r="N124" i="2" s="1"/>
  <c r="M120" i="2"/>
  <c r="M122" i="2" s="1"/>
  <c r="L120" i="2"/>
  <c r="L124" i="2" s="1"/>
  <c r="K120" i="2"/>
  <c r="K124" i="2" s="1"/>
  <c r="J120" i="2"/>
  <c r="J122" i="2" s="1"/>
  <c r="H120" i="2"/>
  <c r="H123" i="2" s="1"/>
  <c r="G120" i="2"/>
  <c r="G121" i="2" s="1"/>
  <c r="F120" i="2"/>
  <c r="F123" i="2" s="1"/>
  <c r="E120" i="2"/>
  <c r="H117" i="2"/>
  <c r="I117" i="2" s="1"/>
  <c r="J117" i="2" s="1"/>
  <c r="K117" i="2" s="1"/>
  <c r="L117" i="2" s="1"/>
  <c r="M117" i="2" s="1"/>
  <c r="N117" i="2" s="1"/>
  <c r="O117" i="2" s="1"/>
  <c r="P117" i="2" s="1"/>
  <c r="Q117" i="2" s="1"/>
  <c r="R117" i="2" s="1"/>
  <c r="S117" i="2" s="1"/>
  <c r="T117" i="2" s="1"/>
  <c r="U117" i="2" s="1"/>
  <c r="V117" i="2" s="1"/>
  <c r="W117" i="2" s="1"/>
  <c r="X117" i="2" s="1"/>
  <c r="Y117" i="2" s="1"/>
  <c r="Z117" i="2" s="1"/>
  <c r="AA117" i="2" s="1"/>
  <c r="AB117" i="2" s="1"/>
  <c r="AC117" i="2" s="1"/>
  <c r="AD117" i="2" s="1"/>
  <c r="AE117" i="2" s="1"/>
  <c r="AF117" i="2" s="1"/>
  <c r="G117" i="2"/>
  <c r="E117" i="2"/>
  <c r="F117" i="2" s="1"/>
  <c r="B114" i="2"/>
  <c r="B113" i="2"/>
  <c r="B112" i="2"/>
  <c r="B111" i="2"/>
  <c r="I110" i="2"/>
  <c r="I109" i="2"/>
  <c r="I108" i="2"/>
  <c r="I107" i="2"/>
  <c r="AI106" i="2"/>
  <c r="AI109" i="2" s="1"/>
  <c r="AH106" i="2"/>
  <c r="AH108" i="2" s="1"/>
  <c r="AG106" i="2"/>
  <c r="AG109" i="2" s="1"/>
  <c r="AF106" i="2"/>
  <c r="AF110" i="2" s="1"/>
  <c r="AE106" i="2"/>
  <c r="AE109" i="2" s="1"/>
  <c r="AD106" i="2"/>
  <c r="AC106" i="2"/>
  <c r="AC108" i="2" s="1"/>
  <c r="AB106" i="2"/>
  <c r="AB110" i="2" s="1"/>
  <c r="AA106" i="2"/>
  <c r="AA108" i="2" s="1"/>
  <c r="Z106" i="2"/>
  <c r="Z110" i="2" s="1"/>
  <c r="Y106" i="2"/>
  <c r="Y109" i="2" s="1"/>
  <c r="X106" i="2"/>
  <c r="X110" i="2" s="1"/>
  <c r="W106" i="2"/>
  <c r="W110" i="2" s="1"/>
  <c r="V106" i="2"/>
  <c r="U106" i="2"/>
  <c r="U108" i="2" s="1"/>
  <c r="T106" i="2"/>
  <c r="T110" i="2" s="1"/>
  <c r="S106" i="2"/>
  <c r="S107" i="2" s="1"/>
  <c r="R106" i="2"/>
  <c r="Q106" i="2"/>
  <c r="Q109" i="2" s="1"/>
  <c r="P106" i="2"/>
  <c r="P110" i="2" s="1"/>
  <c r="O106" i="2"/>
  <c r="O109" i="2" s="1"/>
  <c r="N106" i="2"/>
  <c r="M106" i="2"/>
  <c r="M108" i="2" s="1"/>
  <c r="L106" i="2"/>
  <c r="L110" i="2" s="1"/>
  <c r="K106" i="2"/>
  <c r="K108" i="2" s="1"/>
  <c r="J106" i="2"/>
  <c r="H106" i="2"/>
  <c r="G106" i="2"/>
  <c r="G110" i="2" s="1"/>
  <c r="F106" i="2"/>
  <c r="E106" i="2"/>
  <c r="E107" i="2" s="1"/>
  <c r="E103" i="2"/>
  <c r="F103" i="2" s="1"/>
  <c r="G103" i="2" s="1"/>
  <c r="H103" i="2" s="1"/>
  <c r="I103" i="2" s="1"/>
  <c r="J103" i="2" s="1"/>
  <c r="K103" i="2" s="1"/>
  <c r="L103" i="2" s="1"/>
  <c r="M103" i="2" s="1"/>
  <c r="N103" i="2" s="1"/>
  <c r="O103" i="2" s="1"/>
  <c r="P103" i="2" s="1"/>
  <c r="Q103" i="2" s="1"/>
  <c r="R103" i="2" s="1"/>
  <c r="S103" i="2" s="1"/>
  <c r="T103" i="2" s="1"/>
  <c r="U103" i="2" s="1"/>
  <c r="V103" i="2" s="1"/>
  <c r="W103" i="2" s="1"/>
  <c r="X103" i="2" s="1"/>
  <c r="Y103" i="2" s="1"/>
  <c r="Z103" i="2" s="1"/>
  <c r="AA103" i="2" s="1"/>
  <c r="AB103" i="2" s="1"/>
  <c r="AC103" i="2" s="1"/>
  <c r="AD103" i="2" s="1"/>
  <c r="AE103" i="2" s="1"/>
  <c r="AF103" i="2" s="1"/>
  <c r="B100" i="2"/>
  <c r="B99" i="2"/>
  <c r="B98" i="2"/>
  <c r="B97" i="2"/>
  <c r="I96" i="2"/>
  <c r="I95" i="2"/>
  <c r="I94" i="2"/>
  <c r="I93" i="2"/>
  <c r="AI92" i="2"/>
  <c r="AI95" i="2" s="1"/>
  <c r="AH92" i="2"/>
  <c r="AH95" i="2" s="1"/>
  <c r="AG92" i="2"/>
  <c r="AG94" i="2" s="1"/>
  <c r="AF92" i="2"/>
  <c r="AF93" i="2" s="1"/>
  <c r="AE92" i="2"/>
  <c r="AE94" i="2" s="1"/>
  <c r="AD92" i="2"/>
  <c r="AC92" i="2"/>
  <c r="AC94" i="2" s="1"/>
  <c r="AB92" i="2"/>
  <c r="AB96" i="2" s="1"/>
  <c r="AA92" i="2"/>
  <c r="AA94" i="2" s="1"/>
  <c r="Z92" i="2"/>
  <c r="Z96" i="2" s="1"/>
  <c r="Y92" i="2"/>
  <c r="X92" i="2"/>
  <c r="X96" i="2" s="1"/>
  <c r="W92" i="2"/>
  <c r="W94" i="2" s="1"/>
  <c r="V92" i="2"/>
  <c r="U92" i="2"/>
  <c r="U94" i="2" s="1"/>
  <c r="T92" i="2"/>
  <c r="T95" i="2" s="1"/>
  <c r="S92" i="2"/>
  <c r="S96" i="2" s="1"/>
  <c r="R92" i="2"/>
  <c r="R95" i="2" s="1"/>
  <c r="Q92" i="2"/>
  <c r="Q94" i="2" s="1"/>
  <c r="P92" i="2"/>
  <c r="P93" i="2" s="1"/>
  <c r="O92" i="2"/>
  <c r="O94" i="2" s="1"/>
  <c r="N92" i="2"/>
  <c r="M92" i="2"/>
  <c r="M94" i="2" s="1"/>
  <c r="L92" i="2"/>
  <c r="L95" i="2" s="1"/>
  <c r="K92" i="2"/>
  <c r="K94" i="2" s="1"/>
  <c r="J92" i="2"/>
  <c r="J94" i="2" s="1"/>
  <c r="H92" i="2"/>
  <c r="H93" i="2" s="1"/>
  <c r="G92" i="2"/>
  <c r="G94" i="2" s="1"/>
  <c r="F92" i="2"/>
  <c r="F95" i="2" s="1"/>
  <c r="E92" i="2"/>
  <c r="G89" i="2"/>
  <c r="H89" i="2" s="1"/>
  <c r="I89" i="2" s="1"/>
  <c r="J89" i="2" s="1"/>
  <c r="K89" i="2" s="1"/>
  <c r="L89" i="2" s="1"/>
  <c r="M89" i="2" s="1"/>
  <c r="N89" i="2" s="1"/>
  <c r="O89" i="2" s="1"/>
  <c r="P89" i="2" s="1"/>
  <c r="Q89" i="2" s="1"/>
  <c r="R89" i="2" s="1"/>
  <c r="S89" i="2" s="1"/>
  <c r="T89" i="2" s="1"/>
  <c r="U89" i="2" s="1"/>
  <c r="V89" i="2" s="1"/>
  <c r="W89" i="2" s="1"/>
  <c r="X89" i="2" s="1"/>
  <c r="Y89" i="2" s="1"/>
  <c r="Z89" i="2" s="1"/>
  <c r="AA89" i="2" s="1"/>
  <c r="AB89" i="2" s="1"/>
  <c r="AC89" i="2" s="1"/>
  <c r="AD89" i="2" s="1"/>
  <c r="AE89" i="2" s="1"/>
  <c r="AF89" i="2" s="1"/>
  <c r="E89" i="2"/>
  <c r="F89" i="2" s="1"/>
  <c r="B86" i="2"/>
  <c r="B85" i="2"/>
  <c r="B84" i="2"/>
  <c r="B83" i="2"/>
  <c r="M82" i="2"/>
  <c r="I82" i="2"/>
  <c r="I81" i="2"/>
  <c r="I80" i="2"/>
  <c r="S79" i="2"/>
  <c r="I79" i="2"/>
  <c r="AI78" i="2"/>
  <c r="AI81" i="2" s="1"/>
  <c r="AH78" i="2"/>
  <c r="AH82" i="2" s="1"/>
  <c r="AG78" i="2"/>
  <c r="AG82" i="2" s="1"/>
  <c r="AF78" i="2"/>
  <c r="AF82" i="2" s="1"/>
  <c r="AE78" i="2"/>
  <c r="AE80" i="2" s="1"/>
  <c r="AD78" i="2"/>
  <c r="AD82" i="2" s="1"/>
  <c r="AC78" i="2"/>
  <c r="AC79" i="2" s="1"/>
  <c r="AB78" i="2"/>
  <c r="AB82" i="2" s="1"/>
  <c r="AA78" i="2"/>
  <c r="AA82" i="2" s="1"/>
  <c r="Z78" i="2"/>
  <c r="Z80" i="2" s="1"/>
  <c r="Y78" i="2"/>
  <c r="X78" i="2"/>
  <c r="X82" i="2" s="1"/>
  <c r="W78" i="2"/>
  <c r="W79" i="2" s="1"/>
  <c r="V78" i="2"/>
  <c r="V80" i="2" s="1"/>
  <c r="U78" i="2"/>
  <c r="T78" i="2"/>
  <c r="T81" i="2" s="1"/>
  <c r="S78" i="2"/>
  <c r="S81" i="2" s="1"/>
  <c r="R78" i="2"/>
  <c r="R82" i="2" s="1"/>
  <c r="Q78" i="2"/>
  <c r="P78" i="2"/>
  <c r="O78" i="2"/>
  <c r="O80" i="2" s="1"/>
  <c r="N78" i="2"/>
  <c r="N82" i="2" s="1"/>
  <c r="M78" i="2"/>
  <c r="M79" i="2" s="1"/>
  <c r="L78" i="2"/>
  <c r="K78" i="2"/>
  <c r="K82" i="2" s="1"/>
  <c r="J78" i="2"/>
  <c r="J80" i="2" s="1"/>
  <c r="H78" i="2"/>
  <c r="G78" i="2"/>
  <c r="F78" i="2"/>
  <c r="F80" i="2" s="1"/>
  <c r="E78" i="2"/>
  <c r="E82" i="2" s="1"/>
  <c r="G75" i="2"/>
  <c r="H75" i="2" s="1"/>
  <c r="I75" i="2" s="1"/>
  <c r="J75" i="2" s="1"/>
  <c r="K75" i="2" s="1"/>
  <c r="L75" i="2" s="1"/>
  <c r="M75" i="2" s="1"/>
  <c r="N75" i="2" s="1"/>
  <c r="O75" i="2" s="1"/>
  <c r="P75" i="2" s="1"/>
  <c r="Q75" i="2" s="1"/>
  <c r="R75" i="2" s="1"/>
  <c r="S75" i="2" s="1"/>
  <c r="T75" i="2" s="1"/>
  <c r="U75" i="2" s="1"/>
  <c r="V75" i="2" s="1"/>
  <c r="W75" i="2" s="1"/>
  <c r="X75" i="2" s="1"/>
  <c r="Y75" i="2" s="1"/>
  <c r="Z75" i="2" s="1"/>
  <c r="AA75" i="2" s="1"/>
  <c r="AB75" i="2" s="1"/>
  <c r="AC75" i="2" s="1"/>
  <c r="AD75" i="2" s="1"/>
  <c r="AE75" i="2" s="1"/>
  <c r="AF75" i="2" s="1"/>
  <c r="F75" i="2"/>
  <c r="E75" i="2"/>
  <c r="B72" i="2"/>
  <c r="B71" i="2"/>
  <c r="B70" i="2"/>
  <c r="B69" i="2"/>
  <c r="I68" i="2"/>
  <c r="AA67" i="2"/>
  <c r="I66" i="2"/>
  <c r="AF65" i="2"/>
  <c r="P65" i="2"/>
  <c r="O65" i="2"/>
  <c r="I65" i="2"/>
  <c r="AI64" i="2"/>
  <c r="AI68" i="2" s="1"/>
  <c r="AH64" i="2"/>
  <c r="AH66" i="2" s="1"/>
  <c r="AG64" i="2"/>
  <c r="AF64" i="2"/>
  <c r="AF68" i="2" s="1"/>
  <c r="AE64" i="2"/>
  <c r="AE68" i="2" s="1"/>
  <c r="AD64" i="2"/>
  <c r="AD66" i="2" s="1"/>
  <c r="AC64" i="2"/>
  <c r="AC68" i="2" s="1"/>
  <c r="AB64" i="2"/>
  <c r="AB68" i="2" s="1"/>
  <c r="AA64" i="2"/>
  <c r="AA68" i="2" s="1"/>
  <c r="Z64" i="2"/>
  <c r="Z66" i="2" s="1"/>
  <c r="Y64" i="2"/>
  <c r="X64" i="2"/>
  <c r="X68" i="2" s="1"/>
  <c r="W64" i="2"/>
  <c r="W68" i="2" s="1"/>
  <c r="V64" i="2"/>
  <c r="V66" i="2" s="1"/>
  <c r="U64" i="2"/>
  <c r="U68" i="2" s="1"/>
  <c r="T64" i="2"/>
  <c r="T68" i="2" s="1"/>
  <c r="S64" i="2"/>
  <c r="S68" i="2" s="1"/>
  <c r="R64" i="2"/>
  <c r="R68" i="2" s="1"/>
  <c r="Q64" i="2"/>
  <c r="P64" i="2"/>
  <c r="P68" i="2" s="1"/>
  <c r="O64" i="2"/>
  <c r="O68" i="2" s="1"/>
  <c r="N64" i="2"/>
  <c r="N66" i="2" s="1"/>
  <c r="M64" i="2"/>
  <c r="M66" i="2" s="1"/>
  <c r="L64" i="2"/>
  <c r="L68" i="2" s="1"/>
  <c r="J66" i="2"/>
  <c r="G68" i="2"/>
  <c r="E64" i="2"/>
  <c r="E66" i="2" s="1"/>
  <c r="E61" i="2"/>
  <c r="F61" i="2" s="1"/>
  <c r="G61" i="2" s="1"/>
  <c r="H61" i="2" s="1"/>
  <c r="I61" i="2" s="1"/>
  <c r="J61" i="2" s="1"/>
  <c r="K61" i="2" s="1"/>
  <c r="L61" i="2" s="1"/>
  <c r="M61" i="2" s="1"/>
  <c r="N61" i="2" s="1"/>
  <c r="O61" i="2" s="1"/>
  <c r="P61" i="2" s="1"/>
  <c r="Q61" i="2" s="1"/>
  <c r="R61" i="2" s="1"/>
  <c r="S61" i="2" s="1"/>
  <c r="T61" i="2" s="1"/>
  <c r="U61" i="2" s="1"/>
  <c r="V61" i="2" s="1"/>
  <c r="W61" i="2" s="1"/>
  <c r="X61" i="2" s="1"/>
  <c r="Y61" i="2" s="1"/>
  <c r="Z61" i="2" s="1"/>
  <c r="AA61" i="2" s="1"/>
  <c r="AB61" i="2" s="1"/>
  <c r="AC61" i="2" s="1"/>
  <c r="AD61" i="2" s="1"/>
  <c r="AE61" i="2" s="1"/>
  <c r="AF61" i="2" s="1"/>
  <c r="B61" i="2"/>
  <c r="B75" i="2" s="1"/>
  <c r="B89" i="2" s="1"/>
  <c r="B103" i="2" s="1"/>
  <c r="B117" i="2" s="1"/>
  <c r="B131" i="2" s="1"/>
  <c r="B145" i="2" s="1"/>
  <c r="B159" i="2" s="1"/>
  <c r="C170" i="2" s="1"/>
  <c r="D170" i="2" s="1"/>
  <c r="C58" i="2"/>
  <c r="D58" i="2" s="1"/>
  <c r="B58" i="2"/>
  <c r="C57" i="2"/>
  <c r="D57" i="2" s="1"/>
  <c r="B57" i="2"/>
  <c r="C56" i="2"/>
  <c r="B56" i="2"/>
  <c r="C55" i="2"/>
  <c r="B55" i="2"/>
  <c r="I54" i="2"/>
  <c r="AD53" i="2"/>
  <c r="I53" i="2"/>
  <c r="I52" i="2"/>
  <c r="I51" i="2"/>
  <c r="AI50" i="2"/>
  <c r="AI54" i="2" s="1"/>
  <c r="AH50" i="2"/>
  <c r="AH54" i="2" s="1"/>
  <c r="AG50" i="2"/>
  <c r="AG54" i="2" s="1"/>
  <c r="AF50" i="2"/>
  <c r="AF52" i="2" s="1"/>
  <c r="AE50" i="2"/>
  <c r="AE52" i="2" s="1"/>
  <c r="AD50" i="2"/>
  <c r="AD54" i="2" s="1"/>
  <c r="AC50" i="2"/>
  <c r="AC54" i="2" s="1"/>
  <c r="AB50" i="2"/>
  <c r="AB52" i="2" s="1"/>
  <c r="AA50" i="2"/>
  <c r="AA54" i="2" s="1"/>
  <c r="Z50" i="2"/>
  <c r="Z54" i="2" s="1"/>
  <c r="Y50" i="2"/>
  <c r="Y54" i="2" s="1"/>
  <c r="X50" i="2"/>
  <c r="X52" i="2" s="1"/>
  <c r="W50" i="2"/>
  <c r="W52" i="2" s="1"/>
  <c r="V50" i="2"/>
  <c r="V54" i="2" s="1"/>
  <c r="U50" i="2"/>
  <c r="U54" i="2" s="1"/>
  <c r="T50" i="2"/>
  <c r="T54" i="2" s="1"/>
  <c r="S50" i="2"/>
  <c r="S54" i="2" s="1"/>
  <c r="R50" i="2"/>
  <c r="R54" i="2" s="1"/>
  <c r="Q50" i="2"/>
  <c r="Q54" i="2" s="1"/>
  <c r="P50" i="2"/>
  <c r="P52" i="2" s="1"/>
  <c r="O50" i="2"/>
  <c r="O52" i="2" s="1"/>
  <c r="N50" i="2"/>
  <c r="N54" i="2" s="1"/>
  <c r="M50" i="2"/>
  <c r="M54" i="2" s="1"/>
  <c r="L50" i="2"/>
  <c r="L52" i="2" s="1"/>
  <c r="K50" i="2"/>
  <c r="K54" i="2" s="1"/>
  <c r="J50" i="2"/>
  <c r="J54" i="2" s="1"/>
  <c r="H50" i="2"/>
  <c r="H52" i="2" s="1"/>
  <c r="G50" i="2"/>
  <c r="G52" i="2" s="1"/>
  <c r="F50" i="2"/>
  <c r="E50" i="2"/>
  <c r="E54" i="2" s="1"/>
  <c r="G47" i="2"/>
  <c r="H47" i="2" s="1"/>
  <c r="I47" i="2" s="1"/>
  <c r="J47" i="2" s="1"/>
  <c r="K47" i="2" s="1"/>
  <c r="L47" i="2" s="1"/>
  <c r="M47" i="2" s="1"/>
  <c r="N47" i="2" s="1"/>
  <c r="O47" i="2" s="1"/>
  <c r="P47" i="2" s="1"/>
  <c r="Q47" i="2" s="1"/>
  <c r="R47" i="2" s="1"/>
  <c r="S47" i="2" s="1"/>
  <c r="T47" i="2" s="1"/>
  <c r="U47" i="2" s="1"/>
  <c r="V47" i="2" s="1"/>
  <c r="W47" i="2" s="1"/>
  <c r="X47" i="2" s="1"/>
  <c r="Y47" i="2" s="1"/>
  <c r="Z47" i="2" s="1"/>
  <c r="AA47" i="2" s="1"/>
  <c r="AB47" i="2" s="1"/>
  <c r="AC47" i="2" s="1"/>
  <c r="AD47" i="2" s="1"/>
  <c r="AE47" i="2" s="1"/>
  <c r="AF47" i="2" s="1"/>
  <c r="F47" i="2"/>
  <c r="E47" i="2"/>
  <c r="C44" i="2"/>
  <c r="B44" i="2"/>
  <c r="D44" i="2" s="1"/>
  <c r="C43" i="2"/>
  <c r="D43" i="2" s="1"/>
  <c r="B43" i="2"/>
  <c r="C42" i="2"/>
  <c r="D42" i="2" s="1"/>
  <c r="B42" i="2"/>
  <c r="C41" i="2"/>
  <c r="B41" i="2"/>
  <c r="I40" i="2"/>
  <c r="I39" i="2"/>
  <c r="I38" i="2"/>
  <c r="I37" i="2"/>
  <c r="AI36" i="2"/>
  <c r="AI40" i="2" s="1"/>
  <c r="AH36" i="2"/>
  <c r="AH40" i="2" s="1"/>
  <c r="AG36" i="2"/>
  <c r="AG39" i="2" s="1"/>
  <c r="AF36" i="2"/>
  <c r="AF38" i="2" s="1"/>
  <c r="AE36" i="2"/>
  <c r="AE40" i="2" s="1"/>
  <c r="AD36" i="2"/>
  <c r="AD40" i="2" s="1"/>
  <c r="AC36" i="2"/>
  <c r="AC39" i="2" s="1"/>
  <c r="AB36" i="2"/>
  <c r="AA36" i="2"/>
  <c r="AA40" i="2" s="1"/>
  <c r="Z36" i="2"/>
  <c r="Z40" i="2" s="1"/>
  <c r="Y36" i="2"/>
  <c r="Y39" i="2" s="1"/>
  <c r="X36" i="2"/>
  <c r="X38" i="2" s="1"/>
  <c r="W36" i="2"/>
  <c r="W40" i="2" s="1"/>
  <c r="V36" i="2"/>
  <c r="V40" i="2" s="1"/>
  <c r="U36" i="2"/>
  <c r="U39" i="2" s="1"/>
  <c r="T36" i="2"/>
  <c r="S36" i="2"/>
  <c r="S40" i="2" s="1"/>
  <c r="R36" i="2"/>
  <c r="R40" i="2" s="1"/>
  <c r="Q36" i="2"/>
  <c r="Q37" i="2" s="1"/>
  <c r="P36" i="2"/>
  <c r="O36" i="2"/>
  <c r="O40" i="2" s="1"/>
  <c r="N36" i="2"/>
  <c r="N40" i="2" s="1"/>
  <c r="M36" i="2"/>
  <c r="M40" i="2" s="1"/>
  <c r="L36" i="2"/>
  <c r="K36" i="2"/>
  <c r="K40" i="2" s="1"/>
  <c r="J36" i="2"/>
  <c r="J40" i="2" s="1"/>
  <c r="H36" i="2"/>
  <c r="H38" i="2" s="1"/>
  <c r="G36" i="2"/>
  <c r="G40" i="2" s="1"/>
  <c r="F36" i="2"/>
  <c r="F39" i="2" s="1"/>
  <c r="E36" i="2"/>
  <c r="E40" i="2" s="1"/>
  <c r="F33" i="2"/>
  <c r="G33" i="2" s="1"/>
  <c r="H33" i="2" s="1"/>
  <c r="I33" i="2" s="1"/>
  <c r="J33" i="2" s="1"/>
  <c r="K33" i="2" s="1"/>
  <c r="L33" i="2" s="1"/>
  <c r="M33" i="2" s="1"/>
  <c r="N33" i="2" s="1"/>
  <c r="O33" i="2" s="1"/>
  <c r="P33" i="2" s="1"/>
  <c r="Q33" i="2" s="1"/>
  <c r="R33" i="2" s="1"/>
  <c r="S33" i="2" s="1"/>
  <c r="T33" i="2" s="1"/>
  <c r="U33" i="2" s="1"/>
  <c r="V33" i="2" s="1"/>
  <c r="W33" i="2" s="1"/>
  <c r="X33" i="2" s="1"/>
  <c r="Y33" i="2" s="1"/>
  <c r="Z33" i="2" s="1"/>
  <c r="AA33" i="2" s="1"/>
  <c r="AB33" i="2" s="1"/>
  <c r="AC33" i="2" s="1"/>
  <c r="AD33" i="2" s="1"/>
  <c r="AE33" i="2" s="1"/>
  <c r="AF33" i="2" s="1"/>
  <c r="E33" i="2"/>
  <c r="C30" i="2"/>
  <c r="B30" i="2"/>
  <c r="C29" i="2"/>
  <c r="B29" i="2"/>
  <c r="D29" i="2" s="1"/>
  <c r="C28" i="2"/>
  <c r="D28" i="2" s="1"/>
  <c r="B28" i="2"/>
  <c r="C27" i="2"/>
  <c r="D27" i="2" s="1"/>
  <c r="B27" i="2"/>
  <c r="AH26" i="2"/>
  <c r="R26" i="2"/>
  <c r="Q26" i="2"/>
  <c r="I26" i="2"/>
  <c r="I25" i="2"/>
  <c r="I24" i="2"/>
  <c r="AH23" i="2"/>
  <c r="I23" i="2"/>
  <c r="AI22" i="2"/>
  <c r="AI26" i="2" s="1"/>
  <c r="AH22" i="2"/>
  <c r="AH25" i="2" s="1"/>
  <c r="AG22" i="2"/>
  <c r="AG26" i="2" s="1"/>
  <c r="AF22" i="2"/>
  <c r="AF26" i="2" s="1"/>
  <c r="AE22" i="2"/>
  <c r="AE26" i="2" s="1"/>
  <c r="AD22" i="2"/>
  <c r="AD25" i="2" s="1"/>
  <c r="AC22" i="2"/>
  <c r="AC26" i="2" s="1"/>
  <c r="AB22" i="2"/>
  <c r="AB24" i="2" s="1"/>
  <c r="AA22" i="2"/>
  <c r="AA26" i="2" s="1"/>
  <c r="Z22" i="2"/>
  <c r="Z26" i="2" s="1"/>
  <c r="Y22" i="2"/>
  <c r="Y24" i="2" s="1"/>
  <c r="X22" i="2"/>
  <c r="X25" i="2" s="1"/>
  <c r="W22" i="2"/>
  <c r="W26" i="2" s="1"/>
  <c r="V22" i="2"/>
  <c r="V24" i="2" s="1"/>
  <c r="U22" i="2"/>
  <c r="U24" i="2" s="1"/>
  <c r="T22" i="2"/>
  <c r="T23" i="2" s="1"/>
  <c r="S22" i="2"/>
  <c r="S26" i="2" s="1"/>
  <c r="R22" i="2"/>
  <c r="R25" i="2" s="1"/>
  <c r="Q22" i="2"/>
  <c r="P22" i="2"/>
  <c r="P26" i="2" s="1"/>
  <c r="O22" i="2"/>
  <c r="O26" i="2" s="1"/>
  <c r="N22" i="2"/>
  <c r="N25" i="2" s="1"/>
  <c r="M22" i="2"/>
  <c r="M24" i="2" s="1"/>
  <c r="L22" i="2"/>
  <c r="L24" i="2" s="1"/>
  <c r="K22" i="2"/>
  <c r="K26" i="2" s="1"/>
  <c r="J22" i="2"/>
  <c r="J26" i="2" s="1"/>
  <c r="H22" i="2"/>
  <c r="H23" i="2" s="1"/>
  <c r="G22" i="2"/>
  <c r="G25" i="2" s="1"/>
  <c r="F22" i="2"/>
  <c r="F24" i="2" s="1"/>
  <c r="E22" i="2"/>
  <c r="C16" i="2"/>
  <c r="B16" i="2"/>
  <c r="D16" i="2" s="1"/>
  <c r="C15" i="2"/>
  <c r="B15" i="2"/>
  <c r="C14" i="2"/>
  <c r="D14" i="2" s="1"/>
  <c r="B14" i="2"/>
  <c r="C13" i="2"/>
  <c r="D13" i="2" s="1"/>
  <c r="B13" i="2"/>
  <c r="I12" i="2"/>
  <c r="AK11" i="2"/>
  <c r="I11" i="2"/>
  <c r="D35" i="4"/>
  <c r="AK10" i="2"/>
  <c r="AJ10" i="2"/>
  <c r="AG10" i="2"/>
  <c r="U10" i="2"/>
  <c r="I10" i="2"/>
  <c r="C10" i="2"/>
  <c r="AK9" i="2"/>
  <c r="AJ9" i="2"/>
  <c r="I9" i="2"/>
  <c r="C9" i="2"/>
  <c r="AK8" i="2"/>
  <c r="AK12" i="2" s="1"/>
  <c r="AJ8" i="2"/>
  <c r="AJ11" i="2" s="1"/>
  <c r="AI8" i="2"/>
  <c r="AI10" i="2" s="1"/>
  <c r="AH8" i="2"/>
  <c r="AH12" i="2" s="1"/>
  <c r="AG8" i="2"/>
  <c r="AG9" i="2" s="1"/>
  <c r="AF8" i="2"/>
  <c r="AF12" i="2" s="1"/>
  <c r="AE8" i="2"/>
  <c r="AE11" i="2" s="1"/>
  <c r="AD8" i="2"/>
  <c r="AD12" i="2" s="1"/>
  <c r="AC8" i="2"/>
  <c r="AC10" i="2" s="1"/>
  <c r="AB8" i="2"/>
  <c r="AB9" i="2" s="1"/>
  <c r="AA8" i="2"/>
  <c r="AA12" i="2" s="1"/>
  <c r="Z8" i="2"/>
  <c r="Z12" i="2" s="1"/>
  <c r="Y8" i="2"/>
  <c r="Y11" i="2" s="1"/>
  <c r="X8" i="2"/>
  <c r="X10" i="2" s="1"/>
  <c r="W8" i="2"/>
  <c r="W9" i="2" s="1"/>
  <c r="V8" i="2"/>
  <c r="V12" i="2" s="1"/>
  <c r="U8" i="2"/>
  <c r="U12" i="2" s="1"/>
  <c r="T8" i="2"/>
  <c r="T11" i="2" s="1"/>
  <c r="S8" i="2"/>
  <c r="S10" i="2" s="1"/>
  <c r="R8" i="2"/>
  <c r="R12" i="2" s="1"/>
  <c r="Q8" i="2"/>
  <c r="Q9" i="2" s="1"/>
  <c r="P8" i="2"/>
  <c r="P12" i="2" s="1"/>
  <c r="O8" i="2"/>
  <c r="O11" i="2" s="1"/>
  <c r="N8" i="2"/>
  <c r="N12" i="2" s="1"/>
  <c r="M8" i="2"/>
  <c r="M10" i="2" s="1"/>
  <c r="L8" i="2"/>
  <c r="L9" i="2" s="1"/>
  <c r="K8" i="2"/>
  <c r="K12" i="2" s="1"/>
  <c r="J8" i="2"/>
  <c r="J12" i="2" s="1"/>
  <c r="H8" i="2"/>
  <c r="H10" i="2" s="1"/>
  <c r="G8" i="2"/>
  <c r="G9" i="2" s="1"/>
  <c r="F8" i="2"/>
  <c r="E8" i="2"/>
  <c r="E10" i="2" s="1"/>
  <c r="AN5" i="2"/>
  <c r="AJ5" i="2"/>
  <c r="AK5" i="2" s="1"/>
  <c r="E5" i="2"/>
  <c r="F5" i="2" s="1"/>
  <c r="G5" i="2" s="1"/>
  <c r="H5" i="2" s="1"/>
  <c r="I5" i="2" s="1"/>
  <c r="J5" i="2" s="1"/>
  <c r="K5" i="2" s="1"/>
  <c r="L5" i="2" s="1"/>
  <c r="M5" i="2" s="1"/>
  <c r="N5" i="2" s="1"/>
  <c r="O5" i="2" s="1"/>
  <c r="P5" i="2" s="1"/>
  <c r="Q5" i="2" s="1"/>
  <c r="R5" i="2" s="1"/>
  <c r="S5" i="2" s="1"/>
  <c r="T5" i="2" s="1"/>
  <c r="U5" i="2" s="1"/>
  <c r="V5" i="2" s="1"/>
  <c r="W5" i="2" s="1"/>
  <c r="X5" i="2" s="1"/>
  <c r="Y5" i="2" s="1"/>
  <c r="Z5" i="2" s="1"/>
  <c r="AA5" i="2" s="1"/>
  <c r="AB5" i="2" s="1"/>
  <c r="AC5" i="2" s="1"/>
  <c r="AD5" i="2" s="1"/>
  <c r="AE5" i="2" s="1"/>
  <c r="AF5" i="2" s="1"/>
  <c r="AL4" i="2"/>
  <c r="T163" i="1"/>
  <c r="P163" i="1"/>
  <c r="I163" i="1"/>
  <c r="AI162" i="1"/>
  <c r="AI163" i="1" s="1"/>
  <c r="AH162" i="1"/>
  <c r="AH163" i="1" s="1"/>
  <c r="AG162" i="1"/>
  <c r="AG163" i="1" s="1"/>
  <c r="AF162" i="1"/>
  <c r="AF163" i="1" s="1"/>
  <c r="AE162" i="1"/>
  <c r="AE163" i="1" s="1"/>
  <c r="AD162" i="1"/>
  <c r="AD163" i="1" s="1"/>
  <c r="AC162" i="1"/>
  <c r="AC163" i="1" s="1"/>
  <c r="AB162" i="1"/>
  <c r="AB163" i="1" s="1"/>
  <c r="AA162" i="1"/>
  <c r="AA163" i="1" s="1"/>
  <c r="Z162" i="1"/>
  <c r="Z163" i="1" s="1"/>
  <c r="Y162" i="1"/>
  <c r="Y163" i="1" s="1"/>
  <c r="X162" i="1"/>
  <c r="X164" i="1" s="1"/>
  <c r="W162" i="1"/>
  <c r="W163" i="1" s="1"/>
  <c r="V162" i="1"/>
  <c r="V163" i="1" s="1"/>
  <c r="U162" i="1"/>
  <c r="U163" i="1" s="1"/>
  <c r="T162" i="1"/>
  <c r="S162" i="1"/>
  <c r="S163" i="1" s="1"/>
  <c r="R162" i="1"/>
  <c r="R163" i="1" s="1"/>
  <c r="Q162" i="1"/>
  <c r="Q163" i="1" s="1"/>
  <c r="P162" i="1"/>
  <c r="O162" i="1"/>
  <c r="O163" i="1" s="1"/>
  <c r="N162" i="1"/>
  <c r="N163" i="1" s="1"/>
  <c r="M162" i="1"/>
  <c r="M163" i="1" s="1"/>
  <c r="L162" i="1"/>
  <c r="L163" i="1" s="1"/>
  <c r="K162" i="1"/>
  <c r="K163" i="1" s="1"/>
  <c r="J162" i="1"/>
  <c r="J163" i="1" s="1"/>
  <c r="H162" i="1"/>
  <c r="H163" i="1" s="1"/>
  <c r="G162" i="1"/>
  <c r="G163" i="1" s="1"/>
  <c r="F162" i="1"/>
  <c r="F163" i="1" s="1"/>
  <c r="E162" i="1"/>
  <c r="E163" i="1" s="1"/>
  <c r="P149" i="1"/>
  <c r="I149" i="1"/>
  <c r="AI148" i="1"/>
  <c r="AI149" i="1" s="1"/>
  <c r="AH148" i="1"/>
  <c r="AH149" i="1" s="1"/>
  <c r="AG148" i="1"/>
  <c r="AG149" i="1" s="1"/>
  <c r="AF148" i="1"/>
  <c r="AF149" i="1" s="1"/>
  <c r="AE148" i="1"/>
  <c r="AE149" i="1" s="1"/>
  <c r="AD148" i="1"/>
  <c r="AD149" i="1" s="1"/>
  <c r="AC148" i="1"/>
  <c r="AC149" i="1" s="1"/>
  <c r="AB148" i="1"/>
  <c r="AB151" i="1" s="1"/>
  <c r="AA148" i="1"/>
  <c r="AA149" i="1" s="1"/>
  <c r="Z148" i="1"/>
  <c r="Z149" i="1" s="1"/>
  <c r="Y148" i="1"/>
  <c r="Y149" i="1" s="1"/>
  <c r="X148" i="1"/>
  <c r="X149" i="1" s="1"/>
  <c r="W148" i="1"/>
  <c r="W149" i="1" s="1"/>
  <c r="V148" i="1"/>
  <c r="V149" i="1" s="1"/>
  <c r="U148" i="1"/>
  <c r="U149" i="1" s="1"/>
  <c r="T148" i="1"/>
  <c r="T149" i="1" s="1"/>
  <c r="S148" i="1"/>
  <c r="S149" i="1" s="1"/>
  <c r="R148" i="1"/>
  <c r="R149" i="1" s="1"/>
  <c r="Q148" i="1"/>
  <c r="Q149" i="1" s="1"/>
  <c r="P148" i="1"/>
  <c r="P151" i="1" s="1"/>
  <c r="O148" i="1"/>
  <c r="O149" i="1" s="1"/>
  <c r="N148" i="1"/>
  <c r="N149" i="1" s="1"/>
  <c r="M148" i="1"/>
  <c r="M149" i="1" s="1"/>
  <c r="L148" i="1"/>
  <c r="L149" i="1" s="1"/>
  <c r="K148" i="1"/>
  <c r="K149" i="1" s="1"/>
  <c r="J148" i="1"/>
  <c r="J149" i="1" s="1"/>
  <c r="H148" i="1"/>
  <c r="H149" i="1" s="1"/>
  <c r="G148" i="1"/>
  <c r="G149" i="1" s="1"/>
  <c r="F148" i="1"/>
  <c r="F149" i="1" s="1"/>
  <c r="E148" i="1"/>
  <c r="E149" i="1" s="1"/>
  <c r="AF135" i="1"/>
  <c r="I135" i="1"/>
  <c r="H135" i="1"/>
  <c r="AI134" i="1"/>
  <c r="AI135" i="1" s="1"/>
  <c r="AH134" i="1"/>
  <c r="AH135" i="1" s="1"/>
  <c r="AG134" i="1"/>
  <c r="AG135" i="1" s="1"/>
  <c r="AF134" i="1"/>
  <c r="AE134" i="1"/>
  <c r="AE135" i="1" s="1"/>
  <c r="AD134" i="1"/>
  <c r="AD135" i="1" s="1"/>
  <c r="AC134" i="1"/>
  <c r="AC135" i="1" s="1"/>
  <c r="AB134" i="1"/>
  <c r="AB135" i="1" s="1"/>
  <c r="AA134" i="1"/>
  <c r="AA135" i="1" s="1"/>
  <c r="Z134" i="1"/>
  <c r="Z135" i="1" s="1"/>
  <c r="Y134" i="1"/>
  <c r="Y135" i="1" s="1"/>
  <c r="X134" i="1"/>
  <c r="X135" i="1" s="1"/>
  <c r="W134" i="1"/>
  <c r="W135" i="1" s="1"/>
  <c r="V134" i="1"/>
  <c r="V135" i="1" s="1"/>
  <c r="U134" i="1"/>
  <c r="U135" i="1" s="1"/>
  <c r="T134" i="1"/>
  <c r="T135" i="1" s="1"/>
  <c r="S134" i="1"/>
  <c r="S135" i="1" s="1"/>
  <c r="R134" i="1"/>
  <c r="R135" i="1" s="1"/>
  <c r="Q134" i="1"/>
  <c r="Q135" i="1" s="1"/>
  <c r="P134" i="1"/>
  <c r="P135" i="1" s="1"/>
  <c r="O134" i="1"/>
  <c r="O135" i="1" s="1"/>
  <c r="N134" i="1"/>
  <c r="N135" i="1" s="1"/>
  <c r="M134" i="1"/>
  <c r="M135" i="1" s="1"/>
  <c r="L134" i="1"/>
  <c r="L135" i="1" s="1"/>
  <c r="K134" i="1"/>
  <c r="K135" i="1" s="1"/>
  <c r="J134" i="1"/>
  <c r="J135" i="1" s="1"/>
  <c r="H134" i="1"/>
  <c r="G134" i="1"/>
  <c r="G135" i="1" s="1"/>
  <c r="F134" i="1"/>
  <c r="F135" i="1" s="1"/>
  <c r="E134" i="1"/>
  <c r="E135" i="1" s="1"/>
  <c r="AB121" i="1"/>
  <c r="X121" i="1"/>
  <c r="I121" i="1"/>
  <c r="AI120" i="1"/>
  <c r="AI121" i="1" s="1"/>
  <c r="AH120" i="1"/>
  <c r="AH121" i="1" s="1"/>
  <c r="AG120" i="1"/>
  <c r="AG121" i="1" s="1"/>
  <c r="AF120" i="1"/>
  <c r="AF121" i="1" s="1"/>
  <c r="AE120" i="1"/>
  <c r="AE121" i="1" s="1"/>
  <c r="AD120" i="1"/>
  <c r="AD121" i="1" s="1"/>
  <c r="AC120" i="1"/>
  <c r="AC121" i="1" s="1"/>
  <c r="AB120" i="1"/>
  <c r="AA120" i="1"/>
  <c r="AA121" i="1" s="1"/>
  <c r="Z120" i="1"/>
  <c r="Z121" i="1" s="1"/>
  <c r="Y120" i="1"/>
  <c r="Y121" i="1" s="1"/>
  <c r="X120" i="1"/>
  <c r="X123" i="1" s="1"/>
  <c r="W120" i="1"/>
  <c r="W121" i="1" s="1"/>
  <c r="V120" i="1"/>
  <c r="V121" i="1" s="1"/>
  <c r="U120" i="1"/>
  <c r="U121" i="1" s="1"/>
  <c r="T120" i="1"/>
  <c r="T121" i="1" s="1"/>
  <c r="S120" i="1"/>
  <c r="S121" i="1" s="1"/>
  <c r="R120" i="1"/>
  <c r="R121" i="1" s="1"/>
  <c r="Q120" i="1"/>
  <c r="Q121" i="1" s="1"/>
  <c r="P120" i="1"/>
  <c r="P124" i="1" s="1"/>
  <c r="O120" i="1"/>
  <c r="O121" i="1" s="1"/>
  <c r="N120" i="1"/>
  <c r="N121" i="1" s="1"/>
  <c r="M120" i="1"/>
  <c r="M121" i="1" s="1"/>
  <c r="L120" i="1"/>
  <c r="L121" i="1" s="1"/>
  <c r="K120" i="1"/>
  <c r="K121" i="1" s="1"/>
  <c r="J120" i="1"/>
  <c r="J121" i="1" s="1"/>
  <c r="H120" i="1"/>
  <c r="H123" i="1" s="1"/>
  <c r="G120" i="1"/>
  <c r="G121" i="1" s="1"/>
  <c r="F120" i="1"/>
  <c r="F123" i="1" s="1"/>
  <c r="E120" i="1"/>
  <c r="E121" i="1" s="1"/>
  <c r="AC107" i="1"/>
  <c r="AB107" i="1"/>
  <c r="Y107" i="1"/>
  <c r="Q107" i="1"/>
  <c r="P107" i="1"/>
  <c r="I107" i="1"/>
  <c r="AI106" i="1"/>
  <c r="AI107" i="1" s="1"/>
  <c r="AH106" i="1"/>
  <c r="AH107" i="1" s="1"/>
  <c r="AG106" i="1"/>
  <c r="AG109" i="1" s="1"/>
  <c r="AF106" i="1"/>
  <c r="AF107" i="1" s="1"/>
  <c r="AE106" i="1"/>
  <c r="AE107" i="1" s="1"/>
  <c r="AD106" i="1"/>
  <c r="AD107" i="1" s="1"/>
  <c r="AC106" i="1"/>
  <c r="AB106" i="1"/>
  <c r="AA106" i="1"/>
  <c r="AA107" i="1" s="1"/>
  <c r="Z106" i="1"/>
  <c r="Z107" i="1" s="1"/>
  <c r="Y106" i="1"/>
  <c r="X106" i="1"/>
  <c r="X107" i="1" s="1"/>
  <c r="W106" i="1"/>
  <c r="W107" i="1" s="1"/>
  <c r="V106" i="1"/>
  <c r="V107" i="1" s="1"/>
  <c r="U106" i="1"/>
  <c r="U109" i="1" s="1"/>
  <c r="T106" i="1"/>
  <c r="T107" i="1" s="1"/>
  <c r="S106" i="1"/>
  <c r="S107" i="1" s="1"/>
  <c r="R106" i="1"/>
  <c r="R107" i="1" s="1"/>
  <c r="Q106" i="1"/>
  <c r="P106" i="1"/>
  <c r="O106" i="1"/>
  <c r="O107" i="1" s="1"/>
  <c r="N106" i="1"/>
  <c r="N107" i="1" s="1"/>
  <c r="M106" i="1"/>
  <c r="M109" i="1" s="1"/>
  <c r="L106" i="1"/>
  <c r="L110" i="1" s="1"/>
  <c r="K106" i="1"/>
  <c r="K107" i="1" s="1"/>
  <c r="J106" i="1"/>
  <c r="J107" i="1" s="1"/>
  <c r="H106" i="1"/>
  <c r="H107" i="1" s="1"/>
  <c r="G106" i="1"/>
  <c r="G107" i="1" s="1"/>
  <c r="F106" i="1"/>
  <c r="F110" i="1" s="1"/>
  <c r="E106" i="1"/>
  <c r="E107" i="1" s="1"/>
  <c r="U93" i="1"/>
  <c r="T93" i="1"/>
  <c r="I93" i="1"/>
  <c r="H93" i="1"/>
  <c r="AI92" i="1"/>
  <c r="AI93" i="1" s="1"/>
  <c r="AH92" i="1"/>
  <c r="AH93" i="1" s="1"/>
  <c r="AG92" i="1"/>
  <c r="AG93" i="1" s="1"/>
  <c r="AF92" i="1"/>
  <c r="AF93" i="1" s="1"/>
  <c r="AE92" i="1"/>
  <c r="AE93" i="1" s="1"/>
  <c r="AD92" i="1"/>
  <c r="AD93" i="1" s="1"/>
  <c r="AC92" i="1"/>
  <c r="AC96" i="1" s="1"/>
  <c r="AB92" i="1"/>
  <c r="AB93" i="1" s="1"/>
  <c r="AA92" i="1"/>
  <c r="AA93" i="1" s="1"/>
  <c r="Z92" i="1"/>
  <c r="Z93" i="1" s="1"/>
  <c r="Y92" i="1"/>
  <c r="Y95" i="1" s="1"/>
  <c r="X92" i="1"/>
  <c r="X95" i="1" s="1"/>
  <c r="W92" i="1"/>
  <c r="W93" i="1" s="1"/>
  <c r="V92" i="1"/>
  <c r="V93" i="1" s="1"/>
  <c r="U92" i="1"/>
  <c r="T92" i="1"/>
  <c r="T96" i="1" s="1"/>
  <c r="S92" i="1"/>
  <c r="S93" i="1" s="1"/>
  <c r="R92" i="1"/>
  <c r="R93" i="1" s="1"/>
  <c r="Q92" i="1"/>
  <c r="Q93" i="1" s="1"/>
  <c r="P92" i="1"/>
  <c r="P93" i="1" s="1"/>
  <c r="O92" i="1"/>
  <c r="O93" i="1" s="1"/>
  <c r="N92" i="1"/>
  <c r="N93" i="1" s="1"/>
  <c r="M92" i="1"/>
  <c r="M96" i="1" s="1"/>
  <c r="L92" i="1"/>
  <c r="L93" i="1" s="1"/>
  <c r="K92" i="1"/>
  <c r="K93" i="1" s="1"/>
  <c r="J92" i="1"/>
  <c r="J93" i="1" s="1"/>
  <c r="H92" i="1"/>
  <c r="G92" i="1"/>
  <c r="G93" i="1" s="1"/>
  <c r="F92" i="1"/>
  <c r="F93" i="1" s="1"/>
  <c r="E92" i="1"/>
  <c r="E96" i="1" s="1"/>
  <c r="AD79" i="1"/>
  <c r="Z79" i="1"/>
  <c r="U79" i="1"/>
  <c r="T79" i="1"/>
  <c r="J79" i="1"/>
  <c r="I79" i="1"/>
  <c r="AI78" i="1"/>
  <c r="AI79" i="1" s="1"/>
  <c r="AH78" i="1"/>
  <c r="AH80" i="1" s="1"/>
  <c r="AG78" i="1"/>
  <c r="AG80" i="1" s="1"/>
  <c r="AF78" i="1"/>
  <c r="AF82" i="1" s="1"/>
  <c r="AE78" i="1"/>
  <c r="AE79" i="1" s="1"/>
  <c r="AD78" i="1"/>
  <c r="AD80" i="1" s="1"/>
  <c r="AC78" i="1"/>
  <c r="AC81" i="1" s="1"/>
  <c r="AB78" i="1"/>
  <c r="AB81" i="1" s="1"/>
  <c r="AA78" i="1"/>
  <c r="AA79" i="1" s="1"/>
  <c r="Z78" i="1"/>
  <c r="Y78" i="1"/>
  <c r="Y80" i="1" s="1"/>
  <c r="X78" i="1"/>
  <c r="X81" i="1" s="1"/>
  <c r="W78" i="1"/>
  <c r="W79" i="1" s="1"/>
  <c r="V78" i="1"/>
  <c r="V82" i="1" s="1"/>
  <c r="U78" i="1"/>
  <c r="U80" i="1" s="1"/>
  <c r="T78" i="1"/>
  <c r="T82" i="1" s="1"/>
  <c r="S78" i="1"/>
  <c r="S79" i="1" s="1"/>
  <c r="R78" i="1"/>
  <c r="R79" i="1" s="1"/>
  <c r="Q78" i="1"/>
  <c r="Q80" i="1" s="1"/>
  <c r="P78" i="1"/>
  <c r="P82" i="1" s="1"/>
  <c r="O78" i="1"/>
  <c r="O79" i="1" s="1"/>
  <c r="N78" i="1"/>
  <c r="N82" i="1" s="1"/>
  <c r="M78" i="1"/>
  <c r="M81" i="1" s="1"/>
  <c r="L78" i="1"/>
  <c r="L81" i="1" s="1"/>
  <c r="K78" i="1"/>
  <c r="K79" i="1" s="1"/>
  <c r="J78" i="1"/>
  <c r="J82" i="1" s="1"/>
  <c r="H78" i="1"/>
  <c r="H81" i="1" s="1"/>
  <c r="G78" i="1"/>
  <c r="G79" i="1" s="1"/>
  <c r="F78" i="1"/>
  <c r="F79" i="1" s="1"/>
  <c r="E78" i="1"/>
  <c r="E82" i="1" s="1"/>
  <c r="Y9" i="1"/>
  <c r="X9" i="1"/>
  <c r="I9" i="1"/>
  <c r="AI8" i="1"/>
  <c r="AI9" i="1" s="1"/>
  <c r="AH8" i="1"/>
  <c r="AH9" i="1" s="1"/>
  <c r="AG8" i="1"/>
  <c r="AG9" i="1" s="1"/>
  <c r="AF8" i="1"/>
  <c r="AF12" i="1" s="1"/>
  <c r="AE8" i="1"/>
  <c r="AE9" i="1" s="1"/>
  <c r="AD8" i="1"/>
  <c r="AD9" i="1" s="1"/>
  <c r="AC8" i="1"/>
  <c r="AC12" i="1" s="1"/>
  <c r="AB8" i="1"/>
  <c r="AB9" i="1" s="1"/>
  <c r="AA8" i="1"/>
  <c r="AA9" i="1" s="1"/>
  <c r="Z8" i="1"/>
  <c r="Z9" i="1" s="1"/>
  <c r="Y8" i="1"/>
  <c r="X8" i="1"/>
  <c r="X12" i="1" s="1"/>
  <c r="W8" i="1"/>
  <c r="W9" i="1" s="1"/>
  <c r="V8" i="1"/>
  <c r="V9" i="1" s="1"/>
  <c r="U8" i="1"/>
  <c r="U12" i="1" s="1"/>
  <c r="T8" i="1"/>
  <c r="T12" i="1" s="1"/>
  <c r="S8" i="1"/>
  <c r="S9" i="1" s="1"/>
  <c r="R8" i="1"/>
  <c r="R9" i="1" s="1"/>
  <c r="Q8" i="1"/>
  <c r="Q9" i="1" s="1"/>
  <c r="P8" i="1"/>
  <c r="P9" i="1" s="1"/>
  <c r="O8" i="1"/>
  <c r="O9" i="1" s="1"/>
  <c r="N8" i="1"/>
  <c r="N9" i="1" s="1"/>
  <c r="M8" i="1"/>
  <c r="M9" i="1" s="1"/>
  <c r="L8" i="1"/>
  <c r="L9" i="1" s="1"/>
  <c r="K8" i="1"/>
  <c r="K9" i="1" s="1"/>
  <c r="J8" i="1"/>
  <c r="J9" i="1" s="1"/>
  <c r="H8" i="1"/>
  <c r="H9" i="1" s="1"/>
  <c r="G8" i="1"/>
  <c r="G9" i="1" s="1"/>
  <c r="F8" i="1"/>
  <c r="F10" i="1" s="1"/>
  <c r="E8" i="1"/>
  <c r="E9" i="1" s="1"/>
  <c r="AB23" i="1"/>
  <c r="Y23" i="1"/>
  <c r="X23" i="1"/>
  <c r="L23" i="1"/>
  <c r="I23" i="1"/>
  <c r="H23" i="1"/>
  <c r="AI22" i="1"/>
  <c r="AI23" i="1" s="1"/>
  <c r="AH22" i="1"/>
  <c r="AH23" i="1" s="1"/>
  <c r="AG22" i="1"/>
  <c r="AG26" i="1" s="1"/>
  <c r="AF22" i="1"/>
  <c r="AF25" i="1" s="1"/>
  <c r="AE22" i="1"/>
  <c r="AE23" i="1" s="1"/>
  <c r="AD22" i="1"/>
  <c r="AD23" i="1" s="1"/>
  <c r="AC22" i="1"/>
  <c r="AC23" i="1" s="1"/>
  <c r="AB22" i="1"/>
  <c r="AA22" i="1"/>
  <c r="AA23" i="1" s="1"/>
  <c r="Z22" i="1"/>
  <c r="Z23" i="1" s="1"/>
  <c r="Y22" i="1"/>
  <c r="Y26" i="1" s="1"/>
  <c r="X22" i="1"/>
  <c r="X25" i="1" s="1"/>
  <c r="W22" i="1"/>
  <c r="W23" i="1" s="1"/>
  <c r="V22" i="1"/>
  <c r="V23" i="1" s="1"/>
  <c r="U22" i="1"/>
  <c r="U23" i="1" s="1"/>
  <c r="T22" i="1"/>
  <c r="T26" i="1" s="1"/>
  <c r="S22" i="1"/>
  <c r="S23" i="1" s="1"/>
  <c r="R22" i="1"/>
  <c r="R23" i="1" s="1"/>
  <c r="Q22" i="1"/>
  <c r="Q23" i="1" s="1"/>
  <c r="P22" i="1"/>
  <c r="P25" i="1" s="1"/>
  <c r="O22" i="1"/>
  <c r="O23" i="1" s="1"/>
  <c r="N22" i="1"/>
  <c r="N23" i="1" s="1"/>
  <c r="M22" i="1"/>
  <c r="M26" i="1" s="1"/>
  <c r="L22" i="1"/>
  <c r="K22" i="1"/>
  <c r="K23" i="1" s="1"/>
  <c r="J22" i="1"/>
  <c r="J23" i="1" s="1"/>
  <c r="H22" i="1"/>
  <c r="G22" i="1"/>
  <c r="G23" i="1" s="1"/>
  <c r="F22" i="1"/>
  <c r="F23" i="1" s="1"/>
  <c r="E22" i="1"/>
  <c r="E23" i="1" s="1"/>
  <c r="AG37" i="1"/>
  <c r="AC37" i="1"/>
  <c r="M37" i="1"/>
  <c r="I37" i="1"/>
  <c r="E37" i="1"/>
  <c r="AI36" i="1"/>
  <c r="AI37" i="1" s="1"/>
  <c r="AH36" i="1"/>
  <c r="AH37" i="1" s="1"/>
  <c r="AG36" i="1"/>
  <c r="AF36" i="1"/>
  <c r="AF37" i="1" s="1"/>
  <c r="AE36" i="1"/>
  <c r="AE37" i="1" s="1"/>
  <c r="AD36" i="1"/>
  <c r="AD37" i="1" s="1"/>
  <c r="AC36" i="1"/>
  <c r="AB36" i="1"/>
  <c r="AB37" i="1" s="1"/>
  <c r="AA36" i="1"/>
  <c r="AA37" i="1" s="1"/>
  <c r="Z36" i="1"/>
  <c r="Z37" i="1" s="1"/>
  <c r="Y36" i="1"/>
  <c r="Y37" i="1" s="1"/>
  <c r="X36" i="1"/>
  <c r="X37" i="1" s="1"/>
  <c r="W36" i="1"/>
  <c r="W37" i="1" s="1"/>
  <c r="V36" i="1"/>
  <c r="V37" i="1" s="1"/>
  <c r="U36" i="1"/>
  <c r="U37" i="1" s="1"/>
  <c r="T36" i="1"/>
  <c r="T39" i="1" s="1"/>
  <c r="S36" i="1"/>
  <c r="S37" i="1" s="1"/>
  <c r="R36" i="1"/>
  <c r="R37" i="1" s="1"/>
  <c r="Q36" i="1"/>
  <c r="Q37" i="1" s="1"/>
  <c r="P36" i="1"/>
  <c r="P37" i="1" s="1"/>
  <c r="O36" i="1"/>
  <c r="O37" i="1" s="1"/>
  <c r="N36" i="1"/>
  <c r="N37" i="1" s="1"/>
  <c r="M36" i="1"/>
  <c r="L36" i="1"/>
  <c r="L37" i="1" s="1"/>
  <c r="K36" i="1"/>
  <c r="K37" i="1" s="1"/>
  <c r="J36" i="1"/>
  <c r="J37" i="1" s="1"/>
  <c r="H36" i="1"/>
  <c r="H39" i="1" s="1"/>
  <c r="G36" i="1"/>
  <c r="G37" i="1" s="1"/>
  <c r="F36" i="1"/>
  <c r="F40" i="1" s="1"/>
  <c r="E36" i="1"/>
  <c r="I51" i="1"/>
  <c r="AI50" i="1"/>
  <c r="AI51" i="1" s="1"/>
  <c r="AH50" i="1"/>
  <c r="AH51" i="1" s="1"/>
  <c r="AG50" i="1"/>
  <c r="AG51" i="1" s="1"/>
  <c r="AF50" i="1"/>
  <c r="AF51" i="1" s="1"/>
  <c r="AE50" i="1"/>
  <c r="AE51" i="1" s="1"/>
  <c r="AD50" i="1"/>
  <c r="AD51" i="1" s="1"/>
  <c r="AC50" i="1"/>
  <c r="AC51" i="1" s="1"/>
  <c r="AB50" i="1"/>
  <c r="AB51" i="1" s="1"/>
  <c r="AA50" i="1"/>
  <c r="AA51" i="1" s="1"/>
  <c r="Z50" i="1"/>
  <c r="Z51" i="1" s="1"/>
  <c r="Y50" i="1"/>
  <c r="Y51" i="1" s="1"/>
  <c r="X50" i="1"/>
  <c r="X51" i="1" s="1"/>
  <c r="W50" i="1"/>
  <c r="W51" i="1" s="1"/>
  <c r="V50" i="1"/>
  <c r="V51" i="1" s="1"/>
  <c r="U50" i="1"/>
  <c r="U51" i="1" s="1"/>
  <c r="T50" i="1"/>
  <c r="T51" i="1" s="1"/>
  <c r="S50" i="1"/>
  <c r="S51" i="1" s="1"/>
  <c r="R50" i="1"/>
  <c r="R51" i="1" s="1"/>
  <c r="Q50" i="1"/>
  <c r="Q51" i="1" s="1"/>
  <c r="P50" i="1"/>
  <c r="P51" i="1" s="1"/>
  <c r="O50" i="1"/>
  <c r="O51" i="1" s="1"/>
  <c r="N50" i="1"/>
  <c r="N51" i="1" s="1"/>
  <c r="M50" i="1"/>
  <c r="M51" i="1" s="1"/>
  <c r="L50" i="1"/>
  <c r="L51" i="1" s="1"/>
  <c r="K50" i="1"/>
  <c r="K51" i="1" s="1"/>
  <c r="J50" i="1"/>
  <c r="J51" i="1" s="1"/>
  <c r="H50" i="1"/>
  <c r="H51" i="1" s="1"/>
  <c r="G50" i="1"/>
  <c r="G51" i="1" s="1"/>
  <c r="F50" i="1"/>
  <c r="F51" i="1" s="1"/>
  <c r="E50" i="1"/>
  <c r="E51" i="1" s="1"/>
  <c r="X65" i="1"/>
  <c r="P65" i="1"/>
  <c r="I65" i="1"/>
  <c r="H65" i="1"/>
  <c r="AI64" i="1"/>
  <c r="AI65" i="1" s="1"/>
  <c r="AH64" i="1"/>
  <c r="AH65" i="1" s="1"/>
  <c r="AG64" i="1"/>
  <c r="AG65" i="1" s="1"/>
  <c r="AF64" i="1"/>
  <c r="AF67" i="1" s="1"/>
  <c r="AE64" i="1"/>
  <c r="AE65" i="1" s="1"/>
  <c r="AD64" i="1"/>
  <c r="AD65" i="1" s="1"/>
  <c r="AC64" i="1"/>
  <c r="AC65" i="1" s="1"/>
  <c r="AB64" i="1"/>
  <c r="AB65" i="1" s="1"/>
  <c r="AA64" i="1"/>
  <c r="AA65" i="1" s="1"/>
  <c r="Z64" i="1"/>
  <c r="Z65" i="1" s="1"/>
  <c r="Y64" i="1"/>
  <c r="Y65" i="1" s="1"/>
  <c r="X64" i="1"/>
  <c r="W64" i="1"/>
  <c r="W65" i="1" s="1"/>
  <c r="V64" i="1"/>
  <c r="V65" i="1" s="1"/>
  <c r="U64" i="1"/>
  <c r="U65" i="1" s="1"/>
  <c r="T64" i="1"/>
  <c r="T67" i="1" s="1"/>
  <c r="S64" i="1"/>
  <c r="S65" i="1" s="1"/>
  <c r="R64" i="1"/>
  <c r="R65" i="1" s="1"/>
  <c r="Q64" i="1"/>
  <c r="Q65" i="1" s="1"/>
  <c r="P64" i="1"/>
  <c r="O64" i="1"/>
  <c r="O65" i="1" s="1"/>
  <c r="N64" i="1"/>
  <c r="N65" i="1" s="1"/>
  <c r="M64" i="1"/>
  <c r="M65" i="1" s="1"/>
  <c r="L64" i="1"/>
  <c r="L68" i="1" s="1"/>
  <c r="K64" i="1"/>
  <c r="K65" i="1" s="1"/>
  <c r="J64" i="1"/>
  <c r="J65" i="1" s="1"/>
  <c r="H64" i="1"/>
  <c r="G64" i="1"/>
  <c r="G65" i="1" s="1"/>
  <c r="F64" i="1"/>
  <c r="F65" i="1" s="1"/>
  <c r="E64" i="1"/>
  <c r="E65" i="1" s="1"/>
  <c r="AB82" i="1"/>
  <c r="Z82" i="1"/>
  <c r="U82" i="1"/>
  <c r="R82" i="1"/>
  <c r="Q82" i="1"/>
  <c r="I82" i="1"/>
  <c r="Z81" i="1"/>
  <c r="U81" i="1"/>
  <c r="T81" i="1"/>
  <c r="I81" i="1"/>
  <c r="Z80" i="1"/>
  <c r="R80" i="1"/>
  <c r="J80" i="1"/>
  <c r="I80" i="1"/>
  <c r="H80" i="1"/>
  <c r="L12" i="1"/>
  <c r="B170" i="1"/>
  <c r="B169" i="1"/>
  <c r="B168" i="1"/>
  <c r="B167" i="1"/>
  <c r="AB166" i="1"/>
  <c r="Z165" i="1"/>
  <c r="Y165" i="1"/>
  <c r="U165" i="1"/>
  <c r="M165" i="1"/>
  <c r="J165" i="1"/>
  <c r="I165" i="1"/>
  <c r="E165" i="1"/>
  <c r="H164" i="1"/>
  <c r="AH166" i="1"/>
  <c r="AG166" i="1"/>
  <c r="AC166" i="1"/>
  <c r="U166" i="1"/>
  <c r="S165" i="1"/>
  <c r="R166" i="1"/>
  <c r="M166" i="1"/>
  <c r="J166" i="1"/>
  <c r="I166" i="1"/>
  <c r="E166" i="1"/>
  <c r="K159" i="1"/>
  <c r="L159" i="1" s="1"/>
  <c r="M159" i="1" s="1"/>
  <c r="N159" i="1" s="1"/>
  <c r="O159" i="1" s="1"/>
  <c r="P159" i="1" s="1"/>
  <c r="Q159" i="1" s="1"/>
  <c r="R159" i="1" s="1"/>
  <c r="S159" i="1" s="1"/>
  <c r="T159" i="1" s="1"/>
  <c r="U159" i="1" s="1"/>
  <c r="V159" i="1" s="1"/>
  <c r="W159" i="1" s="1"/>
  <c r="X159" i="1" s="1"/>
  <c r="Y159" i="1" s="1"/>
  <c r="Z159" i="1" s="1"/>
  <c r="AA159" i="1" s="1"/>
  <c r="AB159" i="1" s="1"/>
  <c r="AC159" i="1" s="1"/>
  <c r="AD159" i="1" s="1"/>
  <c r="AE159" i="1" s="1"/>
  <c r="AF159" i="1" s="1"/>
  <c r="H159" i="1"/>
  <c r="I159" i="1" s="1"/>
  <c r="J159" i="1" s="1"/>
  <c r="G159" i="1"/>
  <c r="E159" i="1"/>
  <c r="F159" i="1" s="1"/>
  <c r="B156" i="1"/>
  <c r="B155" i="1"/>
  <c r="B154" i="1"/>
  <c r="B153" i="1"/>
  <c r="Q152" i="1"/>
  <c r="AI151" i="1"/>
  <c r="AA151" i="1"/>
  <c r="X151" i="1"/>
  <c r="S151" i="1"/>
  <c r="K151" i="1"/>
  <c r="H151" i="1"/>
  <c r="G151" i="1"/>
  <c r="Y150" i="1"/>
  <c r="AH152" i="1"/>
  <c r="X152" i="1"/>
  <c r="W152" i="1"/>
  <c r="T152" i="1"/>
  <c r="I150" i="1"/>
  <c r="H152" i="1"/>
  <c r="G152" i="1"/>
  <c r="Q145" i="1"/>
  <c r="R145" i="1" s="1"/>
  <c r="S145" i="1" s="1"/>
  <c r="T145" i="1" s="1"/>
  <c r="U145" i="1" s="1"/>
  <c r="V145" i="1" s="1"/>
  <c r="W145" i="1" s="1"/>
  <c r="X145" i="1" s="1"/>
  <c r="Y145" i="1" s="1"/>
  <c r="Z145" i="1" s="1"/>
  <c r="AA145" i="1" s="1"/>
  <c r="AB145" i="1" s="1"/>
  <c r="AC145" i="1" s="1"/>
  <c r="AD145" i="1" s="1"/>
  <c r="AE145" i="1" s="1"/>
  <c r="AF145" i="1" s="1"/>
  <c r="J145" i="1"/>
  <c r="K145" i="1" s="1"/>
  <c r="L145" i="1" s="1"/>
  <c r="M145" i="1" s="1"/>
  <c r="N145" i="1" s="1"/>
  <c r="O145" i="1" s="1"/>
  <c r="P145" i="1" s="1"/>
  <c r="I145" i="1"/>
  <c r="F145" i="1"/>
  <c r="G145" i="1" s="1"/>
  <c r="H145" i="1" s="1"/>
  <c r="E145" i="1"/>
  <c r="B142" i="1"/>
  <c r="B141" i="1"/>
  <c r="B140" i="1"/>
  <c r="B139" i="1"/>
  <c r="AF138" i="1"/>
  <c r="X138" i="1"/>
  <c r="H138" i="1"/>
  <c r="G138" i="1"/>
  <c r="AG137" i="1"/>
  <c r="Z137" i="1"/>
  <c r="Y137" i="1"/>
  <c r="Q137" i="1"/>
  <c r="I137" i="1"/>
  <c r="H137" i="1"/>
  <c r="AH136" i="1"/>
  <c r="Z136" i="1"/>
  <c r="W136" i="1"/>
  <c r="R136" i="1"/>
  <c r="J136" i="1"/>
  <c r="G136" i="1"/>
  <c r="AH138" i="1"/>
  <c r="AG138" i="1"/>
  <c r="AF137" i="1"/>
  <c r="Z138" i="1"/>
  <c r="Y138" i="1"/>
  <c r="R138" i="1"/>
  <c r="Q138" i="1"/>
  <c r="I138" i="1"/>
  <c r="H136" i="1"/>
  <c r="G137" i="1"/>
  <c r="E138" i="1"/>
  <c r="G131" i="1"/>
  <c r="H131" i="1" s="1"/>
  <c r="I131" i="1" s="1"/>
  <c r="J131" i="1" s="1"/>
  <c r="K131" i="1" s="1"/>
  <c r="L131" i="1" s="1"/>
  <c r="M131" i="1" s="1"/>
  <c r="N131" i="1" s="1"/>
  <c r="O131" i="1" s="1"/>
  <c r="P131" i="1" s="1"/>
  <c r="Q131" i="1" s="1"/>
  <c r="R131" i="1" s="1"/>
  <c r="S131" i="1" s="1"/>
  <c r="T131" i="1" s="1"/>
  <c r="U131" i="1" s="1"/>
  <c r="V131" i="1" s="1"/>
  <c r="W131" i="1" s="1"/>
  <c r="X131" i="1" s="1"/>
  <c r="Y131" i="1" s="1"/>
  <c r="Z131" i="1" s="1"/>
  <c r="AA131" i="1" s="1"/>
  <c r="AB131" i="1" s="1"/>
  <c r="AC131" i="1" s="1"/>
  <c r="AD131" i="1" s="1"/>
  <c r="AE131" i="1" s="1"/>
  <c r="AF131" i="1" s="1"/>
  <c r="F131" i="1"/>
  <c r="E131" i="1"/>
  <c r="B128" i="1"/>
  <c r="B127" i="1"/>
  <c r="B126" i="1"/>
  <c r="B125" i="1"/>
  <c r="AG124" i="1"/>
  <c r="AF124" i="1"/>
  <c r="I124" i="1"/>
  <c r="AH123" i="1"/>
  <c r="Z123" i="1"/>
  <c r="S123" i="1"/>
  <c r="J123" i="1"/>
  <c r="AC122" i="1"/>
  <c r="U122" i="1"/>
  <c r="M122" i="1"/>
  <c r="E122" i="1"/>
  <c r="AC123" i="1"/>
  <c r="Z124" i="1"/>
  <c r="U123" i="1"/>
  <c r="M123" i="1"/>
  <c r="I123" i="1"/>
  <c r="E123" i="1"/>
  <c r="E117" i="1"/>
  <c r="F117" i="1" s="1"/>
  <c r="G117" i="1" s="1"/>
  <c r="H117" i="1" s="1"/>
  <c r="I117" i="1" s="1"/>
  <c r="J117" i="1" s="1"/>
  <c r="K117" i="1" s="1"/>
  <c r="L117" i="1" s="1"/>
  <c r="M117" i="1" s="1"/>
  <c r="N117" i="1" s="1"/>
  <c r="O117" i="1" s="1"/>
  <c r="P117" i="1" s="1"/>
  <c r="Q117" i="1" s="1"/>
  <c r="R117" i="1" s="1"/>
  <c r="S117" i="1" s="1"/>
  <c r="T117" i="1" s="1"/>
  <c r="U117" i="1" s="1"/>
  <c r="V117" i="1" s="1"/>
  <c r="W117" i="1" s="1"/>
  <c r="X117" i="1" s="1"/>
  <c r="Y117" i="1" s="1"/>
  <c r="Z117" i="1" s="1"/>
  <c r="AA117" i="1" s="1"/>
  <c r="AB117" i="1" s="1"/>
  <c r="AC117" i="1" s="1"/>
  <c r="AD117" i="1" s="1"/>
  <c r="AE117" i="1" s="1"/>
  <c r="AF117" i="1" s="1"/>
  <c r="B114" i="1"/>
  <c r="B113" i="1"/>
  <c r="B112" i="1"/>
  <c r="B111" i="1"/>
  <c r="AB110" i="1"/>
  <c r="AH109" i="1"/>
  <c r="AD109" i="1"/>
  <c r="AC109" i="1"/>
  <c r="Z109" i="1"/>
  <c r="Y109" i="1"/>
  <c r="Q109" i="1"/>
  <c r="J109" i="1"/>
  <c r="I109" i="1"/>
  <c r="E109" i="1"/>
  <c r="X108" i="1"/>
  <c r="AH110" i="1"/>
  <c r="AG110" i="1"/>
  <c r="AD110" i="1"/>
  <c r="AC110" i="1"/>
  <c r="Z110" i="1"/>
  <c r="Y110" i="1"/>
  <c r="W109" i="1"/>
  <c r="V110" i="1"/>
  <c r="Q110" i="1"/>
  <c r="I110" i="1"/>
  <c r="H103" i="1"/>
  <c r="I103" i="1" s="1"/>
  <c r="J103" i="1" s="1"/>
  <c r="K103" i="1" s="1"/>
  <c r="L103" i="1" s="1"/>
  <c r="M103" i="1" s="1"/>
  <c r="N103" i="1" s="1"/>
  <c r="O103" i="1" s="1"/>
  <c r="P103" i="1" s="1"/>
  <c r="Q103" i="1" s="1"/>
  <c r="R103" i="1" s="1"/>
  <c r="S103" i="1" s="1"/>
  <c r="T103" i="1" s="1"/>
  <c r="U103" i="1" s="1"/>
  <c r="V103" i="1" s="1"/>
  <c r="W103" i="1" s="1"/>
  <c r="X103" i="1" s="1"/>
  <c r="Y103" i="1" s="1"/>
  <c r="Z103" i="1" s="1"/>
  <c r="AA103" i="1" s="1"/>
  <c r="AB103" i="1" s="1"/>
  <c r="AC103" i="1" s="1"/>
  <c r="AD103" i="1" s="1"/>
  <c r="AE103" i="1" s="1"/>
  <c r="AF103" i="1" s="1"/>
  <c r="G103" i="1"/>
  <c r="F103" i="1"/>
  <c r="E103" i="1"/>
  <c r="B100" i="1"/>
  <c r="B99" i="1"/>
  <c r="B98" i="1"/>
  <c r="B97" i="1"/>
  <c r="U96" i="1"/>
  <c r="AF95" i="1"/>
  <c r="T95" i="1"/>
  <c r="P95" i="1"/>
  <c r="L95" i="1"/>
  <c r="H95" i="1"/>
  <c r="G95" i="1"/>
  <c r="Y94" i="1"/>
  <c r="Q94" i="1"/>
  <c r="I94" i="1"/>
  <c r="AF96" i="1"/>
  <c r="AA96" i="1"/>
  <c r="Z95" i="1"/>
  <c r="U95" i="1"/>
  <c r="Q95" i="1"/>
  <c r="P96" i="1"/>
  <c r="M95" i="1"/>
  <c r="L96" i="1"/>
  <c r="I95" i="1"/>
  <c r="H96" i="1"/>
  <c r="G96" i="1"/>
  <c r="E95" i="1"/>
  <c r="E89" i="1"/>
  <c r="F89" i="1" s="1"/>
  <c r="G89" i="1" s="1"/>
  <c r="H89" i="1" s="1"/>
  <c r="I89" i="1" s="1"/>
  <c r="J89" i="1" s="1"/>
  <c r="K89" i="1" s="1"/>
  <c r="L89" i="1" s="1"/>
  <c r="M89" i="1" s="1"/>
  <c r="N89" i="1" s="1"/>
  <c r="O89" i="1" s="1"/>
  <c r="P89" i="1" s="1"/>
  <c r="Q89" i="1" s="1"/>
  <c r="R89" i="1" s="1"/>
  <c r="S89" i="1" s="1"/>
  <c r="T89" i="1" s="1"/>
  <c r="U89" i="1" s="1"/>
  <c r="V89" i="1" s="1"/>
  <c r="W89" i="1" s="1"/>
  <c r="X89" i="1" s="1"/>
  <c r="Y89" i="1" s="1"/>
  <c r="Z89" i="1" s="1"/>
  <c r="AA89" i="1" s="1"/>
  <c r="AB89" i="1" s="1"/>
  <c r="AC89" i="1" s="1"/>
  <c r="AD89" i="1" s="1"/>
  <c r="AE89" i="1" s="1"/>
  <c r="AF89" i="1" s="1"/>
  <c r="B86" i="1"/>
  <c r="B85" i="1"/>
  <c r="B84" i="1"/>
  <c r="B83" i="1"/>
  <c r="O75" i="1"/>
  <c r="P75" i="1" s="1"/>
  <c r="Q75" i="1" s="1"/>
  <c r="R75" i="1" s="1"/>
  <c r="S75" i="1" s="1"/>
  <c r="T75" i="1" s="1"/>
  <c r="U75" i="1" s="1"/>
  <c r="V75" i="1" s="1"/>
  <c r="W75" i="1" s="1"/>
  <c r="X75" i="1" s="1"/>
  <c r="Y75" i="1" s="1"/>
  <c r="Z75" i="1" s="1"/>
  <c r="AA75" i="1" s="1"/>
  <c r="AB75" i="1" s="1"/>
  <c r="AC75" i="1" s="1"/>
  <c r="AD75" i="1" s="1"/>
  <c r="AE75" i="1" s="1"/>
  <c r="AF75" i="1" s="1"/>
  <c r="H75" i="1"/>
  <c r="I75" i="1" s="1"/>
  <c r="J75" i="1" s="1"/>
  <c r="K75" i="1" s="1"/>
  <c r="L75" i="1" s="1"/>
  <c r="M75" i="1" s="1"/>
  <c r="N75" i="1" s="1"/>
  <c r="G75" i="1"/>
  <c r="F75" i="1"/>
  <c r="E75" i="1"/>
  <c r="B72" i="1"/>
  <c r="B71" i="1"/>
  <c r="B70" i="1"/>
  <c r="B69" i="1"/>
  <c r="U68" i="1"/>
  <c r="E68" i="1"/>
  <c r="AB67" i="1"/>
  <c r="X67" i="1"/>
  <c r="P67" i="1"/>
  <c r="O67" i="1"/>
  <c r="H67" i="1"/>
  <c r="G67" i="1"/>
  <c r="I66" i="1"/>
  <c r="AC68" i="1"/>
  <c r="X68" i="1"/>
  <c r="W68" i="1"/>
  <c r="T68" i="1"/>
  <c r="P68" i="1"/>
  <c r="J66" i="1"/>
  <c r="H68" i="1"/>
  <c r="G68" i="1"/>
  <c r="H61" i="1"/>
  <c r="I61" i="1" s="1"/>
  <c r="J61" i="1" s="1"/>
  <c r="K61" i="1" s="1"/>
  <c r="L61" i="1" s="1"/>
  <c r="M61" i="1" s="1"/>
  <c r="N61" i="1" s="1"/>
  <c r="O61" i="1" s="1"/>
  <c r="P61" i="1" s="1"/>
  <c r="Q61" i="1" s="1"/>
  <c r="R61" i="1" s="1"/>
  <c r="S61" i="1" s="1"/>
  <c r="T61" i="1" s="1"/>
  <c r="U61" i="1" s="1"/>
  <c r="V61" i="1" s="1"/>
  <c r="W61" i="1" s="1"/>
  <c r="X61" i="1" s="1"/>
  <c r="Y61" i="1" s="1"/>
  <c r="Z61" i="1" s="1"/>
  <c r="AA61" i="1" s="1"/>
  <c r="AB61" i="1" s="1"/>
  <c r="AC61" i="1" s="1"/>
  <c r="AD61" i="1" s="1"/>
  <c r="AE61" i="1" s="1"/>
  <c r="AF61" i="1" s="1"/>
  <c r="G61" i="1"/>
  <c r="F61" i="1"/>
  <c r="E61" i="1"/>
  <c r="B61" i="1"/>
  <c r="B75" i="1" s="1"/>
  <c r="B89" i="1" s="1"/>
  <c r="B103" i="1" s="1"/>
  <c r="B117" i="1" s="1"/>
  <c r="B131" i="1" s="1"/>
  <c r="B145" i="1" s="1"/>
  <c r="B159" i="1" s="1"/>
  <c r="C169" i="1" s="1"/>
  <c r="D169" i="1" s="1"/>
  <c r="C58" i="1"/>
  <c r="D58" i="1" s="1"/>
  <c r="B58" i="1"/>
  <c r="C57" i="1"/>
  <c r="B57" i="1"/>
  <c r="C56" i="1"/>
  <c r="B56" i="1"/>
  <c r="C55" i="1"/>
  <c r="D55" i="1" s="1"/>
  <c r="B55" i="1"/>
  <c r="S54" i="1"/>
  <c r="AG53" i="1"/>
  <c r="AF53" i="1"/>
  <c r="AB53" i="1"/>
  <c r="T53" i="1"/>
  <c r="Q53" i="1"/>
  <c r="P53" i="1"/>
  <c r="L53" i="1"/>
  <c r="I53" i="1"/>
  <c r="H53" i="1"/>
  <c r="Z52" i="1"/>
  <c r="K52" i="1"/>
  <c r="J52" i="1"/>
  <c r="AH53" i="1"/>
  <c r="AB54" i="1"/>
  <c r="Z53" i="1"/>
  <c r="Y54" i="1"/>
  <c r="X54" i="1"/>
  <c r="T54" i="1"/>
  <c r="R53" i="1"/>
  <c r="Q54" i="1"/>
  <c r="P54" i="1"/>
  <c r="N53" i="1"/>
  <c r="M54" i="1"/>
  <c r="L54" i="1"/>
  <c r="I54" i="1"/>
  <c r="J47" i="1"/>
  <c r="K47" i="1" s="1"/>
  <c r="L47" i="1" s="1"/>
  <c r="M47" i="1" s="1"/>
  <c r="N47" i="1" s="1"/>
  <c r="O47" i="1" s="1"/>
  <c r="P47" i="1" s="1"/>
  <c r="Q47" i="1" s="1"/>
  <c r="R47" i="1" s="1"/>
  <c r="S47" i="1" s="1"/>
  <c r="T47" i="1" s="1"/>
  <c r="U47" i="1" s="1"/>
  <c r="V47" i="1" s="1"/>
  <c r="W47" i="1" s="1"/>
  <c r="X47" i="1" s="1"/>
  <c r="Y47" i="1" s="1"/>
  <c r="Z47" i="1" s="1"/>
  <c r="AA47" i="1" s="1"/>
  <c r="AB47" i="1" s="1"/>
  <c r="AC47" i="1" s="1"/>
  <c r="AD47" i="1" s="1"/>
  <c r="AE47" i="1" s="1"/>
  <c r="AF47" i="1" s="1"/>
  <c r="G47" i="1"/>
  <c r="H47" i="1" s="1"/>
  <c r="I47" i="1" s="1"/>
  <c r="F47" i="1"/>
  <c r="E47" i="1"/>
  <c r="C44" i="1"/>
  <c r="B44" i="1"/>
  <c r="C43" i="1"/>
  <c r="D43" i="1" s="1"/>
  <c r="B43" i="1"/>
  <c r="C42" i="1"/>
  <c r="D42" i="1" s="1"/>
  <c r="B42" i="1"/>
  <c r="C41" i="1"/>
  <c r="B41" i="1"/>
  <c r="D41" i="1" s="1"/>
  <c r="AG40" i="1"/>
  <c r="Y40" i="1"/>
  <c r="Q40" i="1"/>
  <c r="I40" i="1"/>
  <c r="AD39" i="1"/>
  <c r="AA39" i="1"/>
  <c r="Z39" i="1"/>
  <c r="R39" i="1"/>
  <c r="N39" i="1"/>
  <c r="AG39" i="1"/>
  <c r="AF39" i="1"/>
  <c r="AE40" i="1"/>
  <c r="AD40" i="1"/>
  <c r="AC39" i="1"/>
  <c r="AB39" i="1"/>
  <c r="AA40" i="1"/>
  <c r="Y39" i="1"/>
  <c r="X39" i="1"/>
  <c r="W40" i="1"/>
  <c r="V40" i="1"/>
  <c r="U39" i="1"/>
  <c r="S40" i="1"/>
  <c r="R40" i="1"/>
  <c r="Q39" i="1"/>
  <c r="P39" i="1"/>
  <c r="N40" i="1"/>
  <c r="M39" i="1"/>
  <c r="L39" i="1"/>
  <c r="K40" i="1"/>
  <c r="I39" i="1"/>
  <c r="E39" i="1"/>
  <c r="H33" i="1"/>
  <c r="I33" i="1" s="1"/>
  <c r="J33" i="1" s="1"/>
  <c r="K33" i="1" s="1"/>
  <c r="L33" i="1" s="1"/>
  <c r="M33" i="1" s="1"/>
  <c r="N33" i="1" s="1"/>
  <c r="O33" i="1" s="1"/>
  <c r="P33" i="1" s="1"/>
  <c r="Q33" i="1" s="1"/>
  <c r="R33" i="1" s="1"/>
  <c r="S33" i="1" s="1"/>
  <c r="T33" i="1" s="1"/>
  <c r="U33" i="1" s="1"/>
  <c r="V33" i="1" s="1"/>
  <c r="W33" i="1" s="1"/>
  <c r="X33" i="1" s="1"/>
  <c r="Y33" i="1" s="1"/>
  <c r="Z33" i="1" s="1"/>
  <c r="AA33" i="1" s="1"/>
  <c r="AB33" i="1" s="1"/>
  <c r="AC33" i="1" s="1"/>
  <c r="AD33" i="1" s="1"/>
  <c r="AE33" i="1" s="1"/>
  <c r="AF33" i="1" s="1"/>
  <c r="E33" i="1"/>
  <c r="F33" i="1" s="1"/>
  <c r="G33" i="1" s="1"/>
  <c r="C30" i="1"/>
  <c r="D30" i="1" s="1"/>
  <c r="B30" i="1"/>
  <c r="C29" i="1"/>
  <c r="B29" i="1"/>
  <c r="D29" i="1" s="1"/>
  <c r="C28" i="1"/>
  <c r="B28" i="1"/>
  <c r="C27" i="1"/>
  <c r="D27" i="1" s="1"/>
  <c r="B27" i="1"/>
  <c r="AG25" i="1"/>
  <c r="AB25" i="1"/>
  <c r="Y25" i="1"/>
  <c r="U25" i="1"/>
  <c r="T25" i="1"/>
  <c r="L25" i="1"/>
  <c r="I25" i="1"/>
  <c r="H25" i="1"/>
  <c r="E25" i="1"/>
  <c r="S24" i="1"/>
  <c r="AH25" i="1"/>
  <c r="AB26" i="1"/>
  <c r="R25" i="1"/>
  <c r="Q26" i="1"/>
  <c r="N25" i="1"/>
  <c r="L26" i="1"/>
  <c r="J25" i="1"/>
  <c r="I26" i="1"/>
  <c r="H26" i="1"/>
  <c r="G25" i="1"/>
  <c r="E26" i="1"/>
  <c r="F19" i="1"/>
  <c r="G19" i="1" s="1"/>
  <c r="H19" i="1" s="1"/>
  <c r="I19" i="1" s="1"/>
  <c r="J19" i="1" s="1"/>
  <c r="K19" i="1" s="1"/>
  <c r="L19" i="1" s="1"/>
  <c r="M19" i="1" s="1"/>
  <c r="N19" i="1" s="1"/>
  <c r="O19" i="1" s="1"/>
  <c r="P19" i="1" s="1"/>
  <c r="Q19" i="1" s="1"/>
  <c r="R19" i="1" s="1"/>
  <c r="S19" i="1" s="1"/>
  <c r="T19" i="1" s="1"/>
  <c r="U19" i="1" s="1"/>
  <c r="V19" i="1" s="1"/>
  <c r="W19" i="1" s="1"/>
  <c r="X19" i="1" s="1"/>
  <c r="Y19" i="1" s="1"/>
  <c r="Z19" i="1" s="1"/>
  <c r="AA19" i="1" s="1"/>
  <c r="AB19" i="1" s="1"/>
  <c r="AC19" i="1" s="1"/>
  <c r="AD19" i="1" s="1"/>
  <c r="AE19" i="1" s="1"/>
  <c r="AF19" i="1" s="1"/>
  <c r="E19" i="1"/>
  <c r="C16" i="1"/>
  <c r="B16" i="1"/>
  <c r="C15" i="1"/>
  <c r="D15" i="1" s="1"/>
  <c r="B15" i="1"/>
  <c r="C14" i="1"/>
  <c r="D14" i="1" s="1"/>
  <c r="B14" i="1"/>
  <c r="C13" i="1"/>
  <c r="B13" i="1"/>
  <c r="D13" i="1" s="1"/>
  <c r="AD12" i="1"/>
  <c r="AA12" i="1"/>
  <c r="I12" i="1"/>
  <c r="D26" i="4"/>
  <c r="Z11" i="1"/>
  <c r="J11" i="1"/>
  <c r="I11" i="1"/>
  <c r="AD10" i="1"/>
  <c r="N10" i="1"/>
  <c r="I10" i="1"/>
  <c r="C10" i="1"/>
  <c r="D25" i="4" s="1"/>
  <c r="C9" i="1"/>
  <c r="AK8" i="1"/>
  <c r="AK12" i="1" s="1"/>
  <c r="AJ8" i="1"/>
  <c r="AJ12" i="1" s="1"/>
  <c r="AH10" i="1"/>
  <c r="AG12" i="1"/>
  <c r="Z12" i="1"/>
  <c r="Y12" i="1"/>
  <c r="R10" i="1"/>
  <c r="Q10" i="1"/>
  <c r="N11" i="1"/>
  <c r="M10" i="1"/>
  <c r="J12" i="1"/>
  <c r="AN5" i="1"/>
  <c r="AJ5" i="1"/>
  <c r="AK5" i="1" s="1"/>
  <c r="H5" i="1"/>
  <c r="I5" i="1" s="1"/>
  <c r="J5" i="1" s="1"/>
  <c r="K5" i="1" s="1"/>
  <c r="L5" i="1" s="1"/>
  <c r="M5" i="1" s="1"/>
  <c r="N5" i="1" s="1"/>
  <c r="O5" i="1" s="1"/>
  <c r="P5" i="1" s="1"/>
  <c r="Q5" i="1" s="1"/>
  <c r="R5" i="1" s="1"/>
  <c r="S5" i="1" s="1"/>
  <c r="T5" i="1" s="1"/>
  <c r="U5" i="1" s="1"/>
  <c r="V5" i="1" s="1"/>
  <c r="W5" i="1" s="1"/>
  <c r="X5" i="1" s="1"/>
  <c r="Y5" i="1" s="1"/>
  <c r="Z5" i="1" s="1"/>
  <c r="AA5" i="1" s="1"/>
  <c r="AB5" i="1" s="1"/>
  <c r="AC5" i="1" s="1"/>
  <c r="AD5" i="1" s="1"/>
  <c r="AE5" i="1" s="1"/>
  <c r="AF5" i="1" s="1"/>
  <c r="G5" i="1"/>
  <c r="E5" i="1"/>
  <c r="F5" i="1" s="1"/>
  <c r="AL4" i="1"/>
  <c r="D84" i="3" l="1"/>
  <c r="D15" i="2"/>
  <c r="D55" i="2"/>
  <c r="D16" i="1"/>
  <c r="D44" i="1"/>
  <c r="C167" i="2"/>
  <c r="D167" i="2" s="1"/>
  <c r="C85" i="2"/>
  <c r="C141" i="2"/>
  <c r="D141" i="2" s="1"/>
  <c r="C86" i="2"/>
  <c r="D86" i="2" s="1"/>
  <c r="C100" i="2"/>
  <c r="D100" i="2" s="1"/>
  <c r="C126" i="2"/>
  <c r="D126" i="2" s="1"/>
  <c r="C155" i="2"/>
  <c r="D155" i="2" s="1"/>
  <c r="C83" i="2"/>
  <c r="D83" i="2" s="1"/>
  <c r="C97" i="2"/>
  <c r="D97" i="2" s="1"/>
  <c r="C111" i="2"/>
  <c r="D111" i="2" s="1"/>
  <c r="C127" i="2"/>
  <c r="D127" i="2" s="1"/>
  <c r="C139" i="2"/>
  <c r="D139" i="2" s="1"/>
  <c r="D41" i="2"/>
  <c r="D112" i="2"/>
  <c r="C125" i="2"/>
  <c r="D125" i="2" s="1"/>
  <c r="C99" i="2"/>
  <c r="D99" i="2" s="1"/>
  <c r="C113" i="2"/>
  <c r="D113" i="2" s="1"/>
  <c r="C154" i="2"/>
  <c r="D154" i="2" s="1"/>
  <c r="C168" i="2"/>
  <c r="C114" i="2"/>
  <c r="D114" i="2" s="1"/>
  <c r="C142" i="2"/>
  <c r="C169" i="2"/>
  <c r="D169" i="2" s="1"/>
  <c r="C156" i="2"/>
  <c r="D156" i="2" s="1"/>
  <c r="C84" i="2"/>
  <c r="D84" i="2" s="1"/>
  <c r="C98" i="2"/>
  <c r="C112" i="2"/>
  <c r="C128" i="2"/>
  <c r="D128" i="2" s="1"/>
  <c r="C140" i="2"/>
  <c r="D140" i="2" s="1"/>
  <c r="C153" i="2"/>
  <c r="D153" i="2" s="1"/>
  <c r="D56" i="1"/>
  <c r="D28" i="1"/>
  <c r="C113" i="1"/>
  <c r="D113" i="1" s="1"/>
  <c r="C128" i="1"/>
  <c r="D128" i="1" s="1"/>
  <c r="C141" i="1"/>
  <c r="D141" i="1" s="1"/>
  <c r="C114" i="1"/>
  <c r="D114" i="1" s="1"/>
  <c r="C83" i="1"/>
  <c r="D83" i="1" s="1"/>
  <c r="C155" i="1"/>
  <c r="D155" i="1" s="1"/>
  <c r="C111" i="1"/>
  <c r="D111" i="1" s="1"/>
  <c r="C84" i="1"/>
  <c r="D84" i="1" s="1"/>
  <c r="C100" i="1"/>
  <c r="D100" i="1" s="1"/>
  <c r="C156" i="1"/>
  <c r="D156" i="1" s="1"/>
  <c r="C85" i="1"/>
  <c r="D85" i="1" s="1"/>
  <c r="C97" i="1"/>
  <c r="D97" i="1" s="1"/>
  <c r="C170" i="1"/>
  <c r="D170" i="1" s="1"/>
  <c r="C86" i="1"/>
  <c r="D86" i="1" s="1"/>
  <c r="C98" i="1"/>
  <c r="D98" i="1" s="1"/>
  <c r="C154" i="1"/>
  <c r="D154" i="1" s="1"/>
  <c r="C125" i="1"/>
  <c r="D125" i="1" s="1"/>
  <c r="C142" i="1"/>
  <c r="D142" i="1" s="1"/>
  <c r="C167" i="1"/>
  <c r="D167" i="1" s="1"/>
  <c r="C99" i="1"/>
  <c r="D99" i="1" s="1"/>
  <c r="C126" i="1"/>
  <c r="D126" i="1" s="1"/>
  <c r="C139" i="1"/>
  <c r="D139" i="1" s="1"/>
  <c r="C168" i="1"/>
  <c r="D168" i="1" s="1"/>
  <c r="C112" i="1"/>
  <c r="D112" i="1" s="1"/>
  <c r="C127" i="1"/>
  <c r="D127" i="1" s="1"/>
  <c r="C140" i="1"/>
  <c r="D140" i="1" s="1"/>
  <c r="C153" i="1"/>
  <c r="D153" i="1" s="1"/>
  <c r="B149" i="3"/>
  <c r="B51" i="3"/>
  <c r="R24" i="2"/>
  <c r="D156" i="3"/>
  <c r="D141" i="3"/>
  <c r="D126" i="3"/>
  <c r="D114" i="3"/>
  <c r="D100" i="3"/>
  <c r="AC165" i="1"/>
  <c r="L166" i="1"/>
  <c r="E150" i="2"/>
  <c r="AH122" i="2"/>
  <c r="R122" i="2"/>
  <c r="F121" i="2"/>
  <c r="J123" i="2"/>
  <c r="K121" i="2"/>
  <c r="W121" i="2"/>
  <c r="S123" i="2"/>
  <c r="AD123" i="2"/>
  <c r="W109" i="2"/>
  <c r="O107" i="2"/>
  <c r="AI110" i="2"/>
  <c r="U107" i="2"/>
  <c r="AE107" i="2"/>
  <c r="O110" i="2"/>
  <c r="W108" i="2"/>
  <c r="W93" i="2"/>
  <c r="AE93" i="2"/>
  <c r="AA96" i="2"/>
  <c r="S95" i="2"/>
  <c r="E80" i="2"/>
  <c r="D85" i="2"/>
  <c r="O81" i="2"/>
  <c r="K80" i="2"/>
  <c r="V82" i="2"/>
  <c r="AE79" i="2"/>
  <c r="AE81" i="2"/>
  <c r="AI82" i="2"/>
  <c r="S67" i="2"/>
  <c r="F66" i="2"/>
  <c r="T67" i="2"/>
  <c r="U66" i="2"/>
  <c r="W65" i="2"/>
  <c r="F67" i="2"/>
  <c r="AC66" i="2"/>
  <c r="X65" i="2"/>
  <c r="M68" i="2"/>
  <c r="AB67" i="2"/>
  <c r="AI67" i="2"/>
  <c r="AE65" i="2"/>
  <c r="L67" i="2"/>
  <c r="H53" i="2"/>
  <c r="J51" i="2"/>
  <c r="Z51" i="2"/>
  <c r="N53" i="2"/>
  <c r="AH51" i="2"/>
  <c r="V53" i="2"/>
  <c r="W37" i="2"/>
  <c r="AE37" i="2"/>
  <c r="O37" i="2"/>
  <c r="H40" i="2"/>
  <c r="Z25" i="2"/>
  <c r="AC12" i="2"/>
  <c r="Q11" i="2"/>
  <c r="AC11" i="2"/>
  <c r="AI165" i="1"/>
  <c r="V165" i="1"/>
  <c r="X163" i="1"/>
  <c r="B163" i="1" s="1"/>
  <c r="V166" i="1"/>
  <c r="N166" i="1"/>
  <c r="Q165" i="1"/>
  <c r="AG165" i="1"/>
  <c r="Y166" i="1"/>
  <c r="Z166" i="1"/>
  <c r="N165" i="1"/>
  <c r="AD165" i="1"/>
  <c r="Q166" i="1"/>
  <c r="AD166" i="1"/>
  <c r="AA164" i="1"/>
  <c r="R165" i="1"/>
  <c r="AH165" i="1"/>
  <c r="G165" i="1"/>
  <c r="F165" i="1"/>
  <c r="K166" i="1"/>
  <c r="L152" i="1"/>
  <c r="AF152" i="1"/>
  <c r="AF151" i="1"/>
  <c r="AB149" i="1"/>
  <c r="B149" i="1" s="1"/>
  <c r="AE152" i="1"/>
  <c r="O152" i="1"/>
  <c r="L151" i="1"/>
  <c r="T151" i="1"/>
  <c r="AB152" i="1"/>
  <c r="P152" i="1"/>
  <c r="P137" i="1"/>
  <c r="P138" i="1"/>
  <c r="AA136" i="1"/>
  <c r="AB137" i="1"/>
  <c r="L137" i="1"/>
  <c r="T137" i="1"/>
  <c r="M137" i="1"/>
  <c r="U138" i="1"/>
  <c r="W137" i="1"/>
  <c r="L138" i="1"/>
  <c r="X137" i="1"/>
  <c r="AC138" i="1"/>
  <c r="M138" i="1"/>
  <c r="E137" i="1"/>
  <c r="AD124" i="1"/>
  <c r="AF123" i="1"/>
  <c r="AD123" i="1"/>
  <c r="AF122" i="1"/>
  <c r="V124" i="1"/>
  <c r="AH124" i="1"/>
  <c r="V123" i="1"/>
  <c r="N124" i="1"/>
  <c r="AG123" i="1"/>
  <c r="Y123" i="1"/>
  <c r="N123" i="1"/>
  <c r="Y124" i="1"/>
  <c r="R123" i="1"/>
  <c r="Q123" i="1"/>
  <c r="Q124" i="1"/>
  <c r="R124" i="1"/>
  <c r="P122" i="1"/>
  <c r="P121" i="1"/>
  <c r="P123" i="1"/>
  <c r="H121" i="1"/>
  <c r="J124" i="1"/>
  <c r="U110" i="1"/>
  <c r="AG107" i="1"/>
  <c r="AA110" i="1"/>
  <c r="U107" i="1"/>
  <c r="R110" i="1"/>
  <c r="V109" i="1"/>
  <c r="R109" i="1"/>
  <c r="M110" i="1"/>
  <c r="N110" i="1"/>
  <c r="M107" i="1"/>
  <c r="N109" i="1"/>
  <c r="L107" i="1"/>
  <c r="E110" i="1"/>
  <c r="G109" i="1"/>
  <c r="J110" i="1"/>
  <c r="H108" i="1"/>
  <c r="AH95" i="1"/>
  <c r="AG94" i="1"/>
  <c r="AG95" i="1"/>
  <c r="AB96" i="1"/>
  <c r="AC95" i="1"/>
  <c r="AB95" i="1"/>
  <c r="AC93" i="1"/>
  <c r="X93" i="1"/>
  <c r="W96" i="1"/>
  <c r="Y93" i="1"/>
  <c r="X96" i="1"/>
  <c r="R95" i="1"/>
  <c r="M93" i="1"/>
  <c r="J95" i="1"/>
  <c r="AF79" i="1"/>
  <c r="AF81" i="1"/>
  <c r="AH82" i="1"/>
  <c r="AH79" i="1"/>
  <c r="AH81" i="1"/>
  <c r="AG82" i="1"/>
  <c r="AG81" i="1"/>
  <c r="AG79" i="1"/>
  <c r="AC80" i="1"/>
  <c r="AD81" i="1"/>
  <c r="AC82" i="1"/>
  <c r="AD82" i="1"/>
  <c r="AB79" i="1"/>
  <c r="AC79" i="1"/>
  <c r="V80" i="1"/>
  <c r="Y81" i="1"/>
  <c r="Y79" i="1"/>
  <c r="X82" i="1"/>
  <c r="V79" i="1"/>
  <c r="V81" i="1"/>
  <c r="X79" i="1"/>
  <c r="Y82" i="1"/>
  <c r="M82" i="1"/>
  <c r="N81" i="1"/>
  <c r="N79" i="1"/>
  <c r="L79" i="1"/>
  <c r="N80" i="1"/>
  <c r="M79" i="1"/>
  <c r="P81" i="1"/>
  <c r="P79" i="1"/>
  <c r="Q81" i="1"/>
  <c r="L82" i="1"/>
  <c r="Q79" i="1"/>
  <c r="R81" i="1"/>
  <c r="J81" i="1"/>
  <c r="E80" i="1"/>
  <c r="E79" i="1"/>
  <c r="E81" i="1"/>
  <c r="F80" i="1"/>
  <c r="H82" i="1"/>
  <c r="G80" i="1"/>
  <c r="H79" i="1"/>
  <c r="AF65" i="1"/>
  <c r="AF68" i="1"/>
  <c r="Y66" i="1"/>
  <c r="Z66" i="1"/>
  <c r="AB68" i="1"/>
  <c r="T65" i="1"/>
  <c r="L65" i="1"/>
  <c r="B65" i="1" s="1"/>
  <c r="L67" i="1"/>
  <c r="M68" i="1"/>
  <c r="G53" i="1"/>
  <c r="H54" i="1"/>
  <c r="G52" i="1"/>
  <c r="AH52" i="1"/>
  <c r="AG54" i="1"/>
  <c r="E54" i="1"/>
  <c r="E53" i="1"/>
  <c r="U53" i="1"/>
  <c r="AC54" i="1"/>
  <c r="X53" i="1"/>
  <c r="AD53" i="1"/>
  <c r="Y53" i="1"/>
  <c r="J53" i="1"/>
  <c r="U54" i="1"/>
  <c r="AF54" i="1"/>
  <c r="R52" i="1"/>
  <c r="V53" i="1"/>
  <c r="W52" i="1"/>
  <c r="M53" i="1"/>
  <c r="AC53" i="1"/>
  <c r="Z40" i="1"/>
  <c r="AH40" i="1"/>
  <c r="AI40" i="1"/>
  <c r="AH39" i="1"/>
  <c r="V39" i="1"/>
  <c r="T37" i="1"/>
  <c r="O40" i="1"/>
  <c r="H37" i="1"/>
  <c r="G40" i="1"/>
  <c r="G39" i="1"/>
  <c r="J39" i="1"/>
  <c r="J40" i="1"/>
  <c r="AG23" i="1"/>
  <c r="AF23" i="1"/>
  <c r="AC26" i="1"/>
  <c r="U26" i="1"/>
  <c r="AC25" i="1"/>
  <c r="P23" i="1"/>
  <c r="Q25" i="1"/>
  <c r="T23" i="1"/>
  <c r="AD25" i="1"/>
  <c r="M23" i="1"/>
  <c r="V25" i="1"/>
  <c r="X26" i="1"/>
  <c r="M25" i="1"/>
  <c r="Z25" i="1"/>
  <c r="P12" i="1"/>
  <c r="AC9" i="1"/>
  <c r="AF9" i="1"/>
  <c r="AD11" i="1"/>
  <c r="AB12" i="1"/>
  <c r="V12" i="1"/>
  <c r="V11" i="1"/>
  <c r="U9" i="1"/>
  <c r="T9" i="1"/>
  <c r="E11" i="1"/>
  <c r="E12" i="1"/>
  <c r="G12" i="1"/>
  <c r="D168" i="3"/>
  <c r="D85" i="3"/>
  <c r="C70" i="3"/>
  <c r="D70" i="3" s="1"/>
  <c r="D58" i="3"/>
  <c r="D44" i="3"/>
  <c r="D41" i="3"/>
  <c r="D29" i="3"/>
  <c r="D13" i="3"/>
  <c r="AK11" i="3"/>
  <c r="D14" i="3"/>
  <c r="D72" i="3"/>
  <c r="B79" i="3"/>
  <c r="C69" i="3"/>
  <c r="D69" i="3" s="1"/>
  <c r="B54" i="3"/>
  <c r="D54" i="3" s="1"/>
  <c r="C71" i="3"/>
  <c r="D71" i="3" s="1"/>
  <c r="AJ9" i="3"/>
  <c r="AJ10" i="3"/>
  <c r="AJ11" i="3"/>
  <c r="B23" i="3"/>
  <c r="D99" i="3"/>
  <c r="J163" i="2"/>
  <c r="R163" i="2"/>
  <c r="Z163" i="2"/>
  <c r="AH163" i="2"/>
  <c r="N165" i="2"/>
  <c r="V165" i="2"/>
  <c r="AD165" i="2"/>
  <c r="H166" i="2"/>
  <c r="Y163" i="2"/>
  <c r="M165" i="2"/>
  <c r="AC165" i="2"/>
  <c r="M163" i="2"/>
  <c r="U163" i="2"/>
  <c r="AC163" i="2"/>
  <c r="Q165" i="2"/>
  <c r="Y165" i="2"/>
  <c r="AG165" i="2"/>
  <c r="Q163" i="2"/>
  <c r="AG163" i="2"/>
  <c r="U165" i="2"/>
  <c r="N163" i="2"/>
  <c r="V163" i="2"/>
  <c r="AD163" i="2"/>
  <c r="H164" i="2"/>
  <c r="J165" i="2"/>
  <c r="R165" i="2"/>
  <c r="Z165" i="2"/>
  <c r="AH165" i="2"/>
  <c r="Z151" i="2"/>
  <c r="N149" i="2"/>
  <c r="E151" i="2"/>
  <c r="AD135" i="2"/>
  <c r="N137" i="2"/>
  <c r="AH137" i="2"/>
  <c r="AI135" i="2"/>
  <c r="AD138" i="2"/>
  <c r="R135" i="2"/>
  <c r="Z137" i="2"/>
  <c r="E138" i="2"/>
  <c r="N135" i="2"/>
  <c r="E137" i="2"/>
  <c r="V137" i="2"/>
  <c r="E135" i="2"/>
  <c r="AA135" i="2"/>
  <c r="AE137" i="2"/>
  <c r="V149" i="2"/>
  <c r="AH151" i="2"/>
  <c r="AD149" i="2"/>
  <c r="X150" i="2"/>
  <c r="J151" i="2"/>
  <c r="J149" i="2"/>
  <c r="R151" i="2"/>
  <c r="S149" i="2"/>
  <c r="W152" i="2"/>
  <c r="S151" i="2"/>
  <c r="AA151" i="2"/>
  <c r="E149" i="2"/>
  <c r="O149" i="2"/>
  <c r="W149" i="2"/>
  <c r="AH149" i="2"/>
  <c r="G150" i="2"/>
  <c r="S150" i="2"/>
  <c r="N151" i="2"/>
  <c r="AD151" i="2"/>
  <c r="AE152" i="2"/>
  <c r="K150" i="2"/>
  <c r="AE149" i="2"/>
  <c r="AA150" i="2"/>
  <c r="K151" i="2"/>
  <c r="AI151" i="2"/>
  <c r="O152" i="2"/>
  <c r="R149" i="2"/>
  <c r="Z149" i="2"/>
  <c r="AI149" i="2"/>
  <c r="W150" i="2"/>
  <c r="AI150" i="2"/>
  <c r="O151" i="2"/>
  <c r="V151" i="2"/>
  <c r="AE151" i="2"/>
  <c r="T152" i="2"/>
  <c r="H138" i="2"/>
  <c r="V135" i="2"/>
  <c r="AE135" i="2"/>
  <c r="R137" i="2"/>
  <c r="AA137" i="2"/>
  <c r="AI137" i="2"/>
  <c r="AH138" i="2"/>
  <c r="J135" i="2"/>
  <c r="Z135" i="2"/>
  <c r="AH135" i="2"/>
  <c r="J137" i="2"/>
  <c r="S137" i="2"/>
  <c r="AD137" i="2"/>
  <c r="O121" i="2"/>
  <c r="Z121" i="2"/>
  <c r="L122" i="2"/>
  <c r="V122" i="2"/>
  <c r="K123" i="2"/>
  <c r="W123" i="2"/>
  <c r="AE123" i="2"/>
  <c r="F124" i="2"/>
  <c r="AG124" i="2"/>
  <c r="Q124" i="2"/>
  <c r="S121" i="2"/>
  <c r="AA121" i="2"/>
  <c r="F122" i="2"/>
  <c r="N123" i="2"/>
  <c r="Z123" i="2"/>
  <c r="AI123" i="2"/>
  <c r="V124" i="2"/>
  <c r="J121" i="2"/>
  <c r="V121" i="2"/>
  <c r="AE121" i="2"/>
  <c r="H122" i="2"/>
  <c r="O123" i="2"/>
  <c r="AA123" i="2"/>
  <c r="J124" i="2"/>
  <c r="Z124" i="2"/>
  <c r="G108" i="2"/>
  <c r="P107" i="2"/>
  <c r="AA107" i="2"/>
  <c r="AI107" i="2"/>
  <c r="AA109" i="2"/>
  <c r="S110" i="2"/>
  <c r="L107" i="2"/>
  <c r="L109" i="2"/>
  <c r="AF109" i="2"/>
  <c r="G107" i="2"/>
  <c r="X107" i="2"/>
  <c r="AF107" i="2"/>
  <c r="Y108" i="2"/>
  <c r="G109" i="2"/>
  <c r="P109" i="2"/>
  <c r="X109" i="2"/>
  <c r="K107" i="2"/>
  <c r="T107" i="2"/>
  <c r="AB107" i="2"/>
  <c r="S108" i="2"/>
  <c r="AI108" i="2"/>
  <c r="K109" i="2"/>
  <c r="T109" i="2"/>
  <c r="AB109" i="2"/>
  <c r="AE110" i="2"/>
  <c r="P96" i="2"/>
  <c r="F93" i="2"/>
  <c r="O93" i="2"/>
  <c r="X93" i="2"/>
  <c r="AI93" i="2"/>
  <c r="T94" i="2"/>
  <c r="H95" i="2"/>
  <c r="O95" i="2"/>
  <c r="W95" i="2"/>
  <c r="AE95" i="2"/>
  <c r="F96" i="2"/>
  <c r="K96" i="2"/>
  <c r="T96" i="2"/>
  <c r="AE96" i="2"/>
  <c r="S93" i="2"/>
  <c r="AA93" i="2"/>
  <c r="L94" i="2"/>
  <c r="P95" i="2"/>
  <c r="X95" i="2"/>
  <c r="AF95" i="2"/>
  <c r="G96" i="2"/>
  <c r="L96" i="2"/>
  <c r="W96" i="2"/>
  <c r="AF96" i="2"/>
  <c r="L93" i="2"/>
  <c r="AF94" i="2"/>
  <c r="G95" i="2"/>
  <c r="AB95" i="2"/>
  <c r="K93" i="2"/>
  <c r="T93" i="2"/>
  <c r="AB93" i="2"/>
  <c r="F94" i="2"/>
  <c r="P94" i="2"/>
  <c r="AB94" i="2"/>
  <c r="K95" i="2"/>
  <c r="AA95" i="2"/>
  <c r="H96" i="2"/>
  <c r="O96" i="2"/>
  <c r="H67" i="2"/>
  <c r="K68" i="2"/>
  <c r="J68" i="2"/>
  <c r="AD68" i="2"/>
  <c r="R66" i="2"/>
  <c r="E68" i="2"/>
  <c r="AH68" i="2"/>
  <c r="F65" i="2"/>
  <c r="K65" i="2"/>
  <c r="S65" i="2"/>
  <c r="AA65" i="2"/>
  <c r="AI65" i="2"/>
  <c r="O67" i="2"/>
  <c r="W67" i="2"/>
  <c r="AE67" i="2"/>
  <c r="N68" i="2"/>
  <c r="Z68" i="2"/>
  <c r="V68" i="2"/>
  <c r="G65" i="2"/>
  <c r="L65" i="2"/>
  <c r="T65" i="2"/>
  <c r="AB65" i="2"/>
  <c r="P67" i="2"/>
  <c r="X67" i="2"/>
  <c r="AF67" i="2"/>
  <c r="X79" i="2"/>
  <c r="AF79" i="2"/>
  <c r="R80" i="2"/>
  <c r="AA80" i="2"/>
  <c r="E81" i="2"/>
  <c r="X81" i="2"/>
  <c r="AF81" i="2"/>
  <c r="W82" i="2"/>
  <c r="AB79" i="2"/>
  <c r="AI79" i="2"/>
  <c r="AG80" i="2"/>
  <c r="AA81" i="2"/>
  <c r="O79" i="2"/>
  <c r="W80" i="2"/>
  <c r="AH80" i="2"/>
  <c r="K81" i="2"/>
  <c r="AB81" i="2"/>
  <c r="S82" i="2"/>
  <c r="R51" i="2"/>
  <c r="T52" i="2"/>
  <c r="G54" i="2"/>
  <c r="L54" i="2"/>
  <c r="AB54" i="2"/>
  <c r="E51" i="2"/>
  <c r="M51" i="2"/>
  <c r="U51" i="2"/>
  <c r="AC51" i="2"/>
  <c r="Q53" i="2"/>
  <c r="Y53" i="2"/>
  <c r="AG53" i="2"/>
  <c r="H54" i="2"/>
  <c r="H51" i="2"/>
  <c r="N51" i="2"/>
  <c r="V51" i="2"/>
  <c r="AD51" i="2"/>
  <c r="J53" i="2"/>
  <c r="R53" i="2"/>
  <c r="Z53" i="2"/>
  <c r="AH53" i="2"/>
  <c r="Q51" i="2"/>
  <c r="Y51" i="2"/>
  <c r="AG51" i="2"/>
  <c r="E53" i="2"/>
  <c r="M53" i="2"/>
  <c r="U53" i="2"/>
  <c r="AC53" i="2"/>
  <c r="U38" i="2"/>
  <c r="J37" i="2"/>
  <c r="R37" i="2"/>
  <c r="Z37" i="2"/>
  <c r="AH37" i="2"/>
  <c r="W38" i="2"/>
  <c r="E39" i="2"/>
  <c r="K39" i="2"/>
  <c r="S39" i="2"/>
  <c r="AA39" i="2"/>
  <c r="AI39" i="2"/>
  <c r="Z39" i="2"/>
  <c r="M37" i="2"/>
  <c r="S37" i="2"/>
  <c r="AC37" i="2"/>
  <c r="AI37" i="2"/>
  <c r="K38" i="2"/>
  <c r="AA38" i="2"/>
  <c r="N39" i="2"/>
  <c r="V39" i="2"/>
  <c r="AD39" i="2"/>
  <c r="E38" i="2"/>
  <c r="J39" i="2"/>
  <c r="R39" i="2"/>
  <c r="AH39" i="2"/>
  <c r="E37" i="2"/>
  <c r="N37" i="2"/>
  <c r="V37" i="2"/>
  <c r="AD37" i="2"/>
  <c r="S38" i="2"/>
  <c r="AI38" i="2"/>
  <c r="O39" i="2"/>
  <c r="W39" i="2"/>
  <c r="AE39" i="2"/>
  <c r="AC24" i="2"/>
  <c r="V23" i="2"/>
  <c r="H24" i="2"/>
  <c r="K23" i="2"/>
  <c r="K25" i="2"/>
  <c r="AI25" i="2"/>
  <c r="O25" i="2"/>
  <c r="F23" i="2"/>
  <c r="R23" i="2"/>
  <c r="AA23" i="2"/>
  <c r="AD24" i="2"/>
  <c r="S25" i="2"/>
  <c r="AA25" i="2"/>
  <c r="F26" i="2"/>
  <c r="V26" i="2"/>
  <c r="W25" i="2"/>
  <c r="O23" i="2"/>
  <c r="W23" i="2"/>
  <c r="AI23" i="2"/>
  <c r="F25" i="2"/>
  <c r="S23" i="2"/>
  <c r="AE23" i="2"/>
  <c r="N24" i="2"/>
  <c r="AH24" i="2"/>
  <c r="J25" i="2"/>
  <c r="V25" i="2"/>
  <c r="AE25" i="2"/>
  <c r="Y9" i="2"/>
  <c r="E9" i="2"/>
  <c r="E11" i="2"/>
  <c r="W12" i="2"/>
  <c r="H9" i="2"/>
  <c r="T9" i="2"/>
  <c r="AC9" i="2"/>
  <c r="P10" i="2"/>
  <c r="Y10" i="2"/>
  <c r="G11" i="2"/>
  <c r="L11" i="2"/>
  <c r="U11" i="2"/>
  <c r="AF11" i="2"/>
  <c r="E12" i="2"/>
  <c r="L12" i="2"/>
  <c r="X12" i="2"/>
  <c r="AG12" i="2"/>
  <c r="U9" i="2"/>
  <c r="AI9" i="2"/>
  <c r="Q10" i="2"/>
  <c r="AE10" i="2"/>
  <c r="H11" i="2"/>
  <c r="M11" i="2"/>
  <c r="AA11" i="2"/>
  <c r="AG11" i="2"/>
  <c r="G12" i="2"/>
  <c r="M12" i="2"/>
  <c r="Y12" i="2"/>
  <c r="S9" i="2"/>
  <c r="O10" i="2"/>
  <c r="K11" i="2"/>
  <c r="M9" i="2"/>
  <c r="X9" i="2"/>
  <c r="T10" i="2"/>
  <c r="AF10" i="2"/>
  <c r="P11" i="2"/>
  <c r="AB11" i="2"/>
  <c r="H12" i="2"/>
  <c r="Q12" i="2"/>
  <c r="AB12" i="2"/>
  <c r="AF23" i="2"/>
  <c r="X24" i="2"/>
  <c r="T25" i="2"/>
  <c r="L26" i="2"/>
  <c r="P39" i="2"/>
  <c r="P37" i="2"/>
  <c r="AB39" i="2"/>
  <c r="AB37" i="2"/>
  <c r="P38" i="2"/>
  <c r="AF40" i="2"/>
  <c r="AE9" i="2"/>
  <c r="W11" i="2"/>
  <c r="Q25" i="2"/>
  <c r="Q23" i="2"/>
  <c r="AG25" i="2"/>
  <c r="AG23" i="2"/>
  <c r="AB23" i="2"/>
  <c r="T24" i="2"/>
  <c r="P25" i="2"/>
  <c r="X26" i="2"/>
  <c r="L82" i="2"/>
  <c r="L80" i="2"/>
  <c r="L79" i="2"/>
  <c r="L81" i="2"/>
  <c r="P23" i="2"/>
  <c r="AB26" i="2"/>
  <c r="L39" i="2"/>
  <c r="L37" i="2"/>
  <c r="T39" i="2"/>
  <c r="T37" i="2"/>
  <c r="X40" i="2"/>
  <c r="C70" i="2"/>
  <c r="D70" i="2" s="1"/>
  <c r="C71" i="2"/>
  <c r="D71" i="2" s="1"/>
  <c r="C72" i="2"/>
  <c r="D72" i="2" s="1"/>
  <c r="AA10" i="2"/>
  <c r="M25" i="2"/>
  <c r="M23" i="2"/>
  <c r="Y25" i="2"/>
  <c r="Y23" i="2"/>
  <c r="AF25" i="2"/>
  <c r="H26" i="2"/>
  <c r="M26" i="2"/>
  <c r="L38" i="2"/>
  <c r="Q38" i="2"/>
  <c r="Q40" i="2"/>
  <c r="AG40" i="2"/>
  <c r="G79" i="2"/>
  <c r="G81" i="2"/>
  <c r="G80" i="2"/>
  <c r="T82" i="2"/>
  <c r="T80" i="2"/>
  <c r="T79" i="2"/>
  <c r="AJ12" i="2"/>
  <c r="E25" i="2"/>
  <c r="E23" i="2"/>
  <c r="N23" i="2"/>
  <c r="X23" i="2"/>
  <c r="AD23" i="2"/>
  <c r="E24" i="2"/>
  <c r="J24" i="2"/>
  <c r="P24" i="2"/>
  <c r="Z24" i="2"/>
  <c r="AF24" i="2"/>
  <c r="H25" i="2"/>
  <c r="L25" i="2"/>
  <c r="AB25" i="2"/>
  <c r="N26" i="2"/>
  <c r="T26" i="2"/>
  <c r="Y26" i="2"/>
  <c r="AD26" i="2"/>
  <c r="U37" i="2"/>
  <c r="M38" i="2"/>
  <c r="AC38" i="2"/>
  <c r="Q39" i="2"/>
  <c r="L40" i="2"/>
  <c r="T40" i="2"/>
  <c r="AB40" i="2"/>
  <c r="F54" i="2"/>
  <c r="F52" i="2"/>
  <c r="K53" i="2"/>
  <c r="K51" i="2"/>
  <c r="O53" i="2"/>
  <c r="O51" i="2"/>
  <c r="S53" i="2"/>
  <c r="S51" i="2"/>
  <c r="W53" i="2"/>
  <c r="W51" i="2"/>
  <c r="AA53" i="2"/>
  <c r="AA51" i="2"/>
  <c r="AE53" i="2"/>
  <c r="AE51" i="2"/>
  <c r="AI53" i="2"/>
  <c r="AI51" i="2"/>
  <c r="F51" i="2"/>
  <c r="O54" i="2"/>
  <c r="W54" i="2"/>
  <c r="AE54" i="2"/>
  <c r="H68" i="2"/>
  <c r="H66" i="2"/>
  <c r="M67" i="2"/>
  <c r="M65" i="2"/>
  <c r="Q67" i="2"/>
  <c r="Q65" i="2"/>
  <c r="U67" i="2"/>
  <c r="U65" i="2"/>
  <c r="Y67" i="2"/>
  <c r="Y65" i="2"/>
  <c r="AC67" i="2"/>
  <c r="AC65" i="2"/>
  <c r="AG67" i="2"/>
  <c r="AG65" i="2"/>
  <c r="C69" i="2"/>
  <c r="D69" i="2" s="1"/>
  <c r="H82" i="2"/>
  <c r="H80" i="2"/>
  <c r="H81" i="2"/>
  <c r="M81" i="2"/>
  <c r="M80" i="2"/>
  <c r="Q82" i="2"/>
  <c r="Q79" i="2"/>
  <c r="Q81" i="2"/>
  <c r="U80" i="2"/>
  <c r="U82" i="2"/>
  <c r="U79" i="2"/>
  <c r="U81" i="2"/>
  <c r="Y80" i="2"/>
  <c r="Y79" i="2"/>
  <c r="Y82" i="2"/>
  <c r="AC81" i="2"/>
  <c r="AC80" i="2"/>
  <c r="H79" i="2"/>
  <c r="G82" i="2"/>
  <c r="AC82" i="2"/>
  <c r="E96" i="2"/>
  <c r="E95" i="2"/>
  <c r="E93" i="2"/>
  <c r="J96" i="2"/>
  <c r="J95" i="2"/>
  <c r="J93" i="2"/>
  <c r="N96" i="2"/>
  <c r="N94" i="2"/>
  <c r="N95" i="2"/>
  <c r="R93" i="2"/>
  <c r="R94" i="2"/>
  <c r="V95" i="2"/>
  <c r="V96" i="2"/>
  <c r="V93" i="2"/>
  <c r="V94" i="2"/>
  <c r="Z95" i="2"/>
  <c r="Z93" i="2"/>
  <c r="AD96" i="2"/>
  <c r="AD94" i="2"/>
  <c r="AD95" i="2"/>
  <c r="AH93" i="2"/>
  <c r="AH94" i="2"/>
  <c r="AH96" i="2"/>
  <c r="N93" i="2"/>
  <c r="AD93" i="2"/>
  <c r="E94" i="2"/>
  <c r="R96" i="2"/>
  <c r="G26" i="2"/>
  <c r="G24" i="2"/>
  <c r="G23" i="2"/>
  <c r="X39" i="2"/>
  <c r="X37" i="2"/>
  <c r="AF39" i="2"/>
  <c r="AF37" i="2"/>
  <c r="G37" i="2"/>
  <c r="P40" i="2"/>
  <c r="F12" i="2"/>
  <c r="F11" i="2"/>
  <c r="F10" i="2"/>
  <c r="F9" i="2"/>
  <c r="O9" i="2"/>
  <c r="K10" i="2"/>
  <c r="S12" i="2"/>
  <c r="AI12" i="2"/>
  <c r="U25" i="2"/>
  <c r="U23" i="2"/>
  <c r="AC25" i="2"/>
  <c r="AC23" i="2"/>
  <c r="L23" i="2"/>
  <c r="H39" i="2"/>
  <c r="H37" i="2"/>
  <c r="Y37" i="2"/>
  <c r="G38" i="2"/>
  <c r="AB38" i="2"/>
  <c r="AG38" i="2"/>
  <c r="Y40" i="2"/>
  <c r="P82" i="2"/>
  <c r="P80" i="2"/>
  <c r="P79" i="2"/>
  <c r="P81" i="2"/>
  <c r="K9" i="2"/>
  <c r="P9" i="2"/>
  <c r="AA9" i="2"/>
  <c r="AF9" i="2"/>
  <c r="G10" i="2"/>
  <c r="L10" i="2"/>
  <c r="W10" i="2"/>
  <c r="AB10" i="2"/>
  <c r="S11" i="2"/>
  <c r="X11" i="2"/>
  <c r="AI11" i="2"/>
  <c r="O12" i="2"/>
  <c r="T12" i="2"/>
  <c r="AE12" i="2"/>
  <c r="J23" i="2"/>
  <c r="Z23" i="2"/>
  <c r="Q24" i="2"/>
  <c r="AG24" i="2"/>
  <c r="E26" i="2"/>
  <c r="U26" i="2"/>
  <c r="D30" i="2"/>
  <c r="F40" i="2"/>
  <c r="F38" i="2"/>
  <c r="F37" i="2"/>
  <c r="K37" i="2"/>
  <c r="AA37" i="2"/>
  <c r="AG37" i="2"/>
  <c r="O38" i="2"/>
  <c r="T38" i="2"/>
  <c r="Y38" i="2"/>
  <c r="AE38" i="2"/>
  <c r="G39" i="2"/>
  <c r="M39" i="2"/>
  <c r="U40" i="2"/>
  <c r="AC40" i="2"/>
  <c r="G53" i="2"/>
  <c r="G51" i="2"/>
  <c r="L53" i="2"/>
  <c r="L51" i="2"/>
  <c r="P53" i="2"/>
  <c r="P51" i="2"/>
  <c r="T53" i="2"/>
  <c r="T51" i="2"/>
  <c r="X53" i="2"/>
  <c r="X51" i="2"/>
  <c r="AB53" i="2"/>
  <c r="AB51" i="2"/>
  <c r="AF53" i="2"/>
  <c r="AF51" i="2"/>
  <c r="K52" i="2"/>
  <c r="S52" i="2"/>
  <c r="AA52" i="2"/>
  <c r="AI52" i="2"/>
  <c r="F53" i="2"/>
  <c r="P54" i="2"/>
  <c r="X54" i="2"/>
  <c r="AF54" i="2"/>
  <c r="D56" i="2"/>
  <c r="E67" i="2"/>
  <c r="E65" i="2"/>
  <c r="J67" i="2"/>
  <c r="J65" i="2"/>
  <c r="N67" i="2"/>
  <c r="N65" i="2"/>
  <c r="R67" i="2"/>
  <c r="R65" i="2"/>
  <c r="V67" i="2"/>
  <c r="V65" i="2"/>
  <c r="Z67" i="2"/>
  <c r="Z65" i="2"/>
  <c r="AD67" i="2"/>
  <c r="AD65" i="2"/>
  <c r="AH67" i="2"/>
  <c r="AH65" i="2"/>
  <c r="Q66" i="2"/>
  <c r="Y66" i="2"/>
  <c r="AG66" i="2"/>
  <c r="Q68" i="2"/>
  <c r="Y68" i="2"/>
  <c r="AG68" i="2"/>
  <c r="Q80" i="2"/>
  <c r="Y81" i="2"/>
  <c r="Z94" i="2"/>
  <c r="E108" i="2"/>
  <c r="E110" i="2"/>
  <c r="E109" i="2"/>
  <c r="J109" i="2"/>
  <c r="J107" i="2"/>
  <c r="J108" i="2"/>
  <c r="J110" i="2"/>
  <c r="N109" i="2"/>
  <c r="N107" i="2"/>
  <c r="N110" i="2"/>
  <c r="N108" i="2"/>
  <c r="R109" i="2"/>
  <c r="R107" i="2"/>
  <c r="R110" i="2"/>
  <c r="R108" i="2"/>
  <c r="V109" i="2"/>
  <c r="V107" i="2"/>
  <c r="V108" i="2"/>
  <c r="V110" i="2"/>
  <c r="Z109" i="2"/>
  <c r="Z107" i="2"/>
  <c r="Z108" i="2"/>
  <c r="AD109" i="2"/>
  <c r="AD107" i="2"/>
  <c r="AD108" i="2"/>
  <c r="AD110" i="2"/>
  <c r="AH109" i="2"/>
  <c r="AH107" i="2"/>
  <c r="AH110" i="2"/>
  <c r="G138" i="2"/>
  <c r="G136" i="2"/>
  <c r="G137" i="2"/>
  <c r="L137" i="2"/>
  <c r="L135" i="2"/>
  <c r="L138" i="2"/>
  <c r="L136" i="2"/>
  <c r="P137" i="2"/>
  <c r="P135" i="2"/>
  <c r="P136" i="2"/>
  <c r="P138" i="2"/>
  <c r="T137" i="2"/>
  <c r="T135" i="2"/>
  <c r="T138" i="2"/>
  <c r="T136" i="2"/>
  <c r="X137" i="2"/>
  <c r="X135" i="2"/>
  <c r="X138" i="2"/>
  <c r="AB138" i="2"/>
  <c r="AB137" i="2"/>
  <c r="AB135" i="2"/>
  <c r="AB136" i="2"/>
  <c r="AF138" i="2"/>
  <c r="AF137" i="2"/>
  <c r="AF135" i="2"/>
  <c r="AF136" i="2"/>
  <c r="X136" i="2"/>
  <c r="AA166" i="2"/>
  <c r="G124" i="2"/>
  <c r="G122" i="2"/>
  <c r="G123" i="2"/>
  <c r="L123" i="2"/>
  <c r="L121" i="2"/>
  <c r="P122" i="2"/>
  <c r="P123" i="2"/>
  <c r="T124" i="2"/>
  <c r="T122" i="2"/>
  <c r="X121" i="2"/>
  <c r="X124" i="2"/>
  <c r="AB123" i="2"/>
  <c r="AB121" i="2"/>
  <c r="AF122" i="2"/>
  <c r="AF123" i="2"/>
  <c r="P121" i="2"/>
  <c r="AF121" i="2"/>
  <c r="X122" i="2"/>
  <c r="X123" i="2"/>
  <c r="J9" i="2"/>
  <c r="N9" i="2"/>
  <c r="R9" i="2"/>
  <c r="V9" i="2"/>
  <c r="Z9" i="2"/>
  <c r="AD9" i="2"/>
  <c r="AH9" i="2"/>
  <c r="J10" i="2"/>
  <c r="N10" i="2"/>
  <c r="R10" i="2"/>
  <c r="V10" i="2"/>
  <c r="Z10" i="2"/>
  <c r="AD10" i="2"/>
  <c r="AH10" i="2"/>
  <c r="J11" i="2"/>
  <c r="N11" i="2"/>
  <c r="R11" i="2"/>
  <c r="V11" i="2"/>
  <c r="Z11" i="2"/>
  <c r="AD11" i="2"/>
  <c r="AH11" i="2"/>
  <c r="K24" i="2"/>
  <c r="O24" i="2"/>
  <c r="S24" i="2"/>
  <c r="W24" i="2"/>
  <c r="AA24" i="2"/>
  <c r="AE24" i="2"/>
  <c r="AI24" i="2"/>
  <c r="J38" i="2"/>
  <c r="N38" i="2"/>
  <c r="R38" i="2"/>
  <c r="V38" i="2"/>
  <c r="Z38" i="2"/>
  <c r="AD38" i="2"/>
  <c r="AH38" i="2"/>
  <c r="E52" i="2"/>
  <c r="M52" i="2"/>
  <c r="Q52" i="2"/>
  <c r="U52" i="2"/>
  <c r="Y52" i="2"/>
  <c r="AC52" i="2"/>
  <c r="AG52" i="2"/>
  <c r="G66" i="2"/>
  <c r="K66" i="2"/>
  <c r="O66" i="2"/>
  <c r="S66" i="2"/>
  <c r="W66" i="2"/>
  <c r="AA66" i="2"/>
  <c r="AE66" i="2"/>
  <c r="AI66" i="2"/>
  <c r="J81" i="2"/>
  <c r="J79" i="2"/>
  <c r="N81" i="2"/>
  <c r="N79" i="2"/>
  <c r="R81" i="2"/>
  <c r="R79" i="2"/>
  <c r="V81" i="2"/>
  <c r="V79" i="2"/>
  <c r="Z81" i="2"/>
  <c r="Z79" i="2"/>
  <c r="AD81" i="2"/>
  <c r="AD79" i="2"/>
  <c r="AH81" i="2"/>
  <c r="AH79" i="2"/>
  <c r="E79" i="2"/>
  <c r="K79" i="2"/>
  <c r="AA79" i="2"/>
  <c r="N80" i="2"/>
  <c r="S80" i="2"/>
  <c r="AD80" i="2"/>
  <c r="AI80" i="2"/>
  <c r="W81" i="2"/>
  <c r="AG81" i="2"/>
  <c r="J82" i="2"/>
  <c r="O82" i="2"/>
  <c r="Z82" i="2"/>
  <c r="AE82" i="2"/>
  <c r="G93" i="2"/>
  <c r="H94" i="2"/>
  <c r="X94" i="2"/>
  <c r="Y107" i="2"/>
  <c r="U110" i="2"/>
  <c r="AB122" i="2"/>
  <c r="P124" i="2"/>
  <c r="H151" i="2"/>
  <c r="H149" i="2"/>
  <c r="H150" i="2"/>
  <c r="M149" i="2"/>
  <c r="M151" i="2"/>
  <c r="M150" i="2"/>
  <c r="M152" i="2"/>
  <c r="Q152" i="2"/>
  <c r="Q149" i="2"/>
  <c r="U150" i="2"/>
  <c r="U152" i="2"/>
  <c r="U149" i="2"/>
  <c r="Y151" i="2"/>
  <c r="Y150" i="2"/>
  <c r="Y149" i="2"/>
  <c r="AC149" i="2"/>
  <c r="AC151" i="2"/>
  <c r="AC150" i="2"/>
  <c r="AG152" i="2"/>
  <c r="AG149" i="2"/>
  <c r="AG150" i="2"/>
  <c r="AG151" i="2"/>
  <c r="Q150" i="2"/>
  <c r="H152" i="2"/>
  <c r="AC152" i="2"/>
  <c r="J52" i="2"/>
  <c r="N52" i="2"/>
  <c r="R52" i="2"/>
  <c r="V52" i="2"/>
  <c r="Z52" i="2"/>
  <c r="AD52" i="2"/>
  <c r="AH52" i="2"/>
  <c r="L66" i="2"/>
  <c r="P66" i="2"/>
  <c r="T66" i="2"/>
  <c r="X66" i="2"/>
  <c r="AB66" i="2"/>
  <c r="AF66" i="2"/>
  <c r="F81" i="2"/>
  <c r="F79" i="2"/>
  <c r="AG79" i="2"/>
  <c r="F82" i="2"/>
  <c r="M96" i="2"/>
  <c r="M95" i="2"/>
  <c r="M93" i="2"/>
  <c r="Q96" i="2"/>
  <c r="Q95" i="2"/>
  <c r="Q93" i="2"/>
  <c r="U96" i="2"/>
  <c r="U95" i="2"/>
  <c r="U93" i="2"/>
  <c r="Y96" i="2"/>
  <c r="Y95" i="2"/>
  <c r="Y93" i="2"/>
  <c r="AC96" i="2"/>
  <c r="AC95" i="2"/>
  <c r="AC93" i="2"/>
  <c r="AG96" i="2"/>
  <c r="AG95" i="2"/>
  <c r="AG93" i="2"/>
  <c r="Y94" i="2"/>
  <c r="H110" i="2"/>
  <c r="H108" i="2"/>
  <c r="H107" i="2"/>
  <c r="H109" i="2"/>
  <c r="M110" i="2"/>
  <c r="M107" i="2"/>
  <c r="M109" i="2"/>
  <c r="Q108" i="2"/>
  <c r="Q110" i="2"/>
  <c r="Q107" i="2"/>
  <c r="AC110" i="2"/>
  <c r="AC107" i="2"/>
  <c r="AC109" i="2"/>
  <c r="AG108" i="2"/>
  <c r="AG110" i="2"/>
  <c r="AG107" i="2"/>
  <c r="U109" i="2"/>
  <c r="Y110" i="2"/>
  <c r="T121" i="2"/>
  <c r="T123" i="2"/>
  <c r="AB124" i="2"/>
  <c r="F138" i="2"/>
  <c r="F136" i="2"/>
  <c r="K138" i="2"/>
  <c r="K136" i="2"/>
  <c r="O138" i="2"/>
  <c r="O136" i="2"/>
  <c r="O137" i="2"/>
  <c r="O135" i="2"/>
  <c r="S138" i="2"/>
  <c r="S136" i="2"/>
  <c r="W138" i="2"/>
  <c r="W136" i="2"/>
  <c r="W137" i="2"/>
  <c r="W135" i="2"/>
  <c r="F135" i="2"/>
  <c r="K135" i="2"/>
  <c r="F166" i="2"/>
  <c r="F164" i="2"/>
  <c r="F165" i="2"/>
  <c r="F163" i="2"/>
  <c r="K165" i="2"/>
  <c r="K163" i="2"/>
  <c r="K166" i="2"/>
  <c r="K164" i="2"/>
  <c r="O165" i="2"/>
  <c r="O163" i="2"/>
  <c r="O166" i="2"/>
  <c r="O164" i="2"/>
  <c r="S165" i="2"/>
  <c r="S163" i="2"/>
  <c r="S166" i="2"/>
  <c r="S164" i="2"/>
  <c r="W165" i="2"/>
  <c r="W163" i="2"/>
  <c r="W166" i="2"/>
  <c r="W164" i="2"/>
  <c r="AA165" i="2"/>
  <c r="AA163" i="2"/>
  <c r="AE165" i="2"/>
  <c r="AE163" i="2"/>
  <c r="AE166" i="2"/>
  <c r="AE164" i="2"/>
  <c r="AI165" i="2"/>
  <c r="AI163" i="2"/>
  <c r="AI164" i="2"/>
  <c r="AI166" i="2"/>
  <c r="X80" i="2"/>
  <c r="AB80" i="2"/>
  <c r="AF80" i="2"/>
  <c r="S94" i="2"/>
  <c r="AI94" i="2"/>
  <c r="AI96" i="2"/>
  <c r="D98" i="2"/>
  <c r="F109" i="2"/>
  <c r="F107" i="2"/>
  <c r="W107" i="2"/>
  <c r="O108" i="2"/>
  <c r="AE108" i="2"/>
  <c r="S109" i="2"/>
  <c r="F110" i="2"/>
  <c r="K110" i="2"/>
  <c r="AA110" i="2"/>
  <c r="M123" i="2"/>
  <c r="M121" i="2"/>
  <c r="Q123" i="2"/>
  <c r="Q121" i="2"/>
  <c r="U123" i="2"/>
  <c r="U121" i="2"/>
  <c r="Y123" i="2"/>
  <c r="Y121" i="2"/>
  <c r="AC123" i="2"/>
  <c r="AC121" i="2"/>
  <c r="AG123" i="2"/>
  <c r="AG121" i="2"/>
  <c r="H121" i="2"/>
  <c r="R121" i="2"/>
  <c r="AH121" i="2"/>
  <c r="N122" i="2"/>
  <c r="Y122" i="2"/>
  <c r="AD122" i="2"/>
  <c r="H124" i="2"/>
  <c r="M124" i="2"/>
  <c r="R124" i="2"/>
  <c r="AC124" i="2"/>
  <c r="AH124" i="2"/>
  <c r="H137" i="2"/>
  <c r="H135" i="2"/>
  <c r="M137" i="2"/>
  <c r="M135" i="2"/>
  <c r="Q137" i="2"/>
  <c r="Q135" i="2"/>
  <c r="U137" i="2"/>
  <c r="U135" i="2"/>
  <c r="Y137" i="2"/>
  <c r="Y135" i="2"/>
  <c r="AC137" i="2"/>
  <c r="AC135" i="2"/>
  <c r="AG138" i="2"/>
  <c r="AG137" i="2"/>
  <c r="AG135" i="2"/>
  <c r="Q138" i="2"/>
  <c r="Y138" i="2"/>
  <c r="G165" i="2"/>
  <c r="G163" i="2"/>
  <c r="G166" i="2"/>
  <c r="G164" i="2"/>
  <c r="L165" i="2"/>
  <c r="L163" i="2"/>
  <c r="L166" i="2"/>
  <c r="L164" i="2"/>
  <c r="P165" i="2"/>
  <c r="P163" i="2"/>
  <c r="P166" i="2"/>
  <c r="P164" i="2"/>
  <c r="T165" i="2"/>
  <c r="T163" i="2"/>
  <c r="T166" i="2"/>
  <c r="T164" i="2"/>
  <c r="X165" i="2"/>
  <c r="X163" i="2"/>
  <c r="X166" i="2"/>
  <c r="X164" i="2"/>
  <c r="AB165" i="2"/>
  <c r="AB163" i="2"/>
  <c r="AB166" i="2"/>
  <c r="AB164" i="2"/>
  <c r="F108" i="2"/>
  <c r="E123" i="2"/>
  <c r="E121" i="2"/>
  <c r="N121" i="2"/>
  <c r="AD121" i="2"/>
  <c r="E122" i="2"/>
  <c r="U122" i="2"/>
  <c r="Y124" i="2"/>
  <c r="M136" i="2"/>
  <c r="U136" i="2"/>
  <c r="AC136" i="2"/>
  <c r="AC138" i="2"/>
  <c r="AF165" i="2"/>
  <c r="AF163" i="2"/>
  <c r="L108" i="2"/>
  <c r="P108" i="2"/>
  <c r="T108" i="2"/>
  <c r="X108" i="2"/>
  <c r="AB108" i="2"/>
  <c r="AF108" i="2"/>
  <c r="K122" i="2"/>
  <c r="O122" i="2"/>
  <c r="S122" i="2"/>
  <c r="W122" i="2"/>
  <c r="AA122" i="2"/>
  <c r="AE122" i="2"/>
  <c r="AI122" i="2"/>
  <c r="J136" i="2"/>
  <c r="N136" i="2"/>
  <c r="R136" i="2"/>
  <c r="V136" i="2"/>
  <c r="Z136" i="2"/>
  <c r="D142" i="2"/>
  <c r="F152" i="2"/>
  <c r="F150" i="2"/>
  <c r="F149" i="2"/>
  <c r="K149" i="2"/>
  <c r="AA149" i="2"/>
  <c r="G151" i="2"/>
  <c r="AA136" i="2"/>
  <c r="AE136" i="2"/>
  <c r="AI136" i="2"/>
  <c r="L151" i="2"/>
  <c r="L149" i="2"/>
  <c r="P151" i="2"/>
  <c r="P149" i="2"/>
  <c r="T151" i="2"/>
  <c r="T149" i="2"/>
  <c r="X151" i="2"/>
  <c r="X149" i="2"/>
  <c r="AB151" i="2"/>
  <c r="AB149" i="2"/>
  <c r="AF151" i="2"/>
  <c r="AF149" i="2"/>
  <c r="G149" i="2"/>
  <c r="P150" i="2"/>
  <c r="AF150" i="2"/>
  <c r="L152" i="2"/>
  <c r="AB152" i="2"/>
  <c r="E166" i="2"/>
  <c r="E164" i="2"/>
  <c r="E163" i="2"/>
  <c r="AF164" i="2"/>
  <c r="E165" i="2"/>
  <c r="AF166" i="2"/>
  <c r="D168" i="2"/>
  <c r="J150" i="2"/>
  <c r="N150" i="2"/>
  <c r="R150" i="2"/>
  <c r="V150" i="2"/>
  <c r="Z150" i="2"/>
  <c r="AD150" i="2"/>
  <c r="AH150" i="2"/>
  <c r="M164" i="2"/>
  <c r="Q164" i="2"/>
  <c r="U164" i="2"/>
  <c r="Y164" i="2"/>
  <c r="AC164" i="2"/>
  <c r="AG164" i="2"/>
  <c r="H163" i="2"/>
  <c r="J164" i="2"/>
  <c r="N164" i="2"/>
  <c r="R164" i="2"/>
  <c r="V164" i="2"/>
  <c r="Z164" i="2"/>
  <c r="AD164" i="2"/>
  <c r="AH164" i="2"/>
  <c r="O165" i="1"/>
  <c r="AE165" i="1"/>
  <c r="K164" i="1"/>
  <c r="AI164" i="1"/>
  <c r="AI166" i="1"/>
  <c r="F166" i="1"/>
  <c r="K165" i="1"/>
  <c r="AA165" i="1"/>
  <c r="S164" i="1"/>
  <c r="S166" i="1"/>
  <c r="W165" i="1"/>
  <c r="AA166" i="1"/>
  <c r="K152" i="1"/>
  <c r="S152" i="1"/>
  <c r="AA152" i="1"/>
  <c r="O151" i="1"/>
  <c r="W151" i="1"/>
  <c r="AE151" i="1"/>
  <c r="AI152" i="1"/>
  <c r="B135" i="1"/>
  <c r="O137" i="1"/>
  <c r="S136" i="1"/>
  <c r="K136" i="1"/>
  <c r="O136" i="1"/>
  <c r="AE136" i="1"/>
  <c r="W138" i="1"/>
  <c r="AE137" i="1"/>
  <c r="AI136" i="1"/>
  <c r="K123" i="1"/>
  <c r="AI123" i="1"/>
  <c r="F124" i="1"/>
  <c r="F121" i="1"/>
  <c r="S109" i="1"/>
  <c r="AI109" i="1"/>
  <c r="K110" i="1"/>
  <c r="O109" i="1"/>
  <c r="AE109" i="1"/>
  <c r="K108" i="1"/>
  <c r="AI108" i="1"/>
  <c r="AI110" i="1"/>
  <c r="F107" i="1"/>
  <c r="AA108" i="1"/>
  <c r="F109" i="1"/>
  <c r="K109" i="1"/>
  <c r="AA109" i="1"/>
  <c r="S108" i="1"/>
  <c r="S110" i="1"/>
  <c r="E93" i="1"/>
  <c r="O80" i="1"/>
  <c r="S80" i="1"/>
  <c r="W80" i="1"/>
  <c r="AA80" i="1"/>
  <c r="AI80" i="1"/>
  <c r="L80" i="1"/>
  <c r="P80" i="1"/>
  <c r="T80" i="1"/>
  <c r="X80" i="1"/>
  <c r="AB80" i="1"/>
  <c r="AF80" i="1"/>
  <c r="K80" i="1"/>
  <c r="AE80" i="1"/>
  <c r="M80" i="1"/>
  <c r="W10" i="1"/>
  <c r="G11" i="1"/>
  <c r="F9" i="1"/>
  <c r="AA10" i="1"/>
  <c r="S11" i="1"/>
  <c r="G10" i="1"/>
  <c r="AI11" i="1"/>
  <c r="K12" i="1"/>
  <c r="P26" i="1"/>
  <c r="AF26" i="1"/>
  <c r="K39" i="1"/>
  <c r="F37" i="1"/>
  <c r="S39" i="1"/>
  <c r="AI39" i="1"/>
  <c r="O68" i="1"/>
  <c r="AI68" i="1"/>
  <c r="AE67" i="1"/>
  <c r="W67" i="1"/>
  <c r="F82" i="1"/>
  <c r="F81" i="1"/>
  <c r="G82" i="1"/>
  <c r="K82" i="1"/>
  <c r="O82" i="1"/>
  <c r="S82" i="1"/>
  <c r="W82" i="1"/>
  <c r="AA82" i="1"/>
  <c r="AE82" i="1"/>
  <c r="AI82" i="1"/>
  <c r="G81" i="1"/>
  <c r="K81" i="1"/>
  <c r="O81" i="1"/>
  <c r="S81" i="1"/>
  <c r="W81" i="1"/>
  <c r="AA81" i="1"/>
  <c r="AE81" i="1"/>
  <c r="AI81" i="1"/>
  <c r="O96" i="1"/>
  <c r="S96" i="1"/>
  <c r="O95" i="1"/>
  <c r="W95" i="1"/>
  <c r="AE95" i="1"/>
  <c r="K96" i="1"/>
  <c r="AE96" i="1"/>
  <c r="AI96" i="1"/>
  <c r="K95" i="1"/>
  <c r="S95" i="1"/>
  <c r="AA95" i="1"/>
  <c r="AI95" i="1"/>
  <c r="K68" i="1"/>
  <c r="S68" i="1"/>
  <c r="AE68" i="1"/>
  <c r="K67" i="1"/>
  <c r="S67" i="1"/>
  <c r="AA67" i="1"/>
  <c r="AI67" i="1"/>
  <c r="AA68" i="1"/>
  <c r="B51" i="1"/>
  <c r="F53" i="1"/>
  <c r="O52" i="1"/>
  <c r="AI52" i="1"/>
  <c r="AA54" i="1"/>
  <c r="K53" i="1"/>
  <c r="O53" i="1"/>
  <c r="S53" i="1"/>
  <c r="W53" i="1"/>
  <c r="AA53" i="1"/>
  <c r="AE53" i="1"/>
  <c r="AI53" i="1"/>
  <c r="AA52" i="1"/>
  <c r="AI54" i="1"/>
  <c r="S52" i="1"/>
  <c r="AE52" i="1"/>
  <c r="K54" i="1"/>
  <c r="D51" i="1"/>
  <c r="F39" i="1"/>
  <c r="O39" i="1"/>
  <c r="W39" i="1"/>
  <c r="AE39" i="1"/>
  <c r="AA24" i="1"/>
  <c r="F25" i="1"/>
  <c r="AI24" i="1"/>
  <c r="K25" i="1"/>
  <c r="O25" i="1"/>
  <c r="S25" i="1"/>
  <c r="W25" i="1"/>
  <c r="AA25" i="1"/>
  <c r="AE25" i="1"/>
  <c r="AI25" i="1"/>
  <c r="K24" i="1"/>
  <c r="O12" i="1"/>
  <c r="K10" i="1"/>
  <c r="W11" i="1"/>
  <c r="S12" i="1"/>
  <c r="O10" i="1"/>
  <c r="AE10" i="1"/>
  <c r="F11" i="1"/>
  <c r="K11" i="1"/>
  <c r="AA11" i="1"/>
  <c r="F12" i="1"/>
  <c r="AE12" i="1"/>
  <c r="S10" i="1"/>
  <c r="AI10" i="1"/>
  <c r="O11" i="1"/>
  <c r="AE11" i="1"/>
  <c r="W12" i="1"/>
  <c r="AI12" i="1"/>
  <c r="AK11" i="1"/>
  <c r="Q12" i="1"/>
  <c r="N26" i="1"/>
  <c r="AD26" i="1"/>
  <c r="H38" i="1"/>
  <c r="X38" i="1"/>
  <c r="AF38" i="1"/>
  <c r="C70" i="1"/>
  <c r="D70" i="1" s="1"/>
  <c r="C71" i="1"/>
  <c r="D71" i="1" s="1"/>
  <c r="C72" i="1"/>
  <c r="F67" i="1"/>
  <c r="F66" i="1"/>
  <c r="N67" i="1"/>
  <c r="N66" i="1"/>
  <c r="V67" i="1"/>
  <c r="V66" i="1"/>
  <c r="AD67" i="1"/>
  <c r="AD66" i="1"/>
  <c r="N95" i="1"/>
  <c r="N94" i="1"/>
  <c r="N96" i="1"/>
  <c r="AD95" i="1"/>
  <c r="AD94" i="1"/>
  <c r="AD96" i="1"/>
  <c r="J96" i="1"/>
  <c r="Z96" i="1"/>
  <c r="J151" i="1"/>
  <c r="J150" i="1"/>
  <c r="J152" i="1"/>
  <c r="E10" i="1"/>
  <c r="Z10" i="1"/>
  <c r="AK10" i="1"/>
  <c r="Q11" i="1"/>
  <c r="M12" i="1"/>
  <c r="N24" i="1"/>
  <c r="V24" i="1"/>
  <c r="G26" i="1"/>
  <c r="W26" i="1"/>
  <c r="AE26" i="1"/>
  <c r="Q38" i="1"/>
  <c r="AG38" i="1"/>
  <c r="T40" i="1"/>
  <c r="N54" i="1"/>
  <c r="AD54" i="1"/>
  <c r="V68" i="1"/>
  <c r="R94" i="1"/>
  <c r="AH94" i="1"/>
  <c r="AK9" i="1"/>
  <c r="V10" i="1"/>
  <c r="AG10" i="1"/>
  <c r="M11" i="1"/>
  <c r="R11" i="1"/>
  <c r="AC11" i="1"/>
  <c r="AH11" i="1"/>
  <c r="N12" i="1"/>
  <c r="AH12" i="1"/>
  <c r="G24" i="1"/>
  <c r="O24" i="1"/>
  <c r="W24" i="1"/>
  <c r="AE24" i="1"/>
  <c r="J26" i="1"/>
  <c r="R26" i="1"/>
  <c r="Z26" i="1"/>
  <c r="AH26" i="1"/>
  <c r="L38" i="1"/>
  <c r="T38" i="1"/>
  <c r="AB38" i="1"/>
  <c r="E40" i="1"/>
  <c r="M40" i="1"/>
  <c r="U40" i="1"/>
  <c r="AC40" i="1"/>
  <c r="F52" i="1"/>
  <c r="N52" i="1"/>
  <c r="V52" i="1"/>
  <c r="AD52" i="1"/>
  <c r="G54" i="1"/>
  <c r="O54" i="1"/>
  <c r="W54" i="1"/>
  <c r="AE54" i="1"/>
  <c r="D57" i="1"/>
  <c r="R96" i="1"/>
  <c r="AH96" i="1"/>
  <c r="H12" i="1"/>
  <c r="H11" i="1"/>
  <c r="H10" i="1"/>
  <c r="Y10" i="1"/>
  <c r="U11" i="1"/>
  <c r="F26" i="1"/>
  <c r="V26" i="1"/>
  <c r="P38" i="1"/>
  <c r="J67" i="1"/>
  <c r="J68" i="1"/>
  <c r="R67" i="1"/>
  <c r="R68" i="1"/>
  <c r="Z67" i="1"/>
  <c r="Z68" i="1"/>
  <c r="AH67" i="1"/>
  <c r="AH68" i="1"/>
  <c r="R66" i="1"/>
  <c r="AH66" i="1"/>
  <c r="F95" i="1"/>
  <c r="F94" i="1"/>
  <c r="F96" i="1"/>
  <c r="V95" i="1"/>
  <c r="V94" i="1"/>
  <c r="V96" i="1"/>
  <c r="F151" i="1"/>
  <c r="F152" i="1"/>
  <c r="F150" i="1"/>
  <c r="N151" i="1"/>
  <c r="N152" i="1"/>
  <c r="N150" i="1"/>
  <c r="R151" i="1"/>
  <c r="R150" i="1"/>
  <c r="R152" i="1"/>
  <c r="V151" i="1"/>
  <c r="V152" i="1"/>
  <c r="V150" i="1"/>
  <c r="Z151" i="1"/>
  <c r="Z150" i="1"/>
  <c r="Z152" i="1"/>
  <c r="AD151" i="1"/>
  <c r="AD152" i="1"/>
  <c r="AH151" i="1"/>
  <c r="AH150" i="1"/>
  <c r="J10" i="1"/>
  <c r="U10" i="1"/>
  <c r="AG11" i="1"/>
  <c r="R12" i="1"/>
  <c r="F24" i="1"/>
  <c r="AD24" i="1"/>
  <c r="O26" i="1"/>
  <c r="I38" i="1"/>
  <c r="Y38" i="1"/>
  <c r="L40" i="1"/>
  <c r="AB40" i="1"/>
  <c r="F54" i="1"/>
  <c r="V54" i="1"/>
  <c r="F68" i="1"/>
  <c r="C69" i="1"/>
  <c r="D69" i="1" s="1"/>
  <c r="AC10" i="1"/>
  <c r="Y11" i="1"/>
  <c r="J24" i="1"/>
  <c r="R24" i="1"/>
  <c r="Z24" i="1"/>
  <c r="AH24" i="1"/>
  <c r="K26" i="1"/>
  <c r="S26" i="1"/>
  <c r="AA26" i="1"/>
  <c r="AI26" i="1"/>
  <c r="E38" i="1"/>
  <c r="M38" i="1"/>
  <c r="U38" i="1"/>
  <c r="AC38" i="1"/>
  <c r="H40" i="1"/>
  <c r="P40" i="1"/>
  <c r="X40" i="1"/>
  <c r="AF40" i="1"/>
  <c r="J54" i="1"/>
  <c r="R54" i="1"/>
  <c r="Z54" i="1"/>
  <c r="AH54" i="1"/>
  <c r="E67" i="1"/>
  <c r="E66" i="1"/>
  <c r="I67" i="1"/>
  <c r="I68" i="1"/>
  <c r="M67" i="1"/>
  <c r="M66" i="1"/>
  <c r="Q67" i="1"/>
  <c r="Q68" i="1"/>
  <c r="U67" i="1"/>
  <c r="U66" i="1"/>
  <c r="Y67" i="1"/>
  <c r="Y68" i="1"/>
  <c r="AC67" i="1"/>
  <c r="AC66" i="1"/>
  <c r="AG67" i="1"/>
  <c r="AG68" i="1"/>
  <c r="Q66" i="1"/>
  <c r="AG66" i="1"/>
  <c r="N68" i="1"/>
  <c r="AD68" i="1"/>
  <c r="J94" i="1"/>
  <c r="Z94" i="1"/>
  <c r="H109" i="1"/>
  <c r="H110" i="1"/>
  <c r="L109" i="1"/>
  <c r="L108" i="1"/>
  <c r="P109" i="1"/>
  <c r="P110" i="1"/>
  <c r="T109" i="1"/>
  <c r="T108" i="1"/>
  <c r="X109" i="1"/>
  <c r="X110" i="1"/>
  <c r="AB109" i="1"/>
  <c r="AB108" i="1"/>
  <c r="AF109" i="1"/>
  <c r="AF110" i="1"/>
  <c r="P108" i="1"/>
  <c r="AF108" i="1"/>
  <c r="T110" i="1"/>
  <c r="AD150" i="1"/>
  <c r="AJ9" i="1"/>
  <c r="L10" i="1"/>
  <c r="P10" i="1"/>
  <c r="T10" i="1"/>
  <c r="X10" i="1"/>
  <c r="AB10" i="1"/>
  <c r="AF10" i="1"/>
  <c r="AJ10" i="1"/>
  <c r="L11" i="1"/>
  <c r="P11" i="1"/>
  <c r="T11" i="1"/>
  <c r="X11" i="1"/>
  <c r="AB11" i="1"/>
  <c r="AF11" i="1"/>
  <c r="AJ11" i="1"/>
  <c r="H24" i="1"/>
  <c r="L24" i="1"/>
  <c r="P24" i="1"/>
  <c r="T24" i="1"/>
  <c r="X24" i="1"/>
  <c r="AB24" i="1"/>
  <c r="AF24" i="1"/>
  <c r="F38" i="1"/>
  <c r="J38" i="1"/>
  <c r="N38" i="1"/>
  <c r="R38" i="1"/>
  <c r="V38" i="1"/>
  <c r="Z38" i="1"/>
  <c r="AD38" i="1"/>
  <c r="AH38" i="1"/>
  <c r="H52" i="1"/>
  <c r="L52" i="1"/>
  <c r="P52" i="1"/>
  <c r="T52" i="1"/>
  <c r="X52" i="1"/>
  <c r="AB52" i="1"/>
  <c r="AF52" i="1"/>
  <c r="D72" i="1"/>
  <c r="E94" i="1"/>
  <c r="M94" i="1"/>
  <c r="U94" i="1"/>
  <c r="AC94" i="1"/>
  <c r="G110" i="1"/>
  <c r="O110" i="1"/>
  <c r="W110" i="1"/>
  <c r="AE110" i="1"/>
  <c r="G124" i="1"/>
  <c r="G122" i="1"/>
  <c r="G123" i="1"/>
  <c r="K124" i="1"/>
  <c r="K122" i="1"/>
  <c r="O124" i="1"/>
  <c r="O122" i="1"/>
  <c r="O123" i="1"/>
  <c r="S124" i="1"/>
  <c r="S122" i="1"/>
  <c r="W124" i="1"/>
  <c r="W122" i="1"/>
  <c r="W123" i="1"/>
  <c r="AA124" i="1"/>
  <c r="AA122" i="1"/>
  <c r="AE124" i="1"/>
  <c r="AE122" i="1"/>
  <c r="AE123" i="1"/>
  <c r="AI124" i="1"/>
  <c r="AI122" i="1"/>
  <c r="H122" i="1"/>
  <c r="X122" i="1"/>
  <c r="AA123" i="1"/>
  <c r="E24" i="1"/>
  <c r="I24" i="1"/>
  <c r="M24" i="1"/>
  <c r="Q24" i="1"/>
  <c r="U24" i="1"/>
  <c r="Y24" i="1"/>
  <c r="AC24" i="1"/>
  <c r="AG24" i="1"/>
  <c r="G38" i="1"/>
  <c r="K38" i="1"/>
  <c r="O38" i="1"/>
  <c r="S38" i="1"/>
  <c r="W38" i="1"/>
  <c r="AA38" i="1"/>
  <c r="AE38" i="1"/>
  <c r="AI38" i="1"/>
  <c r="E52" i="1"/>
  <c r="I52" i="1"/>
  <c r="M52" i="1"/>
  <c r="Q52" i="1"/>
  <c r="U52" i="1"/>
  <c r="Y52" i="1"/>
  <c r="AC52" i="1"/>
  <c r="AG52" i="1"/>
  <c r="I96" i="1"/>
  <c r="Q96" i="1"/>
  <c r="Y96" i="1"/>
  <c r="AG96" i="1"/>
  <c r="G108" i="1"/>
  <c r="O108" i="1"/>
  <c r="W108" i="1"/>
  <c r="AE108" i="1"/>
  <c r="L123" i="1"/>
  <c r="L122" i="1"/>
  <c r="L124" i="1"/>
  <c r="T123" i="1"/>
  <c r="T122" i="1"/>
  <c r="T124" i="1"/>
  <c r="AB123" i="1"/>
  <c r="AB122" i="1"/>
  <c r="AB124" i="1"/>
  <c r="H124" i="1"/>
  <c r="X124" i="1"/>
  <c r="E151" i="1"/>
  <c r="E150" i="1"/>
  <c r="E152" i="1"/>
  <c r="I151" i="1"/>
  <c r="I152" i="1"/>
  <c r="M151" i="1"/>
  <c r="M150" i="1"/>
  <c r="M152" i="1"/>
  <c r="Q151" i="1"/>
  <c r="Q150" i="1"/>
  <c r="U151" i="1"/>
  <c r="U150" i="1"/>
  <c r="U152" i="1"/>
  <c r="Y151" i="1"/>
  <c r="Y152" i="1"/>
  <c r="AC151" i="1"/>
  <c r="AC150" i="1"/>
  <c r="AC152" i="1"/>
  <c r="AG151" i="1"/>
  <c r="AG150" i="1"/>
  <c r="AG152" i="1"/>
  <c r="G66" i="1"/>
  <c r="K66" i="1"/>
  <c r="O66" i="1"/>
  <c r="S66" i="1"/>
  <c r="W66" i="1"/>
  <c r="AA66" i="1"/>
  <c r="AE66" i="1"/>
  <c r="AI66" i="1"/>
  <c r="G94" i="1"/>
  <c r="K94" i="1"/>
  <c r="O94" i="1"/>
  <c r="S94" i="1"/>
  <c r="W94" i="1"/>
  <c r="AA94" i="1"/>
  <c r="AE94" i="1"/>
  <c r="AI94" i="1"/>
  <c r="E108" i="1"/>
  <c r="I108" i="1"/>
  <c r="M108" i="1"/>
  <c r="Q108" i="1"/>
  <c r="U108" i="1"/>
  <c r="Y108" i="1"/>
  <c r="AC108" i="1"/>
  <c r="AG108" i="1"/>
  <c r="I122" i="1"/>
  <c r="Q122" i="1"/>
  <c r="Y122" i="1"/>
  <c r="AG122" i="1"/>
  <c r="F138" i="1"/>
  <c r="F137" i="1"/>
  <c r="J138" i="1"/>
  <c r="J137" i="1"/>
  <c r="N138" i="1"/>
  <c r="N137" i="1"/>
  <c r="V138" i="1"/>
  <c r="V137" i="1"/>
  <c r="AD138" i="1"/>
  <c r="AD137" i="1"/>
  <c r="H165" i="1"/>
  <c r="H166" i="1"/>
  <c r="L165" i="1"/>
  <c r="L164" i="1"/>
  <c r="P165" i="1"/>
  <c r="P166" i="1"/>
  <c r="T165" i="1"/>
  <c r="T164" i="1"/>
  <c r="X165" i="1"/>
  <c r="X166" i="1"/>
  <c r="AB165" i="1"/>
  <c r="AB164" i="1"/>
  <c r="AF165" i="1"/>
  <c r="AF166" i="1"/>
  <c r="P164" i="1"/>
  <c r="AF164" i="1"/>
  <c r="T166" i="1"/>
  <c r="H66" i="1"/>
  <c r="L66" i="1"/>
  <c r="P66" i="1"/>
  <c r="T66" i="1"/>
  <c r="X66" i="1"/>
  <c r="AB66" i="1"/>
  <c r="AF66" i="1"/>
  <c r="H94" i="1"/>
  <c r="L94" i="1"/>
  <c r="P94" i="1"/>
  <c r="T94" i="1"/>
  <c r="X94" i="1"/>
  <c r="AB94" i="1"/>
  <c r="AF94" i="1"/>
  <c r="F108" i="1"/>
  <c r="J108" i="1"/>
  <c r="N108" i="1"/>
  <c r="R108" i="1"/>
  <c r="V108" i="1"/>
  <c r="Z108" i="1"/>
  <c r="AD108" i="1"/>
  <c r="AH108" i="1"/>
  <c r="E124" i="1"/>
  <c r="M124" i="1"/>
  <c r="U124" i="1"/>
  <c r="AC124" i="1"/>
  <c r="K137" i="1"/>
  <c r="K138" i="1"/>
  <c r="S137" i="1"/>
  <c r="S138" i="1"/>
  <c r="AA137" i="1"/>
  <c r="AA138" i="1"/>
  <c r="AI137" i="1"/>
  <c r="AI138" i="1"/>
  <c r="F136" i="1"/>
  <c r="N136" i="1"/>
  <c r="V136" i="1"/>
  <c r="AD136" i="1"/>
  <c r="R137" i="1"/>
  <c r="AH137" i="1"/>
  <c r="O138" i="1"/>
  <c r="AE138" i="1"/>
  <c r="F122" i="1"/>
  <c r="J122" i="1"/>
  <c r="N122" i="1"/>
  <c r="R122" i="1"/>
  <c r="V122" i="1"/>
  <c r="Z122" i="1"/>
  <c r="AD122" i="1"/>
  <c r="AH122" i="1"/>
  <c r="L136" i="1"/>
  <c r="P136" i="1"/>
  <c r="T136" i="1"/>
  <c r="X136" i="1"/>
  <c r="AB136" i="1"/>
  <c r="AF136" i="1"/>
  <c r="U137" i="1"/>
  <c r="AC137" i="1"/>
  <c r="G166" i="1"/>
  <c r="O166" i="1"/>
  <c r="W166" i="1"/>
  <c r="AE166" i="1"/>
  <c r="E136" i="1"/>
  <c r="I136" i="1"/>
  <c r="M136" i="1"/>
  <c r="Q136" i="1"/>
  <c r="U136" i="1"/>
  <c r="Y136" i="1"/>
  <c r="AC136" i="1"/>
  <c r="AG136" i="1"/>
  <c r="T138" i="1"/>
  <c r="AB138" i="1"/>
  <c r="G164" i="1"/>
  <c r="O164" i="1"/>
  <c r="W164" i="1"/>
  <c r="AE164" i="1"/>
  <c r="G150" i="1"/>
  <c r="K150" i="1"/>
  <c r="O150" i="1"/>
  <c r="S150" i="1"/>
  <c r="W150" i="1"/>
  <c r="AA150" i="1"/>
  <c r="AE150" i="1"/>
  <c r="AI150" i="1"/>
  <c r="E164" i="1"/>
  <c r="I164" i="1"/>
  <c r="M164" i="1"/>
  <c r="Q164" i="1"/>
  <c r="U164" i="1"/>
  <c r="Y164" i="1"/>
  <c r="AC164" i="1"/>
  <c r="AG164" i="1"/>
  <c r="H150" i="1"/>
  <c r="L150" i="1"/>
  <c r="P150" i="1"/>
  <c r="T150" i="1"/>
  <c r="X150" i="1"/>
  <c r="AB150" i="1"/>
  <c r="AF150" i="1"/>
  <c r="F164" i="1"/>
  <c r="J164" i="1"/>
  <c r="N164" i="1"/>
  <c r="R164" i="1"/>
  <c r="V164" i="1"/>
  <c r="Z164" i="1"/>
  <c r="AD164" i="1"/>
  <c r="AH164" i="1"/>
  <c r="D163" i="1" l="1"/>
  <c r="B124" i="3"/>
  <c r="D124" i="3" s="1"/>
  <c r="B109" i="3"/>
  <c r="D109" i="3" s="1"/>
  <c r="B81" i="2"/>
  <c r="D81" i="2" s="1"/>
  <c r="B166" i="1"/>
  <c r="D166" i="1" s="1"/>
  <c r="B165" i="1"/>
  <c r="D165" i="1" s="1"/>
  <c r="B137" i="1"/>
  <c r="D137" i="1" s="1"/>
  <c r="B138" i="1"/>
  <c r="D138" i="1" s="1"/>
  <c r="B121" i="1"/>
  <c r="B122" i="1"/>
  <c r="D122" i="1" s="1"/>
  <c r="B123" i="1"/>
  <c r="D123" i="1" s="1"/>
  <c r="B107" i="1"/>
  <c r="D107" i="1" s="1"/>
  <c r="B109" i="1"/>
  <c r="D109" i="1" s="1"/>
  <c r="B110" i="1"/>
  <c r="D110" i="1" s="1"/>
  <c r="B93" i="1"/>
  <c r="D93" i="1" s="1"/>
  <c r="B95" i="1"/>
  <c r="D95" i="1" s="1"/>
  <c r="B79" i="1"/>
  <c r="D79" i="1" s="1"/>
  <c r="D65" i="1"/>
  <c r="B37" i="1"/>
  <c r="B23" i="1"/>
  <c r="D23" i="1" s="1"/>
  <c r="B9" i="1"/>
  <c r="D9" i="1" s="1"/>
  <c r="B12" i="3"/>
  <c r="B24" i="3"/>
  <c r="D24" i="3" s="1"/>
  <c r="B25" i="3"/>
  <c r="D25" i="3" s="1"/>
  <c r="B26" i="3"/>
  <c r="D26" i="3" s="1"/>
  <c r="B52" i="3"/>
  <c r="D52" i="3" s="1"/>
  <c r="B53" i="3"/>
  <c r="D53" i="3" s="1"/>
  <c r="B82" i="3"/>
  <c r="D82" i="3" s="1"/>
  <c r="B81" i="3"/>
  <c r="D81" i="3" s="1"/>
  <c r="B110" i="3"/>
  <c r="D110" i="3" s="1"/>
  <c r="B122" i="3"/>
  <c r="D122" i="3" s="1"/>
  <c r="B151" i="3"/>
  <c r="D151" i="3" s="1"/>
  <c r="B150" i="3"/>
  <c r="D150" i="3" s="1"/>
  <c r="B152" i="3"/>
  <c r="D152" i="3" s="1"/>
  <c r="B165" i="3"/>
  <c r="D165" i="3" s="1"/>
  <c r="B163" i="3"/>
  <c r="D163" i="3" s="1"/>
  <c r="B166" i="3"/>
  <c r="D166" i="3" s="1"/>
  <c r="D79" i="3"/>
  <c r="D51" i="3"/>
  <c r="B164" i="3"/>
  <c r="D164" i="3" s="1"/>
  <c r="B137" i="3"/>
  <c r="D137" i="3" s="1"/>
  <c r="B107" i="3"/>
  <c r="B80" i="3"/>
  <c r="D80" i="3" s="1"/>
  <c r="B93" i="3"/>
  <c r="B68" i="3"/>
  <c r="D68" i="3" s="1"/>
  <c r="B9" i="3"/>
  <c r="D149" i="3"/>
  <c r="B135" i="3"/>
  <c r="B108" i="3"/>
  <c r="D108" i="3" s="1"/>
  <c r="B121" i="3"/>
  <c r="B37" i="3"/>
  <c r="B95" i="3"/>
  <c r="D95" i="3" s="1"/>
  <c r="B66" i="3"/>
  <c r="D66" i="3" s="1"/>
  <c r="B10" i="3"/>
  <c r="B136" i="3"/>
  <c r="D136" i="3" s="1"/>
  <c r="D23" i="3"/>
  <c r="B38" i="3"/>
  <c r="D38" i="3" s="1"/>
  <c r="B39" i="3"/>
  <c r="D39" i="3" s="1"/>
  <c r="B96" i="3"/>
  <c r="D96" i="3" s="1"/>
  <c r="B65" i="3"/>
  <c r="B11" i="3"/>
  <c r="B138" i="3"/>
  <c r="D138" i="3" s="1"/>
  <c r="B40" i="3"/>
  <c r="D40" i="3" s="1"/>
  <c r="B123" i="3"/>
  <c r="D123" i="3" s="1"/>
  <c r="B94" i="3"/>
  <c r="D94" i="3" s="1"/>
  <c r="B67" i="3"/>
  <c r="D67" i="3" s="1"/>
  <c r="B163" i="2"/>
  <c r="D163" i="2" s="1"/>
  <c r="B150" i="2"/>
  <c r="D150" i="2" s="1"/>
  <c r="B151" i="2"/>
  <c r="D151" i="2" s="1"/>
  <c r="B152" i="2"/>
  <c r="D152" i="2" s="1"/>
  <c r="B149" i="2"/>
  <c r="D149" i="2" s="1"/>
  <c r="B137" i="2"/>
  <c r="D137" i="2" s="1"/>
  <c r="B138" i="2"/>
  <c r="D138" i="2" s="1"/>
  <c r="B136" i="2"/>
  <c r="D136" i="2" s="1"/>
  <c r="B124" i="2"/>
  <c r="D124" i="2" s="1"/>
  <c r="B107" i="2"/>
  <c r="D107" i="2" s="1"/>
  <c r="B80" i="2"/>
  <c r="D80" i="2" s="1"/>
  <c r="B54" i="2"/>
  <c r="D54" i="2" s="1"/>
  <c r="B51" i="2"/>
  <c r="D51" i="2" s="1"/>
  <c r="B38" i="2"/>
  <c r="D38" i="2" s="1"/>
  <c r="B40" i="2"/>
  <c r="D40" i="2" s="1"/>
  <c r="B39" i="2"/>
  <c r="D39" i="2" s="1"/>
  <c r="B37" i="2"/>
  <c r="B10" i="2"/>
  <c r="D10" i="2" s="1"/>
  <c r="B11" i="2"/>
  <c r="B12" i="2"/>
  <c r="D12" i="2" s="1"/>
  <c r="B9" i="2"/>
  <c r="B164" i="2"/>
  <c r="D164" i="2" s="1"/>
  <c r="B66" i="2"/>
  <c r="D66" i="2" s="1"/>
  <c r="B108" i="2"/>
  <c r="D108" i="2" s="1"/>
  <c r="B53" i="2"/>
  <c r="D53" i="2" s="1"/>
  <c r="B26" i="2"/>
  <c r="D26" i="2" s="1"/>
  <c r="B94" i="2"/>
  <c r="D94" i="2" s="1"/>
  <c r="B95" i="2"/>
  <c r="D95" i="2" s="1"/>
  <c r="B24" i="2"/>
  <c r="D24" i="2" s="1"/>
  <c r="B23" i="2"/>
  <c r="B52" i="2"/>
  <c r="D52" i="2" s="1"/>
  <c r="B110" i="2"/>
  <c r="D110" i="2" s="1"/>
  <c r="B93" i="2"/>
  <c r="B165" i="2"/>
  <c r="D165" i="2" s="1"/>
  <c r="B166" i="2"/>
  <c r="D166" i="2" s="1"/>
  <c r="B121" i="2"/>
  <c r="B135" i="2"/>
  <c r="B82" i="2"/>
  <c r="D82" i="2" s="1"/>
  <c r="B96" i="2"/>
  <c r="D96" i="2" s="1"/>
  <c r="B68" i="2"/>
  <c r="D68" i="2" s="1"/>
  <c r="B25" i="2"/>
  <c r="D25" i="2" s="1"/>
  <c r="B67" i="2"/>
  <c r="D67" i="2" s="1"/>
  <c r="B122" i="2"/>
  <c r="D122" i="2" s="1"/>
  <c r="B123" i="2"/>
  <c r="D123" i="2" s="1"/>
  <c r="B79" i="2"/>
  <c r="B109" i="2"/>
  <c r="D109" i="2" s="1"/>
  <c r="B65" i="2"/>
  <c r="B164" i="1"/>
  <c r="B151" i="1"/>
  <c r="D151" i="1" s="1"/>
  <c r="B150" i="1"/>
  <c r="B152" i="1"/>
  <c r="D152" i="1" s="1"/>
  <c r="D149" i="1"/>
  <c r="B136" i="1"/>
  <c r="B143" i="1"/>
  <c r="D135" i="1"/>
  <c r="D121" i="1"/>
  <c r="B124" i="1"/>
  <c r="D124" i="1" s="1"/>
  <c r="B108" i="1"/>
  <c r="D108" i="1" s="1"/>
  <c r="B96" i="1"/>
  <c r="D96" i="1" s="1"/>
  <c r="B81" i="1"/>
  <c r="D81" i="1" s="1"/>
  <c r="B82" i="1"/>
  <c r="D82" i="1" s="1"/>
  <c r="B12" i="1"/>
  <c r="B10" i="1"/>
  <c r="B11" i="1"/>
  <c r="D11" i="1" s="1"/>
  <c r="B26" i="1"/>
  <c r="D26" i="1" s="1"/>
  <c r="B25" i="1"/>
  <c r="D25" i="1" s="1"/>
  <c r="B39" i="1"/>
  <c r="D39" i="1" s="1"/>
  <c r="B54" i="1"/>
  <c r="D54" i="1" s="1"/>
  <c r="B53" i="1"/>
  <c r="D53" i="1" s="1"/>
  <c r="B68" i="1"/>
  <c r="D68" i="1" s="1"/>
  <c r="B94" i="1"/>
  <c r="B80" i="1"/>
  <c r="B66" i="1"/>
  <c r="D66" i="1" s="1"/>
  <c r="B67" i="1"/>
  <c r="D67" i="1" s="1"/>
  <c r="B52" i="1"/>
  <c r="D37" i="1"/>
  <c r="B38" i="1"/>
  <c r="D38" i="1" s="1"/>
  <c r="B40" i="1"/>
  <c r="D40" i="1" s="1"/>
  <c r="B24" i="1"/>
  <c r="D24" i="1" s="1"/>
  <c r="B31" i="3" l="1"/>
  <c r="D11" i="3"/>
  <c r="E44" i="4"/>
  <c r="D10" i="3"/>
  <c r="E43" i="4"/>
  <c r="D12" i="3"/>
  <c r="E45" i="4"/>
  <c r="D157" i="2"/>
  <c r="B46" i="2"/>
  <c r="B17" i="2"/>
  <c r="D11" i="2"/>
  <c r="E35" i="4"/>
  <c r="B157" i="1"/>
  <c r="B101" i="1"/>
  <c r="B73" i="1"/>
  <c r="D73" i="1"/>
  <c r="E26" i="4"/>
  <c r="E25" i="4"/>
  <c r="D10" i="1"/>
  <c r="D12" i="1"/>
  <c r="B18" i="1"/>
  <c r="B17" i="1"/>
  <c r="B60" i="3"/>
  <c r="B59" i="3"/>
  <c r="D31" i="3"/>
  <c r="B32" i="3"/>
  <c r="D59" i="3"/>
  <c r="B158" i="3"/>
  <c r="B157" i="3"/>
  <c r="D157" i="3"/>
  <c r="B172" i="3"/>
  <c r="D171" i="3"/>
  <c r="D121" i="3"/>
  <c r="D129" i="3" s="1"/>
  <c r="B129" i="3"/>
  <c r="B130" i="3"/>
  <c r="B73" i="3"/>
  <c r="B74" i="3"/>
  <c r="D65" i="3"/>
  <c r="D73" i="3" s="1"/>
  <c r="D9" i="3"/>
  <c r="B18" i="3"/>
  <c r="B17" i="3"/>
  <c r="D107" i="3"/>
  <c r="D115" i="3" s="1"/>
  <c r="B115" i="3"/>
  <c r="B116" i="3"/>
  <c r="D87" i="3"/>
  <c r="B143" i="3"/>
  <c r="D135" i="3"/>
  <c r="D143" i="3" s="1"/>
  <c r="B144" i="3"/>
  <c r="B46" i="3"/>
  <c r="D37" i="3"/>
  <c r="D45" i="3" s="1"/>
  <c r="B45" i="3"/>
  <c r="B101" i="3"/>
  <c r="D93" i="3"/>
  <c r="D101" i="3" s="1"/>
  <c r="B102" i="3"/>
  <c r="B88" i="3"/>
  <c r="B171" i="3"/>
  <c r="B87" i="3"/>
  <c r="B158" i="2"/>
  <c r="B157" i="2"/>
  <c r="B45" i="2"/>
  <c r="D37" i="2"/>
  <c r="D45" i="2" s="1"/>
  <c r="B18" i="2"/>
  <c r="D9" i="2"/>
  <c r="D17" i="2" s="1"/>
  <c r="B32" i="2"/>
  <c r="D23" i="2"/>
  <c r="D31" i="2" s="1"/>
  <c r="B31" i="2"/>
  <c r="D59" i="2"/>
  <c r="B115" i="2"/>
  <c r="B73" i="2"/>
  <c r="B74" i="2"/>
  <c r="D65" i="2"/>
  <c r="D73" i="2" s="1"/>
  <c r="D135" i="2"/>
  <c r="D143" i="2" s="1"/>
  <c r="B143" i="2"/>
  <c r="B144" i="2"/>
  <c r="B101" i="2"/>
  <c r="B102" i="2"/>
  <c r="D93" i="2"/>
  <c r="D101" i="2" s="1"/>
  <c r="B171" i="2"/>
  <c r="B60" i="2"/>
  <c r="B87" i="2"/>
  <c r="D79" i="2"/>
  <c r="D87" i="2" s="1"/>
  <c r="B88" i="2"/>
  <c r="B172" i="2"/>
  <c r="D121" i="2"/>
  <c r="D129" i="2" s="1"/>
  <c r="B129" i="2"/>
  <c r="B130" i="2"/>
  <c r="D171" i="2"/>
  <c r="B116" i="2"/>
  <c r="B59" i="2"/>
  <c r="D115" i="2"/>
  <c r="D164" i="1"/>
  <c r="D171" i="1" s="1"/>
  <c r="B172" i="1"/>
  <c r="B171" i="1"/>
  <c r="D150" i="1"/>
  <c r="B158" i="1"/>
  <c r="D157" i="1"/>
  <c r="D136" i="1"/>
  <c r="D143" i="1" s="1"/>
  <c r="B144" i="1"/>
  <c r="B129" i="1"/>
  <c r="B130" i="1"/>
  <c r="D129" i="1"/>
  <c r="B116" i="1"/>
  <c r="B115" i="1"/>
  <c r="D115" i="1"/>
  <c r="D31" i="1"/>
  <c r="B59" i="1"/>
  <c r="D94" i="1"/>
  <c r="D101" i="1" s="1"/>
  <c r="B102" i="1"/>
  <c r="D80" i="1"/>
  <c r="D87" i="1" s="1"/>
  <c r="B88" i="1"/>
  <c r="B87" i="1"/>
  <c r="B74" i="1"/>
  <c r="D52" i="1"/>
  <c r="D59" i="1" s="1"/>
  <c r="B60" i="1"/>
  <c r="B45" i="1"/>
  <c r="B46" i="1"/>
  <c r="D45" i="1"/>
  <c r="B31" i="1"/>
  <c r="B32" i="1"/>
  <c r="F45" i="4" l="1"/>
  <c r="H45" i="4" s="1"/>
  <c r="E14" i="4"/>
  <c r="F35" i="4"/>
  <c r="D13" i="4"/>
  <c r="F44" i="4"/>
  <c r="H44" i="4" s="1"/>
  <c r="E13" i="4"/>
  <c r="F43" i="4"/>
  <c r="H43" i="4" s="1"/>
  <c r="E12" i="4"/>
  <c r="E15" i="4" s="1"/>
  <c r="F25" i="4"/>
  <c r="F12" i="4"/>
  <c r="F26" i="4"/>
  <c r="F14" i="4"/>
  <c r="D17" i="3"/>
  <c r="B4" i="2"/>
  <c r="B4" i="1"/>
  <c r="D17" i="1"/>
  <c r="D4" i="1" s="1"/>
  <c r="F15" i="4"/>
  <c r="H46" i="4" l="1"/>
  <c r="H47" i="4" s="1"/>
  <c r="F46" i="4"/>
  <c r="F47" i="4" s="1"/>
  <c r="F27" i="4"/>
  <c r="F28" i="4" s="1"/>
  <c r="K14" i="4"/>
  <c r="L14" i="4" s="1"/>
  <c r="M14" i="4" s="1"/>
  <c r="C11" i="6" s="1"/>
  <c r="K12" i="4"/>
  <c r="K13" i="4"/>
  <c r="L13" i="4" s="1"/>
  <c r="M13" i="4" s="1"/>
  <c r="C10" i="6" s="1"/>
  <c r="D15" i="4"/>
  <c r="H35" i="4"/>
  <c r="H36" i="4" s="1"/>
  <c r="J15" i="4" l="1"/>
  <c r="L12" i="4"/>
  <c r="M12" i="4" s="1"/>
  <c r="C9" i="6" s="1"/>
  <c r="K15" i="4"/>
  <c r="C13" i="6" l="1"/>
  <c r="L15" i="4"/>
  <c r="C19" i="4" s="1"/>
  <c r="E19" i="4" l="1"/>
  <c r="J7" i="5" l="1"/>
  <c r="F22" i="4"/>
  <c r="J8" i="5" l="1"/>
  <c r="N7" i="5"/>
  <c r="M7" i="5"/>
  <c r="P7" i="5" l="1"/>
  <c r="S7" i="5"/>
  <c r="R7" i="5"/>
  <c r="Q7" i="5"/>
  <c r="J9" i="5"/>
  <c r="N8" i="5"/>
  <c r="M8" i="5"/>
  <c r="J10" i="5" l="1"/>
  <c r="M9" i="5"/>
  <c r="N9" i="5"/>
  <c r="T7" i="5"/>
  <c r="V7" i="5"/>
  <c r="R8" i="5"/>
  <c r="Q8" i="5"/>
  <c r="S8" i="5"/>
  <c r="P8" i="5"/>
  <c r="C14" i="6" l="1"/>
  <c r="Y7" i="5"/>
  <c r="Z7" i="5" s="1"/>
  <c r="AA7" i="5" s="1"/>
  <c r="R9" i="5"/>
  <c r="Q9" i="5"/>
  <c r="P9" i="5"/>
  <c r="S9" i="5"/>
  <c r="T8" i="5"/>
  <c r="V8" i="5"/>
  <c r="J11" i="5"/>
  <c r="M10" i="5"/>
  <c r="N10" i="5"/>
  <c r="C15" i="6" l="1"/>
  <c r="C16" i="6" s="1"/>
  <c r="C17" i="6" s="1"/>
  <c r="C18" i="6" s="1"/>
  <c r="C19" i="6" s="1"/>
  <c r="C26" i="6" s="1"/>
  <c r="AB7" i="5"/>
  <c r="Y8" i="5"/>
  <c r="Z8" i="5" s="1"/>
  <c r="V9" i="5"/>
  <c r="T9" i="5"/>
  <c r="Y9" i="5" s="1"/>
  <c r="Q10" i="5"/>
  <c r="P10" i="5"/>
  <c r="R10" i="5"/>
  <c r="S10" i="5"/>
  <c r="J12" i="5"/>
  <c r="N11" i="5"/>
  <c r="M11" i="5"/>
  <c r="AA8" i="5" l="1"/>
  <c r="AB8" i="5"/>
  <c r="R11" i="5"/>
  <c r="S11" i="5"/>
  <c r="P11" i="5"/>
  <c r="Q11" i="5"/>
  <c r="Z9" i="5"/>
  <c r="AA9" i="5" s="1"/>
  <c r="AB9" i="5"/>
  <c r="J13" i="5"/>
  <c r="N12" i="5"/>
  <c r="M12" i="5"/>
  <c r="T10" i="5"/>
  <c r="V10" i="5"/>
  <c r="C27" i="6"/>
  <c r="C28" i="6" s="1"/>
  <c r="N15" i="5"/>
  <c r="M15" i="5"/>
  <c r="J14" i="5" l="1"/>
  <c r="J16" i="5" s="1"/>
  <c r="N13" i="5"/>
  <c r="M13" i="5"/>
  <c r="Y10" i="5"/>
  <c r="T11" i="5"/>
  <c r="V11" i="5"/>
  <c r="Q12" i="5"/>
  <c r="P12" i="5"/>
  <c r="R12" i="5"/>
  <c r="S12" i="5"/>
  <c r="S15" i="5"/>
  <c r="Q15" i="5"/>
  <c r="P15" i="5"/>
  <c r="R15" i="5"/>
  <c r="Y11" i="5" l="1"/>
  <c r="Z11" i="5" s="1"/>
  <c r="T12" i="5"/>
  <c r="V12" i="5"/>
  <c r="Z10" i="5"/>
  <c r="AA10" i="5" s="1"/>
  <c r="AB10" i="5"/>
  <c r="P13" i="5"/>
  <c r="R13" i="5"/>
  <c r="Q13" i="5"/>
  <c r="S13" i="5"/>
  <c r="M14" i="5"/>
  <c r="N14" i="5"/>
  <c r="N16" i="5" s="1"/>
  <c r="V15" i="5"/>
  <c r="T15" i="5"/>
  <c r="C36" i="6" s="1"/>
  <c r="C37" i="6" s="1"/>
  <c r="AA11" i="5" l="1"/>
  <c r="AB11" i="5" s="1"/>
  <c r="Y15" i="5"/>
  <c r="Y12" i="5"/>
  <c r="Z12" i="5" s="1"/>
  <c r="AA12" i="5" s="1"/>
  <c r="AB12" i="5" s="1"/>
  <c r="T13" i="5"/>
  <c r="V13" i="5"/>
  <c r="Y13" i="5"/>
  <c r="Z13" i="5" s="1"/>
  <c r="AA13" i="5" s="1"/>
  <c r="AB13" i="5" s="1"/>
  <c r="S14" i="5"/>
  <c r="Q14" i="5"/>
  <c r="Q16" i="5" s="1"/>
  <c r="R14" i="5"/>
  <c r="R16" i="5" s="1"/>
  <c r="P14" i="5"/>
  <c r="P16" i="5" s="1"/>
  <c r="M16" i="5"/>
  <c r="T14" i="5" l="1"/>
  <c r="T16" i="5" s="1"/>
  <c r="V14" i="5"/>
  <c r="V16" i="5" s="1"/>
  <c r="O16" i="5"/>
  <c r="S16" i="5"/>
  <c r="C38" i="6"/>
  <c r="C39" i="6" s="1"/>
  <c r="Z15" i="5"/>
  <c r="C43" i="6" l="1"/>
  <c r="C41" i="6"/>
  <c r="Y14" i="5"/>
  <c r="AA15" i="5"/>
  <c r="Z14" i="5" l="1"/>
  <c r="Y16" i="5"/>
  <c r="AB15" i="5"/>
  <c r="AA14" i="5" l="1"/>
  <c r="AA16" i="5" s="1"/>
  <c r="Z16" i="5"/>
  <c r="AB14" i="5" l="1"/>
  <c r="AB16"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Alberto</author>
  </authors>
  <commentList>
    <comment ref="AI160" authorId="0" shapeId="0" xr:uid="{1BE466EC-EC66-4B8F-B850-BC42DD5BC3C7}">
      <text>
        <r>
          <rPr>
            <b/>
            <sz val="9"/>
            <color indexed="81"/>
            <rFont val="Tahoma"/>
            <family val="2"/>
          </rPr>
          <t>Carlos Alberto:</t>
        </r>
        <r>
          <rPr>
            <sz val="9"/>
            <color indexed="81"/>
            <rFont val="Tahoma"/>
            <family val="2"/>
          </rPr>
          <t xml:space="preserve">
Se reemplaza esta letra por temas de formulas realemente es MARTES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Carlos Alberto</author>
  </authors>
  <commentList>
    <comment ref="AI160" authorId="0" shapeId="0" xr:uid="{2FB1B5CB-007D-4200-9A33-BC32EB19D0AB}">
      <text>
        <r>
          <rPr>
            <b/>
            <sz val="9"/>
            <color indexed="81"/>
            <rFont val="Tahoma"/>
            <family val="2"/>
          </rPr>
          <t>Carlos Alberto:</t>
        </r>
        <r>
          <rPr>
            <sz val="9"/>
            <color indexed="81"/>
            <rFont val="Tahoma"/>
            <family val="2"/>
          </rPr>
          <t xml:space="preserve">
Se reemplaza esta letra por temas de formulas realemente es MARTES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Carlos Alberto</author>
  </authors>
  <commentList>
    <comment ref="AI160" authorId="0" shapeId="0" xr:uid="{F0993EDC-CFDB-417E-BE45-1D1BB04029F4}">
      <text>
        <r>
          <rPr>
            <b/>
            <sz val="9"/>
            <color indexed="81"/>
            <rFont val="Tahoma"/>
            <family val="2"/>
          </rPr>
          <t>Carlos Alberto:</t>
        </r>
        <r>
          <rPr>
            <sz val="9"/>
            <color indexed="81"/>
            <rFont val="Tahoma"/>
            <family val="2"/>
          </rPr>
          <t xml:space="preserve">
Se reemplaza esta letra por temas de formulas realemente es MARTES</t>
        </r>
      </text>
    </comment>
  </commentList>
</comments>
</file>

<file path=xl/sharedStrings.xml><?xml version="1.0" encoding="utf-8"?>
<sst xmlns="http://schemas.openxmlformats.org/spreadsheetml/2006/main" count="2680" uniqueCount="173">
  <si>
    <t>ALCALDIA DE PERERIA SEM (El Sistema de Emergencias Médicas – SEM, tal como lo señala la Resolución 926 de 2017)</t>
  </si>
  <si>
    <t>Días Semanales</t>
  </si>
  <si>
    <t xml:space="preserve">APH  Tecnólogo (1) en Atención Prehospitalaria </t>
  </si>
  <si>
    <t>Sábados</t>
  </si>
  <si>
    <t>Horas a cumplir</t>
  </si>
  <si>
    <t>DIURNAS</t>
  </si>
  <si>
    <t>NOCTURNAS</t>
  </si>
  <si>
    <t># H</t>
  </si>
  <si>
    <t>Vr.Hora</t>
  </si>
  <si>
    <t>Vr.Total</t>
  </si>
  <si>
    <t>F</t>
  </si>
  <si>
    <t>M</t>
  </si>
  <si>
    <t>J</t>
  </si>
  <si>
    <t>V</t>
  </si>
  <si>
    <t>S</t>
  </si>
  <si>
    <t>D</t>
  </si>
  <si>
    <t>L</t>
  </si>
  <si>
    <t>MAÑANA</t>
  </si>
  <si>
    <t>Turno</t>
  </si>
  <si>
    <t xml:space="preserve">APH </t>
  </si>
  <si>
    <t>N</t>
  </si>
  <si>
    <t>T</t>
  </si>
  <si>
    <t>TARDE</t>
  </si>
  <si>
    <t>FORMULA NO BORRAR</t>
  </si>
  <si>
    <t>Hora Diurna Ordinaria</t>
  </si>
  <si>
    <t>C</t>
  </si>
  <si>
    <t>CORRIDO</t>
  </si>
  <si>
    <t>7 AM A 7 PM</t>
  </si>
  <si>
    <t>Hora Nocturna Ordinaria</t>
  </si>
  <si>
    <t>NOCHE</t>
  </si>
  <si>
    <t>Hora Diurna Festiva</t>
  </si>
  <si>
    <t>Hora Nocturna Festiva</t>
  </si>
  <si>
    <t>Hora Diurna Extra</t>
  </si>
  <si>
    <t>Hora Nocturna Extra</t>
  </si>
  <si>
    <t>Hora Diurna Extra Festiva</t>
  </si>
  <si>
    <t>Hora Nocturna Extra Festiva</t>
  </si>
  <si>
    <t>LIBRE</t>
  </si>
  <si>
    <t>DESCANSO</t>
  </si>
  <si>
    <t>6AM A 2 PM</t>
  </si>
  <si>
    <t>2 PM A 10 PM</t>
  </si>
  <si>
    <t>10PM A 6 AM</t>
  </si>
  <si>
    <t>DESCRIPCION DEL RECARGO</t>
  </si>
  <si>
    <t xml:space="preserve">VALOR RECARGO </t>
  </si>
  <si>
    <t xml:space="preserve">* Turno Nocturno 10pm a 6am </t>
  </si>
  <si>
    <t>PROMEDIO MES  1 APH</t>
  </si>
  <si>
    <t>Costo total de un (1) Tecnólogo en APH (Despachador Emergencias Médicas DEM) TURNOS TARDES DOMINICALES Y FESTIVOS</t>
  </si>
  <si>
    <t>NOTA: El turno Mañana 8 hora 6am a 2pm</t>
  </si>
  <si>
    <t>TOTAL VALOR RECARGO NOCTURNOS Y FESTIVO</t>
  </si>
  <si>
    <t>VALOR ANUAL X 3 APH</t>
  </si>
  <si>
    <t>CANTIDAD APH PARA EL TURNO MAÑANA</t>
  </si>
  <si>
    <t>CANTIDAD: 3 APH POR MES EN (TURNOS TARDE)</t>
  </si>
  <si>
    <t>NOTA: El turno Tardes 8 horaS desde las  2Pm a 10pm</t>
  </si>
  <si>
    <t>VALOR PROMEDIO RECARGOS X MES</t>
  </si>
  <si>
    <t>Es importante resaltar que como los turnos son rotativos entre el personal, podremos sacar el valor promedio por persona mensual al dividir el total del costos promedio mes sobre el numero total de colaboradores asi:</t>
  </si>
  <si>
    <t>COSTO MES RECARGO PROCESO SEM</t>
  </si>
  <si>
    <t>NUMERO DE COLABORADORES</t>
  </si>
  <si>
    <t>=</t>
  </si>
  <si>
    <t>ALCALDIA DE PERERIA RESUMEN FINANCIERO RECARGO PROCESO SEM</t>
  </si>
  <si>
    <t>CEDULA</t>
  </si>
  <si>
    <t>PRIMER NOMBRE</t>
  </si>
  <si>
    <t>SEGUNDO NOMBRE</t>
  </si>
  <si>
    <t>PRIMER APELLIDO</t>
  </si>
  <si>
    <t>SEGUNDO APELLIDO</t>
  </si>
  <si>
    <t>SALARIO</t>
  </si>
  <si>
    <t>AUX TRANSP DIAS TRAB</t>
  </si>
  <si>
    <t>DIAS TRABAJADOS</t>
  </si>
  <si>
    <t>TOTAL A PAGAR</t>
  </si>
  <si>
    <t>RECARGOS</t>
  </si>
  <si>
    <t>BASE DE SEGURIDAD</t>
  </si>
  <si>
    <t>PENSION. 12%</t>
  </si>
  <si>
    <t>COMFA 4 MAS VACACIONES. 4 %</t>
  </si>
  <si>
    <t>cesantias 8.33</t>
  </si>
  <si>
    <t>primas. 8.33</t>
  </si>
  <si>
    <t>vacaciones 4.17%</t>
  </si>
  <si>
    <t>intereses 1% DE CESANTIAS</t>
  </si>
  <si>
    <t>dotacion</t>
  </si>
  <si>
    <t>bienestar</t>
  </si>
  <si>
    <t>SUBTOTAL</t>
  </si>
  <si>
    <t>iva. 19% DEL AI</t>
  </si>
  <si>
    <t>TOTAL</t>
  </si>
  <si>
    <t>TECNOLOGO APH</t>
  </si>
  <si>
    <t>ARL 2.436 RIESGO 3</t>
  </si>
  <si>
    <t>ai. 13%</t>
  </si>
  <si>
    <t>Salud 8,5%</t>
  </si>
  <si>
    <t>BONIFIACION</t>
  </si>
  <si>
    <t>TRABAJADOR NOCTURNO</t>
  </si>
  <si>
    <t>CONCEPTO</t>
  </si>
  <si>
    <t>TIEMPO</t>
  </si>
  <si>
    <t>VALOR</t>
  </si>
  <si>
    <t>(mes)</t>
  </si>
  <si>
    <t>(pesos)</t>
  </si>
  <si>
    <t>Administración 13%</t>
  </si>
  <si>
    <t>IVA (sobre administración) 19%</t>
  </si>
  <si>
    <t>VALOR TOTAL COSTO DE TRABAJADOR DIURNO/NOCTURNO</t>
  </si>
  <si>
    <t>(mes y días)</t>
  </si>
  <si>
    <t>1 mes</t>
  </si>
  <si>
    <t>Costo total de ocho (8) Tecnólogo en APH (Despachador Emergencias Médicas DEM) NOCTURNO / DIURNO</t>
  </si>
  <si>
    <t>Tecnólogo (1) en Atención Prehospitalaria para inspección, vigilancia y control</t>
  </si>
  <si>
    <t>1 MES</t>
  </si>
  <si>
    <t>SUB TOTAL</t>
  </si>
  <si>
    <t>HORAS REQUERIDAS ANUAL -TURNO MAÑANA</t>
  </si>
  <si>
    <t>HORAS REQUERIDAS ANUAL -TURNO TARDE</t>
  </si>
  <si>
    <t>HORAS REQUERIDAS ANUAL- TURNO NOCTURNO</t>
  </si>
  <si>
    <t>TURNO NOCHE RELACION DE  RECARGOS NOCTURNO, DOMINICALES Y FESTIVOS - NÓMINA 2026</t>
  </si>
  <si>
    <t>Sueldo Básico ENERO 2026</t>
  </si>
  <si>
    <t>Sueldo Básico FEBRERO 2026</t>
  </si>
  <si>
    <t>Sueldo Básico MARZO 2026</t>
  </si>
  <si>
    <t>Sueldo Básico ABRIL 2026</t>
  </si>
  <si>
    <t>Sueldo Básico MAYO 2026</t>
  </si>
  <si>
    <t>Sueldo Básico JUNIO 2026</t>
  </si>
  <si>
    <t>Sueldo Básico JULIO 2026</t>
  </si>
  <si>
    <t>Sueldo Básico AGOSTO 2026</t>
  </si>
  <si>
    <t>Sueldo Básico SEPTIEMBRE 2026</t>
  </si>
  <si>
    <t>Sueldo Básico OCTUBRE 2026</t>
  </si>
  <si>
    <t>Sueldo Básico NOVIEMBRE 2026</t>
  </si>
  <si>
    <t>Sueldo Básico DICIEMBRE 2026</t>
  </si>
  <si>
    <t>Salario Mínimo en Colombia - Historico</t>
  </si>
  <si>
    <t>Año</t>
  </si>
  <si>
    <t>Salario Mínimo</t>
  </si>
  <si>
    <t>Variación vs año anterior</t>
  </si>
  <si>
    <t xml:space="preserve"> TURNO MAÑANA RELACION DE  RECARGOS NOCTURNO, DOMINICALES Y FESTIVOS - NÓMINA 2026</t>
  </si>
  <si>
    <t xml:space="preserve"> TURNO TARDES -RELACION DE  RECARGOS NOCTURNO, DOMINICALES Y FESTIVOS - NÓMINA 2026</t>
  </si>
  <si>
    <t>Sueldo Básico MES (x) 2026</t>
  </si>
  <si>
    <t>TECNOLOGO APH (IVC)</t>
  </si>
  <si>
    <t>TURNO MAÑANA</t>
  </si>
  <si>
    <t>6AM</t>
  </si>
  <si>
    <t>2PM</t>
  </si>
  <si>
    <t xml:space="preserve">TURNO TARDE </t>
  </si>
  <si>
    <t xml:space="preserve">2PM </t>
  </si>
  <si>
    <t>10PM</t>
  </si>
  <si>
    <t>TURNO NOCHE</t>
  </si>
  <si>
    <t>DETALLE DE TURNO</t>
  </si>
  <si>
    <t>FINALIZA</t>
  </si>
  <si>
    <t>INICIA</t>
  </si>
  <si>
    <t>CANT RH</t>
  </si>
  <si>
    <t>Cabe resaltar que, de acuerdo a la liquidación para despachadores de emergencias médicas para este proceso, el personal requerido para el desarrollo del proceso se realizó el siguiente análisis: - Jornada de trabajo: Tres (3) turnos de ocho (8) horas diarias - Perfil profesional: Tecnólogos en atención pre hospitalaria - Cantidad recurso humano: Ocho (8) tecnólogos en APH distribuidos así: Dos (2) tecnólogos en el turno de la mañana, Tres (3) tecnólogos en el turno de la tarde, Un (1) tecnólogo en el turno nocturno, Un (2) tecnólogo en descanso</t>
  </si>
  <si>
    <t>RECARGOS REQUERIDO PARA LA VIGENCIA 2026 PROCESO SEM</t>
  </si>
  <si>
    <t>VALOR TOTAL RECARGOS  AÑO 2026 X 1 APH</t>
  </si>
  <si>
    <t>CANTIDADES DE HORAS REQUERIDAS AÑO 2026</t>
  </si>
  <si>
    <t>VALOR TOTAL RECARGOS NOTURNOS AÑO 2026</t>
  </si>
  <si>
    <t>VALOR TOTAL RECARGOS NOCTURNOS AÑO 2026</t>
  </si>
  <si>
    <t>Costo total Tecnólogo en APH (Despachador Emergencias Médicas DEM) NOCTURNO</t>
  </si>
  <si>
    <t>VALOR TOTAL RECARGOS NOCTURNOS 2026 (ORDINARIOS Y FESTIVOS)</t>
  </si>
  <si>
    <t>Costo total  Tecnólogo en APH (Despachador Emergencias Médicas DEM) TURNOS MAÑANAS DOMINICALES Y FESTIVOS</t>
  </si>
  <si>
    <t>VALOR TOTAL RECARGOS TURNOS MAÑANAS AÑO 2026 APH</t>
  </si>
  <si>
    <t>CANTIDADES DE HORAS REQUERIDAS DIURNAS FESTIVAS AÑO 2026</t>
  </si>
  <si>
    <t>VALOR TOTAL RECARGOS  DE LOS TURNOS TARDES 2026</t>
  </si>
  <si>
    <t>CANTIDADES DE HORAS REQUERIDAS CON RECARGOS PARA  AÑO 2026</t>
  </si>
  <si>
    <t>CANTIDAD APH  TRES (3) - TURNO TARDE</t>
  </si>
  <si>
    <t>CANTIDAD APH  DOS (2)- TURNO MAÑANA</t>
  </si>
  <si>
    <t>CANTIDAD APH  UNO (1) - TURNO NOCHE</t>
  </si>
  <si>
    <t>Se obtuvo como resultado que el valor promedio de recargo por persona mes es de:</t>
  </si>
  <si>
    <t>SECRETARIA DE SALUD DE PEREIRA</t>
  </si>
  <si>
    <t xml:space="preserve">PROPUESTA TABLA DE LIQUIDACION DE NOMINA VIGENCIAS FUTURAS 2026 </t>
  </si>
  <si>
    <t>PROCESO SEM 2026</t>
  </si>
  <si>
    <t>Costo total de un (1) Tecnólogo en APH (Despachador Emergencias Médicas SEM) (TURNOS ROTATIVOS MAÑANA TARDE Y NOCHES)</t>
  </si>
  <si>
    <t>AUXLIO DE TRANSPORTE</t>
  </si>
  <si>
    <t>TOTAL DEVENGADO</t>
  </si>
  <si>
    <t>TOTAL BENEFICIOS A EMPLEADOS + PARAFISCALES</t>
  </si>
  <si>
    <t>Costo total de ocho (8) Tecnólogo en APH (Despachador Emergencias Médicas DEM) NOCTURNO / DIURNO y un Tecnólogo (1) en Atención Prehospitalaria para inspección, vigilancia y control CENTRAL DE EMERGENCIAS 24/7 año 2026</t>
  </si>
  <si>
    <t>Costo total de ocho (8) Tecnólogo en APH (Despachador Emergencias Médicas DEM) NOCTURNO / DIURNO, y un Tecnólogo (1) en Atención Prehospitalaria para inspección, vigilancia y control CENTRAL DE EMERGENCIAS 24/7 año 2026</t>
  </si>
  <si>
    <t>Hora Nocturna Ordinaria (Valor promedio)</t>
  </si>
  <si>
    <t>Hora Diurna Festiva (valor Pormedio)</t>
  </si>
  <si>
    <t>Hora Nocturna Festiva (Valor Promedio)</t>
  </si>
  <si>
    <t>Total (1 tecnólogos en APH) NOCTURNO - DIURNO</t>
  </si>
  <si>
    <t>COSTO TECNOLOGOS PREHOSPITALARIOS 2026 PROCESO SEM</t>
  </si>
  <si>
    <t>PROMEDIO MES RECARGOS</t>
  </si>
  <si>
    <t>12 meses</t>
  </si>
  <si>
    <t>Costo total de un (1) Tecnólogo en APH (Despachador Emergencias Médicas DEM) NOCTURNO- DIURNA</t>
  </si>
  <si>
    <t>NOTA: Las horas nocturnas son de 7pm a 6am empresa privada</t>
  </si>
  <si>
    <t>PROMEDIO MES  X 2 APH</t>
  </si>
  <si>
    <t>CANTIDAD 2 APH  POR MES EN (TURNOS MAÑANA)</t>
  </si>
  <si>
    <t>8 meses dieciséis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</si>
</sst>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General_)"/>
    <numFmt numFmtId="165" formatCode="0.0"/>
    <numFmt numFmtId="166" formatCode="_ * #,##0.00_ ;_ * \-#,##0.00_ ;_ * &quot;-&quot;??_ ;_ @_ "/>
    <numFmt numFmtId="167" formatCode="_(* #,##0_);_(* \(#,##0\);_(* &quot;-&quot;??_);_(@_)"/>
    <numFmt numFmtId="168" formatCode="[$-240A]General"/>
    <numFmt numFmtId="169" formatCode="#,##0.0"/>
  </numFmts>
  <fonts count="62" x14ac:knownFonts="1">
    <font>
      <sz val="11"/>
      <color theme="1"/>
      <name val="Calibri"/>
      <family val="2"/>
      <scheme val="minor"/>
    </font>
    <font>
      <sz val="12"/>
      <name val="Courier New"/>
      <family val="3"/>
    </font>
    <font>
      <b/>
      <sz val="10"/>
      <color rgb="FF000000"/>
      <name val="Arial"/>
      <family val="2"/>
      <charset val="1"/>
    </font>
    <font>
      <sz val="10"/>
      <color rgb="FF000000"/>
      <name val="Arial"/>
      <family val="2"/>
      <charset val="1"/>
    </font>
    <font>
      <sz val="8"/>
      <color rgb="FF000000"/>
      <name val="Arial"/>
      <family val="2"/>
      <charset val="1"/>
    </font>
    <font>
      <b/>
      <sz val="8"/>
      <color rgb="FF000000"/>
      <name val="Arial"/>
      <family val="2"/>
      <charset val="1"/>
    </font>
    <font>
      <b/>
      <sz val="8"/>
      <color rgb="FFFF0000"/>
      <name val="Arial"/>
      <family val="2"/>
      <charset val="1"/>
    </font>
    <font>
      <b/>
      <sz val="8"/>
      <name val="Arial"/>
      <family val="2"/>
      <charset val="1"/>
    </font>
    <font>
      <sz val="8"/>
      <color rgb="FFFF0000"/>
      <name val="Arial"/>
      <family val="2"/>
      <charset val="1"/>
    </font>
    <font>
      <b/>
      <sz val="10"/>
      <name val="Arial"/>
      <family val="2"/>
      <charset val="1"/>
    </font>
    <font>
      <b/>
      <sz val="10"/>
      <color rgb="FFFF0000"/>
      <name val="Arial"/>
      <family val="2"/>
      <charset val="1"/>
    </font>
    <font>
      <u/>
      <sz val="8"/>
      <color rgb="FF000000"/>
      <name val="Arial"/>
      <family val="2"/>
      <charset val="1"/>
    </font>
    <font>
      <sz val="7"/>
      <color rgb="FF000000"/>
      <name val="Arial"/>
      <family val="2"/>
      <charset val="1"/>
    </font>
    <font>
      <sz val="10"/>
      <color rgb="FFFF0000"/>
      <name val="Arial"/>
      <family val="2"/>
      <charset val="1"/>
    </font>
    <font>
      <sz val="10"/>
      <name val="Arial"/>
      <family val="2"/>
      <charset val="1"/>
    </font>
    <font>
      <b/>
      <sz val="8"/>
      <name val="Arial"/>
      <family val="2"/>
    </font>
    <font>
      <sz val="7"/>
      <color rgb="FFFF0000"/>
      <name val="Arial"/>
      <family val="2"/>
      <charset val="1"/>
    </font>
    <font>
      <sz val="7"/>
      <name val="Arial"/>
      <family val="2"/>
      <charset val="1"/>
    </font>
    <font>
      <b/>
      <sz val="9"/>
      <color indexed="81"/>
      <name val="Tahoma"/>
      <family val="2"/>
    </font>
    <font>
      <sz val="9"/>
      <color indexed="81"/>
      <name val="Tahoma"/>
      <family val="2"/>
    </font>
    <font>
      <sz val="11"/>
      <color theme="1"/>
      <name val="Calibri"/>
      <family val="2"/>
      <scheme val="minor"/>
    </font>
    <font>
      <b/>
      <sz val="11"/>
      <color theme="1"/>
      <name val="Calibri"/>
      <family val="2"/>
      <scheme val="minor"/>
    </font>
    <font>
      <sz val="10"/>
      <color theme="0"/>
      <name val="Arial"/>
      <family val="2"/>
      <charset val="1"/>
    </font>
    <font>
      <b/>
      <sz val="11"/>
      <color theme="1"/>
      <name val="Arial"/>
      <family val="2"/>
    </font>
    <font>
      <b/>
      <sz val="10"/>
      <color theme="1"/>
      <name val="Arial"/>
      <family val="2"/>
    </font>
    <font>
      <sz val="9"/>
      <color theme="1"/>
      <name val="Calibri"/>
      <family val="2"/>
      <scheme val="minor"/>
    </font>
    <font>
      <sz val="8"/>
      <color theme="1"/>
      <name val="Calibri"/>
      <family val="2"/>
      <scheme val="minor"/>
    </font>
    <font>
      <b/>
      <sz val="8"/>
      <color theme="1"/>
      <name val="Arial"/>
      <family val="2"/>
    </font>
    <font>
      <u/>
      <sz val="11"/>
      <color theme="1"/>
      <name val="Calibri"/>
      <family val="2"/>
      <scheme val="minor"/>
    </font>
    <font>
      <b/>
      <sz val="14"/>
      <color theme="1"/>
      <name val="Calibri"/>
      <family val="2"/>
      <scheme val="minor"/>
    </font>
    <font>
      <b/>
      <sz val="10"/>
      <color indexed="8"/>
      <name val="Cambria"/>
      <family val="1"/>
    </font>
    <font>
      <sz val="10"/>
      <color theme="1"/>
      <name val="Cambria"/>
      <family val="1"/>
    </font>
    <font>
      <sz val="11"/>
      <color indexed="8"/>
      <name val="Calibri"/>
      <family val="2"/>
    </font>
    <font>
      <sz val="10"/>
      <name val="Cambria"/>
      <family val="1"/>
    </font>
    <font>
      <sz val="10"/>
      <color indexed="8"/>
      <name val="Cambria"/>
      <family val="1"/>
    </font>
    <font>
      <b/>
      <sz val="13"/>
      <color theme="3"/>
      <name val="Calibri"/>
      <family val="2"/>
      <scheme val="minor"/>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rgb="FF9C6500"/>
      <name val="Calibri"/>
      <family val="2"/>
      <scheme val="minor"/>
    </font>
    <font>
      <b/>
      <sz val="18"/>
      <color theme="3"/>
      <name val="Calibri Light"/>
      <family val="2"/>
      <scheme val="major"/>
    </font>
    <font>
      <sz val="11"/>
      <color rgb="FF000000"/>
      <name val="Calibri"/>
      <family val="2"/>
    </font>
    <font>
      <sz val="11"/>
      <color theme="1"/>
      <name val="Calibri"/>
      <family val="2"/>
    </font>
    <font>
      <sz val="11"/>
      <color theme="1"/>
      <name val="Arial"/>
      <family val="2"/>
    </font>
    <font>
      <b/>
      <u/>
      <sz val="11"/>
      <color theme="1"/>
      <name val="Arial"/>
      <family val="2"/>
    </font>
    <font>
      <u/>
      <sz val="11"/>
      <color theme="10"/>
      <name val="Calibri"/>
      <family val="2"/>
      <scheme val="minor"/>
    </font>
    <font>
      <b/>
      <sz val="8"/>
      <color rgb="FF000000"/>
      <name val="Arial"/>
      <family val="2"/>
    </font>
    <font>
      <b/>
      <sz val="10"/>
      <color rgb="FF000000"/>
      <name val="Arial"/>
      <family val="2"/>
    </font>
    <font>
      <b/>
      <sz val="12"/>
      <color theme="1"/>
      <name val="Arial"/>
      <family val="2"/>
    </font>
    <font>
      <sz val="10"/>
      <color theme="1"/>
      <name val="Arial"/>
      <family val="2"/>
    </font>
    <font>
      <b/>
      <sz val="8"/>
      <color theme="0"/>
      <name val="Arial"/>
      <family val="2"/>
    </font>
    <font>
      <sz val="8"/>
      <color theme="0"/>
      <name val="Arial"/>
      <family val="2"/>
      <charset val="1"/>
    </font>
    <font>
      <b/>
      <sz val="18"/>
      <color theme="1"/>
      <name val="Calibri"/>
      <family val="2"/>
      <scheme val="minor"/>
    </font>
    <font>
      <b/>
      <sz val="16"/>
      <color theme="1"/>
      <name val="Calibri"/>
      <family val="2"/>
      <scheme val="minor"/>
    </font>
  </fonts>
  <fills count="49">
    <fill>
      <patternFill patternType="none"/>
    </fill>
    <fill>
      <patternFill patternType="gray125"/>
    </fill>
    <fill>
      <patternFill patternType="solid">
        <fgColor rgb="FFFFFFFF"/>
        <bgColor rgb="FFF2F2F2"/>
      </patternFill>
    </fill>
    <fill>
      <patternFill patternType="solid">
        <fgColor rgb="FFC3D69B"/>
        <bgColor rgb="FFBFBFBF"/>
      </patternFill>
    </fill>
    <fill>
      <patternFill patternType="solid">
        <fgColor theme="9" tint="0.39997558519241921"/>
        <bgColor rgb="FFF2F2F2"/>
      </patternFill>
    </fill>
    <fill>
      <patternFill patternType="solid">
        <fgColor theme="0"/>
        <bgColor rgb="FFFDEADA"/>
      </patternFill>
    </fill>
    <fill>
      <patternFill patternType="solid">
        <fgColor theme="0"/>
        <bgColor rgb="FFF2F2F2"/>
      </patternFill>
    </fill>
    <fill>
      <patternFill patternType="solid">
        <fgColor theme="0"/>
        <bgColor rgb="FFC3D69B"/>
      </patternFill>
    </fill>
    <fill>
      <patternFill patternType="solid">
        <fgColor rgb="FF92D050"/>
        <bgColor rgb="FFC3D69B"/>
      </patternFill>
    </fill>
    <fill>
      <patternFill patternType="solid">
        <fgColor rgb="FFFF0000"/>
        <bgColor rgb="FF9C0006"/>
      </patternFill>
    </fill>
    <fill>
      <patternFill patternType="solid">
        <fgColor rgb="FFFDEADA"/>
        <bgColor rgb="FFF2F2F2"/>
      </patternFill>
    </fill>
    <fill>
      <patternFill patternType="solid">
        <fgColor theme="0"/>
        <bgColor indexed="64"/>
      </patternFill>
    </fill>
    <fill>
      <patternFill patternType="solid">
        <fgColor theme="9" tint="0.39997558519241921"/>
        <bgColor rgb="FFC3D69B"/>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bgColor rgb="FFF2F2F2"/>
      </patternFill>
    </fill>
    <fill>
      <patternFill patternType="solid">
        <fgColor theme="7"/>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5"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top/>
      <bottom style="medium">
        <color indexed="6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CCCCCC"/>
      </left>
      <right style="medium">
        <color rgb="FFCCCCCC"/>
      </right>
      <top/>
      <bottom style="medium">
        <color rgb="FF000000"/>
      </bottom>
      <diagonal/>
    </border>
    <border>
      <left/>
      <right style="medium">
        <color rgb="FFCCCCCC"/>
      </right>
      <top/>
      <bottom style="medium">
        <color rgb="FF000000"/>
      </bottom>
      <diagonal/>
    </border>
    <border>
      <left style="medium">
        <color rgb="FFCCCCCC"/>
      </left>
      <right style="medium">
        <color rgb="FFCCCCCC"/>
      </right>
      <top/>
      <bottom style="medium">
        <color rgb="FFCCCCCC"/>
      </bottom>
      <diagonal/>
    </border>
    <border>
      <left/>
      <right style="medium">
        <color rgb="FFCCCCCC"/>
      </right>
      <top/>
      <bottom style="medium">
        <color rgb="FFCCCCCC"/>
      </bottom>
      <diagonal/>
    </border>
    <border>
      <left style="medium">
        <color rgb="FFCCCCCC"/>
      </left>
      <right style="medium">
        <color rgb="FFCCCCCC"/>
      </right>
      <top/>
      <bottom style="thick">
        <color rgb="FF000000"/>
      </bottom>
      <diagonal/>
    </border>
    <border>
      <left/>
      <right style="medium">
        <color rgb="FFCCCCCC"/>
      </right>
      <top/>
      <bottom style="thick">
        <color rgb="FF000000"/>
      </bottom>
      <diagonal/>
    </border>
    <border>
      <left style="thick">
        <color rgb="FF000000"/>
      </left>
      <right style="medium">
        <color rgb="FF000000"/>
      </right>
      <top/>
      <bottom style="thick">
        <color rgb="FF000000"/>
      </bottom>
      <diagonal/>
    </border>
    <border>
      <left/>
      <right style="thick">
        <color rgb="FF000000"/>
      </right>
      <top/>
      <bottom style="thick">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bottom/>
      <diagonal/>
    </border>
    <border>
      <left/>
      <right/>
      <top/>
      <bottom style="medium">
        <color rgb="FF009688"/>
      </bottom>
      <diagonal/>
    </border>
    <border>
      <left style="medium">
        <color rgb="FF000000"/>
      </left>
      <right/>
      <top/>
      <bottom style="medium">
        <color rgb="FF000000"/>
      </bottom>
      <diagonal/>
    </border>
  </borders>
  <cellStyleXfs count="50">
    <xf numFmtId="0" fontId="0" fillId="0" borderId="0"/>
    <xf numFmtId="164" fontId="1" fillId="0" borderId="0"/>
    <xf numFmtId="0" fontId="20" fillId="0" borderId="0"/>
    <xf numFmtId="166" fontId="32"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0" fontId="35" fillId="0" borderId="12" applyNumberFormat="0" applyFill="0" applyAlignment="0" applyProtection="0"/>
    <xf numFmtId="0" fontId="36" fillId="0" borderId="13" applyNumberFormat="0" applyFill="0" applyAlignment="0" applyProtection="0"/>
    <xf numFmtId="0" fontId="36" fillId="0" borderId="0" applyNumberFormat="0" applyFill="0" applyBorder="0" applyAlignment="0" applyProtection="0"/>
    <xf numFmtId="0" fontId="37" fillId="13" borderId="0" applyNumberFormat="0" applyBorder="0" applyAlignment="0" applyProtection="0"/>
    <xf numFmtId="0" fontId="38" fillId="15" borderId="14" applyNumberFormat="0" applyAlignment="0" applyProtection="0"/>
    <xf numFmtId="0" fontId="39" fillId="16" borderId="15" applyNumberFormat="0" applyAlignment="0" applyProtection="0"/>
    <xf numFmtId="0" fontId="40" fillId="16" borderId="14" applyNumberFormat="0" applyAlignment="0" applyProtection="0"/>
    <xf numFmtId="0" fontId="41" fillId="0" borderId="16" applyNumberFormat="0" applyFill="0" applyAlignment="0" applyProtection="0"/>
    <xf numFmtId="0" fontId="42" fillId="17" borderId="17" applyNumberFormat="0" applyAlignment="0" applyProtection="0"/>
    <xf numFmtId="0" fontId="43" fillId="0" borderId="0" applyNumberFormat="0" applyFill="0" applyBorder="0" applyAlignment="0" applyProtection="0"/>
    <xf numFmtId="0" fontId="20" fillId="18" borderId="18" applyNumberFormat="0" applyFont="0" applyAlignment="0" applyProtection="0"/>
    <xf numFmtId="0" fontId="44" fillId="0" borderId="0" applyNumberFormat="0" applyFill="0" applyBorder="0" applyAlignment="0" applyProtection="0"/>
    <xf numFmtId="0" fontId="21" fillId="0" borderId="19" applyNumberFormat="0" applyFill="0" applyAlignment="0" applyProtection="0"/>
    <xf numFmtId="0" fontId="45"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5"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5"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5" fillId="31" borderId="0" applyNumberFormat="0" applyBorder="0" applyAlignment="0" applyProtection="0"/>
    <xf numFmtId="0" fontId="20" fillId="32" borderId="0" applyNumberFormat="0" applyBorder="0" applyAlignment="0" applyProtection="0"/>
    <xf numFmtId="0" fontId="20" fillId="33" borderId="0" applyNumberFormat="0" applyBorder="0" applyAlignment="0" applyProtection="0"/>
    <xf numFmtId="0" fontId="45" fillId="35" borderId="0" applyNumberFormat="0" applyBorder="0" applyAlignment="0" applyProtection="0"/>
    <xf numFmtId="0" fontId="20" fillId="36" borderId="0" applyNumberFormat="0" applyBorder="0" applyAlignment="0" applyProtection="0"/>
    <xf numFmtId="0" fontId="20" fillId="37" borderId="0" applyNumberFormat="0" applyBorder="0" applyAlignment="0" applyProtection="0"/>
    <xf numFmtId="0" fontId="45" fillId="39"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45" fillId="22" borderId="0" applyNumberFormat="0" applyBorder="0" applyAlignment="0" applyProtection="0"/>
    <xf numFmtId="0" fontId="45" fillId="26" borderId="0" applyNumberFormat="0" applyBorder="0" applyAlignment="0" applyProtection="0"/>
    <xf numFmtId="0" fontId="45" fillId="30" borderId="0" applyNumberFormat="0" applyBorder="0" applyAlignment="0" applyProtection="0"/>
    <xf numFmtId="0" fontId="45" fillId="34" borderId="0" applyNumberFormat="0" applyBorder="0" applyAlignment="0" applyProtection="0"/>
    <xf numFmtId="0" fontId="45" fillId="38" borderId="0" applyNumberFormat="0" applyBorder="0" applyAlignment="0" applyProtection="0"/>
    <xf numFmtId="0" fontId="45" fillId="42" borderId="0" applyNumberFormat="0" applyBorder="0" applyAlignment="0" applyProtection="0"/>
    <xf numFmtId="168" fontId="49" fillId="0" borderId="0" applyBorder="0" applyProtection="0"/>
    <xf numFmtId="0" fontId="32" fillId="0" borderId="0" applyFont="0" applyFill="0" applyBorder="0" applyAlignment="0" applyProtection="0"/>
    <xf numFmtId="42" fontId="46" fillId="0" borderId="0" applyFont="0" applyFill="0" applyBorder="0" applyAlignment="0" applyProtection="0"/>
    <xf numFmtId="0" fontId="47" fillId="14" borderId="0" applyNumberFormat="0" applyBorder="0" applyAlignment="0" applyProtection="0"/>
    <xf numFmtId="0" fontId="46" fillId="0" borderId="0"/>
    <xf numFmtId="0" fontId="48" fillId="0" borderId="0" applyNumberFormat="0" applyFill="0" applyBorder="0" applyAlignment="0" applyProtection="0"/>
    <xf numFmtId="0" fontId="53" fillId="0" borderId="0" applyNumberFormat="0" applyFill="0" applyBorder="0" applyAlignment="0" applyProtection="0"/>
  </cellStyleXfs>
  <cellXfs count="185">
    <xf numFmtId="0" fontId="0" fillId="0" borderId="0" xfId="0"/>
    <xf numFmtId="164" fontId="3" fillId="2" borderId="0" xfId="1" applyFont="1" applyFill="1"/>
    <xf numFmtId="164" fontId="4" fillId="2" borderId="0" xfId="1" applyFont="1" applyFill="1" applyAlignment="1">
      <alignment horizontal="center"/>
    </xf>
    <xf numFmtId="164" fontId="5" fillId="2" borderId="0" xfId="1" applyFont="1" applyFill="1" applyAlignment="1">
      <alignment horizontal="center"/>
    </xf>
    <xf numFmtId="164" fontId="6" fillId="2" borderId="0" xfId="1" applyFont="1" applyFill="1" applyAlignment="1">
      <alignment horizontal="center"/>
    </xf>
    <xf numFmtId="164" fontId="7" fillId="2" borderId="0" xfId="1" applyFont="1" applyFill="1" applyAlignment="1">
      <alignment horizontal="center"/>
    </xf>
    <xf numFmtId="164" fontId="8" fillId="2" borderId="0" xfId="1" applyFont="1" applyFill="1" applyAlignment="1">
      <alignment horizontal="center"/>
    </xf>
    <xf numFmtId="164" fontId="3" fillId="2" borderId="0" xfId="1" applyFont="1" applyFill="1" applyAlignment="1">
      <alignment horizontal="right"/>
    </xf>
    <xf numFmtId="164" fontId="3" fillId="2" borderId="0" xfId="1" applyFont="1" applyFill="1" applyAlignment="1">
      <alignment horizontal="center"/>
    </xf>
    <xf numFmtId="164" fontId="4" fillId="2" borderId="1" xfId="1" applyFont="1" applyFill="1" applyBorder="1" applyAlignment="1">
      <alignment horizontal="center"/>
    </xf>
    <xf numFmtId="164" fontId="9" fillId="2" borderId="5" xfId="1" applyFont="1" applyFill="1" applyBorder="1" applyAlignment="1">
      <alignment horizontal="center"/>
    </xf>
    <xf numFmtId="164" fontId="10" fillId="3" borderId="5" xfId="1" applyFont="1" applyFill="1" applyBorder="1" applyAlignment="1">
      <alignment horizontal="center"/>
    </xf>
    <xf numFmtId="164" fontId="2" fillId="2" borderId="1" xfId="1" applyFont="1" applyFill="1" applyBorder="1" applyAlignment="1">
      <alignment horizontal="center"/>
    </xf>
    <xf numFmtId="164" fontId="4" fillId="2" borderId="2" xfId="1" applyFont="1" applyFill="1" applyBorder="1" applyAlignment="1">
      <alignment horizontal="center"/>
    </xf>
    <xf numFmtId="164" fontId="4" fillId="2" borderId="1" xfId="1" applyFont="1" applyFill="1" applyBorder="1"/>
    <xf numFmtId="164" fontId="7" fillId="4" borderId="1" xfId="1" applyFont="1" applyFill="1" applyBorder="1" applyAlignment="1">
      <alignment horizontal="center"/>
    </xf>
    <xf numFmtId="164" fontId="7" fillId="5" borderId="1" xfId="1" applyFont="1" applyFill="1" applyBorder="1" applyAlignment="1">
      <alignment horizontal="center"/>
    </xf>
    <xf numFmtId="164" fontId="7" fillId="6" borderId="1" xfId="1" applyFont="1" applyFill="1" applyBorder="1" applyAlignment="1">
      <alignment horizontal="center"/>
    </xf>
    <xf numFmtId="164" fontId="7" fillId="7" borderId="1" xfId="1" applyFont="1" applyFill="1" applyBorder="1" applyAlignment="1">
      <alignment horizontal="center"/>
    </xf>
    <xf numFmtId="164" fontId="7" fillId="2" borderId="1" xfId="1" applyFont="1" applyFill="1" applyBorder="1" applyAlignment="1">
      <alignment horizontal="center"/>
    </xf>
    <xf numFmtId="164" fontId="2" fillId="2" borderId="5" xfId="1" applyFont="1" applyFill="1" applyBorder="1" applyAlignment="1">
      <alignment horizontal="center"/>
    </xf>
    <xf numFmtId="164" fontId="3" fillId="2" borderId="0" xfId="1" applyFont="1" applyFill="1" applyAlignment="1">
      <alignment horizontal="left"/>
    </xf>
    <xf numFmtId="164" fontId="4" fillId="2" borderId="6" xfId="1" applyFont="1" applyFill="1" applyBorder="1" applyAlignment="1">
      <alignment horizontal="center"/>
    </xf>
    <xf numFmtId="164" fontId="6" fillId="3" borderId="1" xfId="1" applyFont="1" applyFill="1" applyBorder="1" applyAlignment="1">
      <alignment horizontal="center"/>
    </xf>
    <xf numFmtId="164" fontId="5" fillId="2" borderId="1" xfId="1" applyFont="1" applyFill="1" applyBorder="1" applyAlignment="1">
      <alignment horizontal="center"/>
    </xf>
    <xf numFmtId="0" fontId="8" fillId="2" borderId="1" xfId="0" applyFont="1" applyFill="1" applyBorder="1" applyAlignment="1">
      <alignment horizontal="center"/>
    </xf>
    <xf numFmtId="164" fontId="5" fillId="2" borderId="7" xfId="1" applyFont="1" applyFill="1" applyBorder="1" applyAlignment="1">
      <alignment horizontal="center"/>
    </xf>
    <xf numFmtId="1" fontId="4" fillId="2" borderId="1" xfId="1" applyNumberFormat="1" applyFont="1" applyFill="1" applyBorder="1" applyAlignment="1">
      <alignment horizontal="center"/>
    </xf>
    <xf numFmtId="3" fontId="4" fillId="2" borderId="7" xfId="1" applyNumberFormat="1" applyFont="1" applyFill="1" applyBorder="1" applyAlignment="1">
      <alignment horizontal="center"/>
    </xf>
    <xf numFmtId="1" fontId="5" fillId="2" borderId="1" xfId="1" applyNumberFormat="1" applyFont="1" applyFill="1" applyBorder="1" applyAlignment="1">
      <alignment horizontal="center"/>
    </xf>
    <xf numFmtId="3" fontId="4" fillId="2" borderId="1" xfId="1" applyNumberFormat="1" applyFont="1" applyFill="1" applyBorder="1" applyAlignment="1">
      <alignment horizontal="center"/>
    </xf>
    <xf numFmtId="1" fontId="6" fillId="10" borderId="1" xfId="1" applyNumberFormat="1" applyFont="1" applyFill="1" applyBorder="1" applyAlignment="1">
      <alignment horizontal="center"/>
    </xf>
    <xf numFmtId="3" fontId="4" fillId="2" borderId="2" xfId="1" applyNumberFormat="1" applyFont="1" applyFill="1" applyBorder="1" applyAlignment="1">
      <alignment horizontal="center"/>
    </xf>
    <xf numFmtId="3" fontId="3" fillId="2" borderId="0" xfId="1" applyNumberFormat="1" applyFont="1" applyFill="1" applyAlignment="1">
      <alignment horizontal="left"/>
    </xf>
    <xf numFmtId="3" fontId="11" fillId="2" borderId="2" xfId="1" applyNumberFormat="1" applyFont="1" applyFill="1" applyBorder="1" applyAlignment="1">
      <alignment horizontal="center"/>
    </xf>
    <xf numFmtId="1" fontId="8" fillId="10" borderId="1" xfId="1" applyNumberFormat="1" applyFont="1" applyFill="1" applyBorder="1" applyAlignment="1">
      <alignment horizontal="center"/>
    </xf>
    <xf numFmtId="3" fontId="3" fillId="2" borderId="0" xfId="1" applyNumberFormat="1" applyFont="1" applyFill="1" applyAlignment="1">
      <alignment horizontal="center"/>
    </xf>
    <xf numFmtId="165" fontId="12" fillId="2" borderId="0" xfId="1" applyNumberFormat="1" applyFont="1" applyFill="1" applyAlignment="1">
      <alignment horizontal="center"/>
    </xf>
    <xf numFmtId="3" fontId="5" fillId="2" borderId="0" xfId="1" applyNumberFormat="1" applyFont="1" applyFill="1" applyAlignment="1">
      <alignment horizontal="center"/>
    </xf>
    <xf numFmtId="1" fontId="13" fillId="2" borderId="0" xfId="1" applyNumberFormat="1" applyFont="1" applyFill="1"/>
    <xf numFmtId="1" fontId="14" fillId="2" borderId="0" xfId="1" applyNumberFormat="1" applyFont="1" applyFill="1"/>
    <xf numFmtId="1" fontId="3" fillId="2" borderId="0" xfId="1" applyNumberFormat="1" applyFont="1" applyFill="1"/>
    <xf numFmtId="1" fontId="4" fillId="2" borderId="8" xfId="1" applyNumberFormat="1" applyFont="1" applyFill="1" applyBorder="1" applyAlignment="1">
      <alignment horizontal="left" wrapText="1"/>
    </xf>
    <xf numFmtId="1" fontId="4" fillId="2" borderId="0" xfId="1" applyNumberFormat="1" applyFont="1" applyFill="1" applyAlignment="1">
      <alignment horizontal="center"/>
    </xf>
    <xf numFmtId="3" fontId="3" fillId="2" borderId="0" xfId="1" applyNumberFormat="1" applyFont="1" applyFill="1"/>
    <xf numFmtId="164" fontId="13" fillId="2" borderId="0" xfId="1" applyFont="1" applyFill="1"/>
    <xf numFmtId="164" fontId="14" fillId="2" borderId="0" xfId="1" applyFont="1" applyFill="1"/>
    <xf numFmtId="164" fontId="15" fillId="6" borderId="1" xfId="1" applyFont="1" applyFill="1" applyBorder="1" applyAlignment="1">
      <alignment horizontal="center"/>
    </xf>
    <xf numFmtId="164" fontId="15" fillId="11" borderId="1" xfId="1" applyFont="1" applyFill="1" applyBorder="1" applyAlignment="1">
      <alignment horizontal="center"/>
    </xf>
    <xf numFmtId="164" fontId="15" fillId="12" borderId="1" xfId="1" applyFont="1" applyFill="1" applyBorder="1" applyAlignment="1">
      <alignment horizontal="center"/>
    </xf>
    <xf numFmtId="164" fontId="15" fillId="7" borderId="1" xfId="1" applyFont="1" applyFill="1" applyBorder="1" applyAlignment="1">
      <alignment horizontal="center"/>
    </xf>
    <xf numFmtId="164" fontId="2" fillId="2" borderId="9" xfId="1" applyFont="1" applyFill="1" applyBorder="1" applyAlignment="1">
      <alignment horizontal="center"/>
    </xf>
    <xf numFmtId="164" fontId="5" fillId="2" borderId="4" xfId="1" applyFont="1" applyFill="1" applyBorder="1" applyAlignment="1">
      <alignment horizontal="center"/>
    </xf>
    <xf numFmtId="3" fontId="16" fillId="2" borderId="0" xfId="1" applyNumberFormat="1" applyFont="1" applyFill="1"/>
    <xf numFmtId="3" fontId="17" fillId="2" borderId="0" xfId="1" applyNumberFormat="1" applyFont="1" applyFill="1"/>
    <xf numFmtId="3" fontId="12" fillId="2" borderId="0" xfId="1" applyNumberFormat="1" applyFont="1" applyFill="1"/>
    <xf numFmtId="165" fontId="12" fillId="2" borderId="0" xfId="1" applyNumberFormat="1" applyFont="1" applyFill="1"/>
    <xf numFmtId="164" fontId="7" fillId="8" borderId="1" xfId="1" applyFont="1" applyFill="1" applyBorder="1" applyAlignment="1">
      <alignment horizontal="center"/>
    </xf>
    <xf numFmtId="164" fontId="7" fillId="0" borderId="1" xfId="1" applyFont="1" applyBorder="1" applyAlignment="1">
      <alignment horizontal="center"/>
    </xf>
    <xf numFmtId="1" fontId="5" fillId="2" borderId="1" xfId="0" applyNumberFormat="1" applyFont="1" applyFill="1" applyBorder="1" applyAlignment="1">
      <alignment horizontal="center"/>
    </xf>
    <xf numFmtId="164" fontId="22" fillId="2" borderId="0" xfId="1" applyFont="1" applyFill="1" applyAlignment="1">
      <alignment horizontal="center"/>
    </xf>
    <xf numFmtId="164" fontId="22" fillId="2" borderId="0" xfId="1" applyFont="1" applyFill="1" applyAlignment="1">
      <alignment horizontal="left"/>
    </xf>
    <xf numFmtId="0" fontId="0" fillId="11" borderId="0" xfId="0" applyFill="1"/>
    <xf numFmtId="3" fontId="0" fillId="0" borderId="1" xfId="0" applyNumberFormat="1" applyBorder="1"/>
    <xf numFmtId="1" fontId="0" fillId="0" borderId="1" xfId="0" applyNumberFormat="1" applyBorder="1"/>
    <xf numFmtId="0" fontId="0" fillId="0" borderId="1" xfId="0" applyBorder="1"/>
    <xf numFmtId="3" fontId="21" fillId="0" borderId="1" xfId="0" applyNumberFormat="1" applyFont="1" applyBorder="1"/>
    <xf numFmtId="3" fontId="0" fillId="0" borderId="0" xfId="0" applyNumberFormat="1"/>
    <xf numFmtId="0" fontId="25" fillId="0" borderId="1" xfId="0" applyFont="1" applyBorder="1"/>
    <xf numFmtId="0" fontId="26" fillId="0" borderId="1" xfId="0" applyFont="1" applyBorder="1" applyAlignment="1">
      <alignment wrapText="1"/>
    </xf>
    <xf numFmtId="3" fontId="0" fillId="11" borderId="0" xfId="0" applyNumberFormat="1" applyFill="1"/>
    <xf numFmtId="0" fontId="0" fillId="0" borderId="0" xfId="0" applyAlignment="1">
      <alignment horizontal="center" wrapText="1"/>
    </xf>
    <xf numFmtId="0" fontId="27" fillId="0" borderId="1" xfId="0" applyFont="1" applyBorder="1" applyAlignment="1">
      <alignment vertical="center" wrapText="1"/>
    </xf>
    <xf numFmtId="0" fontId="0" fillId="11" borderId="1" xfId="0" applyFill="1" applyBorder="1"/>
    <xf numFmtId="3" fontId="21" fillId="0" borderId="0" xfId="0" applyNumberFormat="1" applyFont="1"/>
    <xf numFmtId="3" fontId="21" fillId="11" borderId="0" xfId="0" applyNumberFormat="1" applyFont="1" applyFill="1"/>
    <xf numFmtId="0" fontId="0" fillId="0" borderId="0" xfId="0" applyAlignment="1">
      <alignment horizontal="left" wrapText="1"/>
    </xf>
    <xf numFmtId="0" fontId="0" fillId="0" borderId="11" xfId="0" applyBorder="1" applyAlignment="1">
      <alignment horizontal="left" wrapText="1"/>
    </xf>
    <xf numFmtId="3" fontId="28" fillId="0" borderId="0" xfId="0" applyNumberFormat="1" applyFont="1" applyAlignment="1">
      <alignment horizontal="right" wrapText="1"/>
    </xf>
    <xf numFmtId="0" fontId="29" fillId="11" borderId="0" xfId="0" applyFont="1" applyFill="1"/>
    <xf numFmtId="0" fontId="21" fillId="0" borderId="1" xfId="0" applyFont="1" applyBorder="1" applyAlignment="1">
      <alignment horizontal="center" wrapText="1"/>
    </xf>
    <xf numFmtId="3" fontId="21" fillId="0" borderId="1" xfId="0" applyNumberFormat="1" applyFont="1" applyBorder="1" applyAlignment="1">
      <alignment horizontal="center" wrapText="1"/>
    </xf>
    <xf numFmtId="3" fontId="30" fillId="0" borderId="1" xfId="2" applyNumberFormat="1" applyFont="1" applyBorder="1" applyAlignment="1">
      <alignment horizontal="center" vertical="center" wrapText="1"/>
    </xf>
    <xf numFmtId="3" fontId="30" fillId="0" borderId="5" xfId="2" applyNumberFormat="1" applyFont="1" applyBorder="1" applyAlignment="1">
      <alignment horizontal="center" vertical="center" wrapText="1"/>
    </xf>
    <xf numFmtId="3" fontId="30" fillId="0" borderId="1" xfId="0" applyNumberFormat="1" applyFont="1" applyBorder="1" applyAlignment="1">
      <alignment vertical="center" wrapText="1"/>
    </xf>
    <xf numFmtId="0" fontId="31" fillId="0" borderId="1" xfId="0" applyFont="1" applyBorder="1"/>
    <xf numFmtId="3" fontId="33" fillId="0" borderId="1" xfId="3" applyNumberFormat="1" applyFont="1" applyFill="1" applyBorder="1"/>
    <xf numFmtId="3" fontId="33" fillId="0" borderId="1" xfId="3" applyNumberFormat="1" applyFont="1" applyFill="1" applyBorder="1" applyAlignment="1">
      <alignment wrapText="1"/>
    </xf>
    <xf numFmtId="3" fontId="34" fillId="0" borderId="1" xfId="0" applyNumberFormat="1" applyFont="1" applyBorder="1"/>
    <xf numFmtId="0" fontId="21" fillId="0" borderId="1" xfId="0" applyFont="1" applyBorder="1"/>
    <xf numFmtId="0" fontId="50" fillId="0" borderId="24" xfId="0" applyFont="1" applyBorder="1" applyAlignment="1">
      <alignment vertical="center" wrapText="1"/>
    </xf>
    <xf numFmtId="0" fontId="23" fillId="0" borderId="22" xfId="0" applyFont="1" applyBorder="1" applyAlignment="1">
      <alignment vertical="center" wrapText="1"/>
    </xf>
    <xf numFmtId="0" fontId="50" fillId="0" borderId="26" xfId="0" applyFont="1" applyBorder="1" applyAlignment="1">
      <alignment vertical="center" wrapText="1"/>
    </xf>
    <xf numFmtId="0" fontId="50" fillId="0" borderId="25" xfId="0" applyFont="1" applyBorder="1" applyAlignment="1">
      <alignment vertical="center" wrapText="1"/>
    </xf>
    <xf numFmtId="0" fontId="51" fillId="0" borderId="24" xfId="0" applyFont="1" applyBorder="1" applyAlignment="1">
      <alignment horizontal="center" vertical="center" wrapText="1"/>
    </xf>
    <xf numFmtId="0" fontId="51" fillId="0" borderId="22" xfId="0" applyFont="1" applyBorder="1" applyAlignment="1">
      <alignment vertical="center" wrapText="1"/>
    </xf>
    <xf numFmtId="0" fontId="23" fillId="0" borderId="24" xfId="0" applyFont="1" applyBorder="1" applyAlignment="1">
      <alignment horizontal="center" vertical="center" wrapText="1"/>
    </xf>
    <xf numFmtId="0" fontId="50" fillId="0" borderId="21" xfId="0" applyFont="1" applyBorder="1" applyAlignment="1">
      <alignment vertical="center" wrapText="1"/>
    </xf>
    <xf numFmtId="0" fontId="23" fillId="0" borderId="20" xfId="0" applyFont="1" applyBorder="1" applyAlignment="1">
      <alignment vertical="center" wrapText="1"/>
    </xf>
    <xf numFmtId="10" fontId="0" fillId="0" borderId="0" xfId="0" applyNumberFormat="1"/>
    <xf numFmtId="9" fontId="0" fillId="0" borderId="0" xfId="0" applyNumberFormat="1"/>
    <xf numFmtId="167" fontId="20" fillId="0" borderId="1" xfId="4" applyNumberFormat="1" applyFont="1" applyFill="1" applyBorder="1"/>
    <xf numFmtId="0" fontId="50" fillId="0" borderId="27" xfId="0" applyFont="1" applyBorder="1" applyAlignment="1">
      <alignment vertical="center" wrapText="1"/>
    </xf>
    <xf numFmtId="0" fontId="50" fillId="0" borderId="28" xfId="0" applyFont="1" applyBorder="1" applyAlignment="1">
      <alignment vertical="center" wrapText="1"/>
    </xf>
    <xf numFmtId="0" fontId="51" fillId="0" borderId="24" xfId="0" applyFont="1" applyBorder="1" applyAlignment="1">
      <alignment vertical="center" wrapText="1"/>
    </xf>
    <xf numFmtId="0" fontId="50" fillId="0" borderId="29" xfId="0" applyFont="1" applyBorder="1" applyAlignment="1">
      <alignment vertical="center" wrapText="1"/>
    </xf>
    <xf numFmtId="0" fontId="50" fillId="0" borderId="30" xfId="0" applyFont="1" applyBorder="1" applyAlignment="1">
      <alignment vertical="center" wrapText="1"/>
    </xf>
    <xf numFmtId="0" fontId="52" fillId="0" borderId="31" xfId="0" applyFont="1" applyBorder="1" applyAlignment="1">
      <alignment vertical="center" wrapText="1"/>
    </xf>
    <xf numFmtId="3" fontId="23" fillId="0" borderId="24" xfId="0" applyNumberFormat="1" applyFont="1" applyBorder="1" applyAlignment="1">
      <alignment horizontal="center" vertical="center" wrapText="1"/>
    </xf>
    <xf numFmtId="6" fontId="51" fillId="0" borderId="24" xfId="0" applyNumberFormat="1" applyFont="1" applyBorder="1" applyAlignment="1">
      <alignment horizontal="right" vertical="center" wrapText="1"/>
    </xf>
    <xf numFmtId="38" fontId="51" fillId="0" borderId="24" xfId="0" applyNumberFormat="1" applyFont="1" applyBorder="1" applyAlignment="1">
      <alignment horizontal="right" vertical="center" wrapText="1"/>
    </xf>
    <xf numFmtId="38" fontId="23" fillId="0" borderId="24" xfId="0" applyNumberFormat="1" applyFont="1" applyBorder="1" applyAlignment="1">
      <alignment horizontal="right" vertical="center" wrapText="1"/>
    </xf>
    <xf numFmtId="38" fontId="0" fillId="0" borderId="0" xfId="0" applyNumberFormat="1"/>
    <xf numFmtId="41" fontId="52" fillId="0" borderId="32" xfId="5" applyNumberFormat="1" applyFont="1" applyBorder="1" applyAlignment="1">
      <alignment horizontal="center" vertical="center" wrapText="1"/>
    </xf>
    <xf numFmtId="0" fontId="51" fillId="0" borderId="35" xfId="0" applyFont="1" applyBorder="1" applyAlignment="1">
      <alignment horizontal="center" vertical="center" wrapText="1"/>
    </xf>
    <xf numFmtId="3" fontId="51" fillId="0" borderId="35" xfId="0" applyNumberFormat="1" applyFont="1" applyBorder="1" applyAlignment="1">
      <alignment horizontal="right" vertical="center" wrapText="1"/>
    </xf>
    <xf numFmtId="0" fontId="51" fillId="0" borderId="1" xfId="0" applyFont="1" applyBorder="1" applyAlignment="1">
      <alignment horizontal="center" vertical="center" wrapText="1"/>
    </xf>
    <xf numFmtId="3" fontId="51" fillId="0" borderId="1" xfId="0" applyNumberFormat="1" applyFont="1" applyBorder="1" applyAlignment="1">
      <alignment horizontal="right" vertical="center" wrapText="1"/>
    </xf>
    <xf numFmtId="3" fontId="0" fillId="0" borderId="0" xfId="0" applyNumberFormat="1" applyAlignment="1">
      <alignment horizontal="left" wrapText="1"/>
    </xf>
    <xf numFmtId="1" fontId="0" fillId="11" borderId="0" xfId="0" applyNumberFormat="1" applyFill="1"/>
    <xf numFmtId="1" fontId="0" fillId="0" borderId="0" xfId="0" applyNumberFormat="1" applyAlignment="1">
      <alignment horizontal="left" wrapText="1"/>
    </xf>
    <xf numFmtId="164" fontId="7" fillId="43" borderId="1" xfId="1" applyFont="1" applyFill="1" applyBorder="1" applyAlignment="1">
      <alignment horizontal="center"/>
    </xf>
    <xf numFmtId="164" fontId="54" fillId="2" borderId="0" xfId="1" applyFont="1" applyFill="1" applyAlignment="1">
      <alignment horizontal="center"/>
    </xf>
    <xf numFmtId="164" fontId="54" fillId="2" borderId="1" xfId="1" applyFont="1" applyFill="1" applyBorder="1" applyAlignment="1">
      <alignment horizontal="center"/>
    </xf>
    <xf numFmtId="164" fontId="54" fillId="2" borderId="2" xfId="1" applyFont="1" applyFill="1" applyBorder="1" applyAlignment="1">
      <alignment horizontal="center"/>
    </xf>
    <xf numFmtId="164" fontId="54" fillId="2" borderId="6" xfId="1" applyFont="1" applyFill="1" applyBorder="1" applyAlignment="1">
      <alignment horizontal="center"/>
    </xf>
    <xf numFmtId="164" fontId="54" fillId="2" borderId="7" xfId="1" applyFont="1" applyFill="1" applyBorder="1" applyAlignment="1">
      <alignment horizontal="center"/>
    </xf>
    <xf numFmtId="164" fontId="55" fillId="2" borderId="0" xfId="1" applyFont="1" applyFill="1"/>
    <xf numFmtId="0" fontId="56" fillId="0" borderId="36" xfId="0" applyFont="1" applyBorder="1" applyAlignment="1">
      <alignment vertical="center" wrapText="1"/>
    </xf>
    <xf numFmtId="0" fontId="24" fillId="0" borderId="0" xfId="0" applyFont="1" applyAlignment="1">
      <alignment horizontal="center" vertical="center" wrapText="1"/>
    </xf>
    <xf numFmtId="0" fontId="53" fillId="0" borderId="0" xfId="49" applyAlignment="1">
      <alignment vertical="center" wrapText="1"/>
    </xf>
    <xf numFmtId="169" fontId="57" fillId="0" borderId="0" xfId="0" applyNumberFormat="1" applyFont="1" applyAlignment="1">
      <alignment vertical="center" wrapText="1"/>
    </xf>
    <xf numFmtId="169" fontId="0" fillId="0" borderId="0" xfId="0" applyNumberFormat="1"/>
    <xf numFmtId="10" fontId="57" fillId="0" borderId="0" xfId="0" applyNumberFormat="1" applyFont="1" applyAlignment="1">
      <alignment vertical="center" wrapText="1"/>
    </xf>
    <xf numFmtId="0" fontId="0" fillId="0" borderId="1" xfId="0" applyBorder="1" applyAlignment="1">
      <alignment horizontal="center" wrapText="1"/>
    </xf>
    <xf numFmtId="0" fontId="27" fillId="44" borderId="1" xfId="0" applyFont="1" applyFill="1" applyBorder="1" applyAlignment="1">
      <alignment vertical="center" wrapText="1"/>
    </xf>
    <xf numFmtId="0" fontId="27" fillId="45" borderId="1" xfId="0" applyFont="1" applyFill="1" applyBorder="1" applyAlignment="1">
      <alignment vertical="center" wrapText="1"/>
    </xf>
    <xf numFmtId="0" fontId="27" fillId="46" borderId="1" xfId="0" applyFont="1" applyFill="1" applyBorder="1" applyAlignment="1">
      <alignment vertical="center" wrapText="1"/>
    </xf>
    <xf numFmtId="1" fontId="21" fillId="0" borderId="1" xfId="0" applyNumberFormat="1" applyFont="1" applyBorder="1"/>
    <xf numFmtId="0" fontId="58" fillId="0" borderId="0" xfId="0" applyFont="1" applyAlignment="1">
      <alignment vertical="center" wrapText="1"/>
    </xf>
    <xf numFmtId="3" fontId="45" fillId="0" borderId="0" xfId="0" applyNumberFormat="1" applyFont="1"/>
    <xf numFmtId="0" fontId="45" fillId="0" borderId="0" xfId="0" applyFont="1"/>
    <xf numFmtId="3" fontId="59" fillId="0" borderId="0" xfId="1" applyNumberFormat="1" applyFont="1" applyAlignment="1">
      <alignment horizontal="center"/>
    </xf>
    <xf numFmtId="0" fontId="21" fillId="11" borderId="0" xfId="0" applyFont="1" applyFill="1"/>
    <xf numFmtId="0" fontId="21" fillId="0" borderId="0" xfId="0" applyFont="1"/>
    <xf numFmtId="0" fontId="60" fillId="0" borderId="0" xfId="0" applyFont="1"/>
    <xf numFmtId="0" fontId="61" fillId="0" borderId="0" xfId="0" applyFont="1"/>
    <xf numFmtId="0" fontId="23" fillId="0" borderId="35" xfId="0" applyFont="1" applyBorder="1" applyAlignment="1">
      <alignment horizontal="center" vertical="center" wrapText="1"/>
    </xf>
    <xf numFmtId="0" fontId="51" fillId="0" borderId="1" xfId="0" applyFont="1" applyBorder="1" applyAlignment="1">
      <alignment vertical="center" wrapText="1"/>
    </xf>
    <xf numFmtId="3" fontId="51" fillId="0" borderId="1" xfId="0" applyNumberFormat="1" applyFont="1" applyBorder="1" applyAlignment="1">
      <alignment horizontal="center" vertical="center" wrapText="1"/>
    </xf>
    <xf numFmtId="38" fontId="52" fillId="0" borderId="32" xfId="0" applyNumberFormat="1" applyFont="1" applyBorder="1" applyAlignment="1">
      <alignment horizontal="right" vertical="center" wrapText="1"/>
    </xf>
    <xf numFmtId="41" fontId="0" fillId="0" borderId="0" xfId="0" applyNumberFormat="1"/>
    <xf numFmtId="164" fontId="54" fillId="4" borderId="1" xfId="1" applyFont="1" applyFill="1" applyBorder="1" applyAlignment="1">
      <alignment horizontal="center"/>
    </xf>
    <xf numFmtId="0" fontId="23" fillId="47" borderId="1" xfId="0" applyFont="1" applyFill="1" applyBorder="1" applyAlignment="1">
      <alignment horizontal="center" vertical="center" wrapText="1"/>
    </xf>
    <xf numFmtId="3" fontId="23" fillId="47" borderId="1" xfId="0" applyNumberFormat="1" applyFont="1" applyFill="1" applyBorder="1" applyAlignment="1">
      <alignment horizontal="center" vertical="center" wrapText="1"/>
    </xf>
    <xf numFmtId="164" fontId="5" fillId="4" borderId="1" xfId="1" applyFont="1" applyFill="1" applyBorder="1" applyAlignment="1">
      <alignment horizontal="center"/>
    </xf>
    <xf numFmtId="0" fontId="51" fillId="47" borderId="1" xfId="0" applyFont="1" applyFill="1" applyBorder="1" applyAlignment="1">
      <alignment horizontal="center" vertical="center" wrapText="1"/>
    </xf>
    <xf numFmtId="3" fontId="51" fillId="47" borderId="1" xfId="0" applyNumberFormat="1" applyFont="1" applyFill="1" applyBorder="1" applyAlignment="1">
      <alignment horizontal="center" vertical="center" wrapText="1"/>
    </xf>
    <xf numFmtId="3" fontId="54" fillId="2" borderId="7" xfId="1" applyNumberFormat="1" applyFont="1" applyFill="1" applyBorder="1" applyAlignment="1">
      <alignment horizontal="center"/>
    </xf>
    <xf numFmtId="3" fontId="54" fillId="2" borderId="1" xfId="1" applyNumberFormat="1" applyFont="1" applyFill="1" applyBorder="1" applyAlignment="1">
      <alignment horizontal="center"/>
    </xf>
    <xf numFmtId="3" fontId="30" fillId="48" borderId="1" xfId="2" applyNumberFormat="1" applyFont="1" applyFill="1" applyBorder="1" applyAlignment="1">
      <alignment horizontal="center" vertical="center" wrapText="1"/>
    </xf>
    <xf numFmtId="164" fontId="4" fillId="9" borderId="1" xfId="1" applyFont="1" applyFill="1" applyBorder="1" applyAlignment="1">
      <alignment horizontal="center"/>
    </xf>
    <xf numFmtId="164" fontId="2" fillId="2" borderId="0" xfId="1" applyFont="1" applyFill="1" applyAlignment="1">
      <alignment horizontal="center"/>
    </xf>
    <xf numFmtId="3" fontId="4" fillId="2" borderId="2" xfId="1" applyNumberFormat="1" applyFont="1" applyFill="1" applyBorder="1" applyAlignment="1">
      <alignment horizontal="center"/>
    </xf>
    <xf numFmtId="3" fontId="4" fillId="2" borderId="3" xfId="1" applyNumberFormat="1" applyFont="1" applyFill="1" applyBorder="1" applyAlignment="1">
      <alignment horizontal="center"/>
    </xf>
    <xf numFmtId="3" fontId="4" fillId="2" borderId="4" xfId="1" applyNumberFormat="1" applyFont="1" applyFill="1" applyBorder="1" applyAlignment="1">
      <alignment horizontal="center"/>
    </xf>
    <xf numFmtId="164" fontId="6" fillId="8" borderId="1" xfId="1" applyFont="1" applyFill="1" applyBorder="1" applyAlignment="1">
      <alignment horizontal="center"/>
    </xf>
    <xf numFmtId="164" fontId="4" fillId="9" borderId="2" xfId="1" applyFont="1" applyFill="1" applyBorder="1" applyAlignment="1">
      <alignment horizontal="center"/>
    </xf>
    <xf numFmtId="164" fontId="4" fillId="9" borderId="3" xfId="1" applyFont="1" applyFill="1" applyBorder="1" applyAlignment="1">
      <alignment horizontal="center"/>
    </xf>
    <xf numFmtId="164" fontId="4" fillId="9" borderId="4" xfId="1" applyFont="1" applyFill="1" applyBorder="1" applyAlignment="1">
      <alignment horizontal="center"/>
    </xf>
    <xf numFmtId="164" fontId="6" fillId="8" borderId="2" xfId="1" applyFont="1" applyFill="1" applyBorder="1" applyAlignment="1">
      <alignment horizontal="center"/>
    </xf>
    <xf numFmtId="164" fontId="6" fillId="8" borderId="3" xfId="1" applyFont="1" applyFill="1" applyBorder="1" applyAlignment="1">
      <alignment horizontal="center"/>
    </xf>
    <xf numFmtId="164" fontId="6" fillId="8" borderId="10" xfId="1" applyFont="1" applyFill="1" applyBorder="1" applyAlignment="1">
      <alignment horizont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0" fillId="0" borderId="0" xfId="0" applyAlignment="1">
      <alignment horizontal="left" wrapText="1"/>
    </xf>
    <xf numFmtId="0" fontId="0" fillId="0" borderId="0" xfId="0" applyAlignment="1">
      <alignment horizontal="center" wrapText="1"/>
    </xf>
    <xf numFmtId="0" fontId="29" fillId="0" borderId="0" xfId="0" applyFont="1" applyAlignment="1">
      <alignment horizontal="center" wrapText="1"/>
    </xf>
    <xf numFmtId="0" fontId="23" fillId="0" borderId="33" xfId="0" applyFont="1" applyBorder="1" applyAlignment="1">
      <alignment vertical="center" wrapText="1"/>
    </xf>
    <xf numFmtId="0" fontId="23" fillId="0" borderId="22" xfId="0" applyFont="1" applyBorder="1" applyAlignment="1">
      <alignment vertical="center" wrapText="1"/>
    </xf>
    <xf numFmtId="0" fontId="23" fillId="0" borderId="23" xfId="0" applyFont="1" applyBorder="1" applyAlignment="1">
      <alignment vertical="center" wrapText="1"/>
    </xf>
    <xf numFmtId="0" fontId="51" fillId="0" borderId="37" xfId="0" applyFont="1" applyBorder="1" applyAlignment="1">
      <alignment horizontal="center" vertical="center" wrapText="1"/>
    </xf>
    <xf numFmtId="0" fontId="51" fillId="0" borderId="24" xfId="0" applyFont="1" applyBorder="1" applyAlignment="1">
      <alignment horizontal="center" vertical="center" wrapText="1"/>
    </xf>
    <xf numFmtId="0" fontId="51" fillId="0" borderId="34" xfId="0" applyFont="1" applyBorder="1" applyAlignment="1">
      <alignment horizontal="center" vertical="center" wrapText="1"/>
    </xf>
    <xf numFmtId="0" fontId="51" fillId="0" borderId="21" xfId="0" applyFont="1" applyBorder="1" applyAlignment="1">
      <alignment horizontal="center" vertical="center" wrapText="1"/>
    </xf>
  </cellXfs>
  <cellStyles count="50">
    <cellStyle name="20% - Énfasis1" xfId="20" builtinId="30" customBuiltin="1"/>
    <cellStyle name="20% - Énfasis2" xfId="23" builtinId="34" customBuiltin="1"/>
    <cellStyle name="20% - Énfasis3" xfId="26" builtinId="38" customBuiltin="1"/>
    <cellStyle name="20% - Énfasis4" xfId="29" builtinId="42" customBuiltin="1"/>
    <cellStyle name="20% - Énfasis5" xfId="32" builtinId="46" customBuiltin="1"/>
    <cellStyle name="20% - Énfasis6" xfId="35" builtinId="50" customBuiltin="1"/>
    <cellStyle name="40% - Énfasis1" xfId="21" builtinId="31" customBuiltin="1"/>
    <cellStyle name="40% - Énfasis2" xfId="24" builtinId="35" customBuiltin="1"/>
    <cellStyle name="40% - Énfasis3" xfId="27" builtinId="39" customBuiltin="1"/>
    <cellStyle name="40% - Énfasis4" xfId="30" builtinId="43" customBuiltin="1"/>
    <cellStyle name="40% - Énfasis5" xfId="33" builtinId="47" customBuiltin="1"/>
    <cellStyle name="40% - Énfasis6" xfId="36" builtinId="51" customBuiltin="1"/>
    <cellStyle name="60% - Énfasis1 2" xfId="37" xr:uid="{EEB3BD18-8AA3-41DD-8B09-F53E242BAEE2}"/>
    <cellStyle name="60% - Énfasis2 2" xfId="38" xr:uid="{F4AD9EFF-6BA5-40DE-89D4-36C9AE4893DE}"/>
    <cellStyle name="60% - Énfasis3 2" xfId="39" xr:uid="{1DA06BA7-EDD5-46E4-BF21-CFC374F10A29}"/>
    <cellStyle name="60% - Énfasis4 2" xfId="40" xr:uid="{4582B97E-FC5D-4178-99AB-DB5E7C45892A}"/>
    <cellStyle name="60% - Énfasis5 2" xfId="41" xr:uid="{03B7B757-3F5D-4CA1-9004-36F2338F93FD}"/>
    <cellStyle name="60% - Énfasis6 2" xfId="42" xr:uid="{EB1A3D23-F8E4-437B-A3FE-0432B4EAFC37}"/>
    <cellStyle name="Cálculo" xfId="12" builtinId="22" customBuiltin="1"/>
    <cellStyle name="Celda de comprobación" xfId="14" builtinId="23" customBuiltin="1"/>
    <cellStyle name="Celda vinculada" xfId="13" builtinId="24" customBuiltin="1"/>
    <cellStyle name="Encabezado 4" xfId="8" builtinId="19" customBuiltin="1"/>
    <cellStyle name="Énfasis1" xfId="19" builtinId="29" customBuiltin="1"/>
    <cellStyle name="Énfasis2" xfId="22" builtinId="33" customBuiltin="1"/>
    <cellStyle name="Énfasis3" xfId="25" builtinId="37" customBuiltin="1"/>
    <cellStyle name="Énfasis4" xfId="28" builtinId="41" customBuiltin="1"/>
    <cellStyle name="Énfasis5" xfId="31" builtinId="45" customBuiltin="1"/>
    <cellStyle name="Énfasis6" xfId="34" builtinId="49" customBuiltin="1"/>
    <cellStyle name="Entrada" xfId="10" builtinId="20" customBuiltin="1"/>
    <cellStyle name="Excel Built-in Normal" xfId="43" xr:uid="{5E8971FE-9B26-4939-A369-9F8886842B3F}"/>
    <cellStyle name="Hipervínculo" xfId="49" builtinId="8"/>
    <cellStyle name="Incorrecto" xfId="9" builtinId="27" customBuiltin="1"/>
    <cellStyle name="Millares" xfId="4" builtinId="3"/>
    <cellStyle name="Millares 12" xfId="44" xr:uid="{67E49213-8AC2-46DC-A1E2-7924FD58D9B7}"/>
    <cellStyle name="Moneda" xfId="5" builtinId="4"/>
    <cellStyle name="Moneda [0] 2 2" xfId="45" xr:uid="{2706C31B-E8E1-4D61-993E-D7DD44F7ECF0}"/>
    <cellStyle name="Moneda 2" xfId="3" xr:uid="{0BD972D6-C32C-4FF7-87E9-2336C17F17CB}"/>
    <cellStyle name="Neutral 2" xfId="46" xr:uid="{DEB2FECB-6F97-4831-8431-10F22D85CA3C}"/>
    <cellStyle name="Normal" xfId="0" builtinId="0"/>
    <cellStyle name="Normal 2" xfId="1" xr:uid="{F90DE084-5169-4E7E-8C97-B7C9C5210E96}"/>
    <cellStyle name="Normal 2 2" xfId="47" xr:uid="{EB70D9B9-B07A-4D37-B744-00EDC1D048F0}"/>
    <cellStyle name="Normal 5" xfId="2" xr:uid="{2B4906ED-47EB-4064-B5CA-65CD4604647F}"/>
    <cellStyle name="Notas" xfId="16" builtinId="10" customBuiltin="1"/>
    <cellStyle name="Salida" xfId="11" builtinId="21" customBuiltin="1"/>
    <cellStyle name="Texto de advertencia" xfId="15" builtinId="11" customBuiltin="1"/>
    <cellStyle name="Texto explicativo" xfId="17" builtinId="53" customBuiltin="1"/>
    <cellStyle name="Título 2" xfId="6" builtinId="17" customBuiltin="1"/>
    <cellStyle name="Título 3" xfId="7" builtinId="18" customBuiltin="1"/>
    <cellStyle name="Título 4" xfId="48" xr:uid="{BE92B654-56C9-4613-AAD4-321C09070854}"/>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ASUS%20PAULA\ESCRITORIO\Doc-Escritorio\Desktop\ALCALD&#205;A%20PEREIRA\2026\DOC%20CONTRATCTUALES\SEM\3.%20RECURSO%20HUMANO%20SEM%20-%20VARIACION%20RH%20Y%20APLIC%20REFORMA.xlsx" TargetMode="External"/><Relationship Id="rId1" Type="http://schemas.openxmlformats.org/officeDocument/2006/relationships/externalLinkPath" Target="3.%20RECURSO%20HUMANO%20SEM%20-%20VARIACION%20RH%20Y%20APLIC%20REFORM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LTADOS A SOLICITAR  PSICOLO"/>
      <sheetName val="RESULTADOS A SOLICITAR APH"/>
      <sheetName val="RESULTADOS AUDITOR Y ENFERMERAS"/>
      <sheetName val="PROPUESTA APH BASE SARI"/>
      <sheetName val="DETALLE PRESUPUESTAL SEM 2026"/>
    </sheetNames>
    <sheetDataSet>
      <sheetData sheetId="0"/>
      <sheetData sheetId="1"/>
      <sheetData sheetId="2"/>
      <sheetData sheetId="3"/>
      <sheetData sheetId="4">
        <row r="5">
          <cell r="F5">
            <v>404053662.90855533</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salariominimocolombia.info/2024" TargetMode="External"/><Relationship Id="rId2" Type="http://schemas.openxmlformats.org/officeDocument/2006/relationships/hyperlink" Target="https://salariominimocolombia.info/2023" TargetMode="External"/><Relationship Id="rId1" Type="http://schemas.openxmlformats.org/officeDocument/2006/relationships/hyperlink" Target="https://salariominimocolombia.info/2022" TargetMode="External"/><Relationship Id="rId4" Type="http://schemas.openxmlformats.org/officeDocument/2006/relationships/hyperlink" Target="https://salariominimocolombia.info/2025"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0F285-B09A-4212-B477-D5267FA17474}">
  <dimension ref="A1:C11"/>
  <sheetViews>
    <sheetView workbookViewId="0">
      <selection activeCell="C11" sqref="C11"/>
    </sheetView>
  </sheetViews>
  <sheetFormatPr baseColWidth="10" defaultRowHeight="15" x14ac:dyDescent="0.25"/>
  <cols>
    <col min="2" max="2" width="20.5703125" customWidth="1"/>
  </cols>
  <sheetData>
    <row r="1" spans="1:3" ht="95.25" thickBot="1" x14ac:dyDescent="0.3">
      <c r="A1" s="128" t="s">
        <v>116</v>
      </c>
    </row>
    <row r="2" spans="1:3" ht="38.25" x14ac:dyDescent="0.25">
      <c r="A2" s="129" t="s">
        <v>117</v>
      </c>
      <c r="B2" s="129" t="s">
        <v>118</v>
      </c>
      <c r="C2" s="129" t="s">
        <v>119</v>
      </c>
    </row>
    <row r="3" spans="1:3" x14ac:dyDescent="0.25">
      <c r="A3" s="130">
        <v>2022</v>
      </c>
      <c r="B3" s="131">
        <v>1000000</v>
      </c>
      <c r="C3" s="133">
        <v>0.1007</v>
      </c>
    </row>
    <row r="4" spans="1:3" x14ac:dyDescent="0.25">
      <c r="A4" s="130">
        <v>2023</v>
      </c>
      <c r="B4" s="131">
        <v>1160000</v>
      </c>
      <c r="C4" s="133">
        <v>0.16</v>
      </c>
    </row>
    <row r="5" spans="1:3" x14ac:dyDescent="0.25">
      <c r="A5" s="130">
        <v>2024</v>
      </c>
      <c r="B5" s="131">
        <v>1300000</v>
      </c>
      <c r="C5" s="133">
        <v>0.1207</v>
      </c>
    </row>
    <row r="6" spans="1:3" x14ac:dyDescent="0.25">
      <c r="A6" s="130">
        <v>2025</v>
      </c>
      <c r="B6" s="131">
        <v>1423500</v>
      </c>
      <c r="C6" s="133">
        <v>9.5000000000000001E-2</v>
      </c>
    </row>
    <row r="7" spans="1:3" x14ac:dyDescent="0.25">
      <c r="A7">
        <v>2026</v>
      </c>
      <c r="B7" s="132">
        <v>1577095.65</v>
      </c>
      <c r="C7" s="99">
        <v>0.1079</v>
      </c>
    </row>
    <row r="8" spans="1:3" x14ac:dyDescent="0.25">
      <c r="B8" s="132"/>
    </row>
    <row r="9" spans="1:3" x14ac:dyDescent="0.25">
      <c r="B9" s="132"/>
    </row>
    <row r="10" spans="1:3" x14ac:dyDescent="0.25">
      <c r="B10" s="132">
        <v>1920216</v>
      </c>
      <c r="C10">
        <f>B10*8%</f>
        <v>153617.28</v>
      </c>
    </row>
    <row r="11" spans="1:3" x14ac:dyDescent="0.25">
      <c r="C11" s="132">
        <f>B10+C10</f>
        <v>2073833.28</v>
      </c>
    </row>
  </sheetData>
  <hyperlinks>
    <hyperlink ref="A3" r:id="rId1" tooltip="Ver salario mínimo del año 2022 en Colombia" display="https://salariominimocolombia.info/2022" xr:uid="{C0B1BA78-4C05-4A0A-A55B-8E71F0E68034}"/>
    <hyperlink ref="A4" r:id="rId2" tooltip="Ver salario mínimo del año 2023 en Colombia" display="https://salariominimocolombia.info/2023" xr:uid="{DAC41E92-9D75-4F00-AC47-C933579C5AA4}"/>
    <hyperlink ref="A5" r:id="rId3" tooltip="Ver salario mínimo del año 2024 en Colombia" display="https://salariominimocolombia.info/2024" xr:uid="{E34125E3-5D76-45B4-991C-ADF30E4382D6}"/>
    <hyperlink ref="A6" r:id="rId4" tooltip="Ver salario mínimo del año 2025 en Colombia" display="https://salariominimocolombia.info/2025" xr:uid="{406279E7-714A-4B25-B041-2F774E93C5A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17846-B161-4A04-8A44-38630F387DA5}">
  <dimension ref="A1:AP172"/>
  <sheetViews>
    <sheetView topLeftCell="A76" workbookViewId="0">
      <selection activeCell="C95" sqref="C95"/>
    </sheetView>
  </sheetViews>
  <sheetFormatPr baseColWidth="10" defaultColWidth="12.7109375" defaultRowHeight="12.75" x14ac:dyDescent="0.2"/>
  <cols>
    <col min="1" max="1" width="22.85546875" style="127" customWidth="1"/>
    <col min="2" max="2" width="8.5703125" style="1" customWidth="1"/>
    <col min="3" max="3" width="8" style="1" customWidth="1"/>
    <col min="4" max="4" width="10.42578125" style="1" customWidth="1"/>
    <col min="5" max="5" width="3.7109375" style="45" customWidth="1"/>
    <col min="6" max="6" width="3.7109375" style="46" customWidth="1"/>
    <col min="7" max="7" width="3.7109375" style="45" customWidth="1"/>
    <col min="8" max="11" width="3.7109375" style="1" customWidth="1"/>
    <col min="12" max="12" width="3.7109375" style="45" customWidth="1"/>
    <col min="13" max="13" width="3.7109375" style="46" customWidth="1"/>
    <col min="14" max="14" width="3.7109375" style="45" customWidth="1"/>
    <col min="15" max="15" width="4.28515625" style="1" bestFit="1" customWidth="1"/>
    <col min="16" max="18" width="3.7109375" style="1" customWidth="1"/>
    <col min="19" max="19" width="3.7109375" style="45" customWidth="1"/>
    <col min="20" max="20" width="3.7109375" style="46" customWidth="1"/>
    <col min="21" max="21" width="3.7109375" style="45" customWidth="1"/>
    <col min="22" max="25" width="3.7109375" style="1" customWidth="1"/>
    <col min="26" max="28" width="3.7109375" style="45" customWidth="1"/>
    <col min="29" max="31" width="3.7109375" style="1" customWidth="1"/>
    <col min="32" max="32" width="4" style="1" customWidth="1"/>
    <col min="33" max="33" width="3.42578125" style="45" customWidth="1"/>
    <col min="34" max="34" width="4.7109375" style="1" customWidth="1"/>
    <col min="35" max="35" width="4.85546875" style="1" customWidth="1"/>
    <col min="36" max="37" width="3.7109375" style="1" hidden="1" customWidth="1"/>
    <col min="38" max="38" width="11" style="1" customWidth="1"/>
    <col min="39" max="39" width="19.85546875" style="1" customWidth="1"/>
    <col min="40" max="42" width="12.7109375" style="1"/>
    <col min="43" max="43" width="13.85546875" style="1" customWidth="1"/>
    <col min="44" max="256" width="12.7109375" style="1"/>
    <col min="257" max="257" width="22.85546875" style="1" customWidth="1"/>
    <col min="258" max="258" width="8.5703125" style="1" customWidth="1"/>
    <col min="259" max="259" width="8" style="1" customWidth="1"/>
    <col min="260" max="260" width="10.42578125" style="1" customWidth="1"/>
    <col min="261" max="270" width="3.7109375" style="1" customWidth="1"/>
    <col min="271" max="271" width="4.28515625" style="1" bestFit="1" customWidth="1"/>
    <col min="272" max="287" width="3.7109375" style="1" customWidth="1"/>
    <col min="288" max="288" width="4" style="1" customWidth="1"/>
    <col min="289" max="289" width="3.42578125" style="1" customWidth="1"/>
    <col min="290" max="290" width="4.7109375" style="1" customWidth="1"/>
    <col min="291" max="291" width="3.28515625" style="1" customWidth="1"/>
    <col min="292" max="293" width="0" style="1" hidden="1" customWidth="1"/>
    <col min="294" max="294" width="11" style="1" customWidth="1"/>
    <col min="295" max="295" width="19.85546875" style="1" customWidth="1"/>
    <col min="296" max="298" width="12.7109375" style="1"/>
    <col min="299" max="299" width="13.85546875" style="1" customWidth="1"/>
    <col min="300" max="512" width="12.7109375" style="1"/>
    <col min="513" max="513" width="22.85546875" style="1" customWidth="1"/>
    <col min="514" max="514" width="8.5703125" style="1" customWidth="1"/>
    <col min="515" max="515" width="8" style="1" customWidth="1"/>
    <col min="516" max="516" width="10.42578125" style="1" customWidth="1"/>
    <col min="517" max="526" width="3.7109375" style="1" customWidth="1"/>
    <col min="527" max="527" width="4.28515625" style="1" bestFit="1" customWidth="1"/>
    <col min="528" max="543" width="3.7109375" style="1" customWidth="1"/>
    <col min="544" max="544" width="4" style="1" customWidth="1"/>
    <col min="545" max="545" width="3.42578125" style="1" customWidth="1"/>
    <col min="546" max="546" width="4.7109375" style="1" customWidth="1"/>
    <col min="547" max="547" width="3.28515625" style="1" customWidth="1"/>
    <col min="548" max="549" width="0" style="1" hidden="1" customWidth="1"/>
    <col min="550" max="550" width="11" style="1" customWidth="1"/>
    <col min="551" max="551" width="19.85546875" style="1" customWidth="1"/>
    <col min="552" max="554" width="12.7109375" style="1"/>
    <col min="555" max="555" width="13.85546875" style="1" customWidth="1"/>
    <col min="556" max="768" width="12.7109375" style="1"/>
    <col min="769" max="769" width="22.85546875" style="1" customWidth="1"/>
    <col min="770" max="770" width="8.5703125" style="1" customWidth="1"/>
    <col min="771" max="771" width="8" style="1" customWidth="1"/>
    <col min="772" max="772" width="10.42578125" style="1" customWidth="1"/>
    <col min="773" max="782" width="3.7109375" style="1" customWidth="1"/>
    <col min="783" max="783" width="4.28515625" style="1" bestFit="1" customWidth="1"/>
    <col min="784" max="799" width="3.7109375" style="1" customWidth="1"/>
    <col min="800" max="800" width="4" style="1" customWidth="1"/>
    <col min="801" max="801" width="3.42578125" style="1" customWidth="1"/>
    <col min="802" max="802" width="4.7109375" style="1" customWidth="1"/>
    <col min="803" max="803" width="3.28515625" style="1" customWidth="1"/>
    <col min="804" max="805" width="0" style="1" hidden="1" customWidth="1"/>
    <col min="806" max="806" width="11" style="1" customWidth="1"/>
    <col min="807" max="807" width="19.85546875" style="1" customWidth="1"/>
    <col min="808" max="810" width="12.7109375" style="1"/>
    <col min="811" max="811" width="13.85546875" style="1" customWidth="1"/>
    <col min="812" max="1024" width="12.7109375" style="1"/>
    <col min="1025" max="1025" width="22.85546875" style="1" customWidth="1"/>
    <col min="1026" max="1026" width="8.5703125" style="1" customWidth="1"/>
    <col min="1027" max="1027" width="8" style="1" customWidth="1"/>
    <col min="1028" max="1028" width="10.42578125" style="1" customWidth="1"/>
    <col min="1029" max="1038" width="3.7109375" style="1" customWidth="1"/>
    <col min="1039" max="1039" width="4.28515625" style="1" bestFit="1" customWidth="1"/>
    <col min="1040" max="1055" width="3.7109375" style="1" customWidth="1"/>
    <col min="1056" max="1056" width="4" style="1" customWidth="1"/>
    <col min="1057" max="1057" width="3.42578125" style="1" customWidth="1"/>
    <col min="1058" max="1058" width="4.7109375" style="1" customWidth="1"/>
    <col min="1059" max="1059" width="3.28515625" style="1" customWidth="1"/>
    <col min="1060" max="1061" width="0" style="1" hidden="1" customWidth="1"/>
    <col min="1062" max="1062" width="11" style="1" customWidth="1"/>
    <col min="1063" max="1063" width="19.85546875" style="1" customWidth="1"/>
    <col min="1064" max="1066" width="12.7109375" style="1"/>
    <col min="1067" max="1067" width="13.85546875" style="1" customWidth="1"/>
    <col min="1068" max="1280" width="12.7109375" style="1"/>
    <col min="1281" max="1281" width="22.85546875" style="1" customWidth="1"/>
    <col min="1282" max="1282" width="8.5703125" style="1" customWidth="1"/>
    <col min="1283" max="1283" width="8" style="1" customWidth="1"/>
    <col min="1284" max="1284" width="10.42578125" style="1" customWidth="1"/>
    <col min="1285" max="1294" width="3.7109375" style="1" customWidth="1"/>
    <col min="1295" max="1295" width="4.28515625" style="1" bestFit="1" customWidth="1"/>
    <col min="1296" max="1311" width="3.7109375" style="1" customWidth="1"/>
    <col min="1312" max="1312" width="4" style="1" customWidth="1"/>
    <col min="1313" max="1313" width="3.42578125" style="1" customWidth="1"/>
    <col min="1314" max="1314" width="4.7109375" style="1" customWidth="1"/>
    <col min="1315" max="1315" width="3.28515625" style="1" customWidth="1"/>
    <col min="1316" max="1317" width="0" style="1" hidden="1" customWidth="1"/>
    <col min="1318" max="1318" width="11" style="1" customWidth="1"/>
    <col min="1319" max="1319" width="19.85546875" style="1" customWidth="1"/>
    <col min="1320" max="1322" width="12.7109375" style="1"/>
    <col min="1323" max="1323" width="13.85546875" style="1" customWidth="1"/>
    <col min="1324" max="1536" width="12.7109375" style="1"/>
    <col min="1537" max="1537" width="22.85546875" style="1" customWidth="1"/>
    <col min="1538" max="1538" width="8.5703125" style="1" customWidth="1"/>
    <col min="1539" max="1539" width="8" style="1" customWidth="1"/>
    <col min="1540" max="1540" width="10.42578125" style="1" customWidth="1"/>
    <col min="1541" max="1550" width="3.7109375" style="1" customWidth="1"/>
    <col min="1551" max="1551" width="4.28515625" style="1" bestFit="1" customWidth="1"/>
    <col min="1552" max="1567" width="3.7109375" style="1" customWidth="1"/>
    <col min="1568" max="1568" width="4" style="1" customWidth="1"/>
    <col min="1569" max="1569" width="3.42578125" style="1" customWidth="1"/>
    <col min="1570" max="1570" width="4.7109375" style="1" customWidth="1"/>
    <col min="1571" max="1571" width="3.28515625" style="1" customWidth="1"/>
    <col min="1572" max="1573" width="0" style="1" hidden="1" customWidth="1"/>
    <col min="1574" max="1574" width="11" style="1" customWidth="1"/>
    <col min="1575" max="1575" width="19.85546875" style="1" customWidth="1"/>
    <col min="1576" max="1578" width="12.7109375" style="1"/>
    <col min="1579" max="1579" width="13.85546875" style="1" customWidth="1"/>
    <col min="1580" max="1792" width="12.7109375" style="1"/>
    <col min="1793" max="1793" width="22.85546875" style="1" customWidth="1"/>
    <col min="1794" max="1794" width="8.5703125" style="1" customWidth="1"/>
    <col min="1795" max="1795" width="8" style="1" customWidth="1"/>
    <col min="1796" max="1796" width="10.42578125" style="1" customWidth="1"/>
    <col min="1797" max="1806" width="3.7109375" style="1" customWidth="1"/>
    <col min="1807" max="1807" width="4.28515625" style="1" bestFit="1" customWidth="1"/>
    <col min="1808" max="1823" width="3.7109375" style="1" customWidth="1"/>
    <col min="1824" max="1824" width="4" style="1" customWidth="1"/>
    <col min="1825" max="1825" width="3.42578125" style="1" customWidth="1"/>
    <col min="1826" max="1826" width="4.7109375" style="1" customWidth="1"/>
    <col min="1827" max="1827" width="3.28515625" style="1" customWidth="1"/>
    <col min="1828" max="1829" width="0" style="1" hidden="1" customWidth="1"/>
    <col min="1830" max="1830" width="11" style="1" customWidth="1"/>
    <col min="1831" max="1831" width="19.85546875" style="1" customWidth="1"/>
    <col min="1832" max="1834" width="12.7109375" style="1"/>
    <col min="1835" max="1835" width="13.85546875" style="1" customWidth="1"/>
    <col min="1836" max="2048" width="12.7109375" style="1"/>
    <col min="2049" max="2049" width="22.85546875" style="1" customWidth="1"/>
    <col min="2050" max="2050" width="8.5703125" style="1" customWidth="1"/>
    <col min="2051" max="2051" width="8" style="1" customWidth="1"/>
    <col min="2052" max="2052" width="10.42578125" style="1" customWidth="1"/>
    <col min="2053" max="2062" width="3.7109375" style="1" customWidth="1"/>
    <col min="2063" max="2063" width="4.28515625" style="1" bestFit="1" customWidth="1"/>
    <col min="2064" max="2079" width="3.7109375" style="1" customWidth="1"/>
    <col min="2080" max="2080" width="4" style="1" customWidth="1"/>
    <col min="2081" max="2081" width="3.42578125" style="1" customWidth="1"/>
    <col min="2082" max="2082" width="4.7109375" style="1" customWidth="1"/>
    <col min="2083" max="2083" width="3.28515625" style="1" customWidth="1"/>
    <col min="2084" max="2085" width="0" style="1" hidden="1" customWidth="1"/>
    <col min="2086" max="2086" width="11" style="1" customWidth="1"/>
    <col min="2087" max="2087" width="19.85546875" style="1" customWidth="1"/>
    <col min="2088" max="2090" width="12.7109375" style="1"/>
    <col min="2091" max="2091" width="13.85546875" style="1" customWidth="1"/>
    <col min="2092" max="2304" width="12.7109375" style="1"/>
    <col min="2305" max="2305" width="22.85546875" style="1" customWidth="1"/>
    <col min="2306" max="2306" width="8.5703125" style="1" customWidth="1"/>
    <col min="2307" max="2307" width="8" style="1" customWidth="1"/>
    <col min="2308" max="2308" width="10.42578125" style="1" customWidth="1"/>
    <col min="2309" max="2318" width="3.7109375" style="1" customWidth="1"/>
    <col min="2319" max="2319" width="4.28515625" style="1" bestFit="1" customWidth="1"/>
    <col min="2320" max="2335" width="3.7109375" style="1" customWidth="1"/>
    <col min="2336" max="2336" width="4" style="1" customWidth="1"/>
    <col min="2337" max="2337" width="3.42578125" style="1" customWidth="1"/>
    <col min="2338" max="2338" width="4.7109375" style="1" customWidth="1"/>
    <col min="2339" max="2339" width="3.28515625" style="1" customWidth="1"/>
    <col min="2340" max="2341" width="0" style="1" hidden="1" customWidth="1"/>
    <col min="2342" max="2342" width="11" style="1" customWidth="1"/>
    <col min="2343" max="2343" width="19.85546875" style="1" customWidth="1"/>
    <col min="2344" max="2346" width="12.7109375" style="1"/>
    <col min="2347" max="2347" width="13.85546875" style="1" customWidth="1"/>
    <col min="2348" max="2560" width="12.7109375" style="1"/>
    <col min="2561" max="2561" width="22.85546875" style="1" customWidth="1"/>
    <col min="2562" max="2562" width="8.5703125" style="1" customWidth="1"/>
    <col min="2563" max="2563" width="8" style="1" customWidth="1"/>
    <col min="2564" max="2564" width="10.42578125" style="1" customWidth="1"/>
    <col min="2565" max="2574" width="3.7109375" style="1" customWidth="1"/>
    <col min="2575" max="2575" width="4.28515625" style="1" bestFit="1" customWidth="1"/>
    <col min="2576" max="2591" width="3.7109375" style="1" customWidth="1"/>
    <col min="2592" max="2592" width="4" style="1" customWidth="1"/>
    <col min="2593" max="2593" width="3.42578125" style="1" customWidth="1"/>
    <col min="2594" max="2594" width="4.7109375" style="1" customWidth="1"/>
    <col min="2595" max="2595" width="3.28515625" style="1" customWidth="1"/>
    <col min="2596" max="2597" width="0" style="1" hidden="1" customWidth="1"/>
    <col min="2598" max="2598" width="11" style="1" customWidth="1"/>
    <col min="2599" max="2599" width="19.85546875" style="1" customWidth="1"/>
    <col min="2600" max="2602" width="12.7109375" style="1"/>
    <col min="2603" max="2603" width="13.85546875" style="1" customWidth="1"/>
    <col min="2604" max="2816" width="12.7109375" style="1"/>
    <col min="2817" max="2817" width="22.85546875" style="1" customWidth="1"/>
    <col min="2818" max="2818" width="8.5703125" style="1" customWidth="1"/>
    <col min="2819" max="2819" width="8" style="1" customWidth="1"/>
    <col min="2820" max="2820" width="10.42578125" style="1" customWidth="1"/>
    <col min="2821" max="2830" width="3.7109375" style="1" customWidth="1"/>
    <col min="2831" max="2831" width="4.28515625" style="1" bestFit="1" customWidth="1"/>
    <col min="2832" max="2847" width="3.7109375" style="1" customWidth="1"/>
    <col min="2848" max="2848" width="4" style="1" customWidth="1"/>
    <col min="2849" max="2849" width="3.42578125" style="1" customWidth="1"/>
    <col min="2850" max="2850" width="4.7109375" style="1" customWidth="1"/>
    <col min="2851" max="2851" width="3.28515625" style="1" customWidth="1"/>
    <col min="2852" max="2853" width="0" style="1" hidden="1" customWidth="1"/>
    <col min="2854" max="2854" width="11" style="1" customWidth="1"/>
    <col min="2855" max="2855" width="19.85546875" style="1" customWidth="1"/>
    <col min="2856" max="2858" width="12.7109375" style="1"/>
    <col min="2859" max="2859" width="13.85546875" style="1" customWidth="1"/>
    <col min="2860" max="3072" width="12.7109375" style="1"/>
    <col min="3073" max="3073" width="22.85546875" style="1" customWidth="1"/>
    <col min="3074" max="3074" width="8.5703125" style="1" customWidth="1"/>
    <col min="3075" max="3075" width="8" style="1" customWidth="1"/>
    <col min="3076" max="3076" width="10.42578125" style="1" customWidth="1"/>
    <col min="3077" max="3086" width="3.7109375" style="1" customWidth="1"/>
    <col min="3087" max="3087" width="4.28515625" style="1" bestFit="1" customWidth="1"/>
    <col min="3088" max="3103" width="3.7109375" style="1" customWidth="1"/>
    <col min="3104" max="3104" width="4" style="1" customWidth="1"/>
    <col min="3105" max="3105" width="3.42578125" style="1" customWidth="1"/>
    <col min="3106" max="3106" width="4.7109375" style="1" customWidth="1"/>
    <col min="3107" max="3107" width="3.28515625" style="1" customWidth="1"/>
    <col min="3108" max="3109" width="0" style="1" hidden="1" customWidth="1"/>
    <col min="3110" max="3110" width="11" style="1" customWidth="1"/>
    <col min="3111" max="3111" width="19.85546875" style="1" customWidth="1"/>
    <col min="3112" max="3114" width="12.7109375" style="1"/>
    <col min="3115" max="3115" width="13.85546875" style="1" customWidth="1"/>
    <col min="3116" max="3328" width="12.7109375" style="1"/>
    <col min="3329" max="3329" width="22.85546875" style="1" customWidth="1"/>
    <col min="3330" max="3330" width="8.5703125" style="1" customWidth="1"/>
    <col min="3331" max="3331" width="8" style="1" customWidth="1"/>
    <col min="3332" max="3332" width="10.42578125" style="1" customWidth="1"/>
    <col min="3333" max="3342" width="3.7109375" style="1" customWidth="1"/>
    <col min="3343" max="3343" width="4.28515625" style="1" bestFit="1" customWidth="1"/>
    <col min="3344" max="3359" width="3.7109375" style="1" customWidth="1"/>
    <col min="3360" max="3360" width="4" style="1" customWidth="1"/>
    <col min="3361" max="3361" width="3.42578125" style="1" customWidth="1"/>
    <col min="3362" max="3362" width="4.7109375" style="1" customWidth="1"/>
    <col min="3363" max="3363" width="3.28515625" style="1" customWidth="1"/>
    <col min="3364" max="3365" width="0" style="1" hidden="1" customWidth="1"/>
    <col min="3366" max="3366" width="11" style="1" customWidth="1"/>
    <col min="3367" max="3367" width="19.85546875" style="1" customWidth="1"/>
    <col min="3368" max="3370" width="12.7109375" style="1"/>
    <col min="3371" max="3371" width="13.85546875" style="1" customWidth="1"/>
    <col min="3372" max="3584" width="12.7109375" style="1"/>
    <col min="3585" max="3585" width="22.85546875" style="1" customWidth="1"/>
    <col min="3586" max="3586" width="8.5703125" style="1" customWidth="1"/>
    <col min="3587" max="3587" width="8" style="1" customWidth="1"/>
    <col min="3588" max="3588" width="10.42578125" style="1" customWidth="1"/>
    <col min="3589" max="3598" width="3.7109375" style="1" customWidth="1"/>
    <col min="3599" max="3599" width="4.28515625" style="1" bestFit="1" customWidth="1"/>
    <col min="3600" max="3615" width="3.7109375" style="1" customWidth="1"/>
    <col min="3616" max="3616" width="4" style="1" customWidth="1"/>
    <col min="3617" max="3617" width="3.42578125" style="1" customWidth="1"/>
    <col min="3618" max="3618" width="4.7109375" style="1" customWidth="1"/>
    <col min="3619" max="3619" width="3.28515625" style="1" customWidth="1"/>
    <col min="3620" max="3621" width="0" style="1" hidden="1" customWidth="1"/>
    <col min="3622" max="3622" width="11" style="1" customWidth="1"/>
    <col min="3623" max="3623" width="19.85546875" style="1" customWidth="1"/>
    <col min="3624" max="3626" width="12.7109375" style="1"/>
    <col min="3627" max="3627" width="13.85546875" style="1" customWidth="1"/>
    <col min="3628" max="3840" width="12.7109375" style="1"/>
    <col min="3841" max="3841" width="22.85546875" style="1" customWidth="1"/>
    <col min="3842" max="3842" width="8.5703125" style="1" customWidth="1"/>
    <col min="3843" max="3843" width="8" style="1" customWidth="1"/>
    <col min="3844" max="3844" width="10.42578125" style="1" customWidth="1"/>
    <col min="3845" max="3854" width="3.7109375" style="1" customWidth="1"/>
    <col min="3855" max="3855" width="4.28515625" style="1" bestFit="1" customWidth="1"/>
    <col min="3856" max="3871" width="3.7109375" style="1" customWidth="1"/>
    <col min="3872" max="3872" width="4" style="1" customWidth="1"/>
    <col min="3873" max="3873" width="3.42578125" style="1" customWidth="1"/>
    <col min="3874" max="3874" width="4.7109375" style="1" customWidth="1"/>
    <col min="3875" max="3875" width="3.28515625" style="1" customWidth="1"/>
    <col min="3876" max="3877" width="0" style="1" hidden="1" customWidth="1"/>
    <col min="3878" max="3878" width="11" style="1" customWidth="1"/>
    <col min="3879" max="3879" width="19.85546875" style="1" customWidth="1"/>
    <col min="3880" max="3882" width="12.7109375" style="1"/>
    <col min="3883" max="3883" width="13.85546875" style="1" customWidth="1"/>
    <col min="3884" max="4096" width="12.7109375" style="1"/>
    <col min="4097" max="4097" width="22.85546875" style="1" customWidth="1"/>
    <col min="4098" max="4098" width="8.5703125" style="1" customWidth="1"/>
    <col min="4099" max="4099" width="8" style="1" customWidth="1"/>
    <col min="4100" max="4100" width="10.42578125" style="1" customWidth="1"/>
    <col min="4101" max="4110" width="3.7109375" style="1" customWidth="1"/>
    <col min="4111" max="4111" width="4.28515625" style="1" bestFit="1" customWidth="1"/>
    <col min="4112" max="4127" width="3.7109375" style="1" customWidth="1"/>
    <col min="4128" max="4128" width="4" style="1" customWidth="1"/>
    <col min="4129" max="4129" width="3.42578125" style="1" customWidth="1"/>
    <col min="4130" max="4130" width="4.7109375" style="1" customWidth="1"/>
    <col min="4131" max="4131" width="3.28515625" style="1" customWidth="1"/>
    <col min="4132" max="4133" width="0" style="1" hidden="1" customWidth="1"/>
    <col min="4134" max="4134" width="11" style="1" customWidth="1"/>
    <col min="4135" max="4135" width="19.85546875" style="1" customWidth="1"/>
    <col min="4136" max="4138" width="12.7109375" style="1"/>
    <col min="4139" max="4139" width="13.85546875" style="1" customWidth="1"/>
    <col min="4140" max="4352" width="12.7109375" style="1"/>
    <col min="4353" max="4353" width="22.85546875" style="1" customWidth="1"/>
    <col min="4354" max="4354" width="8.5703125" style="1" customWidth="1"/>
    <col min="4355" max="4355" width="8" style="1" customWidth="1"/>
    <col min="4356" max="4356" width="10.42578125" style="1" customWidth="1"/>
    <col min="4357" max="4366" width="3.7109375" style="1" customWidth="1"/>
    <col min="4367" max="4367" width="4.28515625" style="1" bestFit="1" customWidth="1"/>
    <col min="4368" max="4383" width="3.7109375" style="1" customWidth="1"/>
    <col min="4384" max="4384" width="4" style="1" customWidth="1"/>
    <col min="4385" max="4385" width="3.42578125" style="1" customWidth="1"/>
    <col min="4386" max="4386" width="4.7109375" style="1" customWidth="1"/>
    <col min="4387" max="4387" width="3.28515625" style="1" customWidth="1"/>
    <col min="4388" max="4389" width="0" style="1" hidden="1" customWidth="1"/>
    <col min="4390" max="4390" width="11" style="1" customWidth="1"/>
    <col min="4391" max="4391" width="19.85546875" style="1" customWidth="1"/>
    <col min="4392" max="4394" width="12.7109375" style="1"/>
    <col min="4395" max="4395" width="13.85546875" style="1" customWidth="1"/>
    <col min="4396" max="4608" width="12.7109375" style="1"/>
    <col min="4609" max="4609" width="22.85546875" style="1" customWidth="1"/>
    <col min="4610" max="4610" width="8.5703125" style="1" customWidth="1"/>
    <col min="4611" max="4611" width="8" style="1" customWidth="1"/>
    <col min="4612" max="4612" width="10.42578125" style="1" customWidth="1"/>
    <col min="4613" max="4622" width="3.7109375" style="1" customWidth="1"/>
    <col min="4623" max="4623" width="4.28515625" style="1" bestFit="1" customWidth="1"/>
    <col min="4624" max="4639" width="3.7109375" style="1" customWidth="1"/>
    <col min="4640" max="4640" width="4" style="1" customWidth="1"/>
    <col min="4641" max="4641" width="3.42578125" style="1" customWidth="1"/>
    <col min="4642" max="4642" width="4.7109375" style="1" customWidth="1"/>
    <col min="4643" max="4643" width="3.28515625" style="1" customWidth="1"/>
    <col min="4644" max="4645" width="0" style="1" hidden="1" customWidth="1"/>
    <col min="4646" max="4646" width="11" style="1" customWidth="1"/>
    <col min="4647" max="4647" width="19.85546875" style="1" customWidth="1"/>
    <col min="4648" max="4650" width="12.7109375" style="1"/>
    <col min="4651" max="4651" width="13.85546875" style="1" customWidth="1"/>
    <col min="4652" max="4864" width="12.7109375" style="1"/>
    <col min="4865" max="4865" width="22.85546875" style="1" customWidth="1"/>
    <col min="4866" max="4866" width="8.5703125" style="1" customWidth="1"/>
    <col min="4867" max="4867" width="8" style="1" customWidth="1"/>
    <col min="4868" max="4868" width="10.42578125" style="1" customWidth="1"/>
    <col min="4869" max="4878" width="3.7109375" style="1" customWidth="1"/>
    <col min="4879" max="4879" width="4.28515625" style="1" bestFit="1" customWidth="1"/>
    <col min="4880" max="4895" width="3.7109375" style="1" customWidth="1"/>
    <col min="4896" max="4896" width="4" style="1" customWidth="1"/>
    <col min="4897" max="4897" width="3.42578125" style="1" customWidth="1"/>
    <col min="4898" max="4898" width="4.7109375" style="1" customWidth="1"/>
    <col min="4899" max="4899" width="3.28515625" style="1" customWidth="1"/>
    <col min="4900" max="4901" width="0" style="1" hidden="1" customWidth="1"/>
    <col min="4902" max="4902" width="11" style="1" customWidth="1"/>
    <col min="4903" max="4903" width="19.85546875" style="1" customWidth="1"/>
    <col min="4904" max="4906" width="12.7109375" style="1"/>
    <col min="4907" max="4907" width="13.85546875" style="1" customWidth="1"/>
    <col min="4908" max="5120" width="12.7109375" style="1"/>
    <col min="5121" max="5121" width="22.85546875" style="1" customWidth="1"/>
    <col min="5122" max="5122" width="8.5703125" style="1" customWidth="1"/>
    <col min="5123" max="5123" width="8" style="1" customWidth="1"/>
    <col min="5124" max="5124" width="10.42578125" style="1" customWidth="1"/>
    <col min="5125" max="5134" width="3.7109375" style="1" customWidth="1"/>
    <col min="5135" max="5135" width="4.28515625" style="1" bestFit="1" customWidth="1"/>
    <col min="5136" max="5151" width="3.7109375" style="1" customWidth="1"/>
    <col min="5152" max="5152" width="4" style="1" customWidth="1"/>
    <col min="5153" max="5153" width="3.42578125" style="1" customWidth="1"/>
    <col min="5154" max="5154" width="4.7109375" style="1" customWidth="1"/>
    <col min="5155" max="5155" width="3.28515625" style="1" customWidth="1"/>
    <col min="5156" max="5157" width="0" style="1" hidden="1" customWidth="1"/>
    <col min="5158" max="5158" width="11" style="1" customWidth="1"/>
    <col min="5159" max="5159" width="19.85546875" style="1" customWidth="1"/>
    <col min="5160" max="5162" width="12.7109375" style="1"/>
    <col min="5163" max="5163" width="13.85546875" style="1" customWidth="1"/>
    <col min="5164" max="5376" width="12.7109375" style="1"/>
    <col min="5377" max="5377" width="22.85546875" style="1" customWidth="1"/>
    <col min="5378" max="5378" width="8.5703125" style="1" customWidth="1"/>
    <col min="5379" max="5379" width="8" style="1" customWidth="1"/>
    <col min="5380" max="5380" width="10.42578125" style="1" customWidth="1"/>
    <col min="5381" max="5390" width="3.7109375" style="1" customWidth="1"/>
    <col min="5391" max="5391" width="4.28515625" style="1" bestFit="1" customWidth="1"/>
    <col min="5392" max="5407" width="3.7109375" style="1" customWidth="1"/>
    <col min="5408" max="5408" width="4" style="1" customWidth="1"/>
    <col min="5409" max="5409" width="3.42578125" style="1" customWidth="1"/>
    <col min="5410" max="5410" width="4.7109375" style="1" customWidth="1"/>
    <col min="5411" max="5411" width="3.28515625" style="1" customWidth="1"/>
    <col min="5412" max="5413" width="0" style="1" hidden="1" customWidth="1"/>
    <col min="5414" max="5414" width="11" style="1" customWidth="1"/>
    <col min="5415" max="5415" width="19.85546875" style="1" customWidth="1"/>
    <col min="5416" max="5418" width="12.7109375" style="1"/>
    <col min="5419" max="5419" width="13.85546875" style="1" customWidth="1"/>
    <col min="5420" max="5632" width="12.7109375" style="1"/>
    <col min="5633" max="5633" width="22.85546875" style="1" customWidth="1"/>
    <col min="5634" max="5634" width="8.5703125" style="1" customWidth="1"/>
    <col min="5635" max="5635" width="8" style="1" customWidth="1"/>
    <col min="5636" max="5636" width="10.42578125" style="1" customWidth="1"/>
    <col min="5637" max="5646" width="3.7109375" style="1" customWidth="1"/>
    <col min="5647" max="5647" width="4.28515625" style="1" bestFit="1" customWidth="1"/>
    <col min="5648" max="5663" width="3.7109375" style="1" customWidth="1"/>
    <col min="5664" max="5664" width="4" style="1" customWidth="1"/>
    <col min="5665" max="5665" width="3.42578125" style="1" customWidth="1"/>
    <col min="5666" max="5666" width="4.7109375" style="1" customWidth="1"/>
    <col min="5667" max="5667" width="3.28515625" style="1" customWidth="1"/>
    <col min="5668" max="5669" width="0" style="1" hidden="1" customWidth="1"/>
    <col min="5670" max="5670" width="11" style="1" customWidth="1"/>
    <col min="5671" max="5671" width="19.85546875" style="1" customWidth="1"/>
    <col min="5672" max="5674" width="12.7109375" style="1"/>
    <col min="5675" max="5675" width="13.85546875" style="1" customWidth="1"/>
    <col min="5676" max="5888" width="12.7109375" style="1"/>
    <col min="5889" max="5889" width="22.85546875" style="1" customWidth="1"/>
    <col min="5890" max="5890" width="8.5703125" style="1" customWidth="1"/>
    <col min="5891" max="5891" width="8" style="1" customWidth="1"/>
    <col min="5892" max="5892" width="10.42578125" style="1" customWidth="1"/>
    <col min="5893" max="5902" width="3.7109375" style="1" customWidth="1"/>
    <col min="5903" max="5903" width="4.28515625" style="1" bestFit="1" customWidth="1"/>
    <col min="5904" max="5919" width="3.7109375" style="1" customWidth="1"/>
    <col min="5920" max="5920" width="4" style="1" customWidth="1"/>
    <col min="5921" max="5921" width="3.42578125" style="1" customWidth="1"/>
    <col min="5922" max="5922" width="4.7109375" style="1" customWidth="1"/>
    <col min="5923" max="5923" width="3.28515625" style="1" customWidth="1"/>
    <col min="5924" max="5925" width="0" style="1" hidden="1" customWidth="1"/>
    <col min="5926" max="5926" width="11" style="1" customWidth="1"/>
    <col min="5927" max="5927" width="19.85546875" style="1" customWidth="1"/>
    <col min="5928" max="5930" width="12.7109375" style="1"/>
    <col min="5931" max="5931" width="13.85546875" style="1" customWidth="1"/>
    <col min="5932" max="6144" width="12.7109375" style="1"/>
    <col min="6145" max="6145" width="22.85546875" style="1" customWidth="1"/>
    <col min="6146" max="6146" width="8.5703125" style="1" customWidth="1"/>
    <col min="6147" max="6147" width="8" style="1" customWidth="1"/>
    <col min="6148" max="6148" width="10.42578125" style="1" customWidth="1"/>
    <col min="6149" max="6158" width="3.7109375" style="1" customWidth="1"/>
    <col min="6159" max="6159" width="4.28515625" style="1" bestFit="1" customWidth="1"/>
    <col min="6160" max="6175" width="3.7109375" style="1" customWidth="1"/>
    <col min="6176" max="6176" width="4" style="1" customWidth="1"/>
    <col min="6177" max="6177" width="3.42578125" style="1" customWidth="1"/>
    <col min="6178" max="6178" width="4.7109375" style="1" customWidth="1"/>
    <col min="6179" max="6179" width="3.28515625" style="1" customWidth="1"/>
    <col min="6180" max="6181" width="0" style="1" hidden="1" customWidth="1"/>
    <col min="6182" max="6182" width="11" style="1" customWidth="1"/>
    <col min="6183" max="6183" width="19.85546875" style="1" customWidth="1"/>
    <col min="6184" max="6186" width="12.7109375" style="1"/>
    <col min="6187" max="6187" width="13.85546875" style="1" customWidth="1"/>
    <col min="6188" max="6400" width="12.7109375" style="1"/>
    <col min="6401" max="6401" width="22.85546875" style="1" customWidth="1"/>
    <col min="6402" max="6402" width="8.5703125" style="1" customWidth="1"/>
    <col min="6403" max="6403" width="8" style="1" customWidth="1"/>
    <col min="6404" max="6404" width="10.42578125" style="1" customWidth="1"/>
    <col min="6405" max="6414" width="3.7109375" style="1" customWidth="1"/>
    <col min="6415" max="6415" width="4.28515625" style="1" bestFit="1" customWidth="1"/>
    <col min="6416" max="6431" width="3.7109375" style="1" customWidth="1"/>
    <col min="6432" max="6432" width="4" style="1" customWidth="1"/>
    <col min="6433" max="6433" width="3.42578125" style="1" customWidth="1"/>
    <col min="6434" max="6434" width="4.7109375" style="1" customWidth="1"/>
    <col min="6435" max="6435" width="3.28515625" style="1" customWidth="1"/>
    <col min="6436" max="6437" width="0" style="1" hidden="1" customWidth="1"/>
    <col min="6438" max="6438" width="11" style="1" customWidth="1"/>
    <col min="6439" max="6439" width="19.85546875" style="1" customWidth="1"/>
    <col min="6440" max="6442" width="12.7109375" style="1"/>
    <col min="6443" max="6443" width="13.85546875" style="1" customWidth="1"/>
    <col min="6444" max="6656" width="12.7109375" style="1"/>
    <col min="6657" max="6657" width="22.85546875" style="1" customWidth="1"/>
    <col min="6658" max="6658" width="8.5703125" style="1" customWidth="1"/>
    <col min="6659" max="6659" width="8" style="1" customWidth="1"/>
    <col min="6660" max="6660" width="10.42578125" style="1" customWidth="1"/>
    <col min="6661" max="6670" width="3.7109375" style="1" customWidth="1"/>
    <col min="6671" max="6671" width="4.28515625" style="1" bestFit="1" customWidth="1"/>
    <col min="6672" max="6687" width="3.7109375" style="1" customWidth="1"/>
    <col min="6688" max="6688" width="4" style="1" customWidth="1"/>
    <col min="6689" max="6689" width="3.42578125" style="1" customWidth="1"/>
    <col min="6690" max="6690" width="4.7109375" style="1" customWidth="1"/>
    <col min="6691" max="6691" width="3.28515625" style="1" customWidth="1"/>
    <col min="6692" max="6693" width="0" style="1" hidden="1" customWidth="1"/>
    <col min="6694" max="6694" width="11" style="1" customWidth="1"/>
    <col min="6695" max="6695" width="19.85546875" style="1" customWidth="1"/>
    <col min="6696" max="6698" width="12.7109375" style="1"/>
    <col min="6699" max="6699" width="13.85546875" style="1" customWidth="1"/>
    <col min="6700" max="6912" width="12.7109375" style="1"/>
    <col min="6913" max="6913" width="22.85546875" style="1" customWidth="1"/>
    <col min="6914" max="6914" width="8.5703125" style="1" customWidth="1"/>
    <col min="6915" max="6915" width="8" style="1" customWidth="1"/>
    <col min="6916" max="6916" width="10.42578125" style="1" customWidth="1"/>
    <col min="6917" max="6926" width="3.7109375" style="1" customWidth="1"/>
    <col min="6927" max="6927" width="4.28515625" style="1" bestFit="1" customWidth="1"/>
    <col min="6928" max="6943" width="3.7109375" style="1" customWidth="1"/>
    <col min="6944" max="6944" width="4" style="1" customWidth="1"/>
    <col min="6945" max="6945" width="3.42578125" style="1" customWidth="1"/>
    <col min="6946" max="6946" width="4.7109375" style="1" customWidth="1"/>
    <col min="6947" max="6947" width="3.28515625" style="1" customWidth="1"/>
    <col min="6948" max="6949" width="0" style="1" hidden="1" customWidth="1"/>
    <col min="6950" max="6950" width="11" style="1" customWidth="1"/>
    <col min="6951" max="6951" width="19.85546875" style="1" customWidth="1"/>
    <col min="6952" max="6954" width="12.7109375" style="1"/>
    <col min="6955" max="6955" width="13.85546875" style="1" customWidth="1"/>
    <col min="6956" max="7168" width="12.7109375" style="1"/>
    <col min="7169" max="7169" width="22.85546875" style="1" customWidth="1"/>
    <col min="7170" max="7170" width="8.5703125" style="1" customWidth="1"/>
    <col min="7171" max="7171" width="8" style="1" customWidth="1"/>
    <col min="7172" max="7172" width="10.42578125" style="1" customWidth="1"/>
    <col min="7173" max="7182" width="3.7109375" style="1" customWidth="1"/>
    <col min="7183" max="7183" width="4.28515625" style="1" bestFit="1" customWidth="1"/>
    <col min="7184" max="7199" width="3.7109375" style="1" customWidth="1"/>
    <col min="7200" max="7200" width="4" style="1" customWidth="1"/>
    <col min="7201" max="7201" width="3.42578125" style="1" customWidth="1"/>
    <col min="7202" max="7202" width="4.7109375" style="1" customWidth="1"/>
    <col min="7203" max="7203" width="3.28515625" style="1" customWidth="1"/>
    <col min="7204" max="7205" width="0" style="1" hidden="1" customWidth="1"/>
    <col min="7206" max="7206" width="11" style="1" customWidth="1"/>
    <col min="7207" max="7207" width="19.85546875" style="1" customWidth="1"/>
    <col min="7208" max="7210" width="12.7109375" style="1"/>
    <col min="7211" max="7211" width="13.85546875" style="1" customWidth="1"/>
    <col min="7212" max="7424" width="12.7109375" style="1"/>
    <col min="7425" max="7425" width="22.85546875" style="1" customWidth="1"/>
    <col min="7426" max="7426" width="8.5703125" style="1" customWidth="1"/>
    <col min="7427" max="7427" width="8" style="1" customWidth="1"/>
    <col min="7428" max="7428" width="10.42578125" style="1" customWidth="1"/>
    <col min="7429" max="7438" width="3.7109375" style="1" customWidth="1"/>
    <col min="7439" max="7439" width="4.28515625" style="1" bestFit="1" customWidth="1"/>
    <col min="7440" max="7455" width="3.7109375" style="1" customWidth="1"/>
    <col min="7456" max="7456" width="4" style="1" customWidth="1"/>
    <col min="7457" max="7457" width="3.42578125" style="1" customWidth="1"/>
    <col min="7458" max="7458" width="4.7109375" style="1" customWidth="1"/>
    <col min="7459" max="7459" width="3.28515625" style="1" customWidth="1"/>
    <col min="7460" max="7461" width="0" style="1" hidden="1" customWidth="1"/>
    <col min="7462" max="7462" width="11" style="1" customWidth="1"/>
    <col min="7463" max="7463" width="19.85546875" style="1" customWidth="1"/>
    <col min="7464" max="7466" width="12.7109375" style="1"/>
    <col min="7467" max="7467" width="13.85546875" style="1" customWidth="1"/>
    <col min="7468" max="7680" width="12.7109375" style="1"/>
    <col min="7681" max="7681" width="22.85546875" style="1" customWidth="1"/>
    <col min="7682" max="7682" width="8.5703125" style="1" customWidth="1"/>
    <col min="7683" max="7683" width="8" style="1" customWidth="1"/>
    <col min="7684" max="7684" width="10.42578125" style="1" customWidth="1"/>
    <col min="7685" max="7694" width="3.7109375" style="1" customWidth="1"/>
    <col min="7695" max="7695" width="4.28515625" style="1" bestFit="1" customWidth="1"/>
    <col min="7696" max="7711" width="3.7109375" style="1" customWidth="1"/>
    <col min="7712" max="7712" width="4" style="1" customWidth="1"/>
    <col min="7713" max="7713" width="3.42578125" style="1" customWidth="1"/>
    <col min="7714" max="7714" width="4.7109375" style="1" customWidth="1"/>
    <col min="7715" max="7715" width="3.28515625" style="1" customWidth="1"/>
    <col min="7716" max="7717" width="0" style="1" hidden="1" customWidth="1"/>
    <col min="7718" max="7718" width="11" style="1" customWidth="1"/>
    <col min="7719" max="7719" width="19.85546875" style="1" customWidth="1"/>
    <col min="7720" max="7722" width="12.7109375" style="1"/>
    <col min="7723" max="7723" width="13.85546875" style="1" customWidth="1"/>
    <col min="7724" max="7936" width="12.7109375" style="1"/>
    <col min="7937" max="7937" width="22.85546875" style="1" customWidth="1"/>
    <col min="7938" max="7938" width="8.5703125" style="1" customWidth="1"/>
    <col min="7939" max="7939" width="8" style="1" customWidth="1"/>
    <col min="7940" max="7940" width="10.42578125" style="1" customWidth="1"/>
    <col min="7941" max="7950" width="3.7109375" style="1" customWidth="1"/>
    <col min="7951" max="7951" width="4.28515625" style="1" bestFit="1" customWidth="1"/>
    <col min="7952" max="7967" width="3.7109375" style="1" customWidth="1"/>
    <col min="7968" max="7968" width="4" style="1" customWidth="1"/>
    <col min="7969" max="7969" width="3.42578125" style="1" customWidth="1"/>
    <col min="7970" max="7970" width="4.7109375" style="1" customWidth="1"/>
    <col min="7971" max="7971" width="3.28515625" style="1" customWidth="1"/>
    <col min="7972" max="7973" width="0" style="1" hidden="1" customWidth="1"/>
    <col min="7974" max="7974" width="11" style="1" customWidth="1"/>
    <col min="7975" max="7975" width="19.85546875" style="1" customWidth="1"/>
    <col min="7976" max="7978" width="12.7109375" style="1"/>
    <col min="7979" max="7979" width="13.85546875" style="1" customWidth="1"/>
    <col min="7980" max="8192" width="12.7109375" style="1"/>
    <col min="8193" max="8193" width="22.85546875" style="1" customWidth="1"/>
    <col min="8194" max="8194" width="8.5703125" style="1" customWidth="1"/>
    <col min="8195" max="8195" width="8" style="1" customWidth="1"/>
    <col min="8196" max="8196" width="10.42578125" style="1" customWidth="1"/>
    <col min="8197" max="8206" width="3.7109375" style="1" customWidth="1"/>
    <col min="8207" max="8207" width="4.28515625" style="1" bestFit="1" customWidth="1"/>
    <col min="8208" max="8223" width="3.7109375" style="1" customWidth="1"/>
    <col min="8224" max="8224" width="4" style="1" customWidth="1"/>
    <col min="8225" max="8225" width="3.42578125" style="1" customWidth="1"/>
    <col min="8226" max="8226" width="4.7109375" style="1" customWidth="1"/>
    <col min="8227" max="8227" width="3.28515625" style="1" customWidth="1"/>
    <col min="8228" max="8229" width="0" style="1" hidden="1" customWidth="1"/>
    <col min="8230" max="8230" width="11" style="1" customWidth="1"/>
    <col min="8231" max="8231" width="19.85546875" style="1" customWidth="1"/>
    <col min="8232" max="8234" width="12.7109375" style="1"/>
    <col min="8235" max="8235" width="13.85546875" style="1" customWidth="1"/>
    <col min="8236" max="8448" width="12.7109375" style="1"/>
    <col min="8449" max="8449" width="22.85546875" style="1" customWidth="1"/>
    <col min="8450" max="8450" width="8.5703125" style="1" customWidth="1"/>
    <col min="8451" max="8451" width="8" style="1" customWidth="1"/>
    <col min="8452" max="8452" width="10.42578125" style="1" customWidth="1"/>
    <col min="8453" max="8462" width="3.7109375" style="1" customWidth="1"/>
    <col min="8463" max="8463" width="4.28515625" style="1" bestFit="1" customWidth="1"/>
    <col min="8464" max="8479" width="3.7109375" style="1" customWidth="1"/>
    <col min="8480" max="8480" width="4" style="1" customWidth="1"/>
    <col min="8481" max="8481" width="3.42578125" style="1" customWidth="1"/>
    <col min="8482" max="8482" width="4.7109375" style="1" customWidth="1"/>
    <col min="8483" max="8483" width="3.28515625" style="1" customWidth="1"/>
    <col min="8484" max="8485" width="0" style="1" hidden="1" customWidth="1"/>
    <col min="8486" max="8486" width="11" style="1" customWidth="1"/>
    <col min="8487" max="8487" width="19.85546875" style="1" customWidth="1"/>
    <col min="8488" max="8490" width="12.7109375" style="1"/>
    <col min="8491" max="8491" width="13.85546875" style="1" customWidth="1"/>
    <col min="8492" max="8704" width="12.7109375" style="1"/>
    <col min="8705" max="8705" width="22.85546875" style="1" customWidth="1"/>
    <col min="8706" max="8706" width="8.5703125" style="1" customWidth="1"/>
    <col min="8707" max="8707" width="8" style="1" customWidth="1"/>
    <col min="8708" max="8708" width="10.42578125" style="1" customWidth="1"/>
    <col min="8709" max="8718" width="3.7109375" style="1" customWidth="1"/>
    <col min="8719" max="8719" width="4.28515625" style="1" bestFit="1" customWidth="1"/>
    <col min="8720" max="8735" width="3.7109375" style="1" customWidth="1"/>
    <col min="8736" max="8736" width="4" style="1" customWidth="1"/>
    <col min="8737" max="8737" width="3.42578125" style="1" customWidth="1"/>
    <col min="8738" max="8738" width="4.7109375" style="1" customWidth="1"/>
    <col min="8739" max="8739" width="3.28515625" style="1" customWidth="1"/>
    <col min="8740" max="8741" width="0" style="1" hidden="1" customWidth="1"/>
    <col min="8742" max="8742" width="11" style="1" customWidth="1"/>
    <col min="8743" max="8743" width="19.85546875" style="1" customWidth="1"/>
    <col min="8744" max="8746" width="12.7109375" style="1"/>
    <col min="8747" max="8747" width="13.85546875" style="1" customWidth="1"/>
    <col min="8748" max="8960" width="12.7109375" style="1"/>
    <col min="8961" max="8961" width="22.85546875" style="1" customWidth="1"/>
    <col min="8962" max="8962" width="8.5703125" style="1" customWidth="1"/>
    <col min="8963" max="8963" width="8" style="1" customWidth="1"/>
    <col min="8964" max="8964" width="10.42578125" style="1" customWidth="1"/>
    <col min="8965" max="8974" width="3.7109375" style="1" customWidth="1"/>
    <col min="8975" max="8975" width="4.28515625" style="1" bestFit="1" customWidth="1"/>
    <col min="8976" max="8991" width="3.7109375" style="1" customWidth="1"/>
    <col min="8992" max="8992" width="4" style="1" customWidth="1"/>
    <col min="8993" max="8993" width="3.42578125" style="1" customWidth="1"/>
    <col min="8994" max="8994" width="4.7109375" style="1" customWidth="1"/>
    <col min="8995" max="8995" width="3.28515625" style="1" customWidth="1"/>
    <col min="8996" max="8997" width="0" style="1" hidden="1" customWidth="1"/>
    <col min="8998" max="8998" width="11" style="1" customWidth="1"/>
    <col min="8999" max="8999" width="19.85546875" style="1" customWidth="1"/>
    <col min="9000" max="9002" width="12.7109375" style="1"/>
    <col min="9003" max="9003" width="13.85546875" style="1" customWidth="1"/>
    <col min="9004" max="9216" width="12.7109375" style="1"/>
    <col min="9217" max="9217" width="22.85546875" style="1" customWidth="1"/>
    <col min="9218" max="9218" width="8.5703125" style="1" customWidth="1"/>
    <col min="9219" max="9219" width="8" style="1" customWidth="1"/>
    <col min="9220" max="9220" width="10.42578125" style="1" customWidth="1"/>
    <col min="9221" max="9230" width="3.7109375" style="1" customWidth="1"/>
    <col min="9231" max="9231" width="4.28515625" style="1" bestFit="1" customWidth="1"/>
    <col min="9232" max="9247" width="3.7109375" style="1" customWidth="1"/>
    <col min="9248" max="9248" width="4" style="1" customWidth="1"/>
    <col min="9249" max="9249" width="3.42578125" style="1" customWidth="1"/>
    <col min="9250" max="9250" width="4.7109375" style="1" customWidth="1"/>
    <col min="9251" max="9251" width="3.28515625" style="1" customWidth="1"/>
    <col min="9252" max="9253" width="0" style="1" hidden="1" customWidth="1"/>
    <col min="9254" max="9254" width="11" style="1" customWidth="1"/>
    <col min="9255" max="9255" width="19.85546875" style="1" customWidth="1"/>
    <col min="9256" max="9258" width="12.7109375" style="1"/>
    <col min="9259" max="9259" width="13.85546875" style="1" customWidth="1"/>
    <col min="9260" max="9472" width="12.7109375" style="1"/>
    <col min="9473" max="9473" width="22.85546875" style="1" customWidth="1"/>
    <col min="9474" max="9474" width="8.5703125" style="1" customWidth="1"/>
    <col min="9475" max="9475" width="8" style="1" customWidth="1"/>
    <col min="9476" max="9476" width="10.42578125" style="1" customWidth="1"/>
    <col min="9477" max="9486" width="3.7109375" style="1" customWidth="1"/>
    <col min="9487" max="9487" width="4.28515625" style="1" bestFit="1" customWidth="1"/>
    <col min="9488" max="9503" width="3.7109375" style="1" customWidth="1"/>
    <col min="9504" max="9504" width="4" style="1" customWidth="1"/>
    <col min="9505" max="9505" width="3.42578125" style="1" customWidth="1"/>
    <col min="9506" max="9506" width="4.7109375" style="1" customWidth="1"/>
    <col min="9507" max="9507" width="3.28515625" style="1" customWidth="1"/>
    <col min="9508" max="9509" width="0" style="1" hidden="1" customWidth="1"/>
    <col min="9510" max="9510" width="11" style="1" customWidth="1"/>
    <col min="9511" max="9511" width="19.85546875" style="1" customWidth="1"/>
    <col min="9512" max="9514" width="12.7109375" style="1"/>
    <col min="9515" max="9515" width="13.85546875" style="1" customWidth="1"/>
    <col min="9516" max="9728" width="12.7109375" style="1"/>
    <col min="9729" max="9729" width="22.85546875" style="1" customWidth="1"/>
    <col min="9730" max="9730" width="8.5703125" style="1" customWidth="1"/>
    <col min="9731" max="9731" width="8" style="1" customWidth="1"/>
    <col min="9732" max="9732" width="10.42578125" style="1" customWidth="1"/>
    <col min="9733" max="9742" width="3.7109375" style="1" customWidth="1"/>
    <col min="9743" max="9743" width="4.28515625" style="1" bestFit="1" customWidth="1"/>
    <col min="9744" max="9759" width="3.7109375" style="1" customWidth="1"/>
    <col min="9760" max="9760" width="4" style="1" customWidth="1"/>
    <col min="9761" max="9761" width="3.42578125" style="1" customWidth="1"/>
    <col min="9762" max="9762" width="4.7109375" style="1" customWidth="1"/>
    <col min="9763" max="9763" width="3.28515625" style="1" customWidth="1"/>
    <col min="9764" max="9765" width="0" style="1" hidden="1" customWidth="1"/>
    <col min="9766" max="9766" width="11" style="1" customWidth="1"/>
    <col min="9767" max="9767" width="19.85546875" style="1" customWidth="1"/>
    <col min="9768" max="9770" width="12.7109375" style="1"/>
    <col min="9771" max="9771" width="13.85546875" style="1" customWidth="1"/>
    <col min="9772" max="9984" width="12.7109375" style="1"/>
    <col min="9985" max="9985" width="22.85546875" style="1" customWidth="1"/>
    <col min="9986" max="9986" width="8.5703125" style="1" customWidth="1"/>
    <col min="9987" max="9987" width="8" style="1" customWidth="1"/>
    <col min="9988" max="9988" width="10.42578125" style="1" customWidth="1"/>
    <col min="9989" max="9998" width="3.7109375" style="1" customWidth="1"/>
    <col min="9999" max="9999" width="4.28515625" style="1" bestFit="1" customWidth="1"/>
    <col min="10000" max="10015" width="3.7109375" style="1" customWidth="1"/>
    <col min="10016" max="10016" width="4" style="1" customWidth="1"/>
    <col min="10017" max="10017" width="3.42578125" style="1" customWidth="1"/>
    <col min="10018" max="10018" width="4.7109375" style="1" customWidth="1"/>
    <col min="10019" max="10019" width="3.28515625" style="1" customWidth="1"/>
    <col min="10020" max="10021" width="0" style="1" hidden="1" customWidth="1"/>
    <col min="10022" max="10022" width="11" style="1" customWidth="1"/>
    <col min="10023" max="10023" width="19.85546875" style="1" customWidth="1"/>
    <col min="10024" max="10026" width="12.7109375" style="1"/>
    <col min="10027" max="10027" width="13.85546875" style="1" customWidth="1"/>
    <col min="10028" max="10240" width="12.7109375" style="1"/>
    <col min="10241" max="10241" width="22.85546875" style="1" customWidth="1"/>
    <col min="10242" max="10242" width="8.5703125" style="1" customWidth="1"/>
    <col min="10243" max="10243" width="8" style="1" customWidth="1"/>
    <col min="10244" max="10244" width="10.42578125" style="1" customWidth="1"/>
    <col min="10245" max="10254" width="3.7109375" style="1" customWidth="1"/>
    <col min="10255" max="10255" width="4.28515625" style="1" bestFit="1" customWidth="1"/>
    <col min="10256" max="10271" width="3.7109375" style="1" customWidth="1"/>
    <col min="10272" max="10272" width="4" style="1" customWidth="1"/>
    <col min="10273" max="10273" width="3.42578125" style="1" customWidth="1"/>
    <col min="10274" max="10274" width="4.7109375" style="1" customWidth="1"/>
    <col min="10275" max="10275" width="3.28515625" style="1" customWidth="1"/>
    <col min="10276" max="10277" width="0" style="1" hidden="1" customWidth="1"/>
    <col min="10278" max="10278" width="11" style="1" customWidth="1"/>
    <col min="10279" max="10279" width="19.85546875" style="1" customWidth="1"/>
    <col min="10280" max="10282" width="12.7109375" style="1"/>
    <col min="10283" max="10283" width="13.85546875" style="1" customWidth="1"/>
    <col min="10284" max="10496" width="12.7109375" style="1"/>
    <col min="10497" max="10497" width="22.85546875" style="1" customWidth="1"/>
    <col min="10498" max="10498" width="8.5703125" style="1" customWidth="1"/>
    <col min="10499" max="10499" width="8" style="1" customWidth="1"/>
    <col min="10500" max="10500" width="10.42578125" style="1" customWidth="1"/>
    <col min="10501" max="10510" width="3.7109375" style="1" customWidth="1"/>
    <col min="10511" max="10511" width="4.28515625" style="1" bestFit="1" customWidth="1"/>
    <col min="10512" max="10527" width="3.7109375" style="1" customWidth="1"/>
    <col min="10528" max="10528" width="4" style="1" customWidth="1"/>
    <col min="10529" max="10529" width="3.42578125" style="1" customWidth="1"/>
    <col min="10530" max="10530" width="4.7109375" style="1" customWidth="1"/>
    <col min="10531" max="10531" width="3.28515625" style="1" customWidth="1"/>
    <col min="10532" max="10533" width="0" style="1" hidden="1" customWidth="1"/>
    <col min="10534" max="10534" width="11" style="1" customWidth="1"/>
    <col min="10535" max="10535" width="19.85546875" style="1" customWidth="1"/>
    <col min="10536" max="10538" width="12.7109375" style="1"/>
    <col min="10539" max="10539" width="13.85546875" style="1" customWidth="1"/>
    <col min="10540" max="10752" width="12.7109375" style="1"/>
    <col min="10753" max="10753" width="22.85546875" style="1" customWidth="1"/>
    <col min="10754" max="10754" width="8.5703125" style="1" customWidth="1"/>
    <col min="10755" max="10755" width="8" style="1" customWidth="1"/>
    <col min="10756" max="10756" width="10.42578125" style="1" customWidth="1"/>
    <col min="10757" max="10766" width="3.7109375" style="1" customWidth="1"/>
    <col min="10767" max="10767" width="4.28515625" style="1" bestFit="1" customWidth="1"/>
    <col min="10768" max="10783" width="3.7109375" style="1" customWidth="1"/>
    <col min="10784" max="10784" width="4" style="1" customWidth="1"/>
    <col min="10785" max="10785" width="3.42578125" style="1" customWidth="1"/>
    <col min="10786" max="10786" width="4.7109375" style="1" customWidth="1"/>
    <col min="10787" max="10787" width="3.28515625" style="1" customWidth="1"/>
    <col min="10788" max="10789" width="0" style="1" hidden="1" customWidth="1"/>
    <col min="10790" max="10790" width="11" style="1" customWidth="1"/>
    <col min="10791" max="10791" width="19.85546875" style="1" customWidth="1"/>
    <col min="10792" max="10794" width="12.7109375" style="1"/>
    <col min="10795" max="10795" width="13.85546875" style="1" customWidth="1"/>
    <col min="10796" max="11008" width="12.7109375" style="1"/>
    <col min="11009" max="11009" width="22.85546875" style="1" customWidth="1"/>
    <col min="11010" max="11010" width="8.5703125" style="1" customWidth="1"/>
    <col min="11011" max="11011" width="8" style="1" customWidth="1"/>
    <col min="11012" max="11012" width="10.42578125" style="1" customWidth="1"/>
    <col min="11013" max="11022" width="3.7109375" style="1" customWidth="1"/>
    <col min="11023" max="11023" width="4.28515625" style="1" bestFit="1" customWidth="1"/>
    <col min="11024" max="11039" width="3.7109375" style="1" customWidth="1"/>
    <col min="11040" max="11040" width="4" style="1" customWidth="1"/>
    <col min="11041" max="11041" width="3.42578125" style="1" customWidth="1"/>
    <col min="11042" max="11042" width="4.7109375" style="1" customWidth="1"/>
    <col min="11043" max="11043" width="3.28515625" style="1" customWidth="1"/>
    <col min="11044" max="11045" width="0" style="1" hidden="1" customWidth="1"/>
    <col min="11046" max="11046" width="11" style="1" customWidth="1"/>
    <col min="11047" max="11047" width="19.85546875" style="1" customWidth="1"/>
    <col min="11048" max="11050" width="12.7109375" style="1"/>
    <col min="11051" max="11051" width="13.85546875" style="1" customWidth="1"/>
    <col min="11052" max="11264" width="12.7109375" style="1"/>
    <col min="11265" max="11265" width="22.85546875" style="1" customWidth="1"/>
    <col min="11266" max="11266" width="8.5703125" style="1" customWidth="1"/>
    <col min="11267" max="11267" width="8" style="1" customWidth="1"/>
    <col min="11268" max="11268" width="10.42578125" style="1" customWidth="1"/>
    <col min="11269" max="11278" width="3.7109375" style="1" customWidth="1"/>
    <col min="11279" max="11279" width="4.28515625" style="1" bestFit="1" customWidth="1"/>
    <col min="11280" max="11295" width="3.7109375" style="1" customWidth="1"/>
    <col min="11296" max="11296" width="4" style="1" customWidth="1"/>
    <col min="11297" max="11297" width="3.42578125" style="1" customWidth="1"/>
    <col min="11298" max="11298" width="4.7109375" style="1" customWidth="1"/>
    <col min="11299" max="11299" width="3.28515625" style="1" customWidth="1"/>
    <col min="11300" max="11301" width="0" style="1" hidden="1" customWidth="1"/>
    <col min="11302" max="11302" width="11" style="1" customWidth="1"/>
    <col min="11303" max="11303" width="19.85546875" style="1" customWidth="1"/>
    <col min="11304" max="11306" width="12.7109375" style="1"/>
    <col min="11307" max="11307" width="13.85546875" style="1" customWidth="1"/>
    <col min="11308" max="11520" width="12.7109375" style="1"/>
    <col min="11521" max="11521" width="22.85546875" style="1" customWidth="1"/>
    <col min="11522" max="11522" width="8.5703125" style="1" customWidth="1"/>
    <col min="11523" max="11523" width="8" style="1" customWidth="1"/>
    <col min="11524" max="11524" width="10.42578125" style="1" customWidth="1"/>
    <col min="11525" max="11534" width="3.7109375" style="1" customWidth="1"/>
    <col min="11535" max="11535" width="4.28515625" style="1" bestFit="1" customWidth="1"/>
    <col min="11536" max="11551" width="3.7109375" style="1" customWidth="1"/>
    <col min="11552" max="11552" width="4" style="1" customWidth="1"/>
    <col min="11553" max="11553" width="3.42578125" style="1" customWidth="1"/>
    <col min="11554" max="11554" width="4.7109375" style="1" customWidth="1"/>
    <col min="11555" max="11555" width="3.28515625" style="1" customWidth="1"/>
    <col min="11556" max="11557" width="0" style="1" hidden="1" customWidth="1"/>
    <col min="11558" max="11558" width="11" style="1" customWidth="1"/>
    <col min="11559" max="11559" width="19.85546875" style="1" customWidth="1"/>
    <col min="11560" max="11562" width="12.7109375" style="1"/>
    <col min="11563" max="11563" width="13.85546875" style="1" customWidth="1"/>
    <col min="11564" max="11776" width="12.7109375" style="1"/>
    <col min="11777" max="11777" width="22.85546875" style="1" customWidth="1"/>
    <col min="11778" max="11778" width="8.5703125" style="1" customWidth="1"/>
    <col min="11779" max="11779" width="8" style="1" customWidth="1"/>
    <col min="11780" max="11780" width="10.42578125" style="1" customWidth="1"/>
    <col min="11781" max="11790" width="3.7109375" style="1" customWidth="1"/>
    <col min="11791" max="11791" width="4.28515625" style="1" bestFit="1" customWidth="1"/>
    <col min="11792" max="11807" width="3.7109375" style="1" customWidth="1"/>
    <col min="11808" max="11808" width="4" style="1" customWidth="1"/>
    <col min="11809" max="11809" width="3.42578125" style="1" customWidth="1"/>
    <col min="11810" max="11810" width="4.7109375" style="1" customWidth="1"/>
    <col min="11811" max="11811" width="3.28515625" style="1" customWidth="1"/>
    <col min="11812" max="11813" width="0" style="1" hidden="1" customWidth="1"/>
    <col min="11814" max="11814" width="11" style="1" customWidth="1"/>
    <col min="11815" max="11815" width="19.85546875" style="1" customWidth="1"/>
    <col min="11816" max="11818" width="12.7109375" style="1"/>
    <col min="11819" max="11819" width="13.85546875" style="1" customWidth="1"/>
    <col min="11820" max="12032" width="12.7109375" style="1"/>
    <col min="12033" max="12033" width="22.85546875" style="1" customWidth="1"/>
    <col min="12034" max="12034" width="8.5703125" style="1" customWidth="1"/>
    <col min="12035" max="12035" width="8" style="1" customWidth="1"/>
    <col min="12036" max="12036" width="10.42578125" style="1" customWidth="1"/>
    <col min="12037" max="12046" width="3.7109375" style="1" customWidth="1"/>
    <col min="12047" max="12047" width="4.28515625" style="1" bestFit="1" customWidth="1"/>
    <col min="12048" max="12063" width="3.7109375" style="1" customWidth="1"/>
    <col min="12064" max="12064" width="4" style="1" customWidth="1"/>
    <col min="12065" max="12065" width="3.42578125" style="1" customWidth="1"/>
    <col min="12066" max="12066" width="4.7109375" style="1" customWidth="1"/>
    <col min="12067" max="12067" width="3.28515625" style="1" customWidth="1"/>
    <col min="12068" max="12069" width="0" style="1" hidden="1" customWidth="1"/>
    <col min="12070" max="12070" width="11" style="1" customWidth="1"/>
    <col min="12071" max="12071" width="19.85546875" style="1" customWidth="1"/>
    <col min="12072" max="12074" width="12.7109375" style="1"/>
    <col min="12075" max="12075" width="13.85546875" style="1" customWidth="1"/>
    <col min="12076" max="12288" width="12.7109375" style="1"/>
    <col min="12289" max="12289" width="22.85546875" style="1" customWidth="1"/>
    <col min="12290" max="12290" width="8.5703125" style="1" customWidth="1"/>
    <col min="12291" max="12291" width="8" style="1" customWidth="1"/>
    <col min="12292" max="12292" width="10.42578125" style="1" customWidth="1"/>
    <col min="12293" max="12302" width="3.7109375" style="1" customWidth="1"/>
    <col min="12303" max="12303" width="4.28515625" style="1" bestFit="1" customWidth="1"/>
    <col min="12304" max="12319" width="3.7109375" style="1" customWidth="1"/>
    <col min="12320" max="12320" width="4" style="1" customWidth="1"/>
    <col min="12321" max="12321" width="3.42578125" style="1" customWidth="1"/>
    <col min="12322" max="12322" width="4.7109375" style="1" customWidth="1"/>
    <col min="12323" max="12323" width="3.28515625" style="1" customWidth="1"/>
    <col min="12324" max="12325" width="0" style="1" hidden="1" customWidth="1"/>
    <col min="12326" max="12326" width="11" style="1" customWidth="1"/>
    <col min="12327" max="12327" width="19.85546875" style="1" customWidth="1"/>
    <col min="12328" max="12330" width="12.7109375" style="1"/>
    <col min="12331" max="12331" width="13.85546875" style="1" customWidth="1"/>
    <col min="12332" max="12544" width="12.7109375" style="1"/>
    <col min="12545" max="12545" width="22.85546875" style="1" customWidth="1"/>
    <col min="12546" max="12546" width="8.5703125" style="1" customWidth="1"/>
    <col min="12547" max="12547" width="8" style="1" customWidth="1"/>
    <col min="12548" max="12548" width="10.42578125" style="1" customWidth="1"/>
    <col min="12549" max="12558" width="3.7109375" style="1" customWidth="1"/>
    <col min="12559" max="12559" width="4.28515625" style="1" bestFit="1" customWidth="1"/>
    <col min="12560" max="12575" width="3.7109375" style="1" customWidth="1"/>
    <col min="12576" max="12576" width="4" style="1" customWidth="1"/>
    <col min="12577" max="12577" width="3.42578125" style="1" customWidth="1"/>
    <col min="12578" max="12578" width="4.7109375" style="1" customWidth="1"/>
    <col min="12579" max="12579" width="3.28515625" style="1" customWidth="1"/>
    <col min="12580" max="12581" width="0" style="1" hidden="1" customWidth="1"/>
    <col min="12582" max="12582" width="11" style="1" customWidth="1"/>
    <col min="12583" max="12583" width="19.85546875" style="1" customWidth="1"/>
    <col min="12584" max="12586" width="12.7109375" style="1"/>
    <col min="12587" max="12587" width="13.85546875" style="1" customWidth="1"/>
    <col min="12588" max="12800" width="12.7109375" style="1"/>
    <col min="12801" max="12801" width="22.85546875" style="1" customWidth="1"/>
    <col min="12802" max="12802" width="8.5703125" style="1" customWidth="1"/>
    <col min="12803" max="12803" width="8" style="1" customWidth="1"/>
    <col min="12804" max="12804" width="10.42578125" style="1" customWidth="1"/>
    <col min="12805" max="12814" width="3.7109375" style="1" customWidth="1"/>
    <col min="12815" max="12815" width="4.28515625" style="1" bestFit="1" customWidth="1"/>
    <col min="12816" max="12831" width="3.7109375" style="1" customWidth="1"/>
    <col min="12832" max="12832" width="4" style="1" customWidth="1"/>
    <col min="12833" max="12833" width="3.42578125" style="1" customWidth="1"/>
    <col min="12834" max="12834" width="4.7109375" style="1" customWidth="1"/>
    <col min="12835" max="12835" width="3.28515625" style="1" customWidth="1"/>
    <col min="12836" max="12837" width="0" style="1" hidden="1" customWidth="1"/>
    <col min="12838" max="12838" width="11" style="1" customWidth="1"/>
    <col min="12839" max="12839" width="19.85546875" style="1" customWidth="1"/>
    <col min="12840" max="12842" width="12.7109375" style="1"/>
    <col min="12843" max="12843" width="13.85546875" style="1" customWidth="1"/>
    <col min="12844" max="13056" width="12.7109375" style="1"/>
    <col min="13057" max="13057" width="22.85546875" style="1" customWidth="1"/>
    <col min="13058" max="13058" width="8.5703125" style="1" customWidth="1"/>
    <col min="13059" max="13059" width="8" style="1" customWidth="1"/>
    <col min="13060" max="13060" width="10.42578125" style="1" customWidth="1"/>
    <col min="13061" max="13070" width="3.7109375" style="1" customWidth="1"/>
    <col min="13071" max="13071" width="4.28515625" style="1" bestFit="1" customWidth="1"/>
    <col min="13072" max="13087" width="3.7109375" style="1" customWidth="1"/>
    <col min="13088" max="13088" width="4" style="1" customWidth="1"/>
    <col min="13089" max="13089" width="3.42578125" style="1" customWidth="1"/>
    <col min="13090" max="13090" width="4.7109375" style="1" customWidth="1"/>
    <col min="13091" max="13091" width="3.28515625" style="1" customWidth="1"/>
    <col min="13092" max="13093" width="0" style="1" hidden="1" customWidth="1"/>
    <col min="13094" max="13094" width="11" style="1" customWidth="1"/>
    <col min="13095" max="13095" width="19.85546875" style="1" customWidth="1"/>
    <col min="13096" max="13098" width="12.7109375" style="1"/>
    <col min="13099" max="13099" width="13.85546875" style="1" customWidth="1"/>
    <col min="13100" max="13312" width="12.7109375" style="1"/>
    <col min="13313" max="13313" width="22.85546875" style="1" customWidth="1"/>
    <col min="13314" max="13314" width="8.5703125" style="1" customWidth="1"/>
    <col min="13315" max="13315" width="8" style="1" customWidth="1"/>
    <col min="13316" max="13316" width="10.42578125" style="1" customWidth="1"/>
    <col min="13317" max="13326" width="3.7109375" style="1" customWidth="1"/>
    <col min="13327" max="13327" width="4.28515625" style="1" bestFit="1" customWidth="1"/>
    <col min="13328" max="13343" width="3.7109375" style="1" customWidth="1"/>
    <col min="13344" max="13344" width="4" style="1" customWidth="1"/>
    <col min="13345" max="13345" width="3.42578125" style="1" customWidth="1"/>
    <col min="13346" max="13346" width="4.7109375" style="1" customWidth="1"/>
    <col min="13347" max="13347" width="3.28515625" style="1" customWidth="1"/>
    <col min="13348" max="13349" width="0" style="1" hidden="1" customWidth="1"/>
    <col min="13350" max="13350" width="11" style="1" customWidth="1"/>
    <col min="13351" max="13351" width="19.85546875" style="1" customWidth="1"/>
    <col min="13352" max="13354" width="12.7109375" style="1"/>
    <col min="13355" max="13355" width="13.85546875" style="1" customWidth="1"/>
    <col min="13356" max="13568" width="12.7109375" style="1"/>
    <col min="13569" max="13569" width="22.85546875" style="1" customWidth="1"/>
    <col min="13570" max="13570" width="8.5703125" style="1" customWidth="1"/>
    <col min="13571" max="13571" width="8" style="1" customWidth="1"/>
    <col min="13572" max="13572" width="10.42578125" style="1" customWidth="1"/>
    <col min="13573" max="13582" width="3.7109375" style="1" customWidth="1"/>
    <col min="13583" max="13583" width="4.28515625" style="1" bestFit="1" customWidth="1"/>
    <col min="13584" max="13599" width="3.7109375" style="1" customWidth="1"/>
    <col min="13600" max="13600" width="4" style="1" customWidth="1"/>
    <col min="13601" max="13601" width="3.42578125" style="1" customWidth="1"/>
    <col min="13602" max="13602" width="4.7109375" style="1" customWidth="1"/>
    <col min="13603" max="13603" width="3.28515625" style="1" customWidth="1"/>
    <col min="13604" max="13605" width="0" style="1" hidden="1" customWidth="1"/>
    <col min="13606" max="13606" width="11" style="1" customWidth="1"/>
    <col min="13607" max="13607" width="19.85546875" style="1" customWidth="1"/>
    <col min="13608" max="13610" width="12.7109375" style="1"/>
    <col min="13611" max="13611" width="13.85546875" style="1" customWidth="1"/>
    <col min="13612" max="13824" width="12.7109375" style="1"/>
    <col min="13825" max="13825" width="22.85546875" style="1" customWidth="1"/>
    <col min="13826" max="13826" width="8.5703125" style="1" customWidth="1"/>
    <col min="13827" max="13827" width="8" style="1" customWidth="1"/>
    <col min="13828" max="13828" width="10.42578125" style="1" customWidth="1"/>
    <col min="13829" max="13838" width="3.7109375" style="1" customWidth="1"/>
    <col min="13839" max="13839" width="4.28515625" style="1" bestFit="1" customWidth="1"/>
    <col min="13840" max="13855" width="3.7109375" style="1" customWidth="1"/>
    <col min="13856" max="13856" width="4" style="1" customWidth="1"/>
    <col min="13857" max="13857" width="3.42578125" style="1" customWidth="1"/>
    <col min="13858" max="13858" width="4.7109375" style="1" customWidth="1"/>
    <col min="13859" max="13859" width="3.28515625" style="1" customWidth="1"/>
    <col min="13860" max="13861" width="0" style="1" hidden="1" customWidth="1"/>
    <col min="13862" max="13862" width="11" style="1" customWidth="1"/>
    <col min="13863" max="13863" width="19.85546875" style="1" customWidth="1"/>
    <col min="13864" max="13866" width="12.7109375" style="1"/>
    <col min="13867" max="13867" width="13.85546875" style="1" customWidth="1"/>
    <col min="13868" max="14080" width="12.7109375" style="1"/>
    <col min="14081" max="14081" width="22.85546875" style="1" customWidth="1"/>
    <col min="14082" max="14082" width="8.5703125" style="1" customWidth="1"/>
    <col min="14083" max="14083" width="8" style="1" customWidth="1"/>
    <col min="14084" max="14084" width="10.42578125" style="1" customWidth="1"/>
    <col min="14085" max="14094" width="3.7109375" style="1" customWidth="1"/>
    <col min="14095" max="14095" width="4.28515625" style="1" bestFit="1" customWidth="1"/>
    <col min="14096" max="14111" width="3.7109375" style="1" customWidth="1"/>
    <col min="14112" max="14112" width="4" style="1" customWidth="1"/>
    <col min="14113" max="14113" width="3.42578125" style="1" customWidth="1"/>
    <col min="14114" max="14114" width="4.7109375" style="1" customWidth="1"/>
    <col min="14115" max="14115" width="3.28515625" style="1" customWidth="1"/>
    <col min="14116" max="14117" width="0" style="1" hidden="1" customWidth="1"/>
    <col min="14118" max="14118" width="11" style="1" customWidth="1"/>
    <col min="14119" max="14119" width="19.85546875" style="1" customWidth="1"/>
    <col min="14120" max="14122" width="12.7109375" style="1"/>
    <col min="14123" max="14123" width="13.85546875" style="1" customWidth="1"/>
    <col min="14124" max="14336" width="12.7109375" style="1"/>
    <col min="14337" max="14337" width="22.85546875" style="1" customWidth="1"/>
    <col min="14338" max="14338" width="8.5703125" style="1" customWidth="1"/>
    <col min="14339" max="14339" width="8" style="1" customWidth="1"/>
    <col min="14340" max="14340" width="10.42578125" style="1" customWidth="1"/>
    <col min="14341" max="14350" width="3.7109375" style="1" customWidth="1"/>
    <col min="14351" max="14351" width="4.28515625" style="1" bestFit="1" customWidth="1"/>
    <col min="14352" max="14367" width="3.7109375" style="1" customWidth="1"/>
    <col min="14368" max="14368" width="4" style="1" customWidth="1"/>
    <col min="14369" max="14369" width="3.42578125" style="1" customWidth="1"/>
    <col min="14370" max="14370" width="4.7109375" style="1" customWidth="1"/>
    <col min="14371" max="14371" width="3.28515625" style="1" customWidth="1"/>
    <col min="14372" max="14373" width="0" style="1" hidden="1" customWidth="1"/>
    <col min="14374" max="14374" width="11" style="1" customWidth="1"/>
    <col min="14375" max="14375" width="19.85546875" style="1" customWidth="1"/>
    <col min="14376" max="14378" width="12.7109375" style="1"/>
    <col min="14379" max="14379" width="13.85546875" style="1" customWidth="1"/>
    <col min="14380" max="14592" width="12.7109375" style="1"/>
    <col min="14593" max="14593" width="22.85546875" style="1" customWidth="1"/>
    <col min="14594" max="14594" width="8.5703125" style="1" customWidth="1"/>
    <col min="14595" max="14595" width="8" style="1" customWidth="1"/>
    <col min="14596" max="14596" width="10.42578125" style="1" customWidth="1"/>
    <col min="14597" max="14606" width="3.7109375" style="1" customWidth="1"/>
    <col min="14607" max="14607" width="4.28515625" style="1" bestFit="1" customWidth="1"/>
    <col min="14608" max="14623" width="3.7109375" style="1" customWidth="1"/>
    <col min="14624" max="14624" width="4" style="1" customWidth="1"/>
    <col min="14625" max="14625" width="3.42578125" style="1" customWidth="1"/>
    <col min="14626" max="14626" width="4.7109375" style="1" customWidth="1"/>
    <col min="14627" max="14627" width="3.28515625" style="1" customWidth="1"/>
    <col min="14628" max="14629" width="0" style="1" hidden="1" customWidth="1"/>
    <col min="14630" max="14630" width="11" style="1" customWidth="1"/>
    <col min="14631" max="14631" width="19.85546875" style="1" customWidth="1"/>
    <col min="14632" max="14634" width="12.7109375" style="1"/>
    <col min="14635" max="14635" width="13.85546875" style="1" customWidth="1"/>
    <col min="14636" max="14848" width="12.7109375" style="1"/>
    <col min="14849" max="14849" width="22.85546875" style="1" customWidth="1"/>
    <col min="14850" max="14850" width="8.5703125" style="1" customWidth="1"/>
    <col min="14851" max="14851" width="8" style="1" customWidth="1"/>
    <col min="14852" max="14852" width="10.42578125" style="1" customWidth="1"/>
    <col min="14853" max="14862" width="3.7109375" style="1" customWidth="1"/>
    <col min="14863" max="14863" width="4.28515625" style="1" bestFit="1" customWidth="1"/>
    <col min="14864" max="14879" width="3.7109375" style="1" customWidth="1"/>
    <col min="14880" max="14880" width="4" style="1" customWidth="1"/>
    <col min="14881" max="14881" width="3.42578125" style="1" customWidth="1"/>
    <col min="14882" max="14882" width="4.7109375" style="1" customWidth="1"/>
    <col min="14883" max="14883" width="3.28515625" style="1" customWidth="1"/>
    <col min="14884" max="14885" width="0" style="1" hidden="1" customWidth="1"/>
    <col min="14886" max="14886" width="11" style="1" customWidth="1"/>
    <col min="14887" max="14887" width="19.85546875" style="1" customWidth="1"/>
    <col min="14888" max="14890" width="12.7109375" style="1"/>
    <col min="14891" max="14891" width="13.85546875" style="1" customWidth="1"/>
    <col min="14892" max="15104" width="12.7109375" style="1"/>
    <col min="15105" max="15105" width="22.85546875" style="1" customWidth="1"/>
    <col min="15106" max="15106" width="8.5703125" style="1" customWidth="1"/>
    <col min="15107" max="15107" width="8" style="1" customWidth="1"/>
    <col min="15108" max="15108" width="10.42578125" style="1" customWidth="1"/>
    <col min="15109" max="15118" width="3.7109375" style="1" customWidth="1"/>
    <col min="15119" max="15119" width="4.28515625" style="1" bestFit="1" customWidth="1"/>
    <col min="15120" max="15135" width="3.7109375" style="1" customWidth="1"/>
    <col min="15136" max="15136" width="4" style="1" customWidth="1"/>
    <col min="15137" max="15137" width="3.42578125" style="1" customWidth="1"/>
    <col min="15138" max="15138" width="4.7109375" style="1" customWidth="1"/>
    <col min="15139" max="15139" width="3.28515625" style="1" customWidth="1"/>
    <col min="15140" max="15141" width="0" style="1" hidden="1" customWidth="1"/>
    <col min="15142" max="15142" width="11" style="1" customWidth="1"/>
    <col min="15143" max="15143" width="19.85546875" style="1" customWidth="1"/>
    <col min="15144" max="15146" width="12.7109375" style="1"/>
    <col min="15147" max="15147" width="13.85546875" style="1" customWidth="1"/>
    <col min="15148" max="15360" width="12.7109375" style="1"/>
    <col min="15361" max="15361" width="22.85546875" style="1" customWidth="1"/>
    <col min="15362" max="15362" width="8.5703125" style="1" customWidth="1"/>
    <col min="15363" max="15363" width="8" style="1" customWidth="1"/>
    <col min="15364" max="15364" width="10.42578125" style="1" customWidth="1"/>
    <col min="15365" max="15374" width="3.7109375" style="1" customWidth="1"/>
    <col min="15375" max="15375" width="4.28515625" style="1" bestFit="1" customWidth="1"/>
    <col min="15376" max="15391" width="3.7109375" style="1" customWidth="1"/>
    <col min="15392" max="15392" width="4" style="1" customWidth="1"/>
    <col min="15393" max="15393" width="3.42578125" style="1" customWidth="1"/>
    <col min="15394" max="15394" width="4.7109375" style="1" customWidth="1"/>
    <col min="15395" max="15395" width="3.28515625" style="1" customWidth="1"/>
    <col min="15396" max="15397" width="0" style="1" hidden="1" customWidth="1"/>
    <col min="15398" max="15398" width="11" style="1" customWidth="1"/>
    <col min="15399" max="15399" width="19.85546875" style="1" customWidth="1"/>
    <col min="15400" max="15402" width="12.7109375" style="1"/>
    <col min="15403" max="15403" width="13.85546875" style="1" customWidth="1"/>
    <col min="15404" max="15616" width="12.7109375" style="1"/>
    <col min="15617" max="15617" width="22.85546875" style="1" customWidth="1"/>
    <col min="15618" max="15618" width="8.5703125" style="1" customWidth="1"/>
    <col min="15619" max="15619" width="8" style="1" customWidth="1"/>
    <col min="15620" max="15620" width="10.42578125" style="1" customWidth="1"/>
    <col min="15621" max="15630" width="3.7109375" style="1" customWidth="1"/>
    <col min="15631" max="15631" width="4.28515625" style="1" bestFit="1" customWidth="1"/>
    <col min="15632" max="15647" width="3.7109375" style="1" customWidth="1"/>
    <col min="15648" max="15648" width="4" style="1" customWidth="1"/>
    <col min="15649" max="15649" width="3.42578125" style="1" customWidth="1"/>
    <col min="15650" max="15650" width="4.7109375" style="1" customWidth="1"/>
    <col min="15651" max="15651" width="3.28515625" style="1" customWidth="1"/>
    <col min="15652" max="15653" width="0" style="1" hidden="1" customWidth="1"/>
    <col min="15654" max="15654" width="11" style="1" customWidth="1"/>
    <col min="15655" max="15655" width="19.85546875" style="1" customWidth="1"/>
    <col min="15656" max="15658" width="12.7109375" style="1"/>
    <col min="15659" max="15659" width="13.85546875" style="1" customWidth="1"/>
    <col min="15660" max="15872" width="12.7109375" style="1"/>
    <col min="15873" max="15873" width="22.85546875" style="1" customWidth="1"/>
    <col min="15874" max="15874" width="8.5703125" style="1" customWidth="1"/>
    <col min="15875" max="15875" width="8" style="1" customWidth="1"/>
    <col min="15876" max="15876" width="10.42578125" style="1" customWidth="1"/>
    <col min="15877" max="15886" width="3.7109375" style="1" customWidth="1"/>
    <col min="15887" max="15887" width="4.28515625" style="1" bestFit="1" customWidth="1"/>
    <col min="15888" max="15903" width="3.7109375" style="1" customWidth="1"/>
    <col min="15904" max="15904" width="4" style="1" customWidth="1"/>
    <col min="15905" max="15905" width="3.42578125" style="1" customWidth="1"/>
    <col min="15906" max="15906" width="4.7109375" style="1" customWidth="1"/>
    <col min="15907" max="15907" width="3.28515625" style="1" customWidth="1"/>
    <col min="15908" max="15909" width="0" style="1" hidden="1" customWidth="1"/>
    <col min="15910" max="15910" width="11" style="1" customWidth="1"/>
    <col min="15911" max="15911" width="19.85546875" style="1" customWidth="1"/>
    <col min="15912" max="15914" width="12.7109375" style="1"/>
    <col min="15915" max="15915" width="13.85546875" style="1" customWidth="1"/>
    <col min="15916" max="16128" width="12.7109375" style="1"/>
    <col min="16129" max="16129" width="22.85546875" style="1" customWidth="1"/>
    <col min="16130" max="16130" width="8.5703125" style="1" customWidth="1"/>
    <col min="16131" max="16131" width="8" style="1" customWidth="1"/>
    <col min="16132" max="16132" width="10.42578125" style="1" customWidth="1"/>
    <col min="16133" max="16142" width="3.7109375" style="1" customWidth="1"/>
    <col min="16143" max="16143" width="4.28515625" style="1" bestFit="1" customWidth="1"/>
    <col min="16144" max="16159" width="3.7109375" style="1" customWidth="1"/>
    <col min="16160" max="16160" width="4" style="1" customWidth="1"/>
    <col min="16161" max="16161" width="3.42578125" style="1" customWidth="1"/>
    <col min="16162" max="16162" width="4.7109375" style="1" customWidth="1"/>
    <col min="16163" max="16163" width="3.28515625" style="1" customWidth="1"/>
    <col min="16164" max="16165" width="0" style="1" hidden="1" customWidth="1"/>
    <col min="16166" max="16166" width="11" style="1" customWidth="1"/>
    <col min="16167" max="16167" width="19.85546875" style="1" customWidth="1"/>
    <col min="16168" max="16170" width="12.7109375" style="1"/>
    <col min="16171" max="16171" width="13.85546875" style="1" customWidth="1"/>
    <col min="16172" max="16384" width="12.7109375" style="1"/>
  </cols>
  <sheetData>
    <row r="1" spans="1:42" x14ac:dyDescent="0.2">
      <c r="A1" s="162" t="s">
        <v>0</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row>
    <row r="2" spans="1:42" x14ac:dyDescent="0.2">
      <c r="A2" s="162" t="s">
        <v>103</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
        <v>20</v>
      </c>
      <c r="AM2" s="1" t="s">
        <v>1</v>
      </c>
      <c r="AN2" s="1">
        <v>20</v>
      </c>
    </row>
    <row r="3" spans="1:42" x14ac:dyDescent="0.2">
      <c r="A3" s="162" t="s">
        <v>2</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
        <v>4</v>
      </c>
      <c r="AM3" s="1" t="s">
        <v>3</v>
      </c>
      <c r="AN3" s="1">
        <v>4</v>
      </c>
    </row>
    <row r="4" spans="1:42" s="8" customFormat="1" x14ac:dyDescent="0.2">
      <c r="A4" s="122"/>
      <c r="B4" s="3">
        <f>B17+B31+B45+B59+B73+B87+B101+B115+B129+B143+B157+B171</f>
        <v>2824</v>
      </c>
      <c r="C4" s="3"/>
      <c r="D4" s="38">
        <f>D17+D31+D45+D59+D73+D87+D101+D115+D129+D143+D157+D171</f>
        <v>16556102</v>
      </c>
      <c r="E4" s="4"/>
      <c r="F4" s="5"/>
      <c r="G4" s="3"/>
      <c r="H4" s="3"/>
      <c r="I4" s="3"/>
      <c r="J4" s="3"/>
      <c r="K4" s="3"/>
      <c r="L4" s="4"/>
      <c r="M4" s="5"/>
      <c r="N4" s="3"/>
      <c r="O4" s="3"/>
      <c r="P4" s="3"/>
      <c r="Q4" s="3"/>
      <c r="R4" s="3"/>
      <c r="S4" s="4"/>
      <c r="T4" s="5"/>
      <c r="U4" s="3"/>
      <c r="V4" s="3"/>
      <c r="W4" s="2"/>
      <c r="X4" s="2"/>
      <c r="Y4" s="2"/>
      <c r="Z4" s="6"/>
      <c r="AA4" s="6"/>
      <c r="AB4" s="6"/>
      <c r="AC4" s="2"/>
      <c r="AD4" s="2"/>
      <c r="AE4" s="2"/>
      <c r="AF4" s="2"/>
      <c r="AG4" s="6"/>
      <c r="AH4" s="2"/>
      <c r="AI4" s="2"/>
      <c r="AJ4" s="2"/>
      <c r="AK4" s="2"/>
      <c r="AL4" s="7">
        <f>(AL2*8)+(AL3*4)</f>
        <v>176</v>
      </c>
      <c r="AM4" s="1" t="s">
        <v>4</v>
      </c>
      <c r="AN4" s="8">
        <v>5</v>
      </c>
    </row>
    <row r="5" spans="1:42" s="8" customFormat="1" x14ac:dyDescent="0.2">
      <c r="A5" s="123" t="s">
        <v>104</v>
      </c>
      <c r="B5" s="163">
        <v>2073833.3</v>
      </c>
      <c r="C5" s="164"/>
      <c r="D5" s="165"/>
      <c r="E5" s="10">
        <f t="shared" ref="E5:AF5" si="0">+D5+1</f>
        <v>1</v>
      </c>
      <c r="F5" s="10">
        <f t="shared" si="0"/>
        <v>2</v>
      </c>
      <c r="G5" s="10">
        <f t="shared" si="0"/>
        <v>3</v>
      </c>
      <c r="H5" s="10">
        <f t="shared" si="0"/>
        <v>4</v>
      </c>
      <c r="I5" s="10">
        <f t="shared" si="0"/>
        <v>5</v>
      </c>
      <c r="J5" s="10">
        <f t="shared" si="0"/>
        <v>6</v>
      </c>
      <c r="K5" s="10">
        <f t="shared" si="0"/>
        <v>7</v>
      </c>
      <c r="L5" s="10">
        <f t="shared" si="0"/>
        <v>8</v>
      </c>
      <c r="M5" s="10">
        <f t="shared" si="0"/>
        <v>9</v>
      </c>
      <c r="N5" s="10">
        <f t="shared" si="0"/>
        <v>10</v>
      </c>
      <c r="O5" s="10">
        <f t="shared" si="0"/>
        <v>11</v>
      </c>
      <c r="P5" s="10">
        <f t="shared" si="0"/>
        <v>12</v>
      </c>
      <c r="Q5" s="10">
        <f t="shared" si="0"/>
        <v>13</v>
      </c>
      <c r="R5" s="10">
        <f t="shared" si="0"/>
        <v>14</v>
      </c>
      <c r="S5" s="10">
        <f t="shared" si="0"/>
        <v>15</v>
      </c>
      <c r="T5" s="10">
        <f t="shared" si="0"/>
        <v>16</v>
      </c>
      <c r="U5" s="10">
        <f t="shared" si="0"/>
        <v>17</v>
      </c>
      <c r="V5" s="10">
        <f t="shared" si="0"/>
        <v>18</v>
      </c>
      <c r="W5" s="10">
        <f t="shared" si="0"/>
        <v>19</v>
      </c>
      <c r="X5" s="10">
        <f t="shared" si="0"/>
        <v>20</v>
      </c>
      <c r="Y5" s="10">
        <f t="shared" si="0"/>
        <v>21</v>
      </c>
      <c r="Z5" s="10">
        <f t="shared" si="0"/>
        <v>22</v>
      </c>
      <c r="AA5" s="10">
        <f t="shared" si="0"/>
        <v>23</v>
      </c>
      <c r="AB5" s="10">
        <f t="shared" si="0"/>
        <v>24</v>
      </c>
      <c r="AC5" s="10">
        <f t="shared" si="0"/>
        <v>25</v>
      </c>
      <c r="AD5" s="10">
        <f t="shared" si="0"/>
        <v>26</v>
      </c>
      <c r="AE5" s="10">
        <f t="shared" si="0"/>
        <v>27</v>
      </c>
      <c r="AF5" s="10">
        <f t="shared" si="0"/>
        <v>28</v>
      </c>
      <c r="AG5" s="10">
        <v>29</v>
      </c>
      <c r="AH5" s="10">
        <v>30</v>
      </c>
      <c r="AI5" s="10">
        <v>31</v>
      </c>
      <c r="AJ5" s="11">
        <f>+AI5+1</f>
        <v>32</v>
      </c>
      <c r="AK5" s="12">
        <f>+AJ5+1</f>
        <v>33</v>
      </c>
      <c r="AN5" s="8">
        <f>AN2-AN3-AN4</f>
        <v>11</v>
      </c>
      <c r="AO5" s="8" t="s">
        <v>5</v>
      </c>
      <c r="AP5" s="8" t="s">
        <v>6</v>
      </c>
    </row>
    <row r="6" spans="1:42" s="8" customFormat="1" x14ac:dyDescent="0.2">
      <c r="A6" s="124"/>
      <c r="B6" s="14" t="s">
        <v>7</v>
      </c>
      <c r="C6" s="14" t="s">
        <v>8</v>
      </c>
      <c r="D6" s="14" t="s">
        <v>9</v>
      </c>
      <c r="E6" s="121" t="s">
        <v>10</v>
      </c>
      <c r="F6" s="18" t="s">
        <v>13</v>
      </c>
      <c r="G6" s="17" t="s">
        <v>14</v>
      </c>
      <c r="H6" s="15" t="s">
        <v>15</v>
      </c>
      <c r="I6" s="17" t="s">
        <v>16</v>
      </c>
      <c r="J6" s="16" t="s">
        <v>11</v>
      </c>
      <c r="K6" s="17" t="s">
        <v>11</v>
      </c>
      <c r="L6" s="17" t="s">
        <v>12</v>
      </c>
      <c r="M6" s="18" t="s">
        <v>13</v>
      </c>
      <c r="N6" s="17" t="s">
        <v>14</v>
      </c>
      <c r="O6" s="15" t="s">
        <v>15</v>
      </c>
      <c r="P6" s="121" t="s">
        <v>10</v>
      </c>
      <c r="Q6" s="19" t="s">
        <v>11</v>
      </c>
      <c r="R6" s="19" t="s">
        <v>11</v>
      </c>
      <c r="S6" s="17" t="s">
        <v>12</v>
      </c>
      <c r="T6" s="16" t="s">
        <v>13</v>
      </c>
      <c r="U6" s="17" t="s">
        <v>14</v>
      </c>
      <c r="V6" s="15" t="s">
        <v>15</v>
      </c>
      <c r="W6" s="17" t="s">
        <v>16</v>
      </c>
      <c r="X6" s="19" t="s">
        <v>11</v>
      </c>
      <c r="Y6" s="19" t="s">
        <v>11</v>
      </c>
      <c r="Z6" s="17" t="s">
        <v>12</v>
      </c>
      <c r="AA6" s="16" t="s">
        <v>13</v>
      </c>
      <c r="AB6" s="17" t="s">
        <v>14</v>
      </c>
      <c r="AC6" s="15" t="s">
        <v>15</v>
      </c>
      <c r="AD6" s="17" t="s">
        <v>16</v>
      </c>
      <c r="AE6" s="19" t="s">
        <v>11</v>
      </c>
      <c r="AF6" s="19" t="s">
        <v>11</v>
      </c>
      <c r="AG6" s="17" t="s">
        <v>12</v>
      </c>
      <c r="AH6" s="16" t="s">
        <v>13</v>
      </c>
      <c r="AI6" s="17" t="s">
        <v>14</v>
      </c>
      <c r="AJ6" s="11" t="s">
        <v>15</v>
      </c>
      <c r="AK6" s="20" t="s">
        <v>16</v>
      </c>
      <c r="AL6" s="8" t="s">
        <v>11</v>
      </c>
      <c r="AM6" s="21" t="s">
        <v>17</v>
      </c>
      <c r="AN6" s="8" t="s">
        <v>38</v>
      </c>
      <c r="AO6" s="8">
        <v>8</v>
      </c>
    </row>
    <row r="7" spans="1:42" s="8" customFormat="1" x14ac:dyDescent="0.2">
      <c r="A7" s="125" t="s">
        <v>18</v>
      </c>
      <c r="B7" s="166" t="s">
        <v>19</v>
      </c>
      <c r="C7" s="166"/>
      <c r="D7" s="166"/>
      <c r="E7" s="19" t="s">
        <v>20</v>
      </c>
      <c r="F7" s="19" t="s">
        <v>20</v>
      </c>
      <c r="G7" s="19" t="s">
        <v>20</v>
      </c>
      <c r="H7" s="19" t="s">
        <v>20</v>
      </c>
      <c r="I7" s="19" t="s">
        <v>20</v>
      </c>
      <c r="J7" s="19" t="s">
        <v>20</v>
      </c>
      <c r="K7" s="19" t="s">
        <v>20</v>
      </c>
      <c r="L7" s="19" t="s">
        <v>20</v>
      </c>
      <c r="M7" s="19" t="s">
        <v>20</v>
      </c>
      <c r="N7" s="19" t="s">
        <v>20</v>
      </c>
      <c r="O7" s="19" t="s">
        <v>20</v>
      </c>
      <c r="P7" s="19" t="s">
        <v>20</v>
      </c>
      <c r="Q7" s="19" t="s">
        <v>20</v>
      </c>
      <c r="R7" s="19" t="s">
        <v>20</v>
      </c>
      <c r="S7" s="19" t="s">
        <v>20</v>
      </c>
      <c r="T7" s="19" t="s">
        <v>20</v>
      </c>
      <c r="U7" s="19" t="s">
        <v>20</v>
      </c>
      <c r="V7" s="19" t="s">
        <v>20</v>
      </c>
      <c r="W7" s="19" t="s">
        <v>20</v>
      </c>
      <c r="X7" s="19" t="s">
        <v>20</v>
      </c>
      <c r="Y7" s="19" t="s">
        <v>20</v>
      </c>
      <c r="Z7" s="19" t="s">
        <v>20</v>
      </c>
      <c r="AA7" s="19" t="s">
        <v>20</v>
      </c>
      <c r="AB7" s="19" t="s">
        <v>20</v>
      </c>
      <c r="AC7" s="19" t="s">
        <v>20</v>
      </c>
      <c r="AD7" s="19" t="s">
        <v>20</v>
      </c>
      <c r="AE7" s="19" t="s">
        <v>20</v>
      </c>
      <c r="AF7" s="19" t="s">
        <v>20</v>
      </c>
      <c r="AG7" s="19" t="s">
        <v>20</v>
      </c>
      <c r="AH7" s="19" t="s">
        <v>20</v>
      </c>
      <c r="AI7" s="19" t="s">
        <v>20</v>
      </c>
      <c r="AJ7" s="23"/>
      <c r="AK7" s="24"/>
      <c r="AL7" s="8" t="s">
        <v>21</v>
      </c>
      <c r="AM7" s="21" t="s">
        <v>22</v>
      </c>
      <c r="AN7" s="8" t="s">
        <v>39</v>
      </c>
      <c r="AO7" s="8">
        <v>5</v>
      </c>
      <c r="AP7" s="8">
        <v>3</v>
      </c>
    </row>
    <row r="8" spans="1:42" s="8" customFormat="1" ht="12.75" hidden="1" customHeight="1" x14ac:dyDescent="0.2">
      <c r="A8" s="161" t="s">
        <v>23</v>
      </c>
      <c r="B8" s="161"/>
      <c r="C8" s="161"/>
      <c r="D8" s="161"/>
      <c r="E8" s="25" t="str">
        <f>IF(AND(E7="URG",E6="S"),"URGS",IF(AND(E7="N",E6="F",F6="F"),"NFFF",IF(AND(E7="N",E6="D",F6="F"),"NFF",IF(AND(E7="N",E6="D"),"NFO",IF(AND(E7="N",E6="S"),"NFS",IF(AND(E7="N",E6="F"),"NF",IF(AND(E7="N",E6="D"),"NF",IF(E7="N","N",IF(AND(E7="M",E6="F"),"MF",IF(AND(E7="M",E6="D"),"MF",IF(E7="M","M",IF(AND(E7="T",E6="F"),"TF",IF(AND(E7="T",E6="D"),"TF",IF(E7="T","T",IF(AND(E7="C",E6="F"),"CF",IF(AND(E7="C",E6="D"),"CF",IF(E7="C","C",IF(AND(E7="L",E6="F"),"LF",IF(AND(E7="L",E6="D"),"LF", IF(E7="L","L",IF(E7="SC","PS", IF(E7="SA","PS",IF(E7="TV","PS", IF(E7="MI","PS", IF(E7="MT","PS", IF(E7="URG","URGO",""))))))))))))))))))))))))))</f>
        <v>NF</v>
      </c>
      <c r="F8" s="25" t="str">
        <f>IF(AND(F7="URG",F6="S"),"URGS",IF(AND(F7="N",F6="F",G6="F"),"NFFF",IF(AND(F7="N",F6="D",G6="F"),"NFF",IF(AND(F7="N",F6="D"),"NFO",IF(AND(F7="N",F6="S"),"NFS",IF(AND(F7="N",F6="F"),"NF",IF(AND(F7="N",F6="D"),"NF",IF(F7="N","N",IF(AND(F7="M",F6="F"),"MF",IF(AND(F7="M",F6="D"),"MF",IF(F7="M","M",IF(AND(F7="T",F6="F"),"TF",IF(AND(F7="T",F6="D"),"TF",IF(F7="T","T",IF(AND(F7="C",F6="F"),"CF",IF(AND(F7="C",F6="D"),"CF",IF(F7="C","C",IF(AND(F7="L",F6="F"),"LF",IF(AND(F7="L",F6="D"),"LF", IF(F7="L","L",IF(F7="SC","PS", IF(F7="SA","PS",IF(F7="TV","PS", IF(F7="MI","PS", IF(F7="MT","PS", IF(F7="URG","URGO",""))))))))))))))))))))))))))</f>
        <v>N</v>
      </c>
      <c r="G8" s="25" t="str">
        <f>IF(AND(G7="URG",G6="S"),"URGS",IF(AND(G7="N",G6="F",H6="F"),"NFFF",IF(AND(G7="N",G6="D",H6="F"),"NFF",IF(AND(G7="N",G6="D"),"NFO",IF(AND(G7="N",G6="S"),"NFS",IF(AND(G7="N",G6="F"),"NF",IF(AND(G7="N",G6="D"),"NF",IF(G7="N","N",IF(AND(G7="M",G6="F"),"MF",IF(AND(G7="M",G6="D"),"MF",IF(G7="M","M",IF(AND(G7="T",G6="F"),"TF",IF(AND(G7="T",G6="D"),"TF",IF(G7="T","T",IF(AND(G7="C",G6="F"),"CF",IF(AND(G7="C",G6="D"),"CF",IF(G7="C","C",IF(AND(G7="L",G6="F"),"LF",IF(AND(G7="L",G6="D"),"LF", IF(G7="L","L",IF(G7="SC","PS", IF(G7="SA","PS",IF(G7="TV","PS", IF(G7="MI","PS", IF(G7="MT","PS", IF(G7="URG","URGO",""))))))))))))))))))))))))))</f>
        <v>NFS</v>
      </c>
      <c r="H8" s="25" t="str">
        <f>IF(AND(H7="URG",H6="S"),"URGS",IF(AND(H7="N",H6="F",I6="F"),"NFFF",IF(AND(H7="N",H6="D",I6="F"),"NFF",IF(AND(H7="N",H6="D"),"NFO",IF(AND(H7="N",H6="S"),"NFS",IF(AND(H7="N",H6="F"),"NF",IF(AND(H7="N",H6="D"),"NF",IF(H7="N","N",IF(AND(H7="M",H6="F"),"MF",IF(AND(H7="M",H6="D"),"MF",IF(H7="M","M",IF(AND(H7="T",H6="F"),"TF",IF(AND(H7="T",H6="D"),"TF",IF(H7="T","T",IF(AND(H7="C",H6="F"),"CF",IF(AND(H7="C",H6="D"),"CF",IF(H7="C","C",IF(AND(H7="L",H6="F"),"LF",IF(AND(H7="L",H6="D"),"LF", IF(H7="L","L",IF(H7="SC","PS", IF(H7="SA","PS",IF(H7="TV","PS", IF(H7="MI","PS", IF(H7="MT","PS", IF(H7="URG","URGO",""))))))))))))))))))))))))))</f>
        <v>NFO</v>
      </c>
      <c r="I8" s="25"/>
      <c r="J8" s="25" t="str">
        <f t="shared" ref="J8" si="1">IF(AND(J7="URG",J6="S"),"URGS",IF(AND(J7="N",J6="F",K6="F"),"NFFF",IF(AND(J7="N",J6="D",K6="F"),"NFF",IF(AND(J7="N",J6="D"),"NFO",IF(AND(J7="N",J6="S"),"NFS",IF(AND(J7="N",J6="F"),"NF",IF(AND(J7="N",J6="D"),"NF",IF(J7="N","N",IF(AND(J7="M",J6="F"),"MF",IF(AND(J7="M",J6="D"),"MF",IF(J7="M","M",IF(AND(J7="T",J6="F"),"TF",IF(AND(J7="T",J6="D"),"TF",IF(J7="T","T",IF(AND(J7="C",J6="F"),"CF",IF(AND(J7="C",J6="D"),"CF",IF(J7="C","C",IF(AND(J7="L",J6="F"),"LF",IF(AND(J7="L",J6="D"),"LF", IF(J7="L","L",IF(J7="SC","PS", IF(J7="SA","PS",IF(J7="TV","PS", IF(J7="MI","PS", IF(J7="MT","PS", IF(J7="URG","URGO",""))))))))))))))))))))))))))</f>
        <v>N</v>
      </c>
      <c r="K8" s="25" t="str">
        <f t="shared" ref="K8" si="2">IF(AND(K7="URG",K6="S"),"URGS",IF(AND(K7="N",K6="F",L6="F"),"NFFF",IF(AND(K7="N",K6="D",L6="F"),"NFF",IF(AND(K7="N",K6="D"),"NFO",IF(AND(K7="N",K6="S"),"NFS",IF(AND(K7="N",K6="F"),"NF",IF(AND(K7="N",K6="D"),"NF",IF(K7="N","N",IF(AND(K7="M",K6="F"),"MF",IF(AND(K7="M",K6="D"),"MF",IF(K7="M","M",IF(AND(K7="T",K6="F"),"TF",IF(AND(K7="T",K6="D"),"TF",IF(K7="T","T",IF(AND(K7="C",K6="F"),"CF",IF(AND(K7="C",K6="D"),"CF",IF(K7="C","C",IF(AND(K7="L",K6="F"),"LF",IF(AND(K7="L",K6="D"),"LF", IF(K7="L","L",IF(K7="SC","PS", IF(K7="SA","PS",IF(K7="TV","PS", IF(K7="MI","PS", IF(K7="MT","PS", IF(K7="URG","URGO",""))))))))))))))))))))))))))</f>
        <v>N</v>
      </c>
      <c r="L8" s="25" t="str">
        <f t="shared" ref="L8" si="3">IF(AND(L7="URG",L6="S"),"URGS",IF(AND(L7="N",L6="F",M6="F"),"NFFF",IF(AND(L7="N",L6="D",M6="F"),"NFF",IF(AND(L7="N",L6="D"),"NFO",IF(AND(L7="N",L6="S"),"NFS",IF(AND(L7="N",L6="F"),"NF",IF(AND(L7="N",L6="D"),"NF",IF(L7="N","N",IF(AND(L7="M",L6="F"),"MF",IF(AND(L7="M",L6="D"),"MF",IF(L7="M","M",IF(AND(L7="T",L6="F"),"TF",IF(AND(L7="T",L6="D"),"TF",IF(L7="T","T",IF(AND(L7="C",L6="F"),"CF",IF(AND(L7="C",L6="D"),"CF",IF(L7="C","C",IF(AND(L7="L",L6="F"),"LF",IF(AND(L7="L",L6="D"),"LF", IF(L7="L","L",IF(L7="SC","PS", IF(L7="SA","PS",IF(L7="TV","PS", IF(L7="MI","PS", IF(L7="MT","PS", IF(L7="URG","URGO",""))))))))))))))))))))))))))</f>
        <v>N</v>
      </c>
      <c r="M8" s="25" t="str">
        <f t="shared" ref="M8" si="4">IF(AND(M7="URG",M6="S"),"URGS",IF(AND(M7="N",M6="F",N6="F"),"NFFF",IF(AND(M7="N",M6="D",N6="F"),"NFF",IF(AND(M7="N",M6="D"),"NFO",IF(AND(M7="N",M6="S"),"NFS",IF(AND(M7="N",M6="F"),"NF",IF(AND(M7="N",M6="D"),"NF",IF(M7="N","N",IF(AND(M7="M",M6="F"),"MF",IF(AND(M7="M",M6="D"),"MF",IF(M7="M","M",IF(AND(M7="T",M6="F"),"TF",IF(AND(M7="T",M6="D"),"TF",IF(M7="T","T",IF(AND(M7="C",M6="F"),"CF",IF(AND(M7="C",M6="D"),"CF",IF(M7="C","C",IF(AND(M7="L",M6="F"),"LF",IF(AND(M7="L",M6="D"),"LF", IF(M7="L","L",IF(M7="SC","PS", IF(M7="SA","PS",IF(M7="TV","PS", IF(M7="MI","PS", IF(M7="MT","PS", IF(M7="URG","URGO",""))))))))))))))))))))))))))</f>
        <v>N</v>
      </c>
      <c r="N8" s="25" t="str">
        <f t="shared" ref="N8" si="5">IF(AND(N7="URG",N6="S"),"URGS",IF(AND(N7="N",N6="F",O6="F"),"NFFF",IF(AND(N7="N",N6="D",O6="F"),"NFF",IF(AND(N7="N",N6="D"),"NFO",IF(AND(N7="N",N6="S"),"NFS",IF(AND(N7="N",N6="F"),"NF",IF(AND(N7="N",N6="D"),"NF",IF(N7="N","N",IF(AND(N7="M",N6="F"),"MF",IF(AND(N7="M",N6="D"),"MF",IF(N7="M","M",IF(AND(N7="T",N6="F"),"TF",IF(AND(N7="T",N6="D"),"TF",IF(N7="T","T",IF(AND(N7="C",N6="F"),"CF",IF(AND(N7="C",N6="D"),"CF",IF(N7="C","C",IF(AND(N7="L",N6="F"),"LF",IF(AND(N7="L",N6="D"),"LF", IF(N7="L","L",IF(N7="SC","PS", IF(N7="SA","PS",IF(N7="TV","PS", IF(N7="MI","PS", IF(N7="MT","PS", IF(N7="URG","URGO",""))))))))))))))))))))))))))</f>
        <v>NFS</v>
      </c>
      <c r="O8" s="25" t="str">
        <f t="shared" ref="O8" si="6">IF(AND(O7="URG",O6="S"),"URGS",IF(AND(O7="N",O6="F",P6="F"),"NFFF",IF(AND(O7="N",O6="D",P6="F"),"NFF",IF(AND(O7="N",O6="D"),"NFO",IF(AND(O7="N",O6="S"),"NFS",IF(AND(O7="N",O6="F"),"NF",IF(AND(O7="N",O6="D"),"NF",IF(O7="N","N",IF(AND(O7="M",O6="F"),"MF",IF(AND(O7="M",O6="D"),"MF",IF(O7="M","M",IF(AND(O7="T",O6="F"),"TF",IF(AND(O7="T",O6="D"),"TF",IF(O7="T","T",IF(AND(O7="C",O6="F"),"CF",IF(AND(O7="C",O6="D"),"CF",IF(O7="C","C",IF(AND(O7="L",O6="F"),"LF",IF(AND(O7="L",O6="D"),"LF", IF(O7="L","L",IF(O7="SC","PS", IF(O7="SA","PS",IF(O7="TV","PS", IF(O7="MI","PS", IF(O7="MT","PS", IF(O7="URG","URGO",""))))))))))))))))))))))))))</f>
        <v>NFF</v>
      </c>
      <c r="P8" s="25" t="str">
        <f t="shared" ref="P8" si="7">IF(AND(P7="URG",P6="S"),"URGS",IF(AND(P7="N",P6="F",Q6="F"),"NFFF",IF(AND(P7="N",P6="D",Q6="F"),"NFF",IF(AND(P7="N",P6="D"),"NFO",IF(AND(P7="N",P6="S"),"NFS",IF(AND(P7="N",P6="F"),"NF",IF(AND(P7="N",P6="D"),"NF",IF(P7="N","N",IF(AND(P7="M",P6="F"),"MF",IF(AND(P7="M",P6="D"),"MF",IF(P7="M","M",IF(AND(P7="T",P6="F"),"TF",IF(AND(P7="T",P6="D"),"TF",IF(P7="T","T",IF(AND(P7="C",P6="F"),"CF",IF(AND(P7="C",P6="D"),"CF",IF(P7="C","C",IF(AND(P7="L",P6="F"),"LF",IF(AND(P7="L",P6="D"),"LF", IF(P7="L","L",IF(P7="SC","PS", IF(P7="SA","PS",IF(P7="TV","PS", IF(P7="MI","PS", IF(P7="MT","PS", IF(P7="URG","URGO",""))))))))))))))))))))))))))</f>
        <v>NF</v>
      </c>
      <c r="Q8" s="25" t="str">
        <f t="shared" ref="Q8" si="8">IF(AND(Q7="URG",Q6="S"),"URGS",IF(AND(Q7="N",Q6="F",R6="F"),"NFFF",IF(AND(Q7="N",Q6="D",R6="F"),"NFF",IF(AND(Q7="N",Q6="D"),"NFO",IF(AND(Q7="N",Q6="S"),"NFS",IF(AND(Q7="N",Q6="F"),"NF",IF(AND(Q7="N",Q6="D"),"NF",IF(Q7="N","N",IF(AND(Q7="M",Q6="F"),"MF",IF(AND(Q7="M",Q6="D"),"MF",IF(Q7="M","M",IF(AND(Q7="T",Q6="F"),"TF",IF(AND(Q7="T",Q6="D"),"TF",IF(Q7="T","T",IF(AND(Q7="C",Q6="F"),"CF",IF(AND(Q7="C",Q6="D"),"CF",IF(Q7="C","C",IF(AND(Q7="L",Q6="F"),"LF",IF(AND(Q7="L",Q6="D"),"LF", IF(Q7="L","L",IF(Q7="SC","PS", IF(Q7="SA","PS",IF(Q7="TV","PS", IF(Q7="MI","PS", IF(Q7="MT","PS", IF(Q7="URG","URGO",""))))))))))))))))))))))))))</f>
        <v>N</v>
      </c>
      <c r="R8" s="25" t="str">
        <f t="shared" ref="R8" si="9">IF(AND(R7="URG",R6="S"),"URGS",IF(AND(R7="N",R6="F",S6="F"),"NFFF",IF(AND(R7="N",R6="D",S6="F"),"NFF",IF(AND(R7="N",R6="D"),"NFO",IF(AND(R7="N",R6="S"),"NFS",IF(AND(R7="N",R6="F"),"NF",IF(AND(R7="N",R6="D"),"NF",IF(R7="N","N",IF(AND(R7="M",R6="F"),"MF",IF(AND(R7="M",R6="D"),"MF",IF(R7="M","M",IF(AND(R7="T",R6="F"),"TF",IF(AND(R7="T",R6="D"),"TF",IF(R7="T","T",IF(AND(R7="C",R6="F"),"CF",IF(AND(R7="C",R6="D"),"CF",IF(R7="C","C",IF(AND(R7="L",R6="F"),"LF",IF(AND(R7="L",R6="D"),"LF", IF(R7="L","L",IF(R7="SC","PS", IF(R7="SA","PS",IF(R7="TV","PS", IF(R7="MI","PS", IF(R7="MT","PS", IF(R7="URG","URGO",""))))))))))))))))))))))))))</f>
        <v>N</v>
      </c>
      <c r="S8" s="25" t="str">
        <f t="shared" ref="S8" si="10">IF(AND(S7="URG",S6="S"),"URGS",IF(AND(S7="N",S6="F",T6="F"),"NFFF",IF(AND(S7="N",S6="D",T6="F"),"NFF",IF(AND(S7="N",S6="D"),"NFO",IF(AND(S7="N",S6="S"),"NFS",IF(AND(S7="N",S6="F"),"NF",IF(AND(S7="N",S6="D"),"NF",IF(S7="N","N",IF(AND(S7="M",S6="F"),"MF",IF(AND(S7="M",S6="D"),"MF",IF(S7="M","M",IF(AND(S7="T",S6="F"),"TF",IF(AND(S7="T",S6="D"),"TF",IF(S7="T","T",IF(AND(S7="C",S6="F"),"CF",IF(AND(S7="C",S6="D"),"CF",IF(S7="C","C",IF(AND(S7="L",S6="F"),"LF",IF(AND(S7="L",S6="D"),"LF", IF(S7="L","L",IF(S7="SC","PS", IF(S7="SA","PS",IF(S7="TV","PS", IF(S7="MI","PS", IF(S7="MT","PS", IF(S7="URG","URGO",""))))))))))))))))))))))))))</f>
        <v>N</v>
      </c>
      <c r="T8" s="25" t="str">
        <f t="shared" ref="T8" si="11">IF(AND(T7="URG",T6="S"),"URGS",IF(AND(T7="N",T6="F",U6="F"),"NFFF",IF(AND(T7="N",T6="D",U6="F"),"NFF",IF(AND(T7="N",T6="D"),"NFO",IF(AND(T7="N",T6="S"),"NFS",IF(AND(T7="N",T6="F"),"NF",IF(AND(T7="N",T6="D"),"NF",IF(T7="N","N",IF(AND(T7="M",T6="F"),"MF",IF(AND(T7="M",T6="D"),"MF",IF(T7="M","M",IF(AND(T7="T",T6="F"),"TF",IF(AND(T7="T",T6="D"),"TF",IF(T7="T","T",IF(AND(T7="C",T6="F"),"CF",IF(AND(T7="C",T6="D"),"CF",IF(T7="C","C",IF(AND(T7="L",T6="F"),"LF",IF(AND(T7="L",T6="D"),"LF", IF(T7="L","L",IF(T7="SC","PS", IF(T7="SA","PS",IF(T7="TV","PS", IF(T7="MI","PS", IF(T7="MT","PS", IF(T7="URG","URGO",""))))))))))))))))))))))))))</f>
        <v>N</v>
      </c>
      <c r="U8" s="25" t="str">
        <f t="shared" ref="U8" si="12">IF(AND(U7="URG",U6="S"),"URGS",IF(AND(U7="N",U6="F",V6="F"),"NFFF",IF(AND(U7="N",U6="D",V6="F"),"NFF",IF(AND(U7="N",U6="D"),"NFO",IF(AND(U7="N",U6="S"),"NFS",IF(AND(U7="N",U6="F"),"NF",IF(AND(U7="N",U6="D"),"NF",IF(U7="N","N",IF(AND(U7="M",U6="F"),"MF",IF(AND(U7="M",U6="D"),"MF",IF(U7="M","M",IF(AND(U7="T",U6="F"),"TF",IF(AND(U7="T",U6="D"),"TF",IF(U7="T","T",IF(AND(U7="C",U6="F"),"CF",IF(AND(U7="C",U6="D"),"CF",IF(U7="C","C",IF(AND(U7="L",U6="F"),"LF",IF(AND(U7="L",U6="D"),"LF", IF(U7="L","L",IF(U7="SC","PS", IF(U7="SA","PS",IF(U7="TV","PS", IF(U7="MI","PS", IF(U7="MT","PS", IF(U7="URG","URGO",""))))))))))))))))))))))))))</f>
        <v>NFS</v>
      </c>
      <c r="V8" s="25" t="str">
        <f t="shared" ref="V8" si="13">IF(AND(V7="URG",V6="S"),"URGS",IF(AND(V7="N",V6="F",W6="F"),"NFFF",IF(AND(V7="N",V6="D",W6="F"),"NFF",IF(AND(V7="N",V6="D"),"NFO",IF(AND(V7="N",V6="S"),"NFS",IF(AND(V7="N",V6="F"),"NF",IF(AND(V7="N",V6="D"),"NF",IF(V7="N","N",IF(AND(V7="M",V6="F"),"MF",IF(AND(V7="M",V6="D"),"MF",IF(V7="M","M",IF(AND(V7="T",V6="F"),"TF",IF(AND(V7="T",V6="D"),"TF",IF(V7="T","T",IF(AND(V7="C",V6="F"),"CF",IF(AND(V7="C",V6="D"),"CF",IF(V7="C","C",IF(AND(V7="L",V6="F"),"LF",IF(AND(V7="L",V6="D"),"LF", IF(V7="L","L",IF(V7="SC","PS", IF(V7="SA","PS",IF(V7="TV","PS", IF(V7="MI","PS", IF(V7="MT","PS", IF(V7="URG","URGO",""))))))))))))))))))))))))))</f>
        <v>NFO</v>
      </c>
      <c r="W8" s="25" t="str">
        <f t="shared" ref="W8" si="14">IF(AND(W7="URG",W6="S"),"URGS",IF(AND(W7="N",W6="F",X6="F"),"NFFF",IF(AND(W7="N",W6="D",X6="F"),"NFF",IF(AND(W7="N",W6="D"),"NFO",IF(AND(W7="N",W6="S"),"NFS",IF(AND(W7="N",W6="F"),"NF",IF(AND(W7="N",W6="D"),"NF",IF(W7="N","N",IF(AND(W7="M",W6="F"),"MF",IF(AND(W7="M",W6="D"),"MF",IF(W7="M","M",IF(AND(W7="T",W6="F"),"TF",IF(AND(W7="T",W6="D"),"TF",IF(W7="T","T",IF(AND(W7="C",W6="F"),"CF",IF(AND(W7="C",W6="D"),"CF",IF(W7="C","C",IF(AND(W7="L",W6="F"),"LF",IF(AND(W7="L",W6="D"),"LF", IF(W7="L","L",IF(W7="SC","PS", IF(W7="SA","PS",IF(W7="TV","PS", IF(W7="MI","PS", IF(W7="MT","PS", IF(W7="URG","URGO",""))))))))))))))))))))))))))</f>
        <v>N</v>
      </c>
      <c r="X8" s="25" t="str">
        <f t="shared" ref="X8" si="15">IF(AND(X7="URG",X6="S"),"URGS",IF(AND(X7="N",X6="F",Y6="F"),"NFFF",IF(AND(X7="N",X6="D",Y6="F"),"NFF",IF(AND(X7="N",X6="D"),"NFO",IF(AND(X7="N",X6="S"),"NFS",IF(AND(X7="N",X6="F"),"NF",IF(AND(X7="N",X6="D"),"NF",IF(X7="N","N",IF(AND(X7="M",X6="F"),"MF",IF(AND(X7="M",X6="D"),"MF",IF(X7="M","M",IF(AND(X7="T",X6="F"),"TF",IF(AND(X7="T",X6="D"),"TF",IF(X7="T","T",IF(AND(X7="C",X6="F"),"CF",IF(AND(X7="C",X6="D"),"CF",IF(X7="C","C",IF(AND(X7="L",X6="F"),"LF",IF(AND(X7="L",X6="D"),"LF", IF(X7="L","L",IF(X7="SC","PS", IF(X7="SA","PS",IF(X7="TV","PS", IF(X7="MI","PS", IF(X7="MT","PS", IF(X7="URG","URGO",""))))))))))))))))))))))))))</f>
        <v>N</v>
      </c>
      <c r="Y8" s="25" t="str">
        <f t="shared" ref="Y8" si="16">IF(AND(Y7="URG",Y6="S"),"URGS",IF(AND(Y7="N",Y6="F",Z6="F"),"NFFF",IF(AND(Y7="N",Y6="D",Z6="F"),"NFF",IF(AND(Y7="N",Y6="D"),"NFO",IF(AND(Y7="N",Y6="S"),"NFS",IF(AND(Y7="N",Y6="F"),"NF",IF(AND(Y7="N",Y6="D"),"NF",IF(Y7="N","N",IF(AND(Y7="M",Y6="F"),"MF",IF(AND(Y7="M",Y6="D"),"MF",IF(Y7="M","M",IF(AND(Y7="T",Y6="F"),"TF",IF(AND(Y7="T",Y6="D"),"TF",IF(Y7="T","T",IF(AND(Y7="C",Y6="F"),"CF",IF(AND(Y7="C",Y6="D"),"CF",IF(Y7="C","C",IF(AND(Y7="L",Y6="F"),"LF",IF(AND(Y7="L",Y6="D"),"LF", IF(Y7="L","L",IF(Y7="SC","PS", IF(Y7="SA","PS",IF(Y7="TV","PS", IF(Y7="MI","PS", IF(Y7="MT","PS", IF(Y7="URG","URGO",""))))))))))))))))))))))))))</f>
        <v>N</v>
      </c>
      <c r="Z8" s="25" t="str">
        <f t="shared" ref="Z8" si="17">IF(AND(Z7="URG",Z6="S"),"URGS",IF(AND(Z7="N",Z6="F",AA6="F"),"NFFF",IF(AND(Z7="N",Z6="D",AA6="F"),"NFF",IF(AND(Z7="N",Z6="D"),"NFO",IF(AND(Z7="N",Z6="S"),"NFS",IF(AND(Z7="N",Z6="F"),"NF",IF(AND(Z7="N",Z6="D"),"NF",IF(Z7="N","N",IF(AND(Z7="M",Z6="F"),"MF",IF(AND(Z7="M",Z6="D"),"MF",IF(Z7="M","M",IF(AND(Z7="T",Z6="F"),"TF",IF(AND(Z7="T",Z6="D"),"TF",IF(Z7="T","T",IF(AND(Z7="C",Z6="F"),"CF",IF(AND(Z7="C",Z6="D"),"CF",IF(Z7="C","C",IF(AND(Z7="L",Z6="F"),"LF",IF(AND(Z7="L",Z6="D"),"LF", IF(Z7="L","L",IF(Z7="SC","PS", IF(Z7="SA","PS",IF(Z7="TV","PS", IF(Z7="MI","PS", IF(Z7="MT","PS", IF(Z7="URG","URGO",""))))))))))))))))))))))))))</f>
        <v>N</v>
      </c>
      <c r="AA8" s="25" t="str">
        <f t="shared" ref="AA8" si="18">IF(AND(AA7="URG",AA6="S"),"URGS",IF(AND(AA7="N",AA6="F",AB6="F"),"NFFF",IF(AND(AA7="N",AA6="D",AB6="F"),"NFF",IF(AND(AA7="N",AA6="D"),"NFO",IF(AND(AA7="N",AA6="S"),"NFS",IF(AND(AA7="N",AA6="F"),"NF",IF(AND(AA7="N",AA6="D"),"NF",IF(AA7="N","N",IF(AND(AA7="M",AA6="F"),"MF",IF(AND(AA7="M",AA6="D"),"MF",IF(AA7="M","M",IF(AND(AA7="T",AA6="F"),"TF",IF(AND(AA7="T",AA6="D"),"TF",IF(AA7="T","T",IF(AND(AA7="C",AA6="F"),"CF",IF(AND(AA7="C",AA6="D"),"CF",IF(AA7="C","C",IF(AND(AA7="L",AA6="F"),"LF",IF(AND(AA7="L",AA6="D"),"LF", IF(AA7="L","L",IF(AA7="SC","PS", IF(AA7="SA","PS",IF(AA7="TV","PS", IF(AA7="MI","PS", IF(AA7="MT","PS", IF(AA7="URG","URGO",""))))))))))))))))))))))))))</f>
        <v>N</v>
      </c>
      <c r="AB8" s="25" t="str">
        <f t="shared" ref="AB8" si="19">IF(AND(AB7="URG",AB6="S"),"URGS",IF(AND(AB7="N",AB6="F",AC6="F"),"NFFF",IF(AND(AB7="N",AB6="D",AC6="F"),"NFF",IF(AND(AB7="N",AB6="D"),"NFO",IF(AND(AB7="N",AB6="S"),"NFS",IF(AND(AB7="N",AB6="F"),"NF",IF(AND(AB7="N",AB6="D"),"NF",IF(AB7="N","N",IF(AND(AB7="M",AB6="F"),"MF",IF(AND(AB7="M",AB6="D"),"MF",IF(AB7="M","M",IF(AND(AB7="T",AB6="F"),"TF",IF(AND(AB7="T",AB6="D"),"TF",IF(AB7="T","T",IF(AND(AB7="C",AB6="F"),"CF",IF(AND(AB7="C",AB6="D"),"CF",IF(AB7="C","C",IF(AND(AB7="L",AB6="F"),"LF",IF(AND(AB7="L",AB6="D"),"LF", IF(AB7="L","L",IF(AB7="SC","PS", IF(AB7="SA","PS",IF(AB7="TV","PS", IF(AB7="MI","PS", IF(AB7="MT","PS", IF(AB7="URG","URGO",""))))))))))))))))))))))))))</f>
        <v>NFS</v>
      </c>
      <c r="AC8" s="25" t="str">
        <f t="shared" ref="AC8" si="20">IF(AND(AC7="URG",AC6="S"),"URGS",IF(AND(AC7="N",AC6="F",AD6="F"),"NFFF",IF(AND(AC7="N",AC6="D",AD6="F"),"NFF",IF(AND(AC7="N",AC6="D"),"NFO",IF(AND(AC7="N",AC6="S"),"NFS",IF(AND(AC7="N",AC6="F"),"NF",IF(AND(AC7="N",AC6="D"),"NF",IF(AC7="N","N",IF(AND(AC7="M",AC6="F"),"MF",IF(AND(AC7="M",AC6="D"),"MF",IF(AC7="M","M",IF(AND(AC7="T",AC6="F"),"TF",IF(AND(AC7="T",AC6="D"),"TF",IF(AC7="T","T",IF(AND(AC7="C",AC6="F"),"CF",IF(AND(AC7="C",AC6="D"),"CF",IF(AC7="C","C",IF(AND(AC7="L",AC6="F"),"LF",IF(AND(AC7="L",AC6="D"),"LF", IF(AC7="L","L",IF(AC7="SC","PS", IF(AC7="SA","PS",IF(AC7="TV","PS", IF(AC7="MI","PS", IF(AC7="MT","PS", IF(AC7="URG","URGO",""))))))))))))))))))))))))))</f>
        <v>NFO</v>
      </c>
      <c r="AD8" s="25" t="str">
        <f t="shared" ref="AD8" si="21">IF(AND(AD7="URG",AD6="S"),"URGS",IF(AND(AD7="N",AD6="F",AE6="F"),"NFFF",IF(AND(AD7="N",AD6="D",AE6="F"),"NFF",IF(AND(AD7="N",AD6="D"),"NFO",IF(AND(AD7="N",AD6="S"),"NFS",IF(AND(AD7="N",AD6="F"),"NF",IF(AND(AD7="N",AD6="D"),"NF",IF(AD7="N","N",IF(AND(AD7="M",AD6="F"),"MF",IF(AND(AD7="M",AD6="D"),"MF",IF(AD7="M","M",IF(AND(AD7="T",AD6="F"),"TF",IF(AND(AD7="T",AD6="D"),"TF",IF(AD7="T","T",IF(AND(AD7="C",AD6="F"),"CF",IF(AND(AD7="C",AD6="D"),"CF",IF(AD7="C","C",IF(AND(AD7="L",AD6="F"),"LF",IF(AND(AD7="L",AD6="D"),"LF", IF(AD7="L","L",IF(AD7="SC","PS", IF(AD7="SA","PS",IF(AD7="TV","PS", IF(AD7="MI","PS", IF(AD7="MT","PS", IF(AD7="URG","URGO",""))))))))))))))))))))))))))</f>
        <v>N</v>
      </c>
      <c r="AE8" s="25" t="str">
        <f t="shared" ref="AE8" si="22">IF(AND(AE7="URG",AE6="S"),"URGS",IF(AND(AE7="N",AE6="F",AF6="F"),"NFFF",IF(AND(AE7="N",AE6="D",AF6="F"),"NFF",IF(AND(AE7="N",AE6="D"),"NFO",IF(AND(AE7="N",AE6="S"),"NFS",IF(AND(AE7="N",AE6="F"),"NF",IF(AND(AE7="N",AE6="D"),"NF",IF(AE7="N","N",IF(AND(AE7="M",AE6="F"),"MF",IF(AND(AE7="M",AE6="D"),"MF",IF(AE7="M","M",IF(AND(AE7="T",AE6="F"),"TF",IF(AND(AE7="T",AE6="D"),"TF",IF(AE7="T","T",IF(AND(AE7="C",AE6="F"),"CF",IF(AND(AE7="C",AE6="D"),"CF",IF(AE7="C","C",IF(AND(AE7="L",AE6="F"),"LF",IF(AND(AE7="L",AE6="D"),"LF", IF(AE7="L","L",IF(AE7="SC","PS", IF(AE7="SA","PS",IF(AE7="TV","PS", IF(AE7="MI","PS", IF(AE7="MT","PS", IF(AE7="URG","URGO",""))))))))))))))))))))))))))</f>
        <v>N</v>
      </c>
      <c r="AF8" s="25" t="str">
        <f t="shared" ref="AF8" si="23">IF(AND(AF7="URG",AF6="S"),"URGS",IF(AND(AF7="N",AF6="F",AG6="F"),"NFFF",IF(AND(AF7="N",AF6="D",AG6="F"),"NFF",IF(AND(AF7="N",AF6="D"),"NFO",IF(AND(AF7="N",AF6="S"),"NFS",IF(AND(AF7="N",AF6="F"),"NF",IF(AND(AF7="N",AF6="D"),"NF",IF(AF7="N","N",IF(AND(AF7="M",AF6="F"),"MF",IF(AND(AF7="M",AF6="D"),"MF",IF(AF7="M","M",IF(AND(AF7="T",AF6="F"),"TF",IF(AND(AF7="T",AF6="D"),"TF",IF(AF7="T","T",IF(AND(AF7="C",AF6="F"),"CF",IF(AND(AF7="C",AF6="D"),"CF",IF(AF7="C","C",IF(AND(AF7="L",AF6="F"),"LF",IF(AND(AF7="L",AF6="D"),"LF", IF(AF7="L","L",IF(AF7="SC","PS", IF(AF7="SA","PS",IF(AF7="TV","PS", IF(AF7="MI","PS", IF(AF7="MT","PS", IF(AF7="URG","URGO",""))))))))))))))))))))))))))</f>
        <v>N</v>
      </c>
      <c r="AG8" s="25" t="str">
        <f t="shared" ref="AG8" si="24">IF(AND(AG7="URG",AG6="S"),"URGS",IF(AND(AG7="N",AG6="F",AH6="F"),"NFFF",IF(AND(AG7="N",AG6="D",AH6="F"),"NFF",IF(AND(AG7="N",AG6="D"),"NFO",IF(AND(AG7="N",AG6="S"),"NFS",IF(AND(AG7="N",AG6="F"),"NF",IF(AND(AG7="N",AG6="D"),"NF",IF(AG7="N","N",IF(AND(AG7="M",AG6="F"),"MF",IF(AND(AG7="M",AG6="D"),"MF",IF(AG7="M","M",IF(AND(AG7="T",AG6="F"),"TF",IF(AND(AG7="T",AG6="D"),"TF",IF(AG7="T","T",IF(AND(AG7="C",AG6="F"),"CF",IF(AND(AG7="C",AG6="D"),"CF",IF(AG7="C","C",IF(AND(AG7="L",AG6="F"),"LF",IF(AND(AG7="L",AG6="D"),"LF", IF(AG7="L","L",IF(AG7="SC","PS", IF(AG7="SA","PS",IF(AG7="TV","PS", IF(AG7="MI","PS", IF(AG7="MT","PS", IF(AG7="URG","URGO",""))))))))))))))))))))))))))</f>
        <v>N</v>
      </c>
      <c r="AH8" s="25" t="str">
        <f t="shared" ref="AH8" si="25">IF(AND(AH7="URG",AH6="S"),"URGS",IF(AND(AH7="N",AH6="F",AI6="F"),"NFFF",IF(AND(AH7="N",AH6="D",AI6="F"),"NFF",IF(AND(AH7="N",AH6="D"),"NFO",IF(AND(AH7="N",AH6="S"),"NFS",IF(AND(AH7="N",AH6="F"),"NF",IF(AND(AH7="N",AH6="D"),"NF",IF(AH7="N","N",IF(AND(AH7="M",AH6="F"),"MF",IF(AND(AH7="M",AH6="D"),"MF",IF(AH7="M","M",IF(AND(AH7="T",AH6="F"),"TF",IF(AND(AH7="T",AH6="D"),"TF",IF(AH7="T","T",IF(AND(AH7="C",AH6="F"),"CF",IF(AND(AH7="C",AH6="D"),"CF",IF(AH7="C","C",IF(AND(AH7="L",AH6="F"),"LF",IF(AND(AH7="L",AH6="D"),"LF", IF(AH7="L","L",IF(AH7="SC","PS", IF(AH7="SA","PS",IF(AH7="TV","PS", IF(AH7="MI","PS", IF(AH7="MT","PS", IF(AH7="URG","URGO",""))))))))))))))))))))))))))</f>
        <v>N</v>
      </c>
      <c r="AI8" s="25" t="str">
        <f t="shared" ref="AI8" si="26">IF(AND(AI7="URG",AI6="S"),"URGS",IF(AND(AI7="N",AI6="F",AJ6="F"),"NFFF",IF(AND(AI7="N",AI6="D",AJ6="F"),"NFF",IF(AND(AI7="N",AI6="D"),"NFO",IF(AND(AI7="N",AI6="S"),"NFS",IF(AND(AI7="N",AI6="F"),"NF",IF(AND(AI7="N",AI6="D"),"NF",IF(AI7="N","N",IF(AND(AI7="M",AI6="F"),"MF",IF(AND(AI7="M",AI6="D"),"MF",IF(AI7="M","M",IF(AND(AI7="T",AI6="F"),"TF",IF(AND(AI7="T",AI6="D"),"TF",IF(AI7="T","T",IF(AND(AI7="C",AI6="F"),"CF",IF(AND(AI7="C",AI6="D"),"CF",IF(AI7="C","C",IF(AND(AI7="L",AI6="F"),"LF",IF(AND(AI7="L",AI6="D"),"LF", IF(AI7="L","L",IF(AI7="SC","PS", IF(AI7="SA","PS",IF(AI7="TV","PS", IF(AI7="MI","PS", IF(AI7="MT","PS", IF(AI7="URG","URGO",""))))))))))))))))))))))))))</f>
        <v>NFS</v>
      </c>
      <c r="AJ8" s="9" t="e">
        <f>#VALUE!</f>
        <v>#VALUE!</v>
      </c>
      <c r="AK8" s="9" t="e">
        <f>#VALUE!</f>
        <v>#VALUE!</v>
      </c>
      <c r="AM8" s="21"/>
    </row>
    <row r="9" spans="1:42" s="8" customFormat="1" x14ac:dyDescent="0.2">
      <c r="A9" s="126" t="s">
        <v>24</v>
      </c>
      <c r="B9" s="27">
        <f>SUM(E9:AI9)</f>
        <v>0</v>
      </c>
      <c r="C9" s="158">
        <f>B5/240</f>
        <v>8640.972083333334</v>
      </c>
      <c r="D9" s="28">
        <f>B9*C9*0</f>
        <v>0</v>
      </c>
      <c r="E9" s="59">
        <f>IF(E13&gt;0,(IF(AND(E8="PS",E6="S"),4,IF(E8="M",6,IF(E8="T",5,IF(E8="C",11,IF(E8="N",0,IF(E8="NF",0,IF(E8="NFO",0, IF(E8="URGS",4,IF(E8="URGO",8, IF(E8="PS",8,""))))))))))-E13), IF(AND(E8="PS",E6="S"),4,IF(E8="M",6,IF(E8="T",5,IF(E8="C",11,IF(E8="N",0,IF(E8="NF",0,IF(E8="NFO",0, IF(E8="URGS",4,IF(E8="URGO",8, IF(E8="PS",8,"")))))))))))</f>
        <v>0</v>
      </c>
      <c r="F9" s="59">
        <f t="shared" ref="F9" si="27">IF(F13&gt;0,(IF(AND(F8="PS",F6="S"),4,IF(F8="M",6,IF(F8="T",5,IF(F8="C",11,IF(F8="N",0,IF(F8="NF",0,IF(F8="NFO",0, IF(F8="URGS",4,IF(F8="URGO",8, IF(F8="PS",8,""))))))))))-F13), IF(AND(F8="PS",F6="S"),4,IF(F8="M",6,IF(F8="T",5,IF(F8="C",11,IF(F8="N",0,IF(F8="NF",0,IF(F8="NFO",0, IF(F8="URGS",4,IF(F8="URGO",8, IF(F8="PS",8,"")))))))))))</f>
        <v>0</v>
      </c>
      <c r="G9" s="59" t="str">
        <f t="shared" ref="G9" si="28">IF(G13&gt;0,(IF(AND(G8="PS",G6="S"),4,IF(G8="M",6,IF(G8="T",5,IF(G8="C",11,IF(G8="N",0,IF(G8="NF",0,IF(G8="NFO",0, IF(G8="URGS",4,IF(G8="URGO",8, IF(G8="PS",8,""))))))))))-G13), IF(AND(G8="PS",G6="S"),4,IF(G8="M",6,IF(G8="T",5,IF(G8="C",11,IF(G8="N",0,IF(G8="NF",0,IF(G8="NFO",0, IF(G8="URGS",4,IF(G8="URGO",8, IF(G8="PS",8,"")))))))))))</f>
        <v/>
      </c>
      <c r="H9" s="59">
        <f t="shared" ref="H9" si="29">IF(H13&gt;0,(IF(AND(H8="PS",H6="S"),4,IF(H8="M",6,IF(H8="T",5,IF(H8="C",11,IF(H8="N",0,IF(H8="NF",0,IF(H8="NFO",0, IF(H8="URGS",4,IF(H8="URGO",8, IF(H8="PS",8,""))))))))))-H13), IF(AND(H8="PS",H6="S"),4,IF(H8="M",6,IF(H8="T",5,IF(H8="C",11,IF(H8="N",0,IF(H8="NF",0,IF(H8="NFO",0, IF(H8="URGS",4,IF(H8="URGO",8, IF(H8="PS",8,"")))))))))))</f>
        <v>0</v>
      </c>
      <c r="I9" s="59" t="str">
        <f t="shared" ref="I9" si="30">IF(I13&gt;0,(IF(AND(I8="PS",I6="S"),4,IF(I8="M",6,IF(I8="T",5,IF(I8="C",11,IF(I8="N",0,IF(I8="NF",0,IF(I8="NFO",0, IF(I8="URGS",4,IF(I8="URGO",8, IF(I8="PS",8,""))))))))))-I13), IF(AND(I8="PS",I6="S"),4,IF(I8="M",6,IF(I8="T",5,IF(I8="C",11,IF(I8="N",0,IF(I8="NF",0,IF(I8="NFO",0, IF(I8="URGS",4,IF(I8="URGO",8, IF(I8="PS",8,"")))))))))))</f>
        <v/>
      </c>
      <c r="J9" s="59">
        <f t="shared" ref="J9" si="31">IF(J13&gt;0,(IF(AND(J8="PS",J6="S"),4,IF(J8="M",6,IF(J8="T",5,IF(J8="C",11,IF(J8="N",0,IF(J8="NF",0,IF(J8="NFO",0, IF(J8="URGS",4,IF(J8="URGO",8, IF(J8="PS",8,""))))))))))-J13), IF(AND(J8="PS",J6="S"),4,IF(J8="M",6,IF(J8="T",5,IF(J8="C",11,IF(J8="N",0,IF(J8="NF",0,IF(J8="NFO",0, IF(J8="URGS",4,IF(J8="URGO",8, IF(J8="PS",8,"")))))))))))</f>
        <v>0</v>
      </c>
      <c r="K9" s="59">
        <f t="shared" ref="K9" si="32">IF(K13&gt;0,(IF(AND(K8="PS",K6="S"),4,IF(K8="M",6,IF(K8="T",5,IF(K8="C",11,IF(K8="N",0,IF(K8="NF",0,IF(K8="NFO",0, IF(K8="URGS",4,IF(K8="URGO",8, IF(K8="PS",8,""))))))))))-K13), IF(AND(K8="PS",K6="S"),4,IF(K8="M",6,IF(K8="T",5,IF(K8="C",11,IF(K8="N",0,IF(K8="NF",0,IF(K8="NFO",0, IF(K8="URGS",4,IF(K8="URGO",8, IF(K8="PS",8,"")))))))))))</f>
        <v>0</v>
      </c>
      <c r="L9" s="59">
        <f t="shared" ref="L9" si="33">IF(L13&gt;0,(IF(AND(L8="PS",L6="S"),4,IF(L8="M",6,IF(L8="T",5,IF(L8="C",11,IF(L8="N",0,IF(L8="NF",0,IF(L8="NFO",0, IF(L8="URGS",4,IF(L8="URGO",8, IF(L8="PS",8,""))))))))))-L13), IF(AND(L8="PS",L6="S"),4,IF(L8="M",6,IF(L8="T",5,IF(L8="C",11,IF(L8="N",0,IF(L8="NF",0,IF(L8="NFO",0, IF(L8="URGS",4,IF(L8="URGO",8, IF(L8="PS",8,"")))))))))))</f>
        <v>0</v>
      </c>
      <c r="M9" s="59">
        <f t="shared" ref="M9" si="34">IF(M13&gt;0,(IF(AND(M8="PS",M6="S"),4,IF(M8="M",6,IF(M8="T",5,IF(M8="C",11,IF(M8="N",0,IF(M8="NF",0,IF(M8="NFO",0, IF(M8="URGS",4,IF(M8="URGO",8, IF(M8="PS",8,""))))))))))-M13), IF(AND(M8="PS",M6="S"),4,IF(M8="M",6,IF(M8="T",5,IF(M8="C",11,IF(M8="N",0,IF(M8="NF",0,IF(M8="NFO",0, IF(M8="URGS",4,IF(M8="URGO",8, IF(M8="PS",8,"")))))))))))</f>
        <v>0</v>
      </c>
      <c r="N9" s="59" t="str">
        <f t="shared" ref="N9" si="35">IF(N13&gt;0,(IF(AND(N8="PS",N6="S"),4,IF(N8="M",6,IF(N8="T",5,IF(N8="C",11,IF(N8="N",0,IF(N8="NF",0,IF(N8="NFO",0, IF(N8="URGS",4,IF(N8="URGO",8, IF(N8="PS",8,""))))))))))-N13), IF(AND(N8="PS",N6="S"),4,IF(N8="M",6,IF(N8="T",5,IF(N8="C",11,IF(N8="N",0,IF(N8="NF",0,IF(N8="NFO",0, IF(N8="URGS",4,IF(N8="URGO",8, IF(N8="PS",8,"")))))))))))</f>
        <v/>
      </c>
      <c r="O9" s="59" t="str">
        <f t="shared" ref="O9" si="36">IF(O13&gt;0,(IF(AND(O8="PS",O6="S"),4,IF(O8="M",6,IF(O8="T",5,IF(O8="C",11,IF(O8="N",0,IF(O8="NF",0,IF(O8="NFO",0, IF(O8="URGS",4,IF(O8="URGO",8, IF(O8="PS",8,""))))))))))-O13), IF(AND(O8="PS",O6="S"),4,IF(O8="M",6,IF(O8="T",5,IF(O8="C",11,IF(O8="N",0,IF(O8="NF",0,IF(O8="NFO",0, IF(O8="URGS",4,IF(O8="URGO",8, IF(O8="PS",8,"")))))))))))</f>
        <v/>
      </c>
      <c r="P9" s="59">
        <f t="shared" ref="P9" si="37">IF(P13&gt;0,(IF(AND(P8="PS",P6="S"),4,IF(P8="M",6,IF(P8="T",5,IF(P8="C",11,IF(P8="N",0,IF(P8="NF",0,IF(P8="NFO",0, IF(P8="URGS",4,IF(P8="URGO",8, IF(P8="PS",8,""))))))))))-P13), IF(AND(P8="PS",P6="S"),4,IF(P8="M",6,IF(P8="T",5,IF(P8="C",11,IF(P8="N",0,IF(P8="NF",0,IF(P8="NFO",0, IF(P8="URGS",4,IF(P8="URGO",8, IF(P8="PS",8,"")))))))))))</f>
        <v>0</v>
      </c>
      <c r="Q9" s="59">
        <f t="shared" ref="Q9" si="38">IF(Q13&gt;0,(IF(AND(Q8="PS",Q6="S"),4,IF(Q8="M",6,IF(Q8="T",5,IF(Q8="C",11,IF(Q8="N",0,IF(Q8="NF",0,IF(Q8="NFO",0, IF(Q8="URGS",4,IF(Q8="URGO",8, IF(Q8="PS",8,""))))))))))-Q13), IF(AND(Q8="PS",Q6="S"),4,IF(Q8="M",6,IF(Q8="T",5,IF(Q8="C",11,IF(Q8="N",0,IF(Q8="NF",0,IF(Q8="NFO",0, IF(Q8="URGS",4,IF(Q8="URGO",8, IF(Q8="PS",8,"")))))))))))</f>
        <v>0</v>
      </c>
      <c r="R9" s="59">
        <f t="shared" ref="R9" si="39">IF(R13&gt;0,(IF(AND(R8="PS",R6="S"),4,IF(R8="M",6,IF(R8="T",5,IF(R8="C",11,IF(R8="N",0,IF(R8="NF",0,IF(R8="NFO",0, IF(R8="URGS",4,IF(R8="URGO",8, IF(R8="PS",8,""))))))))))-R13), IF(AND(R8="PS",R6="S"),4,IF(R8="M",6,IF(R8="T",5,IF(R8="C",11,IF(R8="N",0,IF(R8="NF",0,IF(R8="NFO",0, IF(R8="URGS",4,IF(R8="URGO",8, IF(R8="PS",8,"")))))))))))</f>
        <v>0</v>
      </c>
      <c r="S9" s="59">
        <f t="shared" ref="S9" si="40">IF(S13&gt;0,(IF(AND(S8="PS",S6="S"),4,IF(S8="M",6,IF(S8="T",5,IF(S8="C",11,IF(S8="N",0,IF(S8="NF",0,IF(S8="NFO",0, IF(S8="URGS",4,IF(S8="URGO",8, IF(S8="PS",8,""))))))))))-S13), IF(AND(S8="PS",S6="S"),4,IF(S8="M",6,IF(S8="T",5,IF(S8="C",11,IF(S8="N",0,IF(S8="NF",0,IF(S8="NFO",0, IF(S8="URGS",4,IF(S8="URGO",8, IF(S8="PS",8,"")))))))))))</f>
        <v>0</v>
      </c>
      <c r="T9" s="59">
        <f t="shared" ref="T9" si="41">IF(T13&gt;0,(IF(AND(T8="PS",T6="S"),4,IF(T8="M",6,IF(T8="T",5,IF(T8="C",11,IF(T8="N",0,IF(T8="NF",0,IF(T8="NFO",0, IF(T8="URGS",4,IF(T8="URGO",8, IF(T8="PS",8,""))))))))))-T13), IF(AND(T8="PS",T6="S"),4,IF(T8="M",6,IF(T8="T",5,IF(T8="C",11,IF(T8="N",0,IF(T8="NF",0,IF(T8="NFO",0, IF(T8="URGS",4,IF(T8="URGO",8, IF(T8="PS",8,"")))))))))))</f>
        <v>0</v>
      </c>
      <c r="U9" s="59" t="str">
        <f t="shared" ref="U9" si="42">IF(U13&gt;0,(IF(AND(U8="PS",U6="S"),4,IF(U8="M",6,IF(U8="T",5,IF(U8="C",11,IF(U8="N",0,IF(U8="NF",0,IF(U8="NFO",0, IF(U8="URGS",4,IF(U8="URGO",8, IF(U8="PS",8,""))))))))))-U13), IF(AND(U8="PS",U6="S"),4,IF(U8="M",6,IF(U8="T",5,IF(U8="C",11,IF(U8="N",0,IF(U8="NF",0,IF(U8="NFO",0, IF(U8="URGS",4,IF(U8="URGO",8, IF(U8="PS",8,"")))))))))))</f>
        <v/>
      </c>
      <c r="V9" s="59">
        <f t="shared" ref="V9" si="43">IF(V13&gt;0,(IF(AND(V8="PS",V6="S"),4,IF(V8="M",6,IF(V8="T",5,IF(V8="C",11,IF(V8="N",0,IF(V8="NF",0,IF(V8="NFO",0, IF(V8="URGS",4,IF(V8="URGO",8, IF(V8="PS",8,""))))))))))-V13), IF(AND(V8="PS",V6="S"),4,IF(V8="M",6,IF(V8="T",5,IF(V8="C",11,IF(V8="N",0,IF(V8="NF",0,IF(V8="NFO",0, IF(V8="URGS",4,IF(V8="URGO",8, IF(V8="PS",8,"")))))))))))</f>
        <v>0</v>
      </c>
      <c r="W9" s="59">
        <f t="shared" ref="W9" si="44">IF(W13&gt;0,(IF(AND(W8="PS",W6="S"),4,IF(W8="M",6,IF(W8="T",5,IF(W8="C",11,IF(W8="N",0,IF(W8="NF",0,IF(W8="NFO",0, IF(W8="URGS",4,IF(W8="URGO",8, IF(W8="PS",8,""))))))))))-W13), IF(AND(W8="PS",W6="S"),4,IF(W8="M",6,IF(W8="T",5,IF(W8="C",11,IF(W8="N",0,IF(W8="NF",0,IF(W8="NFO",0, IF(W8="URGS",4,IF(W8="URGO",8, IF(W8="PS",8,"")))))))))))</f>
        <v>0</v>
      </c>
      <c r="X9" s="59">
        <f t="shared" ref="X9" si="45">IF(X13&gt;0,(IF(AND(X8="PS",X6="S"),4,IF(X8="M",6,IF(X8="T",5,IF(X8="C",11,IF(X8="N",0,IF(X8="NF",0,IF(X8="NFO",0, IF(X8="URGS",4,IF(X8="URGO",8, IF(X8="PS",8,""))))))))))-X13), IF(AND(X8="PS",X6="S"),4,IF(X8="M",6,IF(X8="T",5,IF(X8="C",11,IF(X8="N",0,IF(X8="NF",0,IF(X8="NFO",0, IF(X8="URGS",4,IF(X8="URGO",8, IF(X8="PS",8,"")))))))))))</f>
        <v>0</v>
      </c>
      <c r="Y9" s="59">
        <f t="shared" ref="Y9" si="46">IF(Y13&gt;0,(IF(AND(Y8="PS",Y6="S"),4,IF(Y8="M",6,IF(Y8="T",5,IF(Y8="C",11,IF(Y8="N",0,IF(Y8="NF",0,IF(Y8="NFO",0, IF(Y8="URGS",4,IF(Y8="URGO",8, IF(Y8="PS",8,""))))))))))-Y13), IF(AND(Y8="PS",Y6="S"),4,IF(Y8="M",6,IF(Y8="T",5,IF(Y8="C",11,IF(Y8="N",0,IF(Y8="NF",0,IF(Y8="NFO",0, IF(Y8="URGS",4,IF(Y8="URGO",8, IF(Y8="PS",8,"")))))))))))</f>
        <v>0</v>
      </c>
      <c r="Z9" s="59">
        <f t="shared" ref="Z9" si="47">IF(Z13&gt;0,(IF(AND(Z8="PS",Z6="S"),4,IF(Z8="M",6,IF(Z8="T",5,IF(Z8="C",11,IF(Z8="N",0,IF(Z8="NF",0,IF(Z8="NFO",0, IF(Z8="URGS",4,IF(Z8="URGO",8, IF(Z8="PS",8,""))))))))))-Z13), IF(AND(Z8="PS",Z6="S"),4,IF(Z8="M",6,IF(Z8="T",5,IF(Z8="C",11,IF(Z8="N",0,IF(Z8="NF",0,IF(Z8="NFO",0, IF(Z8="URGS",4,IF(Z8="URGO",8, IF(Z8="PS",8,"")))))))))))</f>
        <v>0</v>
      </c>
      <c r="AA9" s="59">
        <f t="shared" ref="AA9" si="48">IF(AA13&gt;0,(IF(AND(AA8="PS",AA6="S"),4,IF(AA8="M",6,IF(AA8="T",5,IF(AA8="C",11,IF(AA8="N",0,IF(AA8="NF",0,IF(AA8="NFO",0, IF(AA8="URGS",4,IF(AA8="URGO",8, IF(AA8="PS",8,""))))))))))-AA13), IF(AND(AA8="PS",AA6="S"),4,IF(AA8="M",6,IF(AA8="T",5,IF(AA8="C",11,IF(AA8="N",0,IF(AA8="NF",0,IF(AA8="NFO",0, IF(AA8="URGS",4,IF(AA8="URGO",8, IF(AA8="PS",8,"")))))))))))</f>
        <v>0</v>
      </c>
      <c r="AB9" s="59" t="str">
        <f t="shared" ref="AB9" si="49">IF(AB13&gt;0,(IF(AND(AB8="PS",AB6="S"),4,IF(AB8="M",6,IF(AB8="T",5,IF(AB8="C",11,IF(AB8="N",0,IF(AB8="NF",0,IF(AB8="NFO",0, IF(AB8="URGS",4,IF(AB8="URGO",8, IF(AB8="PS",8,""))))))))))-AB13), IF(AND(AB8="PS",AB6="S"),4,IF(AB8="M",6,IF(AB8="T",5,IF(AB8="C",11,IF(AB8="N",0,IF(AB8="NF",0,IF(AB8="NFO",0, IF(AB8="URGS",4,IF(AB8="URGO",8, IF(AB8="PS",8,"")))))))))))</f>
        <v/>
      </c>
      <c r="AC9" s="59">
        <f t="shared" ref="AC9" si="50">IF(AC13&gt;0,(IF(AND(AC8="PS",AC6="S"),4,IF(AC8="M",6,IF(AC8="T",5,IF(AC8="C",11,IF(AC8="N",0,IF(AC8="NF",0,IF(AC8="NFO",0, IF(AC8="URGS",4,IF(AC8="URGO",8, IF(AC8="PS",8,""))))))))))-AC13), IF(AND(AC8="PS",AC6="S"),4,IF(AC8="M",6,IF(AC8="T",5,IF(AC8="C",11,IF(AC8="N",0,IF(AC8="NF",0,IF(AC8="NFO",0, IF(AC8="URGS",4,IF(AC8="URGO",8, IF(AC8="PS",8,"")))))))))))</f>
        <v>0</v>
      </c>
      <c r="AD9" s="59">
        <f t="shared" ref="AD9" si="51">IF(AD13&gt;0,(IF(AND(AD8="PS",AD6="S"),4,IF(AD8="M",6,IF(AD8="T",5,IF(AD8="C",11,IF(AD8="N",0,IF(AD8="NF",0,IF(AD8="NFO",0, IF(AD8="URGS",4,IF(AD8="URGO",8, IF(AD8="PS",8,""))))))))))-AD13), IF(AND(AD8="PS",AD6="S"),4,IF(AD8="M",6,IF(AD8="T",5,IF(AD8="C",11,IF(AD8="N",0,IF(AD8="NF",0,IF(AD8="NFO",0, IF(AD8="URGS",4,IF(AD8="URGO",8, IF(AD8="PS",8,"")))))))))))</f>
        <v>0</v>
      </c>
      <c r="AE9" s="59">
        <f t="shared" ref="AE9" si="52">IF(AE13&gt;0,(IF(AND(AE8="PS",AE6="S"),4,IF(AE8="M",6,IF(AE8="T",5,IF(AE8="C",11,IF(AE8="N",0,IF(AE8="NF",0,IF(AE8="NFO",0, IF(AE8="URGS",4,IF(AE8="URGO",8, IF(AE8="PS",8,""))))))))))-AE13), IF(AND(AE8="PS",AE6="S"),4,IF(AE8="M",6,IF(AE8="T",5,IF(AE8="C",11,IF(AE8="N",0,IF(AE8="NF",0,IF(AE8="NFO",0, IF(AE8="URGS",4,IF(AE8="URGO",8, IF(AE8="PS",8,"")))))))))))</f>
        <v>0</v>
      </c>
      <c r="AF9" s="59">
        <f t="shared" ref="AF9" si="53">IF(AF13&gt;0,(IF(AND(AF8="PS",AF6="S"),4,IF(AF8="M",6,IF(AF8="T",5,IF(AF8="C",11,IF(AF8="N",0,IF(AF8="NF",0,IF(AF8="NFO",0, IF(AF8="URGS",4,IF(AF8="URGO",8, IF(AF8="PS",8,""))))))))))-AF13), IF(AND(AF8="PS",AF6="S"),4,IF(AF8="M",6,IF(AF8="T",5,IF(AF8="C",11,IF(AF8="N",0,IF(AF8="NF",0,IF(AF8="NFO",0, IF(AF8="URGS",4,IF(AF8="URGO",8, IF(AF8="PS",8,"")))))))))))</f>
        <v>0</v>
      </c>
      <c r="AG9" s="59">
        <f t="shared" ref="AG9" si="54">IF(AG13&gt;0,(IF(AND(AG8="PS",AG6="S"),4,IF(AG8="M",6,IF(AG8="T",5,IF(AG8="C",11,IF(AG8="N",0,IF(AG8="NF",0,IF(AG8="NFO",0, IF(AG8="URGS",4,IF(AG8="URGO",8, IF(AG8="PS",8,""))))))))))-AG13), IF(AND(AG8="PS",AG6="S"),4,IF(AG8="M",6,IF(AG8="T",5,IF(AG8="C",11,IF(AG8="N",0,IF(AG8="NF",0,IF(AG8="NFO",0, IF(AG8="URGS",4,IF(AG8="URGO",8, IF(AG8="PS",8,"")))))))))))</f>
        <v>0</v>
      </c>
      <c r="AH9" s="59">
        <f t="shared" ref="AH9" si="55">IF(AH13&gt;0,(IF(AND(AH8="PS",AH6="S"),4,IF(AH8="M",6,IF(AH8="T",5,IF(AH8="C",11,IF(AH8="N",0,IF(AH8="NF",0,IF(AH8="NFO",0, IF(AH8="URGS",4,IF(AH8="URGO",8, IF(AH8="PS",8,""))))))))))-AH13), IF(AND(AH8="PS",AH6="S"),4,IF(AH8="M",6,IF(AH8="T",5,IF(AH8="C",11,IF(AH8="N",0,IF(AH8="NF",0,IF(AH8="NFO",0, IF(AH8="URGS",4,IF(AH8="URGO",8, IF(AH8="PS",8,"")))))))))))</f>
        <v>0</v>
      </c>
      <c r="AI9" s="59" t="str">
        <f t="shared" ref="AI9" si="56">IF(AI13&gt;0,(IF(AND(AI8="PS",AI6="S"),4,IF(AI8="M",6,IF(AI8="T",5,IF(AI8="C",11,IF(AI8="N",0,IF(AI8="NF",0,IF(AI8="NFO",0, IF(AI8="URGS",4,IF(AI8="URGO",8, IF(AI8="PS",8,""))))))))))-AI13), IF(AND(AI8="PS",AI6="S"),4,IF(AI8="M",6,IF(AI8="T",5,IF(AI8="C",11,IF(AI8="N",0,IF(AI8="NF",0,IF(AI8="NFO",0, IF(AI8="URGS",4,IF(AI8="URGO",8, IF(AI8="PS",8,"")))))))))))</f>
        <v/>
      </c>
      <c r="AJ9" s="23" t="e">
        <f>+IF(AJ8="M",6,IF(AJ8="T",5,IF(AJ8="C",11,IF(AJ8="N",1,""))))</f>
        <v>#VALUE!</v>
      </c>
      <c r="AK9" s="29" t="e">
        <f>+IF(AK8="M",6,IF(AK8="T",5,IF(AK8="C",11,IF(AK8="N",1,""))))</f>
        <v>#VALUE!</v>
      </c>
      <c r="AL9" s="8" t="s">
        <v>25</v>
      </c>
      <c r="AM9" s="61" t="s">
        <v>26</v>
      </c>
      <c r="AN9" s="60" t="s">
        <v>27</v>
      </c>
      <c r="AO9" s="60">
        <v>12</v>
      </c>
      <c r="AP9" s="60">
        <v>1</v>
      </c>
    </row>
    <row r="10" spans="1:42" s="8" customFormat="1" x14ac:dyDescent="0.2">
      <c r="A10" s="123" t="s">
        <v>28</v>
      </c>
      <c r="B10" s="27">
        <f t="shared" ref="B10:B12" si="57">SUM(E10:AI10)</f>
        <v>192</v>
      </c>
      <c r="C10" s="159">
        <f>B5/240*35%</f>
        <v>3024.3402291666666</v>
      </c>
      <c r="D10" s="30">
        <f t="shared" ref="D10:D16" si="58">B10*C10</f>
        <v>580673.32400000002</v>
      </c>
      <c r="E10" s="29">
        <f>IF(E14&gt;0,(IF(E8="T",1,IF(E8="C",0,IF(E8="N",11,IF(E8="NF",6, IF(E8="NFO",6, IF(E8="NFS",2,""))))))-E14), IF(E8="T",1,IF(E8="C",0,IF(E8="N",8,IF(E8="NF",6, IF(E8="NFO",6, IF(E8="NFS",2,"")))))))</f>
        <v>6</v>
      </c>
      <c r="F10" s="29">
        <f t="shared" ref="F10:AI10" si="59">IF(F14&gt;0,(IF(F8="T",1,IF(F8="C",0,IF(F8="N",11,IF(F8="NF",6, IF(F8="NFO",6, IF(F8="NFS",2,""))))))-F14), IF(F8="T",1,IF(F8="C",0,IF(F8="N",8,IF(F8="NF",6, IF(F8="NFO",6, IF(F8="NFS",2,"")))))))</f>
        <v>8</v>
      </c>
      <c r="G10" s="29">
        <f t="shared" si="59"/>
        <v>2</v>
      </c>
      <c r="H10" s="29">
        <f t="shared" si="59"/>
        <v>6</v>
      </c>
      <c r="I10" s="29" t="str">
        <f t="shared" si="59"/>
        <v/>
      </c>
      <c r="J10" s="29">
        <f t="shared" si="59"/>
        <v>8</v>
      </c>
      <c r="K10" s="29">
        <f t="shared" si="59"/>
        <v>8</v>
      </c>
      <c r="L10" s="29">
        <f t="shared" si="59"/>
        <v>8</v>
      </c>
      <c r="M10" s="29">
        <f t="shared" si="59"/>
        <v>8</v>
      </c>
      <c r="N10" s="29">
        <f t="shared" si="59"/>
        <v>2</v>
      </c>
      <c r="O10" s="29" t="str">
        <f t="shared" si="59"/>
        <v/>
      </c>
      <c r="P10" s="29">
        <f t="shared" si="59"/>
        <v>6</v>
      </c>
      <c r="Q10" s="29">
        <f t="shared" si="59"/>
        <v>8</v>
      </c>
      <c r="R10" s="29">
        <f t="shared" si="59"/>
        <v>8</v>
      </c>
      <c r="S10" s="29">
        <f t="shared" si="59"/>
        <v>8</v>
      </c>
      <c r="T10" s="29">
        <f t="shared" si="59"/>
        <v>8</v>
      </c>
      <c r="U10" s="29">
        <f t="shared" si="59"/>
        <v>2</v>
      </c>
      <c r="V10" s="29">
        <f t="shared" si="59"/>
        <v>6</v>
      </c>
      <c r="W10" s="29">
        <f t="shared" si="59"/>
        <v>8</v>
      </c>
      <c r="X10" s="29">
        <f t="shared" si="59"/>
        <v>8</v>
      </c>
      <c r="Y10" s="29">
        <f t="shared" si="59"/>
        <v>8</v>
      </c>
      <c r="Z10" s="29">
        <f t="shared" si="59"/>
        <v>8</v>
      </c>
      <c r="AA10" s="29">
        <f t="shared" si="59"/>
        <v>8</v>
      </c>
      <c r="AB10" s="29">
        <f t="shared" si="59"/>
        <v>2</v>
      </c>
      <c r="AC10" s="29">
        <f t="shared" si="59"/>
        <v>6</v>
      </c>
      <c r="AD10" s="29">
        <f t="shared" si="59"/>
        <v>8</v>
      </c>
      <c r="AE10" s="29">
        <f t="shared" si="59"/>
        <v>8</v>
      </c>
      <c r="AF10" s="29">
        <f t="shared" si="59"/>
        <v>8</v>
      </c>
      <c r="AG10" s="29">
        <f t="shared" si="59"/>
        <v>8</v>
      </c>
      <c r="AH10" s="29">
        <f t="shared" si="59"/>
        <v>8</v>
      </c>
      <c r="AI10" s="29">
        <f t="shared" si="59"/>
        <v>2</v>
      </c>
      <c r="AJ10" s="23" t="e">
        <f>+IF(AJ8="T",1,IF(AJ8="C",1,IF(AJ8="N",11,"")))</f>
        <v>#VALUE!</v>
      </c>
      <c r="AK10" s="29" t="e">
        <f>+IF(AK8="T",1,IF(AK8="C",1,IF(AK8="N",11,"")))</f>
        <v>#VALUE!</v>
      </c>
      <c r="AL10" s="8" t="s">
        <v>20</v>
      </c>
      <c r="AM10" s="21" t="s">
        <v>29</v>
      </c>
      <c r="AN10" s="8" t="s">
        <v>40</v>
      </c>
      <c r="AO10" s="8">
        <v>0</v>
      </c>
      <c r="AP10" s="8">
        <v>8</v>
      </c>
    </row>
    <row r="11" spans="1:42" s="8" customFormat="1" x14ac:dyDescent="0.2">
      <c r="A11" s="123" t="s">
        <v>30</v>
      </c>
      <c r="B11" s="27">
        <f t="shared" si="57"/>
        <v>0</v>
      </c>
      <c r="C11" s="159">
        <f>B5/240*180%</f>
        <v>15553.749750000001</v>
      </c>
      <c r="D11" s="30">
        <f t="shared" si="58"/>
        <v>0</v>
      </c>
      <c r="E11" s="29">
        <f>IF(E15&gt;0, (IF(E8="MF",8,IF(E8="TF",7,IF(E8="CF",12,IF(E8="NF",0, IF(E8="NFS",0, IF(E8="NFF",0, IF(E8="NFFF",0,"")))))))-E15), IF(E8="MF",8,IF(E8="TF",7,IF(E8="CF",12,IF(E8="NF",0, IF(E8="NFS",0, IF(E8="NFF",0, IF(E8="NFFF",0,""))))))))</f>
        <v>0</v>
      </c>
      <c r="F11" s="29" t="str">
        <f t="shared" ref="F11:AI11" si="60">IF(F15&gt;0, (IF(F8="MF",8,IF(F8="TF",7,IF(F8="CF",12,IF(F8="NF",0, IF(F8="NFS",0, IF(F8="NFF",0, IF(F8="NFFF",0,"")))))))-F15), IF(F8="MF",8,IF(F8="TF",7,IF(F8="CF",12,IF(F8="NF",0, IF(F8="NFS",0, IF(F8="NFF",0, IF(F8="NFFF",0,""))))))))</f>
        <v/>
      </c>
      <c r="G11" s="29">
        <f t="shared" si="60"/>
        <v>0</v>
      </c>
      <c r="H11" s="29" t="str">
        <f t="shared" si="60"/>
        <v/>
      </c>
      <c r="I11" s="29" t="str">
        <f t="shared" si="60"/>
        <v/>
      </c>
      <c r="J11" s="29" t="str">
        <f t="shared" si="60"/>
        <v/>
      </c>
      <c r="K11" s="29" t="str">
        <f t="shared" si="60"/>
        <v/>
      </c>
      <c r="L11" s="29" t="str">
        <f t="shared" si="60"/>
        <v/>
      </c>
      <c r="M11" s="29" t="str">
        <f t="shared" si="60"/>
        <v/>
      </c>
      <c r="N11" s="29">
        <f t="shared" si="60"/>
        <v>0</v>
      </c>
      <c r="O11" s="29">
        <f t="shared" si="60"/>
        <v>0</v>
      </c>
      <c r="P11" s="29">
        <f t="shared" si="60"/>
        <v>0</v>
      </c>
      <c r="Q11" s="29" t="str">
        <f t="shared" si="60"/>
        <v/>
      </c>
      <c r="R11" s="29" t="str">
        <f t="shared" si="60"/>
        <v/>
      </c>
      <c r="S11" s="29" t="str">
        <f t="shared" si="60"/>
        <v/>
      </c>
      <c r="T11" s="29" t="str">
        <f t="shared" si="60"/>
        <v/>
      </c>
      <c r="U11" s="29">
        <f t="shared" si="60"/>
        <v>0</v>
      </c>
      <c r="V11" s="29" t="str">
        <f t="shared" si="60"/>
        <v/>
      </c>
      <c r="W11" s="29" t="str">
        <f t="shared" si="60"/>
        <v/>
      </c>
      <c r="X11" s="29" t="str">
        <f t="shared" si="60"/>
        <v/>
      </c>
      <c r="Y11" s="29" t="str">
        <f t="shared" si="60"/>
        <v/>
      </c>
      <c r="Z11" s="29" t="str">
        <f t="shared" si="60"/>
        <v/>
      </c>
      <c r="AA11" s="29" t="str">
        <f t="shared" si="60"/>
        <v/>
      </c>
      <c r="AB11" s="29">
        <f t="shared" si="60"/>
        <v>0</v>
      </c>
      <c r="AC11" s="29" t="str">
        <f t="shared" si="60"/>
        <v/>
      </c>
      <c r="AD11" s="29" t="str">
        <f t="shared" si="60"/>
        <v/>
      </c>
      <c r="AE11" s="29" t="str">
        <f t="shared" si="60"/>
        <v/>
      </c>
      <c r="AF11" s="29" t="str">
        <f t="shared" si="60"/>
        <v/>
      </c>
      <c r="AG11" s="29" t="str">
        <f t="shared" si="60"/>
        <v/>
      </c>
      <c r="AH11" s="29" t="str">
        <f t="shared" si="60"/>
        <v/>
      </c>
      <c r="AI11" s="29">
        <f t="shared" si="60"/>
        <v>0</v>
      </c>
      <c r="AJ11" s="23" t="e">
        <f>+IF(AJ8="MF",6,IF(AJ8="TF",5,IF(AJ8="CF",11,IF(AJ8="NF",1,""))))</f>
        <v>#VALUE!</v>
      </c>
      <c r="AK11" s="29" t="e">
        <f>+IF(AK8="MF",6,IF(AK8="TF",5,IF(AK8="CF",11,IF(AK8="NF",1,""))))</f>
        <v>#VALUE!</v>
      </c>
      <c r="AM11" s="21"/>
    </row>
    <row r="12" spans="1:42" s="8" customFormat="1" x14ac:dyDescent="0.2">
      <c r="A12" s="123" t="s">
        <v>31</v>
      </c>
      <c r="B12" s="27">
        <f t="shared" si="57"/>
        <v>48</v>
      </c>
      <c r="C12" s="159">
        <f>B5/240*215%</f>
        <v>18578.089979166667</v>
      </c>
      <c r="D12" s="30">
        <f t="shared" si="58"/>
        <v>891748.31900000002</v>
      </c>
      <c r="E12" s="29">
        <f>IF(E16&gt;0,( IF(E8="TF",1,IF(E8="CF",1,IF(E8="NF",5, IF(E8="NFO",2, IF(E8="NFS",6, IF(E8="NFF",8, IF(E8="NFFF",8,"")))))))-E16), IF(E8="TF",1,IF(E8="CF",1,IF(E8="NF",2, IF(E8="NFO",2, IF(E8="NFS",6, IF(E8="NFF",8, IF(E8="NFFF",8,""))))))))</f>
        <v>2</v>
      </c>
      <c r="F12" s="29" t="str">
        <f t="shared" ref="F12:AI12" si="61">IF(F16&gt;0,( IF(F8="TF",1,IF(F8="CF",1,IF(F8="NF",5, IF(F8="NFO",2, IF(F8="NFS",6, IF(F8="NFF",8, IF(F8="NFFF",8,"")))))))-F16), IF(F8="TF",1,IF(F8="CF",1,IF(F8="NF",2, IF(F8="NFO",2, IF(F8="NFS",6, IF(F8="NFF",8, IF(F8="NFFF",8,""))))))))</f>
        <v/>
      </c>
      <c r="G12" s="29">
        <f t="shared" si="61"/>
        <v>6</v>
      </c>
      <c r="H12" s="29">
        <f t="shared" si="61"/>
        <v>2</v>
      </c>
      <c r="I12" s="29" t="str">
        <f t="shared" si="61"/>
        <v/>
      </c>
      <c r="J12" s="29" t="str">
        <f t="shared" si="61"/>
        <v/>
      </c>
      <c r="K12" s="29" t="str">
        <f t="shared" si="61"/>
        <v/>
      </c>
      <c r="L12" s="29" t="str">
        <f t="shared" si="61"/>
        <v/>
      </c>
      <c r="M12" s="29" t="str">
        <f t="shared" si="61"/>
        <v/>
      </c>
      <c r="N12" s="29">
        <f t="shared" si="61"/>
        <v>6</v>
      </c>
      <c r="O12" s="29">
        <f t="shared" si="61"/>
        <v>8</v>
      </c>
      <c r="P12" s="29">
        <f t="shared" si="61"/>
        <v>2</v>
      </c>
      <c r="Q12" s="29" t="str">
        <f t="shared" si="61"/>
        <v/>
      </c>
      <c r="R12" s="29" t="str">
        <f t="shared" si="61"/>
        <v/>
      </c>
      <c r="S12" s="29" t="str">
        <f t="shared" si="61"/>
        <v/>
      </c>
      <c r="T12" s="29" t="str">
        <f t="shared" si="61"/>
        <v/>
      </c>
      <c r="U12" s="29">
        <f t="shared" si="61"/>
        <v>6</v>
      </c>
      <c r="V12" s="29">
        <f t="shared" si="61"/>
        <v>2</v>
      </c>
      <c r="W12" s="29" t="str">
        <f t="shared" si="61"/>
        <v/>
      </c>
      <c r="X12" s="29" t="str">
        <f t="shared" si="61"/>
        <v/>
      </c>
      <c r="Y12" s="29" t="str">
        <f t="shared" si="61"/>
        <v/>
      </c>
      <c r="Z12" s="29" t="str">
        <f t="shared" si="61"/>
        <v/>
      </c>
      <c r="AA12" s="29" t="str">
        <f t="shared" si="61"/>
        <v/>
      </c>
      <c r="AB12" s="29">
        <f t="shared" si="61"/>
        <v>6</v>
      </c>
      <c r="AC12" s="29">
        <f t="shared" si="61"/>
        <v>2</v>
      </c>
      <c r="AD12" s="29" t="str">
        <f t="shared" si="61"/>
        <v/>
      </c>
      <c r="AE12" s="29" t="str">
        <f t="shared" si="61"/>
        <v/>
      </c>
      <c r="AF12" s="29" t="str">
        <f t="shared" si="61"/>
        <v/>
      </c>
      <c r="AG12" s="29" t="str">
        <f t="shared" si="61"/>
        <v/>
      </c>
      <c r="AH12" s="29" t="str">
        <f t="shared" si="61"/>
        <v/>
      </c>
      <c r="AI12" s="29">
        <f t="shared" si="61"/>
        <v>6</v>
      </c>
      <c r="AJ12" s="23" t="e">
        <f>+IF(AJ8="TF",1,IF(AJ8="CF",1,IF(AJ8="NF",11,"")))</f>
        <v>#VALUE!</v>
      </c>
      <c r="AK12" s="29" t="e">
        <f>+IF(AK8="TF",1,IF(AK8="CF",1,IF(AK8="NF",11,"")))</f>
        <v>#VALUE!</v>
      </c>
      <c r="AM12" s="21"/>
    </row>
    <row r="13" spans="1:42" s="8" customFormat="1" x14ac:dyDescent="0.2">
      <c r="A13" s="123" t="s">
        <v>32</v>
      </c>
      <c r="B13" s="27">
        <f t="shared" ref="B13:B16" si="62">SUM(E13:AK13)</f>
        <v>0</v>
      </c>
      <c r="C13" s="30">
        <f>B5/240*125%</f>
        <v>10801.215104166668</v>
      </c>
      <c r="D13" s="30">
        <f t="shared" si="58"/>
        <v>0</v>
      </c>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29"/>
      <c r="AG13" s="29"/>
      <c r="AH13" s="29"/>
      <c r="AI13" s="29"/>
      <c r="AJ13" s="23"/>
      <c r="AK13" s="29"/>
      <c r="AM13" s="21"/>
    </row>
    <row r="14" spans="1:42" s="8" customFormat="1" x14ac:dyDescent="0.2">
      <c r="A14" s="123" t="s">
        <v>33</v>
      </c>
      <c r="B14" s="27">
        <f t="shared" si="62"/>
        <v>0</v>
      </c>
      <c r="C14" s="30">
        <f>B5/240*175%</f>
        <v>15121.701145833335</v>
      </c>
      <c r="D14" s="30">
        <f t="shared" si="58"/>
        <v>0</v>
      </c>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23"/>
      <c r="AK14" s="29"/>
      <c r="AM14" s="21"/>
    </row>
    <row r="15" spans="1:42" s="8" customFormat="1" x14ac:dyDescent="0.2">
      <c r="A15" s="123" t="s">
        <v>34</v>
      </c>
      <c r="B15" s="27">
        <f t="shared" si="62"/>
        <v>0</v>
      </c>
      <c r="C15" s="30">
        <f>B5/240*200%</f>
        <v>17281.944166666668</v>
      </c>
      <c r="D15" s="32">
        <f t="shared" si="58"/>
        <v>0</v>
      </c>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23"/>
      <c r="AK15" s="29"/>
      <c r="AM15" s="33"/>
    </row>
    <row r="16" spans="1:42" s="8" customFormat="1" x14ac:dyDescent="0.2">
      <c r="A16" s="123" t="s">
        <v>35</v>
      </c>
      <c r="B16" s="27">
        <f t="shared" si="62"/>
        <v>0</v>
      </c>
      <c r="C16" s="30">
        <f>B5/240*250%</f>
        <v>21602.430208333335</v>
      </c>
      <c r="D16" s="34">
        <f t="shared" si="58"/>
        <v>0</v>
      </c>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23"/>
      <c r="AK16" s="27"/>
      <c r="AL16" s="8" t="s">
        <v>16</v>
      </c>
      <c r="AM16" s="21" t="s">
        <v>36</v>
      </c>
      <c r="AO16" s="36"/>
    </row>
    <row r="17" spans="1:41" s="8" customFormat="1" x14ac:dyDescent="0.2">
      <c r="A17" s="127"/>
      <c r="B17" s="37">
        <f>SUM(B9:B16)</f>
        <v>240</v>
      </c>
      <c r="C17" s="2"/>
      <c r="D17" s="38">
        <f>ROUND((SUM(D9:D16)),0)</f>
        <v>1472422</v>
      </c>
      <c r="E17" s="39"/>
      <c r="F17" s="40"/>
      <c r="G17" s="41"/>
      <c r="H17" s="41"/>
      <c r="I17" s="41"/>
      <c r="J17" s="41"/>
      <c r="K17" s="41"/>
      <c r="L17" s="39"/>
      <c r="M17" s="40"/>
      <c r="N17" s="41"/>
      <c r="O17" s="41"/>
      <c r="P17" s="41"/>
      <c r="Q17" s="41"/>
      <c r="R17" s="41"/>
      <c r="S17" s="39"/>
      <c r="T17" s="40"/>
      <c r="U17" s="41"/>
      <c r="V17" s="41"/>
      <c r="W17" s="41"/>
      <c r="X17" s="41"/>
      <c r="Y17" s="41"/>
      <c r="Z17" s="39"/>
      <c r="AA17" s="39"/>
      <c r="AB17" s="41"/>
      <c r="AC17" s="41"/>
      <c r="AD17" s="41"/>
      <c r="AE17" s="41"/>
      <c r="AF17" s="41"/>
      <c r="AG17" s="39"/>
      <c r="AH17" s="41"/>
      <c r="AI17" s="41"/>
      <c r="AJ17" s="42"/>
      <c r="AK17" s="43"/>
      <c r="AL17" s="8" t="s">
        <v>15</v>
      </c>
      <c r="AM17" s="21" t="s">
        <v>37</v>
      </c>
      <c r="AN17" s="1"/>
      <c r="AO17" s="44"/>
    </row>
    <row r="18" spans="1:41" ht="15.75" customHeight="1" x14ac:dyDescent="0.2">
      <c r="B18" s="43">
        <f>SUM(B9:B12)-$AL$4</f>
        <v>64</v>
      </c>
    </row>
    <row r="19" spans="1:41" ht="15.75" customHeight="1" x14ac:dyDescent="0.2">
      <c r="A19" s="123" t="s">
        <v>105</v>
      </c>
      <c r="B19" s="163">
        <f>B5</f>
        <v>2073833.3</v>
      </c>
      <c r="C19" s="164"/>
      <c r="D19" s="165"/>
      <c r="E19" s="10">
        <f t="shared" ref="E19:AF19" si="63">+D19+1</f>
        <v>1</v>
      </c>
      <c r="F19" s="10">
        <f t="shared" si="63"/>
        <v>2</v>
      </c>
      <c r="G19" s="10">
        <f t="shared" si="63"/>
        <v>3</v>
      </c>
      <c r="H19" s="10">
        <f t="shared" si="63"/>
        <v>4</v>
      </c>
      <c r="I19" s="10">
        <f t="shared" si="63"/>
        <v>5</v>
      </c>
      <c r="J19" s="10">
        <f t="shared" si="63"/>
        <v>6</v>
      </c>
      <c r="K19" s="10">
        <f t="shared" si="63"/>
        <v>7</v>
      </c>
      <c r="L19" s="10">
        <f t="shared" si="63"/>
        <v>8</v>
      </c>
      <c r="M19" s="10">
        <f t="shared" si="63"/>
        <v>9</v>
      </c>
      <c r="N19" s="10">
        <f t="shared" si="63"/>
        <v>10</v>
      </c>
      <c r="O19" s="10">
        <f t="shared" si="63"/>
        <v>11</v>
      </c>
      <c r="P19" s="10">
        <f t="shared" si="63"/>
        <v>12</v>
      </c>
      <c r="Q19" s="10">
        <f t="shared" si="63"/>
        <v>13</v>
      </c>
      <c r="R19" s="10">
        <f t="shared" si="63"/>
        <v>14</v>
      </c>
      <c r="S19" s="10">
        <f t="shared" si="63"/>
        <v>15</v>
      </c>
      <c r="T19" s="10">
        <f t="shared" si="63"/>
        <v>16</v>
      </c>
      <c r="U19" s="10">
        <f t="shared" si="63"/>
        <v>17</v>
      </c>
      <c r="V19" s="10">
        <f t="shared" si="63"/>
        <v>18</v>
      </c>
      <c r="W19" s="10">
        <f t="shared" si="63"/>
        <v>19</v>
      </c>
      <c r="X19" s="10">
        <f t="shared" si="63"/>
        <v>20</v>
      </c>
      <c r="Y19" s="10">
        <f t="shared" si="63"/>
        <v>21</v>
      </c>
      <c r="Z19" s="10">
        <f t="shared" si="63"/>
        <v>22</v>
      </c>
      <c r="AA19" s="10">
        <f t="shared" si="63"/>
        <v>23</v>
      </c>
      <c r="AB19" s="10">
        <f t="shared" si="63"/>
        <v>24</v>
      </c>
      <c r="AC19" s="10">
        <f t="shared" si="63"/>
        <v>25</v>
      </c>
      <c r="AD19" s="10">
        <f t="shared" si="63"/>
        <v>26</v>
      </c>
      <c r="AE19" s="10">
        <f t="shared" si="63"/>
        <v>27</v>
      </c>
      <c r="AF19" s="10">
        <f t="shared" si="63"/>
        <v>28</v>
      </c>
      <c r="AG19" s="10"/>
      <c r="AH19" s="10"/>
      <c r="AI19" s="10"/>
      <c r="AJ19" s="12"/>
      <c r="AK19" s="12"/>
    </row>
    <row r="20" spans="1:41" x14ac:dyDescent="0.2">
      <c r="A20" s="124"/>
      <c r="B20" s="14" t="s">
        <v>7</v>
      </c>
      <c r="C20" s="14" t="s">
        <v>8</v>
      </c>
      <c r="D20" s="14" t="s">
        <v>9</v>
      </c>
      <c r="E20" s="15" t="s">
        <v>15</v>
      </c>
      <c r="F20" s="47" t="s">
        <v>16</v>
      </c>
      <c r="G20" s="47" t="s">
        <v>11</v>
      </c>
      <c r="H20" s="48" t="s">
        <v>11</v>
      </c>
      <c r="I20" s="47" t="s">
        <v>12</v>
      </c>
      <c r="J20" s="47" t="s">
        <v>13</v>
      </c>
      <c r="K20" s="47" t="s">
        <v>14</v>
      </c>
      <c r="L20" s="49" t="s">
        <v>15</v>
      </c>
      <c r="M20" s="47" t="s">
        <v>16</v>
      </c>
      <c r="N20" s="47" t="s">
        <v>11</v>
      </c>
      <c r="O20" s="47" t="s">
        <v>11</v>
      </c>
      <c r="P20" s="47" t="s">
        <v>12</v>
      </c>
      <c r="Q20" s="47" t="s">
        <v>13</v>
      </c>
      <c r="R20" s="48" t="s">
        <v>14</v>
      </c>
      <c r="S20" s="49" t="s">
        <v>15</v>
      </c>
      <c r="T20" s="47" t="s">
        <v>16</v>
      </c>
      <c r="U20" s="47" t="s">
        <v>11</v>
      </c>
      <c r="V20" s="47" t="s">
        <v>11</v>
      </c>
      <c r="W20" s="47" t="s">
        <v>12</v>
      </c>
      <c r="X20" s="47" t="s">
        <v>13</v>
      </c>
      <c r="Y20" s="47" t="s">
        <v>14</v>
      </c>
      <c r="Z20" s="49" t="s">
        <v>15</v>
      </c>
      <c r="AA20" s="47" t="s">
        <v>16</v>
      </c>
      <c r="AB20" s="47" t="s">
        <v>11</v>
      </c>
      <c r="AC20" s="50" t="s">
        <v>11</v>
      </c>
      <c r="AD20" s="50" t="s">
        <v>12</v>
      </c>
      <c r="AE20" s="47" t="s">
        <v>13</v>
      </c>
      <c r="AF20" s="50" t="s">
        <v>14</v>
      </c>
      <c r="AG20" s="50"/>
      <c r="AH20" s="19"/>
      <c r="AI20" s="19"/>
      <c r="AJ20" s="51"/>
      <c r="AK20" s="20"/>
    </row>
    <row r="21" spans="1:41" x14ac:dyDescent="0.2">
      <c r="A21" s="125" t="s">
        <v>18</v>
      </c>
      <c r="B21" s="166" t="s">
        <v>19</v>
      </c>
      <c r="C21" s="166"/>
      <c r="D21" s="166"/>
      <c r="E21" s="19" t="s">
        <v>20</v>
      </c>
      <c r="F21" s="19" t="s">
        <v>20</v>
      </c>
      <c r="G21" s="19" t="s">
        <v>20</v>
      </c>
      <c r="H21" s="19" t="s">
        <v>20</v>
      </c>
      <c r="I21" s="19" t="s">
        <v>20</v>
      </c>
      <c r="J21" s="19" t="s">
        <v>20</v>
      </c>
      <c r="K21" s="19" t="s">
        <v>20</v>
      </c>
      <c r="L21" s="19" t="s">
        <v>20</v>
      </c>
      <c r="M21" s="19" t="s">
        <v>20</v>
      </c>
      <c r="N21" s="19" t="s">
        <v>20</v>
      </c>
      <c r="O21" s="19" t="s">
        <v>20</v>
      </c>
      <c r="P21" s="19" t="s">
        <v>20</v>
      </c>
      <c r="Q21" s="19" t="s">
        <v>20</v>
      </c>
      <c r="R21" s="19" t="s">
        <v>20</v>
      </c>
      <c r="S21" s="19" t="s">
        <v>20</v>
      </c>
      <c r="T21" s="19" t="s">
        <v>20</v>
      </c>
      <c r="U21" s="19" t="s">
        <v>20</v>
      </c>
      <c r="V21" s="19" t="s">
        <v>20</v>
      </c>
      <c r="W21" s="19" t="s">
        <v>20</v>
      </c>
      <c r="X21" s="19" t="s">
        <v>20</v>
      </c>
      <c r="Y21" s="19" t="s">
        <v>20</v>
      </c>
      <c r="Z21" s="19" t="s">
        <v>20</v>
      </c>
      <c r="AA21" s="19" t="s">
        <v>20</v>
      </c>
      <c r="AB21" s="19" t="s">
        <v>20</v>
      </c>
      <c r="AC21" s="19" t="s">
        <v>20</v>
      </c>
      <c r="AD21" s="19" t="s">
        <v>20</v>
      </c>
      <c r="AE21" s="19" t="s">
        <v>20</v>
      </c>
      <c r="AF21" s="19" t="s">
        <v>20</v>
      </c>
      <c r="AG21" s="19"/>
      <c r="AH21" s="19"/>
      <c r="AI21" s="19"/>
      <c r="AJ21" s="52"/>
      <c r="AK21" s="24"/>
    </row>
    <row r="22" spans="1:41" ht="15" hidden="1" customHeight="1" x14ac:dyDescent="0.2">
      <c r="A22" s="161" t="s">
        <v>23</v>
      </c>
      <c r="B22" s="161"/>
      <c r="C22" s="161"/>
      <c r="D22" s="161"/>
      <c r="E22" s="25" t="str">
        <f>IF(AND(E21="URG",E20="S"),"URGS",IF(AND(E21="N",E20="F",F20="F"),"NFFF",IF(AND(E21="N",E20="D",F20="F"),"NFF",IF(AND(E21="N",E20="D"),"NFO",IF(AND(E21="N",E20="S"),"NFS",IF(AND(E21="N",E20="F"),"NF",IF(AND(E21="N",E20="D"),"NF",IF(E21="N","N",IF(AND(E21="M",E20="F"),"MF",IF(AND(E21="M",E20="D"),"MF",IF(E21="M","M",IF(AND(E21="T",E20="F"),"TF",IF(AND(E21="T",E20="D"),"TF",IF(E21="T","T",IF(AND(E21="C",E20="F"),"CF",IF(AND(E21="C",E20="D"),"CF",IF(E21="C","C",IF(AND(E21="L",E20="F"),"LF",IF(AND(E21="L",E20="D"),"LF", IF(E21="L","L",IF(E21="SC","PS", IF(E21="SA","PS",IF(E21="TV","PS", IF(E21="MI","PS", IF(E21="MT","PS", IF(E21="URG","URGO",""))))))))))))))))))))))))))</f>
        <v>NFO</v>
      </c>
      <c r="F22" s="25" t="str">
        <f>IF(AND(F21="URG",F20="S"),"URGS",IF(AND(F21="N",F20="F",G20="F"),"NFFF",IF(AND(F21="N",F20="D",G20="F"),"NFF",IF(AND(F21="N",F20="D"),"NFO",IF(AND(F21="N",F20="S"),"NFS",IF(AND(F21="N",F20="F"),"NF",IF(AND(F21="N",F20="D"),"NF",IF(F21="N","N",IF(AND(F21="M",F20="F"),"MF",IF(AND(F21="M",F20="D"),"MF",IF(F21="M","M",IF(AND(F21="T",F20="F"),"TF",IF(AND(F21="T",F20="D"),"TF",IF(F21="T","T",IF(AND(F21="C",F20="F"),"CF",IF(AND(F21="C",F20="D"),"CF",IF(F21="C","C",IF(AND(F21="L",F20="F"),"LF",IF(AND(F21="L",F20="D"),"LF", IF(F21="L","L",IF(F21="SC","PS", IF(F21="SA","PS",IF(F21="TV","PS", IF(F21="MI","PS", IF(F21="MT","PS", IF(F21="URG","URGO",""))))))))))))))))))))))))))</f>
        <v>N</v>
      </c>
      <c r="G22" s="25" t="str">
        <f>IF(AND(G21="URG",G20="S"),"URGS",IF(AND(G21="N",G20="F",H20="F"),"NFFF",IF(AND(G21="N",G20="D",H20="F"),"NFF",IF(AND(G21="N",G20="D"),"NFO",IF(AND(G21="N",G20="S"),"NFS",IF(AND(G21="N",G20="F"),"NF",IF(AND(G21="N",G20="D"),"NF",IF(G21="N","N",IF(AND(G21="M",G20="F"),"MF",IF(AND(G21="M",G20="D"),"MF",IF(G21="M","M",IF(AND(G21="T",G20="F"),"TF",IF(AND(G21="T",G20="D"),"TF",IF(G21="T","T",IF(AND(G21="C",G20="F"),"CF",IF(AND(G21="C",G20="D"),"CF",IF(G21="C","C",IF(AND(G21="L",G20="F"),"LF",IF(AND(G21="L",G20="D"),"LF", IF(G21="L","L",IF(G21="SC","PS", IF(G21="SA","PS",IF(G21="TV","PS", IF(G21="MI","PS", IF(G21="MT","PS", IF(G21="URG","URGO",""))))))))))))))))))))))))))</f>
        <v>N</v>
      </c>
      <c r="H22" s="25" t="str">
        <f>IF(AND(H21="URG",H20="S"),"URGS",IF(AND(H21="N",H20="F",I20="F"),"NFFF",IF(AND(H21="N",H20="D",I20="F"),"NFF",IF(AND(H21="N",H20="D"),"NFO",IF(AND(H21="N",H20="S"),"NFS",IF(AND(H21="N",H20="F"),"NF",IF(AND(H21="N",H20="D"),"NF",IF(H21="N","N",IF(AND(H21="M",H20="F"),"MF",IF(AND(H21="M",H20="D"),"MF",IF(H21="M","M",IF(AND(H21="T",H20="F"),"TF",IF(AND(H21="T",H20="D"),"TF",IF(H21="T","T",IF(AND(H21="C",H20="F"),"CF",IF(AND(H21="C",H20="D"),"CF",IF(H21="C","C",IF(AND(H21="L",H20="F"),"LF",IF(AND(H21="L",H20="D"),"LF", IF(H21="L","L",IF(H21="SC","PS", IF(H21="SA","PS",IF(H21="TV","PS", IF(H21="MI","PS", IF(H21="MT","PS", IF(H21="URG","URGO",""))))))))))))))))))))))))))</f>
        <v>N</v>
      </c>
      <c r="I22" s="25"/>
      <c r="J22" s="25" t="str">
        <f t="shared" ref="J22" si="64">IF(AND(J21="URG",J20="S"),"URGS",IF(AND(J21="N",J20="F",K20="F"),"NFFF",IF(AND(J21="N",J20="D",K20="F"),"NFF",IF(AND(J21="N",J20="D"),"NFO",IF(AND(J21="N",J20="S"),"NFS",IF(AND(J21="N",J20="F"),"NF",IF(AND(J21="N",J20="D"),"NF",IF(J21="N","N",IF(AND(J21="M",J20="F"),"MF",IF(AND(J21="M",J20="D"),"MF",IF(J21="M","M",IF(AND(J21="T",J20="F"),"TF",IF(AND(J21="T",J20="D"),"TF",IF(J21="T","T",IF(AND(J21="C",J20="F"),"CF",IF(AND(J21="C",J20="D"),"CF",IF(J21="C","C",IF(AND(J21="L",J20="F"),"LF",IF(AND(J21="L",J20="D"),"LF", IF(J21="L","L",IF(J21="SC","PS", IF(J21="SA","PS",IF(J21="TV","PS", IF(J21="MI","PS", IF(J21="MT","PS", IF(J21="URG","URGO",""))))))))))))))))))))))))))</f>
        <v>N</v>
      </c>
      <c r="K22" s="25" t="str">
        <f t="shared" ref="K22" si="65">IF(AND(K21="URG",K20="S"),"URGS",IF(AND(K21="N",K20="F",L20="F"),"NFFF",IF(AND(K21="N",K20="D",L20="F"),"NFF",IF(AND(K21="N",K20="D"),"NFO",IF(AND(K21="N",K20="S"),"NFS",IF(AND(K21="N",K20="F"),"NF",IF(AND(K21="N",K20="D"),"NF",IF(K21="N","N",IF(AND(K21="M",K20="F"),"MF",IF(AND(K21="M",K20="D"),"MF",IF(K21="M","M",IF(AND(K21="T",K20="F"),"TF",IF(AND(K21="T",K20="D"),"TF",IF(K21="T","T",IF(AND(K21="C",K20="F"),"CF",IF(AND(K21="C",K20="D"),"CF",IF(K21="C","C",IF(AND(K21="L",K20="F"),"LF",IF(AND(K21="L",K20="D"),"LF", IF(K21="L","L",IF(K21="SC","PS", IF(K21="SA","PS",IF(K21="TV","PS", IF(K21="MI","PS", IF(K21="MT","PS", IF(K21="URG","URGO",""))))))))))))))))))))))))))</f>
        <v>NFS</v>
      </c>
      <c r="L22" s="25" t="str">
        <f t="shared" ref="L22" si="66">IF(AND(L21="URG",L20="S"),"URGS",IF(AND(L21="N",L20="F",M20="F"),"NFFF",IF(AND(L21="N",L20="D",M20="F"),"NFF",IF(AND(L21="N",L20="D"),"NFO",IF(AND(L21="N",L20="S"),"NFS",IF(AND(L21="N",L20="F"),"NF",IF(AND(L21="N",L20="D"),"NF",IF(L21="N","N",IF(AND(L21="M",L20="F"),"MF",IF(AND(L21="M",L20="D"),"MF",IF(L21="M","M",IF(AND(L21="T",L20="F"),"TF",IF(AND(L21="T",L20="D"),"TF",IF(L21="T","T",IF(AND(L21="C",L20="F"),"CF",IF(AND(L21="C",L20="D"),"CF",IF(L21="C","C",IF(AND(L21="L",L20="F"),"LF",IF(AND(L21="L",L20="D"),"LF", IF(L21="L","L",IF(L21="SC","PS", IF(L21="SA","PS",IF(L21="TV","PS", IF(L21="MI","PS", IF(L21="MT","PS", IF(L21="URG","URGO",""))))))))))))))))))))))))))</f>
        <v>NFO</v>
      </c>
      <c r="M22" s="25" t="str">
        <f t="shared" ref="M22" si="67">IF(AND(M21="URG",M20="S"),"URGS",IF(AND(M21="N",M20="F",N20="F"),"NFFF",IF(AND(M21="N",M20="D",N20="F"),"NFF",IF(AND(M21="N",M20="D"),"NFO",IF(AND(M21="N",M20="S"),"NFS",IF(AND(M21="N",M20="F"),"NF",IF(AND(M21="N",M20="D"),"NF",IF(M21="N","N",IF(AND(M21="M",M20="F"),"MF",IF(AND(M21="M",M20="D"),"MF",IF(M21="M","M",IF(AND(M21="T",M20="F"),"TF",IF(AND(M21="T",M20="D"),"TF",IF(M21="T","T",IF(AND(M21="C",M20="F"),"CF",IF(AND(M21="C",M20="D"),"CF",IF(M21="C","C",IF(AND(M21="L",M20="F"),"LF",IF(AND(M21="L",M20="D"),"LF", IF(M21="L","L",IF(M21="SC","PS", IF(M21="SA","PS",IF(M21="TV","PS", IF(M21="MI","PS", IF(M21="MT","PS", IF(M21="URG","URGO",""))))))))))))))))))))))))))</f>
        <v>N</v>
      </c>
      <c r="N22" s="25" t="str">
        <f t="shared" ref="N22" si="68">IF(AND(N21="URG",N20="S"),"URGS",IF(AND(N21="N",N20="F",O20="F"),"NFFF",IF(AND(N21="N",N20="D",O20="F"),"NFF",IF(AND(N21="N",N20="D"),"NFO",IF(AND(N21="N",N20="S"),"NFS",IF(AND(N21="N",N20="F"),"NF",IF(AND(N21="N",N20="D"),"NF",IF(N21="N","N",IF(AND(N21="M",N20="F"),"MF",IF(AND(N21="M",N20="D"),"MF",IF(N21="M","M",IF(AND(N21="T",N20="F"),"TF",IF(AND(N21="T",N20="D"),"TF",IF(N21="T","T",IF(AND(N21="C",N20="F"),"CF",IF(AND(N21="C",N20="D"),"CF",IF(N21="C","C",IF(AND(N21="L",N20="F"),"LF",IF(AND(N21="L",N20="D"),"LF", IF(N21="L","L",IF(N21="SC","PS", IF(N21="SA","PS",IF(N21="TV","PS", IF(N21="MI","PS", IF(N21="MT","PS", IF(N21="URG","URGO",""))))))))))))))))))))))))))</f>
        <v>N</v>
      </c>
      <c r="O22" s="25" t="str">
        <f t="shared" ref="O22" si="69">IF(AND(O21="URG",O20="S"),"URGS",IF(AND(O21="N",O20="F",P20="F"),"NFFF",IF(AND(O21="N",O20="D",P20="F"),"NFF",IF(AND(O21="N",O20="D"),"NFO",IF(AND(O21="N",O20="S"),"NFS",IF(AND(O21="N",O20="F"),"NF",IF(AND(O21="N",O20="D"),"NF",IF(O21="N","N",IF(AND(O21="M",O20="F"),"MF",IF(AND(O21="M",O20="D"),"MF",IF(O21="M","M",IF(AND(O21="T",O20="F"),"TF",IF(AND(O21="T",O20="D"),"TF",IF(O21="T","T",IF(AND(O21="C",O20="F"),"CF",IF(AND(O21="C",O20="D"),"CF",IF(O21="C","C",IF(AND(O21="L",O20="F"),"LF",IF(AND(O21="L",O20="D"),"LF", IF(O21="L","L",IF(O21="SC","PS", IF(O21="SA","PS",IF(O21="TV","PS", IF(O21="MI","PS", IF(O21="MT","PS", IF(O21="URG","URGO",""))))))))))))))))))))))))))</f>
        <v>N</v>
      </c>
      <c r="P22" s="25" t="str">
        <f t="shared" ref="P22" si="70">IF(AND(P21="URG",P20="S"),"URGS",IF(AND(P21="N",P20="F",Q20="F"),"NFFF",IF(AND(P21="N",P20="D",Q20="F"),"NFF",IF(AND(P21="N",P20="D"),"NFO",IF(AND(P21="N",P20="S"),"NFS",IF(AND(P21="N",P20="F"),"NF",IF(AND(P21="N",P20="D"),"NF",IF(P21="N","N",IF(AND(P21="M",P20="F"),"MF",IF(AND(P21="M",P20="D"),"MF",IF(P21="M","M",IF(AND(P21="T",P20="F"),"TF",IF(AND(P21="T",P20="D"),"TF",IF(P21="T","T",IF(AND(P21="C",P20="F"),"CF",IF(AND(P21="C",P20="D"),"CF",IF(P21="C","C",IF(AND(P21="L",P20="F"),"LF",IF(AND(P21="L",P20="D"),"LF", IF(P21="L","L",IF(P21="SC","PS", IF(P21="SA","PS",IF(P21="TV","PS", IF(P21="MI","PS", IF(P21="MT","PS", IF(P21="URG","URGO",""))))))))))))))))))))))))))</f>
        <v>N</v>
      </c>
      <c r="Q22" s="25" t="str">
        <f t="shared" ref="Q22" si="71">IF(AND(Q21="URG",Q20="S"),"URGS",IF(AND(Q21="N",Q20="F",R20="F"),"NFFF",IF(AND(Q21="N",Q20="D",R20="F"),"NFF",IF(AND(Q21="N",Q20="D"),"NFO",IF(AND(Q21="N",Q20="S"),"NFS",IF(AND(Q21="N",Q20="F"),"NF",IF(AND(Q21="N",Q20="D"),"NF",IF(Q21="N","N",IF(AND(Q21="M",Q20="F"),"MF",IF(AND(Q21="M",Q20="D"),"MF",IF(Q21="M","M",IF(AND(Q21="T",Q20="F"),"TF",IF(AND(Q21="T",Q20="D"),"TF",IF(Q21="T","T",IF(AND(Q21="C",Q20="F"),"CF",IF(AND(Q21="C",Q20="D"),"CF",IF(Q21="C","C",IF(AND(Q21="L",Q20="F"),"LF",IF(AND(Q21="L",Q20="D"),"LF", IF(Q21="L","L",IF(Q21="SC","PS", IF(Q21="SA","PS",IF(Q21="TV","PS", IF(Q21="MI","PS", IF(Q21="MT","PS", IF(Q21="URG","URGO",""))))))))))))))))))))))))))</f>
        <v>N</v>
      </c>
      <c r="R22" s="25" t="str">
        <f t="shared" ref="R22" si="72">IF(AND(R21="URG",R20="S"),"URGS",IF(AND(R21="N",R20="F",S20="F"),"NFFF",IF(AND(R21="N",R20="D",S20="F"),"NFF",IF(AND(R21="N",R20="D"),"NFO",IF(AND(R21="N",R20="S"),"NFS",IF(AND(R21="N",R20="F"),"NF",IF(AND(R21="N",R20="D"),"NF",IF(R21="N","N",IF(AND(R21="M",R20="F"),"MF",IF(AND(R21="M",R20="D"),"MF",IF(R21="M","M",IF(AND(R21="T",R20="F"),"TF",IF(AND(R21="T",R20="D"),"TF",IF(R21="T","T",IF(AND(R21="C",R20="F"),"CF",IF(AND(R21="C",R20="D"),"CF",IF(R21="C","C",IF(AND(R21="L",R20="F"),"LF",IF(AND(R21="L",R20="D"),"LF", IF(R21="L","L",IF(R21="SC","PS", IF(R21="SA","PS",IF(R21="TV","PS", IF(R21="MI","PS", IF(R21="MT","PS", IF(R21="URG","URGO",""))))))))))))))))))))))))))</f>
        <v>NFS</v>
      </c>
      <c r="S22" s="25" t="str">
        <f t="shared" ref="S22" si="73">IF(AND(S21="URG",S20="S"),"URGS",IF(AND(S21="N",S20="F",T20="F"),"NFFF",IF(AND(S21="N",S20="D",T20="F"),"NFF",IF(AND(S21="N",S20="D"),"NFO",IF(AND(S21="N",S20="S"),"NFS",IF(AND(S21="N",S20="F"),"NF",IF(AND(S21="N",S20="D"),"NF",IF(S21="N","N",IF(AND(S21="M",S20="F"),"MF",IF(AND(S21="M",S20="D"),"MF",IF(S21="M","M",IF(AND(S21="T",S20="F"),"TF",IF(AND(S21="T",S20="D"),"TF",IF(S21="T","T",IF(AND(S21="C",S20="F"),"CF",IF(AND(S21="C",S20="D"),"CF",IF(S21="C","C",IF(AND(S21="L",S20="F"),"LF",IF(AND(S21="L",S20="D"),"LF", IF(S21="L","L",IF(S21="SC","PS", IF(S21="SA","PS",IF(S21="TV","PS", IF(S21="MI","PS", IF(S21="MT","PS", IF(S21="URG","URGO",""))))))))))))))))))))))))))</f>
        <v>NFO</v>
      </c>
      <c r="T22" s="25" t="str">
        <f t="shared" ref="T22" si="74">IF(AND(T21="URG",T20="S"),"URGS",IF(AND(T21="N",T20="F",U20="F"),"NFFF",IF(AND(T21="N",T20="D",U20="F"),"NFF",IF(AND(T21="N",T20="D"),"NFO",IF(AND(T21="N",T20="S"),"NFS",IF(AND(T21="N",T20="F"),"NF",IF(AND(T21="N",T20="D"),"NF",IF(T21="N","N",IF(AND(T21="M",T20="F"),"MF",IF(AND(T21="M",T20="D"),"MF",IF(T21="M","M",IF(AND(T21="T",T20="F"),"TF",IF(AND(T21="T",T20="D"),"TF",IF(T21="T","T",IF(AND(T21="C",T20="F"),"CF",IF(AND(T21="C",T20="D"),"CF",IF(T21="C","C",IF(AND(T21="L",T20="F"),"LF",IF(AND(T21="L",T20="D"),"LF", IF(T21="L","L",IF(T21="SC","PS", IF(T21="SA","PS",IF(T21="TV","PS", IF(T21="MI","PS", IF(T21="MT","PS", IF(T21="URG","URGO",""))))))))))))))))))))))))))</f>
        <v>N</v>
      </c>
      <c r="U22" s="25" t="str">
        <f t="shared" ref="U22" si="75">IF(AND(U21="URG",U20="S"),"URGS",IF(AND(U21="N",U20="F",V20="F"),"NFFF",IF(AND(U21="N",U20="D",V20="F"),"NFF",IF(AND(U21="N",U20="D"),"NFO",IF(AND(U21="N",U20="S"),"NFS",IF(AND(U21="N",U20="F"),"NF",IF(AND(U21="N",U20="D"),"NF",IF(U21="N","N",IF(AND(U21="M",U20="F"),"MF",IF(AND(U21="M",U20="D"),"MF",IF(U21="M","M",IF(AND(U21="T",U20="F"),"TF",IF(AND(U21="T",U20="D"),"TF",IF(U21="T","T",IF(AND(U21="C",U20="F"),"CF",IF(AND(U21="C",U20="D"),"CF",IF(U21="C","C",IF(AND(U21="L",U20="F"),"LF",IF(AND(U21="L",U20="D"),"LF", IF(U21="L","L",IF(U21="SC","PS", IF(U21="SA","PS",IF(U21="TV","PS", IF(U21="MI","PS", IF(U21="MT","PS", IF(U21="URG","URGO",""))))))))))))))))))))))))))</f>
        <v>N</v>
      </c>
      <c r="V22" s="25" t="str">
        <f t="shared" ref="V22" si="76">IF(AND(V21="URG",V20="S"),"URGS",IF(AND(V21="N",V20="F",W20="F"),"NFFF",IF(AND(V21="N",V20="D",W20="F"),"NFF",IF(AND(V21="N",V20="D"),"NFO",IF(AND(V21="N",V20="S"),"NFS",IF(AND(V21="N",V20="F"),"NF",IF(AND(V21="N",V20="D"),"NF",IF(V21="N","N",IF(AND(V21="M",V20="F"),"MF",IF(AND(V21="M",V20="D"),"MF",IF(V21="M","M",IF(AND(V21="T",V20="F"),"TF",IF(AND(V21="T",V20="D"),"TF",IF(V21="T","T",IF(AND(V21="C",V20="F"),"CF",IF(AND(V21="C",V20="D"),"CF",IF(V21="C","C",IF(AND(V21="L",V20="F"),"LF",IF(AND(V21="L",V20="D"),"LF", IF(V21="L","L",IF(V21="SC","PS", IF(V21="SA","PS",IF(V21="TV","PS", IF(V21="MI","PS", IF(V21="MT","PS", IF(V21="URG","URGO",""))))))))))))))))))))))))))</f>
        <v>N</v>
      </c>
      <c r="W22" s="25" t="str">
        <f t="shared" ref="W22" si="77">IF(AND(W21="URG",W20="S"),"URGS",IF(AND(W21="N",W20="F",X20="F"),"NFFF",IF(AND(W21="N",W20="D",X20="F"),"NFF",IF(AND(W21="N",W20="D"),"NFO",IF(AND(W21="N",W20="S"),"NFS",IF(AND(W21="N",W20="F"),"NF",IF(AND(W21="N",W20="D"),"NF",IF(W21="N","N",IF(AND(W21="M",W20="F"),"MF",IF(AND(W21="M",W20="D"),"MF",IF(W21="M","M",IF(AND(W21="T",W20="F"),"TF",IF(AND(W21="T",W20="D"),"TF",IF(W21="T","T",IF(AND(W21="C",W20="F"),"CF",IF(AND(W21="C",W20="D"),"CF",IF(W21="C","C",IF(AND(W21="L",W20="F"),"LF",IF(AND(W21="L",W20="D"),"LF", IF(W21="L","L",IF(W21="SC","PS", IF(W21="SA","PS",IF(W21="TV","PS", IF(W21="MI","PS", IF(W21="MT","PS", IF(W21="URG","URGO",""))))))))))))))))))))))))))</f>
        <v>N</v>
      </c>
      <c r="X22" s="25" t="str">
        <f t="shared" ref="X22" si="78">IF(AND(X21="URG",X20="S"),"URGS",IF(AND(X21="N",X20="F",Y20="F"),"NFFF",IF(AND(X21="N",X20="D",Y20="F"),"NFF",IF(AND(X21="N",X20="D"),"NFO",IF(AND(X21="N",X20="S"),"NFS",IF(AND(X21="N",X20="F"),"NF",IF(AND(X21="N",X20="D"),"NF",IF(X21="N","N",IF(AND(X21="M",X20="F"),"MF",IF(AND(X21="M",X20="D"),"MF",IF(X21="M","M",IF(AND(X21="T",X20="F"),"TF",IF(AND(X21="T",X20="D"),"TF",IF(X21="T","T",IF(AND(X21="C",X20="F"),"CF",IF(AND(X21="C",X20="D"),"CF",IF(X21="C","C",IF(AND(X21="L",X20="F"),"LF",IF(AND(X21="L",X20="D"),"LF", IF(X21="L","L",IF(X21="SC","PS", IF(X21="SA","PS",IF(X21="TV","PS", IF(X21="MI","PS", IF(X21="MT","PS", IF(X21="URG","URGO",""))))))))))))))))))))))))))</f>
        <v>N</v>
      </c>
      <c r="Y22" s="25" t="str">
        <f t="shared" ref="Y22" si="79">IF(AND(Y21="URG",Y20="S"),"URGS",IF(AND(Y21="N",Y20="F",Z20="F"),"NFFF",IF(AND(Y21="N",Y20="D",Z20="F"),"NFF",IF(AND(Y21="N",Y20="D"),"NFO",IF(AND(Y21="N",Y20="S"),"NFS",IF(AND(Y21="N",Y20="F"),"NF",IF(AND(Y21="N",Y20="D"),"NF",IF(Y21="N","N",IF(AND(Y21="M",Y20="F"),"MF",IF(AND(Y21="M",Y20="D"),"MF",IF(Y21="M","M",IF(AND(Y21="T",Y20="F"),"TF",IF(AND(Y21="T",Y20="D"),"TF",IF(Y21="T","T",IF(AND(Y21="C",Y20="F"),"CF",IF(AND(Y21="C",Y20="D"),"CF",IF(Y21="C","C",IF(AND(Y21="L",Y20="F"),"LF",IF(AND(Y21="L",Y20="D"),"LF", IF(Y21="L","L",IF(Y21="SC","PS", IF(Y21="SA","PS",IF(Y21="TV","PS", IF(Y21="MI","PS", IF(Y21="MT","PS", IF(Y21="URG","URGO",""))))))))))))))))))))))))))</f>
        <v>NFS</v>
      </c>
      <c r="Z22" s="25" t="str">
        <f t="shared" ref="Z22" si="80">IF(AND(Z21="URG",Z20="S"),"URGS",IF(AND(Z21="N",Z20="F",AA20="F"),"NFFF",IF(AND(Z21="N",Z20="D",AA20="F"),"NFF",IF(AND(Z21="N",Z20="D"),"NFO",IF(AND(Z21="N",Z20="S"),"NFS",IF(AND(Z21="N",Z20="F"),"NF",IF(AND(Z21="N",Z20="D"),"NF",IF(Z21="N","N",IF(AND(Z21="M",Z20="F"),"MF",IF(AND(Z21="M",Z20="D"),"MF",IF(Z21="M","M",IF(AND(Z21="T",Z20="F"),"TF",IF(AND(Z21="T",Z20="D"),"TF",IF(Z21="T","T",IF(AND(Z21="C",Z20="F"),"CF",IF(AND(Z21="C",Z20="D"),"CF",IF(Z21="C","C",IF(AND(Z21="L",Z20="F"),"LF",IF(AND(Z21="L",Z20="D"),"LF", IF(Z21="L","L",IF(Z21="SC","PS", IF(Z21="SA","PS",IF(Z21="TV","PS", IF(Z21="MI","PS", IF(Z21="MT","PS", IF(Z21="URG","URGO",""))))))))))))))))))))))))))</f>
        <v>NFO</v>
      </c>
      <c r="AA22" s="25" t="str">
        <f t="shared" ref="AA22" si="81">IF(AND(AA21="URG",AA20="S"),"URGS",IF(AND(AA21="N",AA20="F",AB20="F"),"NFFF",IF(AND(AA21="N",AA20="D",AB20="F"),"NFF",IF(AND(AA21="N",AA20="D"),"NFO",IF(AND(AA21="N",AA20="S"),"NFS",IF(AND(AA21="N",AA20="F"),"NF",IF(AND(AA21="N",AA20="D"),"NF",IF(AA21="N","N",IF(AND(AA21="M",AA20="F"),"MF",IF(AND(AA21="M",AA20="D"),"MF",IF(AA21="M","M",IF(AND(AA21="T",AA20="F"),"TF",IF(AND(AA21="T",AA20="D"),"TF",IF(AA21="T","T",IF(AND(AA21="C",AA20="F"),"CF",IF(AND(AA21="C",AA20="D"),"CF",IF(AA21="C","C",IF(AND(AA21="L",AA20="F"),"LF",IF(AND(AA21="L",AA20="D"),"LF", IF(AA21="L","L",IF(AA21="SC","PS", IF(AA21="SA","PS",IF(AA21="TV","PS", IF(AA21="MI","PS", IF(AA21="MT","PS", IF(AA21="URG","URGO",""))))))))))))))))))))))))))</f>
        <v>N</v>
      </c>
      <c r="AB22" s="25" t="str">
        <f t="shared" ref="AB22" si="82">IF(AND(AB21="URG",AB20="S"),"URGS",IF(AND(AB21="N",AB20="F",AC20="F"),"NFFF",IF(AND(AB21="N",AB20="D",AC20="F"),"NFF",IF(AND(AB21="N",AB20="D"),"NFO",IF(AND(AB21="N",AB20="S"),"NFS",IF(AND(AB21="N",AB20="F"),"NF",IF(AND(AB21="N",AB20="D"),"NF",IF(AB21="N","N",IF(AND(AB21="M",AB20="F"),"MF",IF(AND(AB21="M",AB20="D"),"MF",IF(AB21="M","M",IF(AND(AB21="T",AB20="F"),"TF",IF(AND(AB21="T",AB20="D"),"TF",IF(AB21="T","T",IF(AND(AB21="C",AB20="F"),"CF",IF(AND(AB21="C",AB20="D"),"CF",IF(AB21="C","C",IF(AND(AB21="L",AB20="F"),"LF",IF(AND(AB21="L",AB20="D"),"LF", IF(AB21="L","L",IF(AB21="SC","PS", IF(AB21="SA","PS",IF(AB21="TV","PS", IF(AB21="MI","PS", IF(AB21="MT","PS", IF(AB21="URG","URGO",""))))))))))))))))))))))))))</f>
        <v>N</v>
      </c>
      <c r="AC22" s="25" t="str">
        <f t="shared" ref="AC22" si="83">IF(AND(AC21="URG",AC20="S"),"URGS",IF(AND(AC21="N",AC20="F",AD20="F"),"NFFF",IF(AND(AC21="N",AC20="D",AD20="F"),"NFF",IF(AND(AC21="N",AC20="D"),"NFO",IF(AND(AC21="N",AC20="S"),"NFS",IF(AND(AC21="N",AC20="F"),"NF",IF(AND(AC21="N",AC20="D"),"NF",IF(AC21="N","N",IF(AND(AC21="M",AC20="F"),"MF",IF(AND(AC21="M",AC20="D"),"MF",IF(AC21="M","M",IF(AND(AC21="T",AC20="F"),"TF",IF(AND(AC21="T",AC20="D"),"TF",IF(AC21="T","T",IF(AND(AC21="C",AC20="F"),"CF",IF(AND(AC21="C",AC20="D"),"CF",IF(AC21="C","C",IF(AND(AC21="L",AC20="F"),"LF",IF(AND(AC21="L",AC20="D"),"LF", IF(AC21="L","L",IF(AC21="SC","PS", IF(AC21="SA","PS",IF(AC21="TV","PS", IF(AC21="MI","PS", IF(AC21="MT","PS", IF(AC21="URG","URGO",""))))))))))))))))))))))))))</f>
        <v>N</v>
      </c>
      <c r="AD22" s="25" t="str">
        <f t="shared" ref="AD22" si="84">IF(AND(AD21="URG",AD20="S"),"URGS",IF(AND(AD21="N",AD20="F",AE20="F"),"NFFF",IF(AND(AD21="N",AD20="D",AE20="F"),"NFF",IF(AND(AD21="N",AD20="D"),"NFO",IF(AND(AD21="N",AD20="S"),"NFS",IF(AND(AD21="N",AD20="F"),"NF",IF(AND(AD21="N",AD20="D"),"NF",IF(AD21="N","N",IF(AND(AD21="M",AD20="F"),"MF",IF(AND(AD21="M",AD20="D"),"MF",IF(AD21="M","M",IF(AND(AD21="T",AD20="F"),"TF",IF(AND(AD21="T",AD20="D"),"TF",IF(AD21="T","T",IF(AND(AD21="C",AD20="F"),"CF",IF(AND(AD21="C",AD20="D"),"CF",IF(AD21="C","C",IF(AND(AD21="L",AD20="F"),"LF",IF(AND(AD21="L",AD20="D"),"LF", IF(AD21="L","L",IF(AD21="SC","PS", IF(AD21="SA","PS",IF(AD21="TV","PS", IF(AD21="MI","PS", IF(AD21="MT","PS", IF(AD21="URG","URGO",""))))))))))))))))))))))))))</f>
        <v>N</v>
      </c>
      <c r="AE22" s="25" t="str">
        <f t="shared" ref="AE22" si="85">IF(AND(AE21="URG",AE20="S"),"URGS",IF(AND(AE21="N",AE20="F",AF20="F"),"NFFF",IF(AND(AE21="N",AE20="D",AF20="F"),"NFF",IF(AND(AE21="N",AE20="D"),"NFO",IF(AND(AE21="N",AE20="S"),"NFS",IF(AND(AE21="N",AE20="F"),"NF",IF(AND(AE21="N",AE20="D"),"NF",IF(AE21="N","N",IF(AND(AE21="M",AE20="F"),"MF",IF(AND(AE21="M",AE20="D"),"MF",IF(AE21="M","M",IF(AND(AE21="T",AE20="F"),"TF",IF(AND(AE21="T",AE20="D"),"TF",IF(AE21="T","T",IF(AND(AE21="C",AE20="F"),"CF",IF(AND(AE21="C",AE20="D"),"CF",IF(AE21="C","C",IF(AND(AE21="L",AE20="F"),"LF",IF(AND(AE21="L",AE20="D"),"LF", IF(AE21="L","L",IF(AE21="SC","PS", IF(AE21="SA","PS",IF(AE21="TV","PS", IF(AE21="MI","PS", IF(AE21="MT","PS", IF(AE21="URG","URGO",""))))))))))))))))))))))))))</f>
        <v>N</v>
      </c>
      <c r="AF22" s="25" t="str">
        <f t="shared" ref="AF22" si="86">IF(AND(AF21="URG",AF20="S"),"URGS",IF(AND(AF21="N",AF20="F",AG20="F"),"NFFF",IF(AND(AF21="N",AF20="D",AG20="F"),"NFF",IF(AND(AF21="N",AF20="D"),"NFO",IF(AND(AF21="N",AF20="S"),"NFS",IF(AND(AF21="N",AF20="F"),"NF",IF(AND(AF21="N",AF20="D"),"NF",IF(AF21="N","N",IF(AND(AF21="M",AF20="F"),"MF",IF(AND(AF21="M",AF20="D"),"MF",IF(AF21="M","M",IF(AND(AF21="T",AF20="F"),"TF",IF(AND(AF21="T",AF20="D"),"TF",IF(AF21="T","T",IF(AND(AF21="C",AF20="F"),"CF",IF(AND(AF21="C",AF20="D"),"CF",IF(AF21="C","C",IF(AND(AF21="L",AF20="F"),"LF",IF(AND(AF21="L",AF20="D"),"LF", IF(AF21="L","L",IF(AF21="SC","PS", IF(AF21="SA","PS",IF(AF21="TV","PS", IF(AF21="MI","PS", IF(AF21="MT","PS", IF(AF21="URG","URGO",""))))))))))))))))))))))))))</f>
        <v>NFS</v>
      </c>
      <c r="AG22" s="25" t="str">
        <f t="shared" ref="AG22" si="87">IF(AND(AG21="URG",AG20="S"),"URGS",IF(AND(AG21="N",AG20="F",AH20="F"),"NFFF",IF(AND(AG21="N",AG20="D",AH20="F"),"NFF",IF(AND(AG21="N",AG20="D"),"NFO",IF(AND(AG21="N",AG20="S"),"NFS",IF(AND(AG21="N",AG20="F"),"NF",IF(AND(AG21="N",AG20="D"),"NF",IF(AG21="N","N",IF(AND(AG21="M",AG20="F"),"MF",IF(AND(AG21="M",AG20="D"),"MF",IF(AG21="M","M",IF(AND(AG21="T",AG20="F"),"TF",IF(AND(AG21="T",AG20="D"),"TF",IF(AG21="T","T",IF(AND(AG21="C",AG20="F"),"CF",IF(AND(AG21="C",AG20="D"),"CF",IF(AG21="C","C",IF(AND(AG21="L",AG20="F"),"LF",IF(AND(AG21="L",AG20="D"),"LF", IF(AG21="L","L",IF(AG21="SC","PS", IF(AG21="SA","PS",IF(AG21="TV","PS", IF(AG21="MI","PS", IF(AG21="MT","PS", IF(AG21="URG","URGO",""))))))))))))))))))))))))))</f>
        <v/>
      </c>
      <c r="AH22" s="25" t="str">
        <f t="shared" ref="AH22" si="88">IF(AND(AH21="URG",AH20="S"),"URGS",IF(AND(AH21="N",AH20="F",AI20="F"),"NFFF",IF(AND(AH21="N",AH20="D",AI20="F"),"NFF",IF(AND(AH21="N",AH20="D"),"NFO",IF(AND(AH21="N",AH20="S"),"NFS",IF(AND(AH21="N",AH20="F"),"NF",IF(AND(AH21="N",AH20="D"),"NF",IF(AH21="N","N",IF(AND(AH21="M",AH20="F"),"MF",IF(AND(AH21="M",AH20="D"),"MF",IF(AH21="M","M",IF(AND(AH21="T",AH20="F"),"TF",IF(AND(AH21="T",AH20="D"),"TF",IF(AH21="T","T",IF(AND(AH21="C",AH20="F"),"CF",IF(AND(AH21="C",AH20="D"),"CF",IF(AH21="C","C",IF(AND(AH21="L",AH20="F"),"LF",IF(AND(AH21="L",AH20="D"),"LF", IF(AH21="L","L",IF(AH21="SC","PS", IF(AH21="SA","PS",IF(AH21="TV","PS", IF(AH21="MI","PS", IF(AH21="MT","PS", IF(AH21="URG","URGO",""))))))))))))))))))))))))))</f>
        <v/>
      </c>
      <c r="AI22" s="25" t="str">
        <f t="shared" ref="AI22" si="89">IF(AND(AI21="URG",AI20="S"),"URGS",IF(AND(AI21="N",AI20="F",AJ20="F"),"NFFF",IF(AND(AI21="N",AI20="D",AJ20="F"),"NFF",IF(AND(AI21="N",AI20="D"),"NFO",IF(AND(AI21="N",AI20="S"),"NFS",IF(AND(AI21="N",AI20="F"),"NF",IF(AND(AI21="N",AI20="D"),"NF",IF(AI21="N","N",IF(AND(AI21="M",AI20="F"),"MF",IF(AND(AI21="M",AI20="D"),"MF",IF(AI21="M","M",IF(AND(AI21="T",AI20="F"),"TF",IF(AND(AI21="T",AI20="D"),"TF",IF(AI21="T","T",IF(AND(AI21="C",AI20="F"),"CF",IF(AND(AI21="C",AI20="D"),"CF",IF(AI21="C","C",IF(AND(AI21="L",AI20="F"),"LF",IF(AND(AI21="L",AI20="D"),"LF", IF(AI21="L","L",IF(AI21="SC","PS", IF(AI21="SA","PS",IF(AI21="TV","PS", IF(AI21="MI","PS", IF(AI21="MT","PS", IF(AI21="URG","URGO",""))))))))))))))))))))))))))</f>
        <v/>
      </c>
      <c r="AJ22" s="9"/>
      <c r="AK22" s="9"/>
    </row>
    <row r="23" spans="1:41" x14ac:dyDescent="0.2">
      <c r="A23" s="126" t="s">
        <v>24</v>
      </c>
      <c r="B23" s="27">
        <f>SUM(E23:AI23)</f>
        <v>0</v>
      </c>
      <c r="C23" s="158">
        <f>B19/240</f>
        <v>8640.972083333334</v>
      </c>
      <c r="D23" s="28">
        <f>B23*C23*0</f>
        <v>0</v>
      </c>
      <c r="E23" s="59">
        <f>IF(E27&gt;0,(IF(AND(E22="PS",E20="S"),4,IF(E22="M",6,IF(E22="T",5,IF(E22="C",11,IF(E22="N",0,IF(E22="NF",0,IF(E22="NFO",0, IF(E22="URGS",4,IF(E22="URGO",8, IF(E22="PS",8,""))))))))))-E27), IF(AND(E22="PS",E20="S"),4,IF(E22="M",6,IF(E22="T",5,IF(E22="C",11,IF(E22="N",0,IF(E22="NF",0,IF(E22="NFO",0, IF(E22="URGS",4,IF(E22="URGO",8, IF(E22="PS",8,"")))))))))))</f>
        <v>0</v>
      </c>
      <c r="F23" s="59">
        <f t="shared" ref="F23" si="90">IF(F27&gt;0,(IF(AND(F22="PS",F20="S"),4,IF(F22="M",6,IF(F22="T",5,IF(F22="C",11,IF(F22="N",0,IF(F22="NF",0,IF(F22="NFO",0, IF(F22="URGS",4,IF(F22="URGO",8, IF(F22="PS",8,""))))))))))-F27), IF(AND(F22="PS",F20="S"),4,IF(F22="M",6,IF(F22="T",5,IF(F22="C",11,IF(F22="N",0,IF(F22="NF",0,IF(F22="NFO",0, IF(F22="URGS",4,IF(F22="URGO",8, IF(F22="PS",8,"")))))))))))</f>
        <v>0</v>
      </c>
      <c r="G23" s="59">
        <f t="shared" ref="G23" si="91">IF(G27&gt;0,(IF(AND(G22="PS",G20="S"),4,IF(G22="M",6,IF(G22="T",5,IF(G22="C",11,IF(G22="N",0,IF(G22="NF",0,IF(G22="NFO",0, IF(G22="URGS",4,IF(G22="URGO",8, IF(G22="PS",8,""))))))))))-G27), IF(AND(G22="PS",G20="S"),4,IF(G22="M",6,IF(G22="T",5,IF(G22="C",11,IF(G22="N",0,IF(G22="NF",0,IF(G22="NFO",0, IF(G22="URGS",4,IF(G22="URGO",8, IF(G22="PS",8,"")))))))))))</f>
        <v>0</v>
      </c>
      <c r="H23" s="59">
        <f t="shared" ref="H23" si="92">IF(H27&gt;0,(IF(AND(H22="PS",H20="S"),4,IF(H22="M",6,IF(H22="T",5,IF(H22="C",11,IF(H22="N",0,IF(H22="NF",0,IF(H22="NFO",0, IF(H22="URGS",4,IF(H22="URGO",8, IF(H22="PS",8,""))))))))))-H27), IF(AND(H22="PS",H20="S"),4,IF(H22="M",6,IF(H22="T",5,IF(H22="C",11,IF(H22="N",0,IF(H22="NF",0,IF(H22="NFO",0, IF(H22="URGS",4,IF(H22="URGO",8, IF(H22="PS",8,"")))))))))))</f>
        <v>0</v>
      </c>
      <c r="I23" s="59" t="str">
        <f t="shared" ref="I23" si="93">IF(I27&gt;0,(IF(AND(I22="PS",I20="S"),4,IF(I22="M",6,IF(I22="T",5,IF(I22="C",11,IF(I22="N",0,IF(I22="NF",0,IF(I22="NFO",0, IF(I22="URGS",4,IF(I22="URGO",8, IF(I22="PS",8,""))))))))))-I27), IF(AND(I22="PS",I20="S"),4,IF(I22="M",6,IF(I22="T",5,IF(I22="C",11,IF(I22="N",0,IF(I22="NF",0,IF(I22="NFO",0, IF(I22="URGS",4,IF(I22="URGO",8, IF(I22="PS",8,"")))))))))))</f>
        <v/>
      </c>
      <c r="J23" s="59">
        <f t="shared" ref="J23" si="94">IF(J27&gt;0,(IF(AND(J22="PS",J20="S"),4,IF(J22="M",6,IF(J22="T",5,IF(J22="C",11,IF(J22="N",0,IF(J22="NF",0,IF(J22="NFO",0, IF(J22="URGS",4,IF(J22="URGO",8, IF(J22="PS",8,""))))))))))-J27), IF(AND(J22="PS",J20="S"),4,IF(J22="M",6,IF(J22="T",5,IF(J22="C",11,IF(J22="N",0,IF(J22="NF",0,IF(J22="NFO",0, IF(J22="URGS",4,IF(J22="URGO",8, IF(J22="PS",8,"")))))))))))</f>
        <v>0</v>
      </c>
      <c r="K23" s="59" t="str">
        <f t="shared" ref="K23" si="95">IF(K27&gt;0,(IF(AND(K22="PS",K20="S"),4,IF(K22="M",6,IF(K22="T",5,IF(K22="C",11,IF(K22="N",0,IF(K22="NF",0,IF(K22="NFO",0, IF(K22="URGS",4,IF(K22="URGO",8, IF(K22="PS",8,""))))))))))-K27), IF(AND(K22="PS",K20="S"),4,IF(K22="M",6,IF(K22="T",5,IF(K22="C",11,IF(K22="N",0,IF(K22="NF",0,IF(K22="NFO",0, IF(K22="URGS",4,IF(K22="URGO",8, IF(K22="PS",8,"")))))))))))</f>
        <v/>
      </c>
      <c r="L23" s="59">
        <f t="shared" ref="L23" si="96">IF(L27&gt;0,(IF(AND(L22="PS",L20="S"),4,IF(L22="M",6,IF(L22="T",5,IF(L22="C",11,IF(L22="N",0,IF(L22="NF",0,IF(L22="NFO",0, IF(L22="URGS",4,IF(L22="URGO",8, IF(L22="PS",8,""))))))))))-L27), IF(AND(L22="PS",L20="S"),4,IF(L22="M",6,IF(L22="T",5,IF(L22="C",11,IF(L22="N",0,IF(L22="NF",0,IF(L22="NFO",0, IF(L22="URGS",4,IF(L22="URGO",8, IF(L22="PS",8,"")))))))))))</f>
        <v>0</v>
      </c>
      <c r="M23" s="59">
        <f t="shared" ref="M23" si="97">IF(M27&gt;0,(IF(AND(M22="PS",M20="S"),4,IF(M22="M",6,IF(M22="T",5,IF(M22="C",11,IF(M22="N",0,IF(M22="NF",0,IF(M22="NFO",0, IF(M22="URGS",4,IF(M22="URGO",8, IF(M22="PS",8,""))))))))))-M27), IF(AND(M22="PS",M20="S"),4,IF(M22="M",6,IF(M22="T",5,IF(M22="C",11,IF(M22="N",0,IF(M22="NF",0,IF(M22="NFO",0, IF(M22="URGS",4,IF(M22="URGO",8, IF(M22="PS",8,"")))))))))))</f>
        <v>0</v>
      </c>
      <c r="N23" s="59">
        <f t="shared" ref="N23" si="98">IF(N27&gt;0,(IF(AND(N22="PS",N20="S"),4,IF(N22="M",6,IF(N22="T",5,IF(N22="C",11,IF(N22="N",0,IF(N22="NF",0,IF(N22="NFO",0, IF(N22="URGS",4,IF(N22="URGO",8, IF(N22="PS",8,""))))))))))-N27), IF(AND(N22="PS",N20="S"),4,IF(N22="M",6,IF(N22="T",5,IF(N22="C",11,IF(N22="N",0,IF(N22="NF",0,IF(N22="NFO",0, IF(N22="URGS",4,IF(N22="URGO",8, IF(N22="PS",8,"")))))))))))</f>
        <v>0</v>
      </c>
      <c r="O23" s="59">
        <f t="shared" ref="O23" si="99">IF(O27&gt;0,(IF(AND(O22="PS",O20="S"),4,IF(O22="M",6,IF(O22="T",5,IF(O22="C",11,IF(O22="N",0,IF(O22="NF",0,IF(O22="NFO",0, IF(O22="URGS",4,IF(O22="URGO",8, IF(O22="PS",8,""))))))))))-O27), IF(AND(O22="PS",O20="S"),4,IF(O22="M",6,IF(O22="T",5,IF(O22="C",11,IF(O22="N",0,IF(O22="NF",0,IF(O22="NFO",0, IF(O22="URGS",4,IF(O22="URGO",8, IF(O22="PS",8,"")))))))))))</f>
        <v>0</v>
      </c>
      <c r="P23" s="59">
        <f t="shared" ref="P23" si="100">IF(P27&gt;0,(IF(AND(P22="PS",P20="S"),4,IF(P22="M",6,IF(P22="T",5,IF(P22="C",11,IF(P22="N",0,IF(P22="NF",0,IF(P22="NFO",0, IF(P22="URGS",4,IF(P22="URGO",8, IF(P22="PS",8,""))))))))))-P27), IF(AND(P22="PS",P20="S"),4,IF(P22="M",6,IF(P22="T",5,IF(P22="C",11,IF(P22="N",0,IF(P22="NF",0,IF(P22="NFO",0, IF(P22="URGS",4,IF(P22="URGO",8, IF(P22="PS",8,"")))))))))))</f>
        <v>0</v>
      </c>
      <c r="Q23" s="59">
        <f t="shared" ref="Q23" si="101">IF(Q27&gt;0,(IF(AND(Q22="PS",Q20="S"),4,IF(Q22="M",6,IF(Q22="T",5,IF(Q22="C",11,IF(Q22="N",0,IF(Q22="NF",0,IF(Q22="NFO",0, IF(Q22="URGS",4,IF(Q22="URGO",8, IF(Q22="PS",8,""))))))))))-Q27), IF(AND(Q22="PS",Q20="S"),4,IF(Q22="M",6,IF(Q22="T",5,IF(Q22="C",11,IF(Q22="N",0,IF(Q22="NF",0,IF(Q22="NFO",0, IF(Q22="URGS",4,IF(Q22="URGO",8, IF(Q22="PS",8,"")))))))))))</f>
        <v>0</v>
      </c>
      <c r="R23" s="59" t="str">
        <f t="shared" ref="R23" si="102">IF(R27&gt;0,(IF(AND(R22="PS",R20="S"),4,IF(R22="M",6,IF(R22="T",5,IF(R22="C",11,IF(R22="N",0,IF(R22="NF",0,IF(R22="NFO",0, IF(R22="URGS",4,IF(R22="URGO",8, IF(R22="PS",8,""))))))))))-R27), IF(AND(R22="PS",R20="S"),4,IF(R22="M",6,IF(R22="T",5,IF(R22="C",11,IF(R22="N",0,IF(R22="NF",0,IF(R22="NFO",0, IF(R22="URGS",4,IF(R22="URGO",8, IF(R22="PS",8,"")))))))))))</f>
        <v/>
      </c>
      <c r="S23" s="59">
        <f t="shared" ref="S23" si="103">IF(S27&gt;0,(IF(AND(S22="PS",S20="S"),4,IF(S22="M",6,IF(S22="T",5,IF(S22="C",11,IF(S22="N",0,IF(S22="NF",0,IF(S22="NFO",0, IF(S22="URGS",4,IF(S22="URGO",8, IF(S22="PS",8,""))))))))))-S27), IF(AND(S22="PS",S20="S"),4,IF(S22="M",6,IF(S22="T",5,IF(S22="C",11,IF(S22="N",0,IF(S22="NF",0,IF(S22="NFO",0, IF(S22="URGS",4,IF(S22="URGO",8, IF(S22="PS",8,"")))))))))))</f>
        <v>0</v>
      </c>
      <c r="T23" s="59">
        <f t="shared" ref="T23" si="104">IF(T27&gt;0,(IF(AND(T22="PS",T20="S"),4,IF(T22="M",6,IF(T22="T",5,IF(T22="C",11,IF(T22="N",0,IF(T22="NF",0,IF(T22="NFO",0, IF(T22="URGS",4,IF(T22="URGO",8, IF(T22="PS",8,""))))))))))-T27), IF(AND(T22="PS",T20="S"),4,IF(T22="M",6,IF(T22="T",5,IF(T22="C",11,IF(T22="N",0,IF(T22="NF",0,IF(T22="NFO",0, IF(T22="URGS",4,IF(T22="URGO",8, IF(T22="PS",8,"")))))))))))</f>
        <v>0</v>
      </c>
      <c r="U23" s="59">
        <f t="shared" ref="U23" si="105">IF(U27&gt;0,(IF(AND(U22="PS",U20="S"),4,IF(U22="M",6,IF(U22="T",5,IF(U22="C",11,IF(U22="N",0,IF(U22="NF",0,IF(U22="NFO",0, IF(U22="URGS",4,IF(U22="URGO",8, IF(U22="PS",8,""))))))))))-U27), IF(AND(U22="PS",U20="S"),4,IF(U22="M",6,IF(U22="T",5,IF(U22="C",11,IF(U22="N",0,IF(U22="NF",0,IF(U22="NFO",0, IF(U22="URGS",4,IF(U22="URGO",8, IF(U22="PS",8,"")))))))))))</f>
        <v>0</v>
      </c>
      <c r="V23" s="59">
        <f t="shared" ref="V23" si="106">IF(V27&gt;0,(IF(AND(V22="PS",V20="S"),4,IF(V22="M",6,IF(V22="T",5,IF(V22="C",11,IF(V22="N",0,IF(V22="NF",0,IF(V22="NFO",0, IF(V22="URGS",4,IF(V22="URGO",8, IF(V22="PS",8,""))))))))))-V27), IF(AND(V22="PS",V20="S"),4,IF(V22="M",6,IF(V22="T",5,IF(V22="C",11,IF(V22="N",0,IF(V22="NF",0,IF(V22="NFO",0, IF(V22="URGS",4,IF(V22="URGO",8, IF(V22="PS",8,"")))))))))))</f>
        <v>0</v>
      </c>
      <c r="W23" s="59">
        <f t="shared" ref="W23" si="107">IF(W27&gt;0,(IF(AND(W22="PS",W20="S"),4,IF(W22="M",6,IF(W22="T",5,IF(W22="C",11,IF(W22="N",0,IF(W22="NF",0,IF(W22="NFO",0, IF(W22="URGS",4,IF(W22="URGO",8, IF(W22="PS",8,""))))))))))-W27), IF(AND(W22="PS",W20="S"),4,IF(W22="M",6,IF(W22="T",5,IF(W22="C",11,IF(W22="N",0,IF(W22="NF",0,IF(W22="NFO",0, IF(W22="URGS",4,IF(W22="URGO",8, IF(W22="PS",8,"")))))))))))</f>
        <v>0</v>
      </c>
      <c r="X23" s="59">
        <f t="shared" ref="X23" si="108">IF(X27&gt;0,(IF(AND(X22="PS",X20="S"),4,IF(X22="M",6,IF(X22="T",5,IF(X22="C",11,IF(X22="N",0,IF(X22="NF",0,IF(X22="NFO",0, IF(X22="URGS",4,IF(X22="URGO",8, IF(X22="PS",8,""))))))))))-X27), IF(AND(X22="PS",X20="S"),4,IF(X22="M",6,IF(X22="T",5,IF(X22="C",11,IF(X22="N",0,IF(X22="NF",0,IF(X22="NFO",0, IF(X22="URGS",4,IF(X22="URGO",8, IF(X22="PS",8,"")))))))))))</f>
        <v>0</v>
      </c>
      <c r="Y23" s="59" t="str">
        <f t="shared" ref="Y23" si="109">IF(Y27&gt;0,(IF(AND(Y22="PS",Y20="S"),4,IF(Y22="M",6,IF(Y22="T",5,IF(Y22="C",11,IF(Y22="N",0,IF(Y22="NF",0,IF(Y22="NFO",0, IF(Y22="URGS",4,IF(Y22="URGO",8, IF(Y22="PS",8,""))))))))))-Y27), IF(AND(Y22="PS",Y20="S"),4,IF(Y22="M",6,IF(Y22="T",5,IF(Y22="C",11,IF(Y22="N",0,IF(Y22="NF",0,IF(Y22="NFO",0, IF(Y22="URGS",4,IF(Y22="URGO",8, IF(Y22="PS",8,"")))))))))))</f>
        <v/>
      </c>
      <c r="Z23" s="59">
        <f t="shared" ref="Z23" si="110">IF(Z27&gt;0,(IF(AND(Z22="PS",Z20="S"),4,IF(Z22="M",6,IF(Z22="T",5,IF(Z22="C",11,IF(Z22="N",0,IF(Z22="NF",0,IF(Z22="NFO",0, IF(Z22="URGS",4,IF(Z22="URGO",8, IF(Z22="PS",8,""))))))))))-Z27), IF(AND(Z22="PS",Z20="S"),4,IF(Z22="M",6,IF(Z22="T",5,IF(Z22="C",11,IF(Z22="N",0,IF(Z22="NF",0,IF(Z22="NFO",0, IF(Z22="URGS",4,IF(Z22="URGO",8, IF(Z22="PS",8,"")))))))))))</f>
        <v>0</v>
      </c>
      <c r="AA23" s="59">
        <f t="shared" ref="AA23" si="111">IF(AA27&gt;0,(IF(AND(AA22="PS",AA20="S"),4,IF(AA22="M",6,IF(AA22="T",5,IF(AA22="C",11,IF(AA22="N",0,IF(AA22="NF",0,IF(AA22="NFO",0, IF(AA22="URGS",4,IF(AA22="URGO",8, IF(AA22="PS",8,""))))))))))-AA27), IF(AND(AA22="PS",AA20="S"),4,IF(AA22="M",6,IF(AA22="T",5,IF(AA22="C",11,IF(AA22="N",0,IF(AA22="NF",0,IF(AA22="NFO",0, IF(AA22="URGS",4,IF(AA22="URGO",8, IF(AA22="PS",8,"")))))))))))</f>
        <v>0</v>
      </c>
      <c r="AB23" s="59">
        <f t="shared" ref="AB23" si="112">IF(AB27&gt;0,(IF(AND(AB22="PS",AB20="S"),4,IF(AB22="M",6,IF(AB22="T",5,IF(AB22="C",11,IF(AB22="N",0,IF(AB22="NF",0,IF(AB22="NFO",0, IF(AB22="URGS",4,IF(AB22="URGO",8, IF(AB22="PS",8,""))))))))))-AB27), IF(AND(AB22="PS",AB20="S"),4,IF(AB22="M",6,IF(AB22="T",5,IF(AB22="C",11,IF(AB22="N",0,IF(AB22="NF",0,IF(AB22="NFO",0, IF(AB22="URGS",4,IF(AB22="URGO",8, IF(AB22="PS",8,"")))))))))))</f>
        <v>0</v>
      </c>
      <c r="AC23" s="59">
        <f t="shared" ref="AC23" si="113">IF(AC27&gt;0,(IF(AND(AC22="PS",AC20="S"),4,IF(AC22="M",6,IF(AC22="T",5,IF(AC22="C",11,IF(AC22="N",0,IF(AC22="NF",0,IF(AC22="NFO",0, IF(AC22="URGS",4,IF(AC22="URGO",8, IF(AC22="PS",8,""))))))))))-AC27), IF(AND(AC22="PS",AC20="S"),4,IF(AC22="M",6,IF(AC22="T",5,IF(AC22="C",11,IF(AC22="N",0,IF(AC22="NF",0,IF(AC22="NFO",0, IF(AC22="URGS",4,IF(AC22="URGO",8, IF(AC22="PS",8,"")))))))))))</f>
        <v>0</v>
      </c>
      <c r="AD23" s="59">
        <f t="shared" ref="AD23" si="114">IF(AD27&gt;0,(IF(AND(AD22="PS",AD20="S"),4,IF(AD22="M",6,IF(AD22="T",5,IF(AD22="C",11,IF(AD22="N",0,IF(AD22="NF",0,IF(AD22="NFO",0, IF(AD22="URGS",4,IF(AD22="URGO",8, IF(AD22="PS",8,""))))))))))-AD27), IF(AND(AD22="PS",AD20="S"),4,IF(AD22="M",6,IF(AD22="T",5,IF(AD22="C",11,IF(AD22="N",0,IF(AD22="NF",0,IF(AD22="NFO",0, IF(AD22="URGS",4,IF(AD22="URGO",8, IF(AD22="PS",8,"")))))))))))</f>
        <v>0</v>
      </c>
      <c r="AE23" s="59">
        <f t="shared" ref="AE23" si="115">IF(AE27&gt;0,(IF(AND(AE22="PS",AE20="S"),4,IF(AE22="M",6,IF(AE22="T",5,IF(AE22="C",11,IF(AE22="N",0,IF(AE22="NF",0,IF(AE22="NFO",0, IF(AE22="URGS",4,IF(AE22="URGO",8, IF(AE22="PS",8,""))))))))))-AE27), IF(AND(AE22="PS",AE20="S"),4,IF(AE22="M",6,IF(AE22="T",5,IF(AE22="C",11,IF(AE22="N",0,IF(AE22="NF",0,IF(AE22="NFO",0, IF(AE22="URGS",4,IF(AE22="URGO",8, IF(AE22="PS",8,"")))))))))))</f>
        <v>0</v>
      </c>
      <c r="AF23" s="59" t="str">
        <f t="shared" ref="AF23" si="116">IF(AF27&gt;0,(IF(AND(AF22="PS",AF20="S"),4,IF(AF22="M",6,IF(AF22="T",5,IF(AF22="C",11,IF(AF22="N",0,IF(AF22="NF",0,IF(AF22="NFO",0, IF(AF22="URGS",4,IF(AF22="URGO",8, IF(AF22="PS",8,""))))))))))-AF27), IF(AND(AF22="PS",AF20="S"),4,IF(AF22="M",6,IF(AF22="T",5,IF(AF22="C",11,IF(AF22="N",0,IF(AF22="NF",0,IF(AF22="NFO",0, IF(AF22="URGS",4,IF(AF22="URGO",8, IF(AF22="PS",8,"")))))))))))</f>
        <v/>
      </c>
      <c r="AG23" s="59" t="str">
        <f t="shared" ref="AG23" si="117">IF(AG27&gt;0,(IF(AND(AG22="PS",AG20="S"),4,IF(AG22="M",6,IF(AG22="T",5,IF(AG22="C",11,IF(AG22="N",0,IF(AG22="NF",0,IF(AG22="NFO",0, IF(AG22="URGS",4,IF(AG22="URGO",8, IF(AG22="PS",8,""))))))))))-AG27), IF(AND(AG22="PS",AG20="S"),4,IF(AG22="M",6,IF(AG22="T",5,IF(AG22="C",11,IF(AG22="N",0,IF(AG22="NF",0,IF(AG22="NFO",0, IF(AG22="URGS",4,IF(AG22="URGO",8, IF(AG22="PS",8,"")))))))))))</f>
        <v/>
      </c>
      <c r="AH23" s="59" t="str">
        <f t="shared" ref="AH23" si="118">IF(AH27&gt;0,(IF(AND(AH22="PS",AH20="S"),4,IF(AH22="M",6,IF(AH22="T",5,IF(AH22="C",11,IF(AH22="N",0,IF(AH22="NF",0,IF(AH22="NFO",0, IF(AH22="URGS",4,IF(AH22="URGO",8, IF(AH22="PS",8,""))))))))))-AH27), IF(AND(AH22="PS",AH20="S"),4,IF(AH22="M",6,IF(AH22="T",5,IF(AH22="C",11,IF(AH22="N",0,IF(AH22="NF",0,IF(AH22="NFO",0, IF(AH22="URGS",4,IF(AH22="URGO",8, IF(AH22="PS",8,"")))))))))))</f>
        <v/>
      </c>
      <c r="AI23" s="59" t="str">
        <f t="shared" ref="AI23" si="119">IF(AI27&gt;0,(IF(AND(AI22="PS",AI20="S"),4,IF(AI22="M",6,IF(AI22="T",5,IF(AI22="C",11,IF(AI22="N",0,IF(AI22="NF",0,IF(AI22="NFO",0, IF(AI22="URGS",4,IF(AI22="URGO",8, IF(AI22="PS",8,""))))))))))-AI27), IF(AND(AI22="PS",AI20="S"),4,IF(AI22="M",6,IF(AI22="T",5,IF(AI22="C",11,IF(AI22="N",0,IF(AI22="NF",0,IF(AI22="NFO",0, IF(AI22="URGS",4,IF(AI22="URGO",8, IF(AI22="PS",8,"")))))))))))</f>
        <v/>
      </c>
      <c r="AJ23" s="29"/>
      <c r="AK23" s="29"/>
    </row>
    <row r="24" spans="1:41" x14ac:dyDescent="0.2">
      <c r="A24" s="123" t="s">
        <v>28</v>
      </c>
      <c r="B24" s="27">
        <f t="shared" ref="B24:B26" si="120">SUM(E24:AI24)</f>
        <v>184</v>
      </c>
      <c r="C24" s="159">
        <f>B19/240*35%</f>
        <v>3024.3402291666666</v>
      </c>
      <c r="D24" s="30">
        <f t="shared" ref="D24:D30" si="121">B24*C24</f>
        <v>556478.60216666665</v>
      </c>
      <c r="E24" s="29">
        <f>IF(E28&gt;0,(IF(E22="T",1,IF(E22="C",0,IF(E22="N",11,IF(E22="NF",6, IF(E22="NFO",6, IF(E22="NFS",2,""))))))-E28), IF(E22="T",1,IF(E22="C",0,IF(E22="N",8,IF(E22="NF",6, IF(E22="NFO",6, IF(E22="NFS",2,"")))))))</f>
        <v>6</v>
      </c>
      <c r="F24" s="29">
        <f t="shared" ref="F24:AI24" si="122">IF(F28&gt;0,(IF(F22="T",1,IF(F22="C",0,IF(F22="N",11,IF(F22="NF",6, IF(F22="NFO",6, IF(F22="NFS",2,""))))))-F28), IF(F22="T",1,IF(F22="C",0,IF(F22="N",8,IF(F22="NF",6, IF(F22="NFO",6, IF(F22="NFS",2,"")))))))</f>
        <v>8</v>
      </c>
      <c r="G24" s="29">
        <f t="shared" si="122"/>
        <v>8</v>
      </c>
      <c r="H24" s="29">
        <f t="shared" si="122"/>
        <v>8</v>
      </c>
      <c r="I24" s="29" t="str">
        <f t="shared" si="122"/>
        <v/>
      </c>
      <c r="J24" s="29">
        <f t="shared" si="122"/>
        <v>8</v>
      </c>
      <c r="K24" s="29">
        <f t="shared" si="122"/>
        <v>2</v>
      </c>
      <c r="L24" s="29">
        <f t="shared" si="122"/>
        <v>6</v>
      </c>
      <c r="M24" s="29">
        <f t="shared" si="122"/>
        <v>8</v>
      </c>
      <c r="N24" s="29">
        <f t="shared" si="122"/>
        <v>8</v>
      </c>
      <c r="O24" s="29">
        <f t="shared" si="122"/>
        <v>8</v>
      </c>
      <c r="P24" s="29">
        <f t="shared" si="122"/>
        <v>8</v>
      </c>
      <c r="Q24" s="29">
        <f t="shared" si="122"/>
        <v>8</v>
      </c>
      <c r="R24" s="29">
        <f t="shared" si="122"/>
        <v>2</v>
      </c>
      <c r="S24" s="29">
        <f t="shared" si="122"/>
        <v>6</v>
      </c>
      <c r="T24" s="29">
        <f t="shared" si="122"/>
        <v>8</v>
      </c>
      <c r="U24" s="29">
        <f t="shared" si="122"/>
        <v>8</v>
      </c>
      <c r="V24" s="29">
        <f t="shared" si="122"/>
        <v>8</v>
      </c>
      <c r="W24" s="29">
        <f t="shared" si="122"/>
        <v>8</v>
      </c>
      <c r="X24" s="29">
        <f t="shared" si="122"/>
        <v>8</v>
      </c>
      <c r="Y24" s="29">
        <f t="shared" si="122"/>
        <v>2</v>
      </c>
      <c r="Z24" s="29">
        <f t="shared" si="122"/>
        <v>6</v>
      </c>
      <c r="AA24" s="29">
        <f t="shared" si="122"/>
        <v>8</v>
      </c>
      <c r="AB24" s="29">
        <f t="shared" si="122"/>
        <v>8</v>
      </c>
      <c r="AC24" s="29">
        <f t="shared" si="122"/>
        <v>8</v>
      </c>
      <c r="AD24" s="29">
        <f t="shared" si="122"/>
        <v>8</v>
      </c>
      <c r="AE24" s="29">
        <f t="shared" si="122"/>
        <v>8</v>
      </c>
      <c r="AF24" s="29">
        <f t="shared" si="122"/>
        <v>2</v>
      </c>
      <c r="AG24" s="29" t="str">
        <f t="shared" si="122"/>
        <v/>
      </c>
      <c r="AH24" s="29" t="str">
        <f t="shared" si="122"/>
        <v/>
      </c>
      <c r="AI24" s="29" t="str">
        <f t="shared" si="122"/>
        <v/>
      </c>
      <c r="AJ24" s="29"/>
      <c r="AK24" s="29"/>
    </row>
    <row r="25" spans="1:41" x14ac:dyDescent="0.2">
      <c r="A25" s="123" t="s">
        <v>30</v>
      </c>
      <c r="B25" s="27">
        <f t="shared" si="120"/>
        <v>0</v>
      </c>
      <c r="C25" s="159">
        <f>B19/240*180%</f>
        <v>15553.749750000001</v>
      </c>
      <c r="D25" s="30">
        <f t="shared" si="121"/>
        <v>0</v>
      </c>
      <c r="E25" s="29" t="str">
        <f>IF(E29&gt;0, (IF(E22="MF",8,IF(E22="TF",7,IF(E22="CF",12,IF(E22="NF",0, IF(E22="NFS",0, IF(E22="NFF",0, IF(E22="NFFF",0,"")))))))-E29), IF(E22="MF",8,IF(E22="TF",7,IF(E22="CF",12,IF(E22="NF",0, IF(E22="NFS",0, IF(E22="NFF",0, IF(E22="NFFF",0,""))))))))</f>
        <v/>
      </c>
      <c r="F25" s="29" t="str">
        <f t="shared" ref="F25:AI25" si="123">IF(F29&gt;0, (IF(F22="MF",8,IF(F22="TF",7,IF(F22="CF",12,IF(F22="NF",0, IF(F22="NFS",0, IF(F22="NFF",0, IF(F22="NFFF",0,"")))))))-F29), IF(F22="MF",8,IF(F22="TF",7,IF(F22="CF",12,IF(F22="NF",0, IF(F22="NFS",0, IF(F22="NFF",0, IF(F22="NFFF",0,""))))))))</f>
        <v/>
      </c>
      <c r="G25" s="29" t="str">
        <f t="shared" si="123"/>
        <v/>
      </c>
      <c r="H25" s="29" t="str">
        <f t="shared" si="123"/>
        <v/>
      </c>
      <c r="I25" s="29" t="str">
        <f t="shared" si="123"/>
        <v/>
      </c>
      <c r="J25" s="29" t="str">
        <f t="shared" si="123"/>
        <v/>
      </c>
      <c r="K25" s="29">
        <f t="shared" si="123"/>
        <v>0</v>
      </c>
      <c r="L25" s="29" t="str">
        <f t="shared" si="123"/>
        <v/>
      </c>
      <c r="M25" s="29" t="str">
        <f t="shared" si="123"/>
        <v/>
      </c>
      <c r="N25" s="29" t="str">
        <f t="shared" si="123"/>
        <v/>
      </c>
      <c r="O25" s="29" t="str">
        <f t="shared" si="123"/>
        <v/>
      </c>
      <c r="P25" s="29" t="str">
        <f t="shared" si="123"/>
        <v/>
      </c>
      <c r="Q25" s="29" t="str">
        <f t="shared" si="123"/>
        <v/>
      </c>
      <c r="R25" s="29">
        <f t="shared" si="123"/>
        <v>0</v>
      </c>
      <c r="S25" s="29" t="str">
        <f t="shared" si="123"/>
        <v/>
      </c>
      <c r="T25" s="29" t="str">
        <f t="shared" si="123"/>
        <v/>
      </c>
      <c r="U25" s="29" t="str">
        <f t="shared" si="123"/>
        <v/>
      </c>
      <c r="V25" s="29" t="str">
        <f t="shared" si="123"/>
        <v/>
      </c>
      <c r="W25" s="29" t="str">
        <f t="shared" si="123"/>
        <v/>
      </c>
      <c r="X25" s="29" t="str">
        <f t="shared" si="123"/>
        <v/>
      </c>
      <c r="Y25" s="29">
        <f t="shared" si="123"/>
        <v>0</v>
      </c>
      <c r="Z25" s="29" t="str">
        <f t="shared" si="123"/>
        <v/>
      </c>
      <c r="AA25" s="29" t="str">
        <f t="shared" si="123"/>
        <v/>
      </c>
      <c r="AB25" s="29" t="str">
        <f t="shared" si="123"/>
        <v/>
      </c>
      <c r="AC25" s="29" t="str">
        <f t="shared" si="123"/>
        <v/>
      </c>
      <c r="AD25" s="29" t="str">
        <f t="shared" si="123"/>
        <v/>
      </c>
      <c r="AE25" s="29" t="str">
        <f t="shared" si="123"/>
        <v/>
      </c>
      <c r="AF25" s="29">
        <f t="shared" si="123"/>
        <v>0</v>
      </c>
      <c r="AG25" s="29" t="str">
        <f t="shared" si="123"/>
        <v/>
      </c>
      <c r="AH25" s="29" t="str">
        <f t="shared" si="123"/>
        <v/>
      </c>
      <c r="AI25" s="29" t="str">
        <f t="shared" si="123"/>
        <v/>
      </c>
      <c r="AJ25" s="29"/>
      <c r="AK25" s="29"/>
    </row>
    <row r="26" spans="1:41" x14ac:dyDescent="0.2">
      <c r="A26" s="123" t="s">
        <v>31</v>
      </c>
      <c r="B26" s="27">
        <f t="shared" si="120"/>
        <v>32</v>
      </c>
      <c r="C26" s="159">
        <f>B19/240*215%</f>
        <v>18578.089979166667</v>
      </c>
      <c r="D26" s="30">
        <f t="shared" si="121"/>
        <v>594498.87933333335</v>
      </c>
      <c r="E26" s="29">
        <f>IF(E30&gt;0,( IF(E22="TF",1,IF(E22="CF",1,IF(E22="NF",5, IF(E22="NFO",2, IF(E22="NFS",6, IF(E22="NFF",8, IF(E22="NFFF",8,"")))))))-E30), IF(E22="TF",1,IF(E22="CF",1,IF(E22="NF",2, IF(E22="NFO",2, IF(E22="NFS",6, IF(E22="NFF",8, IF(E22="NFFF",8,""))))))))</f>
        <v>2</v>
      </c>
      <c r="F26" s="29" t="str">
        <f t="shared" ref="F26:AI26" si="124">IF(F30&gt;0,( IF(F22="TF",1,IF(F22="CF",1,IF(F22="NF",5, IF(F22="NFO",2, IF(F22="NFS",6, IF(F22="NFF",8, IF(F22="NFFF",8,"")))))))-F30), IF(F22="TF",1,IF(F22="CF",1,IF(F22="NF",2, IF(F22="NFO",2, IF(F22="NFS",6, IF(F22="NFF",8, IF(F22="NFFF",8,""))))))))</f>
        <v/>
      </c>
      <c r="G26" s="29" t="str">
        <f t="shared" si="124"/>
        <v/>
      </c>
      <c r="H26" s="29" t="str">
        <f t="shared" si="124"/>
        <v/>
      </c>
      <c r="I26" s="29" t="str">
        <f t="shared" si="124"/>
        <v/>
      </c>
      <c r="J26" s="29" t="str">
        <f t="shared" si="124"/>
        <v/>
      </c>
      <c r="K26" s="29">
        <f t="shared" si="124"/>
        <v>6</v>
      </c>
      <c r="L26" s="29">
        <f t="shared" si="124"/>
        <v>2</v>
      </c>
      <c r="M26" s="29" t="str">
        <f t="shared" si="124"/>
        <v/>
      </c>
      <c r="N26" s="29" t="str">
        <f t="shared" si="124"/>
        <v/>
      </c>
      <c r="O26" s="29" t="str">
        <f t="shared" si="124"/>
        <v/>
      </c>
      <c r="P26" s="29" t="str">
        <f t="shared" si="124"/>
        <v/>
      </c>
      <c r="Q26" s="29" t="str">
        <f t="shared" si="124"/>
        <v/>
      </c>
      <c r="R26" s="29">
        <f t="shared" si="124"/>
        <v>6</v>
      </c>
      <c r="S26" s="29">
        <f t="shared" si="124"/>
        <v>2</v>
      </c>
      <c r="T26" s="29" t="str">
        <f t="shared" si="124"/>
        <v/>
      </c>
      <c r="U26" s="29" t="str">
        <f t="shared" si="124"/>
        <v/>
      </c>
      <c r="V26" s="29" t="str">
        <f t="shared" si="124"/>
        <v/>
      </c>
      <c r="W26" s="29" t="str">
        <f t="shared" si="124"/>
        <v/>
      </c>
      <c r="X26" s="29" t="str">
        <f t="shared" si="124"/>
        <v/>
      </c>
      <c r="Y26" s="29">
        <f t="shared" si="124"/>
        <v>6</v>
      </c>
      <c r="Z26" s="29">
        <f t="shared" si="124"/>
        <v>2</v>
      </c>
      <c r="AA26" s="29" t="str">
        <f t="shared" si="124"/>
        <v/>
      </c>
      <c r="AB26" s="29" t="str">
        <f t="shared" si="124"/>
        <v/>
      </c>
      <c r="AC26" s="29" t="str">
        <f t="shared" si="124"/>
        <v/>
      </c>
      <c r="AD26" s="29" t="str">
        <f t="shared" si="124"/>
        <v/>
      </c>
      <c r="AE26" s="29" t="str">
        <f t="shared" si="124"/>
        <v/>
      </c>
      <c r="AF26" s="29">
        <f t="shared" si="124"/>
        <v>6</v>
      </c>
      <c r="AG26" s="29" t="str">
        <f t="shared" si="124"/>
        <v/>
      </c>
      <c r="AH26" s="29" t="str">
        <f t="shared" si="124"/>
        <v/>
      </c>
      <c r="AI26" s="29" t="str">
        <f t="shared" si="124"/>
        <v/>
      </c>
      <c r="AJ26" s="29"/>
      <c r="AK26" s="29"/>
    </row>
    <row r="27" spans="1:41" x14ac:dyDescent="0.2">
      <c r="A27" s="123" t="s">
        <v>32</v>
      </c>
      <c r="B27" s="27">
        <f t="shared" ref="B27:B30" si="125">SUM(E27:AK27)</f>
        <v>0</v>
      </c>
      <c r="C27" s="30">
        <f>B19/240*125%</f>
        <v>10801.215104166668</v>
      </c>
      <c r="D27" s="30">
        <f t="shared" si="121"/>
        <v>0</v>
      </c>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29"/>
      <c r="AG27" s="29"/>
      <c r="AH27" s="29"/>
      <c r="AI27" s="29"/>
      <c r="AJ27" s="29"/>
      <c r="AK27" s="29"/>
    </row>
    <row r="28" spans="1:41" x14ac:dyDescent="0.2">
      <c r="A28" s="123" t="s">
        <v>33</v>
      </c>
      <c r="B28" s="27">
        <f t="shared" si="125"/>
        <v>0</v>
      </c>
      <c r="C28" s="30">
        <f>B19/240*175%</f>
        <v>15121.701145833335</v>
      </c>
      <c r="D28" s="30">
        <f t="shared" si="121"/>
        <v>0</v>
      </c>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29"/>
      <c r="AK28" s="29"/>
    </row>
    <row r="29" spans="1:41" x14ac:dyDescent="0.2">
      <c r="A29" s="123" t="s">
        <v>34</v>
      </c>
      <c r="B29" s="27">
        <f t="shared" si="125"/>
        <v>0</v>
      </c>
      <c r="C29" s="30">
        <f>B19/240*200%</f>
        <v>17281.944166666668</v>
      </c>
      <c r="D29" s="32">
        <f t="shared" si="121"/>
        <v>0</v>
      </c>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29"/>
      <c r="AK29" s="29"/>
    </row>
    <row r="30" spans="1:41" x14ac:dyDescent="0.2">
      <c r="A30" s="123" t="s">
        <v>35</v>
      </c>
      <c r="B30" s="27">
        <f t="shared" si="125"/>
        <v>0</v>
      </c>
      <c r="C30" s="30">
        <f>B19/240*250%</f>
        <v>21602.430208333335</v>
      </c>
      <c r="D30" s="34">
        <f t="shared" si="121"/>
        <v>0</v>
      </c>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27"/>
      <c r="AK30" s="27"/>
    </row>
    <row r="31" spans="1:41" x14ac:dyDescent="0.2">
      <c r="B31" s="37">
        <f>SUM(B23:B30)</f>
        <v>216</v>
      </c>
      <c r="C31" s="2"/>
      <c r="D31" s="38">
        <f>ROUND((SUM(D23:D30)),0)</f>
        <v>1150977</v>
      </c>
      <c r="E31" s="39"/>
      <c r="F31" s="40"/>
      <c r="G31" s="41"/>
      <c r="H31" s="41"/>
      <c r="I31" s="41"/>
      <c r="J31" s="41"/>
      <c r="K31" s="41"/>
      <c r="L31" s="39"/>
      <c r="M31" s="40"/>
      <c r="N31" s="41"/>
      <c r="O31" s="41"/>
      <c r="P31" s="41"/>
      <c r="Q31" s="41"/>
      <c r="R31" s="41"/>
      <c r="S31" s="39"/>
      <c r="T31" s="40"/>
      <c r="U31" s="41"/>
      <c r="V31" s="41"/>
      <c r="W31" s="41"/>
      <c r="X31" s="41"/>
      <c r="Y31" s="41"/>
      <c r="Z31" s="39"/>
      <c r="AA31" s="39"/>
      <c r="AB31" s="41"/>
      <c r="AC31" s="41"/>
      <c r="AD31" s="41"/>
      <c r="AE31" s="41"/>
      <c r="AF31" s="41"/>
      <c r="AG31" s="39"/>
      <c r="AH31" s="41"/>
      <c r="AI31" s="41"/>
      <c r="AJ31" s="41"/>
      <c r="AK31" s="41"/>
    </row>
    <row r="32" spans="1:41" x14ac:dyDescent="0.2">
      <c r="B32" s="43">
        <f>SUM(B23:B26)-$AL$4</f>
        <v>40</v>
      </c>
      <c r="D32" s="44"/>
      <c r="E32" s="53"/>
      <c r="F32" s="54"/>
      <c r="G32" s="53"/>
      <c r="H32" s="55"/>
      <c r="I32" s="55"/>
      <c r="J32" s="55"/>
      <c r="K32" s="55"/>
      <c r="L32" s="53"/>
      <c r="M32" s="54"/>
      <c r="N32" s="53"/>
      <c r="O32" s="55"/>
      <c r="P32" s="55"/>
      <c r="Q32" s="55"/>
      <c r="R32" s="55"/>
      <c r="S32" s="53"/>
      <c r="T32" s="54"/>
      <c r="U32" s="53"/>
      <c r="V32" s="55"/>
      <c r="W32" s="55"/>
      <c r="X32" s="55"/>
      <c r="Y32" s="55"/>
      <c r="Z32" s="53"/>
      <c r="AA32" s="53"/>
      <c r="AB32" s="53"/>
      <c r="AC32" s="55"/>
      <c r="AD32" s="55"/>
      <c r="AE32" s="55"/>
      <c r="AF32" s="55"/>
      <c r="AG32" s="53"/>
      <c r="AH32" s="55"/>
      <c r="AI32" s="55"/>
      <c r="AJ32" s="55"/>
      <c r="AK32" s="56"/>
    </row>
    <row r="33" spans="1:37" ht="15.75" customHeight="1" x14ac:dyDescent="0.2">
      <c r="A33" s="123" t="s">
        <v>106</v>
      </c>
      <c r="B33" s="163">
        <f>B19</f>
        <v>2073833.3</v>
      </c>
      <c r="C33" s="164"/>
      <c r="D33" s="165"/>
      <c r="E33" s="10">
        <f t="shared" ref="E33:AF33" si="126">+D33+1</f>
        <v>1</v>
      </c>
      <c r="F33" s="10">
        <f t="shared" si="126"/>
        <v>2</v>
      </c>
      <c r="G33" s="10">
        <f t="shared" si="126"/>
        <v>3</v>
      </c>
      <c r="H33" s="10">
        <f t="shared" si="126"/>
        <v>4</v>
      </c>
      <c r="I33" s="10">
        <f t="shared" si="126"/>
        <v>5</v>
      </c>
      <c r="J33" s="10">
        <f t="shared" si="126"/>
        <v>6</v>
      </c>
      <c r="K33" s="10">
        <f t="shared" si="126"/>
        <v>7</v>
      </c>
      <c r="L33" s="10">
        <f t="shared" si="126"/>
        <v>8</v>
      </c>
      <c r="M33" s="10">
        <f t="shared" si="126"/>
        <v>9</v>
      </c>
      <c r="N33" s="10">
        <f t="shared" si="126"/>
        <v>10</v>
      </c>
      <c r="O33" s="10">
        <f t="shared" si="126"/>
        <v>11</v>
      </c>
      <c r="P33" s="10">
        <f t="shared" si="126"/>
        <v>12</v>
      </c>
      <c r="Q33" s="10">
        <f t="shared" si="126"/>
        <v>13</v>
      </c>
      <c r="R33" s="10">
        <f t="shared" si="126"/>
        <v>14</v>
      </c>
      <c r="S33" s="10">
        <f t="shared" si="126"/>
        <v>15</v>
      </c>
      <c r="T33" s="10">
        <f t="shared" si="126"/>
        <v>16</v>
      </c>
      <c r="U33" s="10">
        <f t="shared" si="126"/>
        <v>17</v>
      </c>
      <c r="V33" s="10">
        <f t="shared" si="126"/>
        <v>18</v>
      </c>
      <c r="W33" s="10">
        <f t="shared" si="126"/>
        <v>19</v>
      </c>
      <c r="X33" s="10">
        <f t="shared" si="126"/>
        <v>20</v>
      </c>
      <c r="Y33" s="10">
        <f t="shared" si="126"/>
        <v>21</v>
      </c>
      <c r="Z33" s="10">
        <f t="shared" si="126"/>
        <v>22</v>
      </c>
      <c r="AA33" s="10">
        <f t="shared" si="126"/>
        <v>23</v>
      </c>
      <c r="AB33" s="10">
        <f t="shared" si="126"/>
        <v>24</v>
      </c>
      <c r="AC33" s="10">
        <f t="shared" si="126"/>
        <v>25</v>
      </c>
      <c r="AD33" s="10">
        <f t="shared" si="126"/>
        <v>26</v>
      </c>
      <c r="AE33" s="10">
        <f t="shared" si="126"/>
        <v>27</v>
      </c>
      <c r="AF33" s="10">
        <f t="shared" si="126"/>
        <v>28</v>
      </c>
      <c r="AG33" s="10">
        <v>29</v>
      </c>
      <c r="AH33" s="10">
        <v>30</v>
      </c>
      <c r="AI33" s="10">
        <v>31</v>
      </c>
      <c r="AJ33" s="12"/>
      <c r="AK33" s="12"/>
    </row>
    <row r="34" spans="1:37" x14ac:dyDescent="0.2">
      <c r="A34" s="124"/>
      <c r="B34" s="14" t="s">
        <v>7</v>
      </c>
      <c r="C34" s="14" t="s">
        <v>8</v>
      </c>
      <c r="D34" s="14" t="s">
        <v>9</v>
      </c>
      <c r="E34" s="57" t="s">
        <v>15</v>
      </c>
      <c r="F34" s="19" t="s">
        <v>16</v>
      </c>
      <c r="G34" s="19" t="s">
        <v>11</v>
      </c>
      <c r="H34" s="58" t="s">
        <v>11</v>
      </c>
      <c r="I34" s="19" t="s">
        <v>12</v>
      </c>
      <c r="J34" s="19" t="s">
        <v>13</v>
      </c>
      <c r="K34" s="19" t="s">
        <v>14</v>
      </c>
      <c r="L34" s="57" t="s">
        <v>15</v>
      </c>
      <c r="M34" s="19" t="s">
        <v>16</v>
      </c>
      <c r="N34" s="19" t="s">
        <v>11</v>
      </c>
      <c r="O34" s="58" t="s">
        <v>11</v>
      </c>
      <c r="P34" s="19" t="s">
        <v>12</v>
      </c>
      <c r="Q34" s="19" t="s">
        <v>13</v>
      </c>
      <c r="R34" s="19" t="s">
        <v>14</v>
      </c>
      <c r="S34" s="57" t="s">
        <v>15</v>
      </c>
      <c r="T34" s="19" t="s">
        <v>16</v>
      </c>
      <c r="U34" s="19" t="s">
        <v>11</v>
      </c>
      <c r="V34" s="58" t="s">
        <v>11</v>
      </c>
      <c r="W34" s="19" t="s">
        <v>12</v>
      </c>
      <c r="X34" s="19" t="s">
        <v>13</v>
      </c>
      <c r="Y34" s="19" t="s">
        <v>14</v>
      </c>
      <c r="Z34" s="57" t="s">
        <v>15</v>
      </c>
      <c r="AA34" s="121" t="s">
        <v>10</v>
      </c>
      <c r="AB34" s="19" t="s">
        <v>11</v>
      </c>
      <c r="AC34" s="58" t="s">
        <v>11</v>
      </c>
      <c r="AD34" s="19" t="s">
        <v>12</v>
      </c>
      <c r="AE34" s="19" t="s">
        <v>13</v>
      </c>
      <c r="AF34" s="19" t="s">
        <v>14</v>
      </c>
      <c r="AG34" s="15" t="s">
        <v>15</v>
      </c>
      <c r="AH34" s="19" t="s">
        <v>16</v>
      </c>
      <c r="AI34" s="19" t="s">
        <v>11</v>
      </c>
      <c r="AJ34" s="51"/>
      <c r="AK34" s="20"/>
    </row>
    <row r="35" spans="1:37" x14ac:dyDescent="0.2">
      <c r="A35" s="125" t="s">
        <v>18</v>
      </c>
      <c r="B35" s="166" t="s">
        <v>19</v>
      </c>
      <c r="C35" s="166"/>
      <c r="D35" s="166"/>
      <c r="E35" s="19" t="s">
        <v>20</v>
      </c>
      <c r="F35" s="19" t="s">
        <v>20</v>
      </c>
      <c r="G35" s="19" t="s">
        <v>20</v>
      </c>
      <c r="H35" s="19" t="s">
        <v>20</v>
      </c>
      <c r="I35" s="19" t="s">
        <v>20</v>
      </c>
      <c r="J35" s="19" t="s">
        <v>20</v>
      </c>
      <c r="K35" s="19" t="s">
        <v>20</v>
      </c>
      <c r="L35" s="19" t="s">
        <v>20</v>
      </c>
      <c r="M35" s="19" t="s">
        <v>20</v>
      </c>
      <c r="N35" s="19" t="s">
        <v>20</v>
      </c>
      <c r="O35" s="19" t="s">
        <v>20</v>
      </c>
      <c r="P35" s="19" t="s">
        <v>20</v>
      </c>
      <c r="Q35" s="19" t="s">
        <v>20</v>
      </c>
      <c r="R35" s="19" t="s">
        <v>20</v>
      </c>
      <c r="S35" s="19" t="s">
        <v>20</v>
      </c>
      <c r="T35" s="19" t="s">
        <v>20</v>
      </c>
      <c r="U35" s="19" t="s">
        <v>20</v>
      </c>
      <c r="V35" s="19" t="s">
        <v>20</v>
      </c>
      <c r="W35" s="19" t="s">
        <v>20</v>
      </c>
      <c r="X35" s="19" t="s">
        <v>20</v>
      </c>
      <c r="Y35" s="19" t="s">
        <v>20</v>
      </c>
      <c r="Z35" s="19" t="s">
        <v>20</v>
      </c>
      <c r="AA35" s="19" t="s">
        <v>20</v>
      </c>
      <c r="AB35" s="19" t="s">
        <v>20</v>
      </c>
      <c r="AC35" s="19" t="s">
        <v>20</v>
      </c>
      <c r="AD35" s="19" t="s">
        <v>20</v>
      </c>
      <c r="AE35" s="19" t="s">
        <v>20</v>
      </c>
      <c r="AF35" s="19" t="s">
        <v>20</v>
      </c>
      <c r="AG35" s="19" t="s">
        <v>20</v>
      </c>
      <c r="AH35" s="19" t="s">
        <v>20</v>
      </c>
      <c r="AI35" s="19" t="s">
        <v>20</v>
      </c>
      <c r="AJ35" s="52"/>
      <c r="AK35" s="24"/>
    </row>
    <row r="36" spans="1:37" ht="15" hidden="1" customHeight="1" x14ac:dyDescent="0.2">
      <c r="A36" s="161" t="s">
        <v>23</v>
      </c>
      <c r="B36" s="161"/>
      <c r="C36" s="161"/>
      <c r="D36" s="161"/>
      <c r="E36" s="25" t="str">
        <f>IF(AND(E35="URG",E34="S"),"URGS",IF(AND(E35="N",E34="F",F34="F"),"NFFF",IF(AND(E35="N",E34="D",F34="F"),"NFF",IF(AND(E35="N",E34="D"),"NFO",IF(AND(E35="N",E34="S"),"NFS",IF(AND(E35="N",E34="F"),"NF",IF(AND(E35="N",E34="D"),"NF",IF(E35="N","N",IF(AND(E35="M",E34="F"),"MF",IF(AND(E35="M",E34="D"),"MF",IF(E35="M","M",IF(AND(E35="T",E34="F"),"TF",IF(AND(E35="T",E34="D"),"TF",IF(E35="T","T",IF(AND(E35="C",E34="F"),"CF",IF(AND(E35="C",E34="D"),"CF",IF(E35="C","C",IF(AND(E35="L",E34="F"),"LF",IF(AND(E35="L",E34="D"),"LF", IF(E35="L","L",IF(E35="SC","PS", IF(E35="SA","PS",IF(E35="TV","PS", IF(E35="MI","PS", IF(E35="MT","PS", IF(E35="URG","URGO",""))))))))))))))))))))))))))</f>
        <v>NFO</v>
      </c>
      <c r="F36" s="25" t="str">
        <f>IF(AND(F35="URG",F34="S"),"URGS",IF(AND(F35="N",F34="F",G34="F"),"NFFF",IF(AND(F35="N",F34="D",G34="F"),"NFF",IF(AND(F35="N",F34="D"),"NFO",IF(AND(F35="N",F34="S"),"NFS",IF(AND(F35="N",F34="F"),"NF",IF(AND(F35="N",F34="D"),"NF",IF(F35="N","N",IF(AND(F35="M",F34="F"),"MF",IF(AND(F35="M",F34="D"),"MF",IF(F35="M","M",IF(AND(F35="T",F34="F"),"TF",IF(AND(F35="T",F34="D"),"TF",IF(F35="T","T",IF(AND(F35="C",F34="F"),"CF",IF(AND(F35="C",F34="D"),"CF",IF(F35="C","C",IF(AND(F35="L",F34="F"),"LF",IF(AND(F35="L",F34="D"),"LF", IF(F35="L","L",IF(F35="SC","PS", IF(F35="SA","PS",IF(F35="TV","PS", IF(F35="MI","PS", IF(F35="MT","PS", IF(F35="URG","URGO",""))))))))))))))))))))))))))</f>
        <v>N</v>
      </c>
      <c r="G36" s="25" t="str">
        <f>IF(AND(G35="URG",G34="S"),"URGS",IF(AND(G35="N",G34="F",H34="F"),"NFFF",IF(AND(G35="N",G34="D",H34="F"),"NFF",IF(AND(G35="N",G34="D"),"NFO",IF(AND(G35="N",G34="S"),"NFS",IF(AND(G35="N",G34="F"),"NF",IF(AND(G35="N",G34="D"),"NF",IF(G35="N","N",IF(AND(G35="M",G34="F"),"MF",IF(AND(G35="M",G34="D"),"MF",IF(G35="M","M",IF(AND(G35="T",G34="F"),"TF",IF(AND(G35="T",G34="D"),"TF",IF(G35="T","T",IF(AND(G35="C",G34="F"),"CF",IF(AND(G35="C",G34="D"),"CF",IF(G35="C","C",IF(AND(G35="L",G34="F"),"LF",IF(AND(G35="L",G34="D"),"LF", IF(G35="L","L",IF(G35="SC","PS", IF(G35="SA","PS",IF(G35="TV","PS", IF(G35="MI","PS", IF(G35="MT","PS", IF(G35="URG","URGO",""))))))))))))))))))))))))))</f>
        <v>N</v>
      </c>
      <c r="H36" s="25" t="str">
        <f>IF(AND(H35="URG",H34="S"),"URGS",IF(AND(H35="N",H34="F",I34="F"),"NFFF",IF(AND(H35="N",H34="D",I34="F"),"NFF",IF(AND(H35="N",H34="D"),"NFO",IF(AND(H35="N",H34="S"),"NFS",IF(AND(H35="N",H34="F"),"NF",IF(AND(H35="N",H34="D"),"NF",IF(H35="N","N",IF(AND(H35="M",H34="F"),"MF",IF(AND(H35="M",H34="D"),"MF",IF(H35="M","M",IF(AND(H35="T",H34="F"),"TF",IF(AND(H35="T",H34="D"),"TF",IF(H35="T","T",IF(AND(H35="C",H34="F"),"CF",IF(AND(H35="C",H34="D"),"CF",IF(H35="C","C",IF(AND(H35="L",H34="F"),"LF",IF(AND(H35="L",H34="D"),"LF", IF(H35="L","L",IF(H35="SC","PS", IF(H35="SA","PS",IF(H35="TV","PS", IF(H35="MI","PS", IF(H35="MT","PS", IF(H35="URG","URGO",""))))))))))))))))))))))))))</f>
        <v>N</v>
      </c>
      <c r="I36" s="25"/>
      <c r="J36" s="25" t="str">
        <f t="shared" ref="J36" si="127">IF(AND(J35="URG",J34="S"),"URGS",IF(AND(J35="N",J34="F",K34="F"),"NFFF",IF(AND(J35="N",J34="D",K34="F"),"NFF",IF(AND(J35="N",J34="D"),"NFO",IF(AND(J35="N",J34="S"),"NFS",IF(AND(J35="N",J34="F"),"NF",IF(AND(J35="N",J34="D"),"NF",IF(J35="N","N",IF(AND(J35="M",J34="F"),"MF",IF(AND(J35="M",J34="D"),"MF",IF(J35="M","M",IF(AND(J35="T",J34="F"),"TF",IF(AND(J35="T",J34="D"),"TF",IF(J35="T","T",IF(AND(J35="C",J34="F"),"CF",IF(AND(J35="C",J34="D"),"CF",IF(J35="C","C",IF(AND(J35="L",J34="F"),"LF",IF(AND(J35="L",J34="D"),"LF", IF(J35="L","L",IF(J35="SC","PS", IF(J35="SA","PS",IF(J35="TV","PS", IF(J35="MI","PS", IF(J35="MT","PS", IF(J35="URG","URGO",""))))))))))))))))))))))))))</f>
        <v>N</v>
      </c>
      <c r="K36" s="25" t="str">
        <f t="shared" ref="K36" si="128">IF(AND(K35="URG",K34="S"),"URGS",IF(AND(K35="N",K34="F",L34="F"),"NFFF",IF(AND(K35="N",K34="D",L34="F"),"NFF",IF(AND(K35="N",K34="D"),"NFO",IF(AND(K35="N",K34="S"),"NFS",IF(AND(K35="N",K34="F"),"NF",IF(AND(K35="N",K34="D"),"NF",IF(K35="N","N",IF(AND(K35="M",K34="F"),"MF",IF(AND(K35="M",K34="D"),"MF",IF(K35="M","M",IF(AND(K35="T",K34="F"),"TF",IF(AND(K35="T",K34="D"),"TF",IF(K35="T","T",IF(AND(K35="C",K34="F"),"CF",IF(AND(K35="C",K34="D"),"CF",IF(K35="C","C",IF(AND(K35="L",K34="F"),"LF",IF(AND(K35="L",K34="D"),"LF", IF(K35="L","L",IF(K35="SC","PS", IF(K35="SA","PS",IF(K35="TV","PS", IF(K35="MI","PS", IF(K35="MT","PS", IF(K35="URG","URGO",""))))))))))))))))))))))))))</f>
        <v>NFS</v>
      </c>
      <c r="L36" s="25" t="str">
        <f t="shared" ref="L36" si="129">IF(AND(L35="URG",L34="S"),"URGS",IF(AND(L35="N",L34="F",M34="F"),"NFFF",IF(AND(L35="N",L34="D",M34="F"),"NFF",IF(AND(L35="N",L34="D"),"NFO",IF(AND(L35="N",L34="S"),"NFS",IF(AND(L35="N",L34="F"),"NF",IF(AND(L35="N",L34="D"),"NF",IF(L35="N","N",IF(AND(L35="M",L34="F"),"MF",IF(AND(L35="M",L34="D"),"MF",IF(L35="M","M",IF(AND(L35="T",L34="F"),"TF",IF(AND(L35="T",L34="D"),"TF",IF(L35="T","T",IF(AND(L35="C",L34="F"),"CF",IF(AND(L35="C",L34="D"),"CF",IF(L35="C","C",IF(AND(L35="L",L34="F"),"LF",IF(AND(L35="L",L34="D"),"LF", IF(L35="L","L",IF(L35="SC","PS", IF(L35="SA","PS",IF(L35="TV","PS", IF(L35="MI","PS", IF(L35="MT","PS", IF(L35="URG","URGO",""))))))))))))))))))))))))))</f>
        <v>NFO</v>
      </c>
      <c r="M36" s="25" t="str">
        <f t="shared" ref="M36" si="130">IF(AND(M35="URG",M34="S"),"URGS",IF(AND(M35="N",M34="F",N34="F"),"NFFF",IF(AND(M35="N",M34="D",N34="F"),"NFF",IF(AND(M35="N",M34="D"),"NFO",IF(AND(M35="N",M34="S"),"NFS",IF(AND(M35="N",M34="F"),"NF",IF(AND(M35="N",M34="D"),"NF",IF(M35="N","N",IF(AND(M35="M",M34="F"),"MF",IF(AND(M35="M",M34="D"),"MF",IF(M35="M","M",IF(AND(M35="T",M34="F"),"TF",IF(AND(M35="T",M34="D"),"TF",IF(M35="T","T",IF(AND(M35="C",M34="F"),"CF",IF(AND(M35="C",M34="D"),"CF",IF(M35="C","C",IF(AND(M35="L",M34="F"),"LF",IF(AND(M35="L",M34="D"),"LF", IF(M35="L","L",IF(M35="SC","PS", IF(M35="SA","PS",IF(M35="TV","PS", IF(M35="MI","PS", IF(M35="MT","PS", IF(M35="URG","URGO",""))))))))))))))))))))))))))</f>
        <v>N</v>
      </c>
      <c r="N36" s="25" t="str">
        <f t="shared" ref="N36" si="131">IF(AND(N35="URG",N34="S"),"URGS",IF(AND(N35="N",N34="F",O34="F"),"NFFF",IF(AND(N35="N",N34="D",O34="F"),"NFF",IF(AND(N35="N",N34="D"),"NFO",IF(AND(N35="N",N34="S"),"NFS",IF(AND(N35="N",N34="F"),"NF",IF(AND(N35="N",N34="D"),"NF",IF(N35="N","N",IF(AND(N35="M",N34="F"),"MF",IF(AND(N35="M",N34="D"),"MF",IF(N35="M","M",IF(AND(N35="T",N34="F"),"TF",IF(AND(N35="T",N34="D"),"TF",IF(N35="T","T",IF(AND(N35="C",N34="F"),"CF",IF(AND(N35="C",N34="D"),"CF",IF(N35="C","C",IF(AND(N35="L",N34="F"),"LF",IF(AND(N35="L",N34="D"),"LF", IF(N35="L","L",IF(N35="SC","PS", IF(N35="SA","PS",IF(N35="TV","PS", IF(N35="MI","PS", IF(N35="MT","PS", IF(N35="URG","URGO",""))))))))))))))))))))))))))</f>
        <v>N</v>
      </c>
      <c r="O36" s="25" t="str">
        <f t="shared" ref="O36" si="132">IF(AND(O35="URG",O34="S"),"URGS",IF(AND(O35="N",O34="F",P34="F"),"NFFF",IF(AND(O35="N",O34="D",P34="F"),"NFF",IF(AND(O35="N",O34="D"),"NFO",IF(AND(O35="N",O34="S"),"NFS",IF(AND(O35="N",O34="F"),"NF",IF(AND(O35="N",O34="D"),"NF",IF(O35="N","N",IF(AND(O35="M",O34="F"),"MF",IF(AND(O35="M",O34="D"),"MF",IF(O35="M","M",IF(AND(O35="T",O34="F"),"TF",IF(AND(O35="T",O34="D"),"TF",IF(O35="T","T",IF(AND(O35="C",O34="F"),"CF",IF(AND(O35="C",O34="D"),"CF",IF(O35="C","C",IF(AND(O35="L",O34="F"),"LF",IF(AND(O35="L",O34="D"),"LF", IF(O35="L","L",IF(O35="SC","PS", IF(O35="SA","PS",IF(O35="TV","PS", IF(O35="MI","PS", IF(O35="MT","PS", IF(O35="URG","URGO",""))))))))))))))))))))))))))</f>
        <v>N</v>
      </c>
      <c r="P36" s="25" t="str">
        <f t="shared" ref="P36" si="133">IF(AND(P35="URG",P34="S"),"URGS",IF(AND(P35="N",P34="F",Q34="F"),"NFFF",IF(AND(P35="N",P34="D",Q34="F"),"NFF",IF(AND(P35="N",P34="D"),"NFO",IF(AND(P35="N",P34="S"),"NFS",IF(AND(P35="N",P34="F"),"NF",IF(AND(P35="N",P34="D"),"NF",IF(P35="N","N",IF(AND(P35="M",P34="F"),"MF",IF(AND(P35="M",P34="D"),"MF",IF(P35="M","M",IF(AND(P35="T",P34="F"),"TF",IF(AND(P35="T",P34="D"),"TF",IF(P35="T","T",IF(AND(P35="C",P34="F"),"CF",IF(AND(P35="C",P34="D"),"CF",IF(P35="C","C",IF(AND(P35="L",P34="F"),"LF",IF(AND(P35="L",P34="D"),"LF", IF(P35="L","L",IF(P35="SC","PS", IF(P35="SA","PS",IF(P35="TV","PS", IF(P35="MI","PS", IF(P35="MT","PS", IF(P35="URG","URGO",""))))))))))))))))))))))))))</f>
        <v>N</v>
      </c>
      <c r="Q36" s="25" t="str">
        <f t="shared" ref="Q36" si="134">IF(AND(Q35="URG",Q34="S"),"URGS",IF(AND(Q35="N",Q34="F",R34="F"),"NFFF",IF(AND(Q35="N",Q34="D",R34="F"),"NFF",IF(AND(Q35="N",Q34="D"),"NFO",IF(AND(Q35="N",Q34="S"),"NFS",IF(AND(Q35="N",Q34="F"),"NF",IF(AND(Q35="N",Q34="D"),"NF",IF(Q35="N","N",IF(AND(Q35="M",Q34="F"),"MF",IF(AND(Q35="M",Q34="D"),"MF",IF(Q35="M","M",IF(AND(Q35="T",Q34="F"),"TF",IF(AND(Q35="T",Q34="D"),"TF",IF(Q35="T","T",IF(AND(Q35="C",Q34="F"),"CF",IF(AND(Q35="C",Q34="D"),"CF",IF(Q35="C","C",IF(AND(Q35="L",Q34="F"),"LF",IF(AND(Q35="L",Q34="D"),"LF", IF(Q35="L","L",IF(Q35="SC","PS", IF(Q35="SA","PS",IF(Q35="TV","PS", IF(Q35="MI","PS", IF(Q35="MT","PS", IF(Q35="URG","URGO",""))))))))))))))))))))))))))</f>
        <v>N</v>
      </c>
      <c r="R36" s="25" t="str">
        <f t="shared" ref="R36" si="135">IF(AND(R35="URG",R34="S"),"URGS",IF(AND(R35="N",R34="F",S34="F"),"NFFF",IF(AND(R35="N",R34="D",S34="F"),"NFF",IF(AND(R35="N",R34="D"),"NFO",IF(AND(R35="N",R34="S"),"NFS",IF(AND(R35="N",R34="F"),"NF",IF(AND(R35="N",R34="D"),"NF",IF(R35="N","N",IF(AND(R35="M",R34="F"),"MF",IF(AND(R35="M",R34="D"),"MF",IF(R35="M","M",IF(AND(R35="T",R34="F"),"TF",IF(AND(R35="T",R34="D"),"TF",IF(R35="T","T",IF(AND(R35="C",R34="F"),"CF",IF(AND(R35="C",R34="D"),"CF",IF(R35="C","C",IF(AND(R35="L",R34="F"),"LF",IF(AND(R35="L",R34="D"),"LF", IF(R35="L","L",IF(R35="SC","PS", IF(R35="SA","PS",IF(R35="TV","PS", IF(R35="MI","PS", IF(R35="MT","PS", IF(R35="URG","URGO",""))))))))))))))))))))))))))</f>
        <v>NFS</v>
      </c>
      <c r="S36" s="25" t="str">
        <f t="shared" ref="S36" si="136">IF(AND(S35="URG",S34="S"),"URGS",IF(AND(S35="N",S34="F",T34="F"),"NFFF",IF(AND(S35="N",S34="D",T34="F"),"NFF",IF(AND(S35="N",S34="D"),"NFO",IF(AND(S35="N",S34="S"),"NFS",IF(AND(S35="N",S34="F"),"NF",IF(AND(S35="N",S34="D"),"NF",IF(S35="N","N",IF(AND(S35="M",S34="F"),"MF",IF(AND(S35="M",S34="D"),"MF",IF(S35="M","M",IF(AND(S35="T",S34="F"),"TF",IF(AND(S35="T",S34="D"),"TF",IF(S35="T","T",IF(AND(S35="C",S34="F"),"CF",IF(AND(S35="C",S34="D"),"CF",IF(S35="C","C",IF(AND(S35="L",S34="F"),"LF",IF(AND(S35="L",S34="D"),"LF", IF(S35="L","L",IF(S35="SC","PS", IF(S35="SA","PS",IF(S35="TV","PS", IF(S35="MI","PS", IF(S35="MT","PS", IF(S35="URG","URGO",""))))))))))))))))))))))))))</f>
        <v>NFO</v>
      </c>
      <c r="T36" s="25" t="str">
        <f t="shared" ref="T36" si="137">IF(AND(T35="URG",T34="S"),"URGS",IF(AND(T35="N",T34="F",U34="F"),"NFFF",IF(AND(T35="N",T34="D",U34="F"),"NFF",IF(AND(T35="N",T34="D"),"NFO",IF(AND(T35="N",T34="S"),"NFS",IF(AND(T35="N",T34="F"),"NF",IF(AND(T35="N",T34="D"),"NF",IF(T35="N","N",IF(AND(T35="M",T34="F"),"MF",IF(AND(T35="M",T34="D"),"MF",IF(T35="M","M",IF(AND(T35="T",T34="F"),"TF",IF(AND(T35="T",T34="D"),"TF",IF(T35="T","T",IF(AND(T35="C",T34="F"),"CF",IF(AND(T35="C",T34="D"),"CF",IF(T35="C","C",IF(AND(T35="L",T34="F"),"LF",IF(AND(T35="L",T34="D"),"LF", IF(T35="L","L",IF(T35="SC","PS", IF(T35="SA","PS",IF(T35="TV","PS", IF(T35="MI","PS", IF(T35="MT","PS", IF(T35="URG","URGO",""))))))))))))))))))))))))))</f>
        <v>N</v>
      </c>
      <c r="U36" s="25" t="str">
        <f t="shared" ref="U36" si="138">IF(AND(U35="URG",U34="S"),"URGS",IF(AND(U35="N",U34="F",V34="F"),"NFFF",IF(AND(U35="N",U34="D",V34="F"),"NFF",IF(AND(U35="N",U34="D"),"NFO",IF(AND(U35="N",U34="S"),"NFS",IF(AND(U35="N",U34="F"),"NF",IF(AND(U35="N",U34="D"),"NF",IF(U35="N","N",IF(AND(U35="M",U34="F"),"MF",IF(AND(U35="M",U34="D"),"MF",IF(U35="M","M",IF(AND(U35="T",U34="F"),"TF",IF(AND(U35="T",U34="D"),"TF",IF(U35="T","T",IF(AND(U35="C",U34="F"),"CF",IF(AND(U35="C",U34="D"),"CF",IF(U35="C","C",IF(AND(U35="L",U34="F"),"LF",IF(AND(U35="L",U34="D"),"LF", IF(U35="L","L",IF(U35="SC","PS", IF(U35="SA","PS",IF(U35="TV","PS", IF(U35="MI","PS", IF(U35="MT","PS", IF(U35="URG","URGO",""))))))))))))))))))))))))))</f>
        <v>N</v>
      </c>
      <c r="V36" s="25" t="str">
        <f t="shared" ref="V36" si="139">IF(AND(V35="URG",V34="S"),"URGS",IF(AND(V35="N",V34="F",W34="F"),"NFFF",IF(AND(V35="N",V34="D",W34="F"),"NFF",IF(AND(V35="N",V34="D"),"NFO",IF(AND(V35="N",V34="S"),"NFS",IF(AND(V35="N",V34="F"),"NF",IF(AND(V35="N",V34="D"),"NF",IF(V35="N","N",IF(AND(V35="M",V34="F"),"MF",IF(AND(V35="M",V34="D"),"MF",IF(V35="M","M",IF(AND(V35="T",V34="F"),"TF",IF(AND(V35="T",V34="D"),"TF",IF(V35="T","T",IF(AND(V35="C",V34="F"),"CF",IF(AND(V35="C",V34="D"),"CF",IF(V35="C","C",IF(AND(V35="L",V34="F"),"LF",IF(AND(V35="L",V34="D"),"LF", IF(V35="L","L",IF(V35="SC","PS", IF(V35="SA","PS",IF(V35="TV","PS", IF(V35="MI","PS", IF(V35="MT","PS", IF(V35="URG","URGO",""))))))))))))))))))))))))))</f>
        <v>N</v>
      </c>
      <c r="W36" s="25" t="str">
        <f t="shared" ref="W36" si="140">IF(AND(W35="URG",W34="S"),"URGS",IF(AND(W35="N",W34="F",X34="F"),"NFFF",IF(AND(W35="N",W34="D",X34="F"),"NFF",IF(AND(W35="N",W34="D"),"NFO",IF(AND(W35="N",W34="S"),"NFS",IF(AND(W35="N",W34="F"),"NF",IF(AND(W35="N",W34="D"),"NF",IF(W35="N","N",IF(AND(W35="M",W34="F"),"MF",IF(AND(W35="M",W34="D"),"MF",IF(W35="M","M",IF(AND(W35="T",W34="F"),"TF",IF(AND(W35="T",W34="D"),"TF",IF(W35="T","T",IF(AND(W35="C",W34="F"),"CF",IF(AND(W35="C",W34="D"),"CF",IF(W35="C","C",IF(AND(W35="L",W34="F"),"LF",IF(AND(W35="L",W34="D"),"LF", IF(W35="L","L",IF(W35="SC","PS", IF(W35="SA","PS",IF(W35="TV","PS", IF(W35="MI","PS", IF(W35="MT","PS", IF(W35="URG","URGO",""))))))))))))))))))))))))))</f>
        <v>N</v>
      </c>
      <c r="X36" s="25" t="str">
        <f t="shared" ref="X36" si="141">IF(AND(X35="URG",X34="S"),"URGS",IF(AND(X35="N",X34="F",Y34="F"),"NFFF",IF(AND(X35="N",X34="D",Y34="F"),"NFF",IF(AND(X35="N",X34="D"),"NFO",IF(AND(X35="N",X34="S"),"NFS",IF(AND(X35="N",X34="F"),"NF",IF(AND(X35="N",X34="D"),"NF",IF(X35="N","N",IF(AND(X35="M",X34="F"),"MF",IF(AND(X35="M",X34="D"),"MF",IF(X35="M","M",IF(AND(X35="T",X34="F"),"TF",IF(AND(X35="T",X34="D"),"TF",IF(X35="T","T",IF(AND(X35="C",X34="F"),"CF",IF(AND(X35="C",X34="D"),"CF",IF(X35="C","C",IF(AND(X35="L",X34="F"),"LF",IF(AND(X35="L",X34="D"),"LF", IF(X35="L","L",IF(X35="SC","PS", IF(X35="SA","PS",IF(X35="TV","PS", IF(X35="MI","PS", IF(X35="MT","PS", IF(X35="URG","URGO",""))))))))))))))))))))))))))</f>
        <v>N</v>
      </c>
      <c r="Y36" s="25" t="str">
        <f t="shared" ref="Y36" si="142">IF(AND(Y35="URG",Y34="S"),"URGS",IF(AND(Y35="N",Y34="F",Z34="F"),"NFFF",IF(AND(Y35="N",Y34="D",Z34="F"),"NFF",IF(AND(Y35="N",Y34="D"),"NFO",IF(AND(Y35="N",Y34="S"),"NFS",IF(AND(Y35="N",Y34="F"),"NF",IF(AND(Y35="N",Y34="D"),"NF",IF(Y35="N","N",IF(AND(Y35="M",Y34="F"),"MF",IF(AND(Y35="M",Y34="D"),"MF",IF(Y35="M","M",IF(AND(Y35="T",Y34="F"),"TF",IF(AND(Y35="T",Y34="D"),"TF",IF(Y35="T","T",IF(AND(Y35="C",Y34="F"),"CF",IF(AND(Y35="C",Y34="D"),"CF",IF(Y35="C","C",IF(AND(Y35="L",Y34="F"),"LF",IF(AND(Y35="L",Y34="D"),"LF", IF(Y35="L","L",IF(Y35="SC","PS", IF(Y35="SA","PS",IF(Y35="TV","PS", IF(Y35="MI","PS", IF(Y35="MT","PS", IF(Y35="URG","URGO",""))))))))))))))))))))))))))</f>
        <v>NFS</v>
      </c>
      <c r="Z36" s="25" t="str">
        <f t="shared" ref="Z36" si="143">IF(AND(Z35="URG",Z34="S"),"URGS",IF(AND(Z35="N",Z34="F",AA34="F"),"NFFF",IF(AND(Z35="N",Z34="D",AA34="F"),"NFF",IF(AND(Z35="N",Z34="D"),"NFO",IF(AND(Z35="N",Z34="S"),"NFS",IF(AND(Z35="N",Z34="F"),"NF",IF(AND(Z35="N",Z34="D"),"NF",IF(Z35="N","N",IF(AND(Z35="M",Z34="F"),"MF",IF(AND(Z35="M",Z34="D"),"MF",IF(Z35="M","M",IF(AND(Z35="T",Z34="F"),"TF",IF(AND(Z35="T",Z34="D"),"TF",IF(Z35="T","T",IF(AND(Z35="C",Z34="F"),"CF",IF(AND(Z35="C",Z34="D"),"CF",IF(Z35="C","C",IF(AND(Z35="L",Z34="F"),"LF",IF(AND(Z35="L",Z34="D"),"LF", IF(Z35="L","L",IF(Z35="SC","PS", IF(Z35="SA","PS",IF(Z35="TV","PS", IF(Z35="MI","PS", IF(Z35="MT","PS", IF(Z35="URG","URGO",""))))))))))))))))))))))))))</f>
        <v>NFF</v>
      </c>
      <c r="AA36" s="25" t="str">
        <f t="shared" ref="AA36" si="144">IF(AND(AA35="URG",AA34="S"),"URGS",IF(AND(AA35="N",AA34="F",AB34="F"),"NFFF",IF(AND(AA35="N",AA34="D",AB34="F"),"NFF",IF(AND(AA35="N",AA34="D"),"NFO",IF(AND(AA35="N",AA34="S"),"NFS",IF(AND(AA35="N",AA34="F"),"NF",IF(AND(AA35="N",AA34="D"),"NF",IF(AA35="N","N",IF(AND(AA35="M",AA34="F"),"MF",IF(AND(AA35="M",AA34="D"),"MF",IF(AA35="M","M",IF(AND(AA35="T",AA34="F"),"TF",IF(AND(AA35="T",AA34="D"),"TF",IF(AA35="T","T",IF(AND(AA35="C",AA34="F"),"CF",IF(AND(AA35="C",AA34="D"),"CF",IF(AA35="C","C",IF(AND(AA35="L",AA34="F"),"LF",IF(AND(AA35="L",AA34="D"),"LF", IF(AA35="L","L",IF(AA35="SC","PS", IF(AA35="SA","PS",IF(AA35="TV","PS", IF(AA35="MI","PS", IF(AA35="MT","PS", IF(AA35="URG","URGO",""))))))))))))))))))))))))))</f>
        <v>NF</v>
      </c>
      <c r="AB36" s="25" t="str">
        <f t="shared" ref="AB36" si="145">IF(AND(AB35="URG",AB34="S"),"URGS",IF(AND(AB35="N",AB34="F",AC34="F"),"NFFF",IF(AND(AB35="N",AB34="D",AC34="F"),"NFF",IF(AND(AB35="N",AB34="D"),"NFO",IF(AND(AB35="N",AB34="S"),"NFS",IF(AND(AB35="N",AB34="F"),"NF",IF(AND(AB35="N",AB34="D"),"NF",IF(AB35="N","N",IF(AND(AB35="M",AB34="F"),"MF",IF(AND(AB35="M",AB34="D"),"MF",IF(AB35="M","M",IF(AND(AB35="T",AB34="F"),"TF",IF(AND(AB35="T",AB34="D"),"TF",IF(AB35="T","T",IF(AND(AB35="C",AB34="F"),"CF",IF(AND(AB35="C",AB34="D"),"CF",IF(AB35="C","C",IF(AND(AB35="L",AB34="F"),"LF",IF(AND(AB35="L",AB34="D"),"LF", IF(AB35="L","L",IF(AB35="SC","PS", IF(AB35="SA","PS",IF(AB35="TV","PS", IF(AB35="MI","PS", IF(AB35="MT","PS", IF(AB35="URG","URGO",""))))))))))))))))))))))))))</f>
        <v>N</v>
      </c>
      <c r="AC36" s="25" t="str">
        <f t="shared" ref="AC36" si="146">IF(AND(AC35="URG",AC34="S"),"URGS",IF(AND(AC35="N",AC34="F",AD34="F"),"NFFF",IF(AND(AC35="N",AC34="D",AD34="F"),"NFF",IF(AND(AC35="N",AC34="D"),"NFO",IF(AND(AC35="N",AC34="S"),"NFS",IF(AND(AC35="N",AC34="F"),"NF",IF(AND(AC35="N",AC34="D"),"NF",IF(AC35="N","N",IF(AND(AC35="M",AC34="F"),"MF",IF(AND(AC35="M",AC34="D"),"MF",IF(AC35="M","M",IF(AND(AC35="T",AC34="F"),"TF",IF(AND(AC35="T",AC34="D"),"TF",IF(AC35="T","T",IF(AND(AC35="C",AC34="F"),"CF",IF(AND(AC35="C",AC34="D"),"CF",IF(AC35="C","C",IF(AND(AC35="L",AC34="F"),"LF",IF(AND(AC35="L",AC34="D"),"LF", IF(AC35="L","L",IF(AC35="SC","PS", IF(AC35="SA","PS",IF(AC35="TV","PS", IF(AC35="MI","PS", IF(AC35="MT","PS", IF(AC35="URG","URGO",""))))))))))))))))))))))))))</f>
        <v>N</v>
      </c>
      <c r="AD36" s="25" t="str">
        <f t="shared" ref="AD36" si="147">IF(AND(AD35="URG",AD34="S"),"URGS",IF(AND(AD35="N",AD34="F",AE34="F"),"NFFF",IF(AND(AD35="N",AD34="D",AE34="F"),"NFF",IF(AND(AD35="N",AD34="D"),"NFO",IF(AND(AD35="N",AD34="S"),"NFS",IF(AND(AD35="N",AD34="F"),"NF",IF(AND(AD35="N",AD34="D"),"NF",IF(AD35="N","N",IF(AND(AD35="M",AD34="F"),"MF",IF(AND(AD35="M",AD34="D"),"MF",IF(AD35="M","M",IF(AND(AD35="T",AD34="F"),"TF",IF(AND(AD35="T",AD34="D"),"TF",IF(AD35="T","T",IF(AND(AD35="C",AD34="F"),"CF",IF(AND(AD35="C",AD34="D"),"CF",IF(AD35="C","C",IF(AND(AD35="L",AD34="F"),"LF",IF(AND(AD35="L",AD34="D"),"LF", IF(AD35="L","L",IF(AD35="SC","PS", IF(AD35="SA","PS",IF(AD35="TV","PS", IF(AD35="MI","PS", IF(AD35="MT","PS", IF(AD35="URG","URGO",""))))))))))))))))))))))))))</f>
        <v>N</v>
      </c>
      <c r="AE36" s="25" t="str">
        <f t="shared" ref="AE36" si="148">IF(AND(AE35="URG",AE34="S"),"URGS",IF(AND(AE35="N",AE34="F",AF34="F"),"NFFF",IF(AND(AE35="N",AE34="D",AF34="F"),"NFF",IF(AND(AE35="N",AE34="D"),"NFO",IF(AND(AE35="N",AE34="S"),"NFS",IF(AND(AE35="N",AE34="F"),"NF",IF(AND(AE35="N",AE34="D"),"NF",IF(AE35="N","N",IF(AND(AE35="M",AE34="F"),"MF",IF(AND(AE35="M",AE34="D"),"MF",IF(AE35="M","M",IF(AND(AE35="T",AE34="F"),"TF",IF(AND(AE35="T",AE34="D"),"TF",IF(AE35="T","T",IF(AND(AE35="C",AE34="F"),"CF",IF(AND(AE35="C",AE34="D"),"CF",IF(AE35="C","C",IF(AND(AE35="L",AE34="F"),"LF",IF(AND(AE35="L",AE34="D"),"LF", IF(AE35="L","L",IF(AE35="SC","PS", IF(AE35="SA","PS",IF(AE35="TV","PS", IF(AE35="MI","PS", IF(AE35="MT","PS", IF(AE35="URG","URGO",""))))))))))))))))))))))))))</f>
        <v>N</v>
      </c>
      <c r="AF36" s="25" t="str">
        <f t="shared" ref="AF36" si="149">IF(AND(AF35="URG",AF34="S"),"URGS",IF(AND(AF35="N",AF34="F",AG34="F"),"NFFF",IF(AND(AF35="N",AF34="D",AG34="F"),"NFF",IF(AND(AF35="N",AF34="D"),"NFO",IF(AND(AF35="N",AF34="S"),"NFS",IF(AND(AF35="N",AF34="F"),"NF",IF(AND(AF35="N",AF34="D"),"NF",IF(AF35="N","N",IF(AND(AF35="M",AF34="F"),"MF",IF(AND(AF35="M",AF34="D"),"MF",IF(AF35="M","M",IF(AND(AF35="T",AF34="F"),"TF",IF(AND(AF35="T",AF34="D"),"TF",IF(AF35="T","T",IF(AND(AF35="C",AF34="F"),"CF",IF(AND(AF35="C",AF34="D"),"CF",IF(AF35="C","C",IF(AND(AF35="L",AF34="F"),"LF",IF(AND(AF35="L",AF34="D"),"LF", IF(AF35="L","L",IF(AF35="SC","PS", IF(AF35="SA","PS",IF(AF35="TV","PS", IF(AF35="MI","PS", IF(AF35="MT","PS", IF(AF35="URG","URGO",""))))))))))))))))))))))))))</f>
        <v>NFS</v>
      </c>
      <c r="AG36" s="25" t="str">
        <f t="shared" ref="AG36" si="150">IF(AND(AG35="URG",AG34="S"),"URGS",IF(AND(AG35="N",AG34="F",AH34="F"),"NFFF",IF(AND(AG35="N",AG34="D",AH34="F"),"NFF",IF(AND(AG35="N",AG34="D"),"NFO",IF(AND(AG35="N",AG34="S"),"NFS",IF(AND(AG35="N",AG34="F"),"NF",IF(AND(AG35="N",AG34="D"),"NF",IF(AG35="N","N",IF(AND(AG35="M",AG34="F"),"MF",IF(AND(AG35="M",AG34="D"),"MF",IF(AG35="M","M",IF(AND(AG35="T",AG34="F"),"TF",IF(AND(AG35="T",AG34="D"),"TF",IF(AG35="T","T",IF(AND(AG35="C",AG34="F"),"CF",IF(AND(AG35="C",AG34="D"),"CF",IF(AG35="C","C",IF(AND(AG35="L",AG34="F"),"LF",IF(AND(AG35="L",AG34="D"),"LF", IF(AG35="L","L",IF(AG35="SC","PS", IF(AG35="SA","PS",IF(AG35="TV","PS", IF(AG35="MI","PS", IF(AG35="MT","PS", IF(AG35="URG","URGO",""))))))))))))))))))))))))))</f>
        <v>NFO</v>
      </c>
      <c r="AH36" s="25" t="str">
        <f t="shared" ref="AH36" si="151">IF(AND(AH35="URG",AH34="S"),"URGS",IF(AND(AH35="N",AH34="F",AI34="F"),"NFFF",IF(AND(AH35="N",AH34="D",AI34="F"),"NFF",IF(AND(AH35="N",AH34="D"),"NFO",IF(AND(AH35="N",AH34="S"),"NFS",IF(AND(AH35="N",AH34="F"),"NF",IF(AND(AH35="N",AH34="D"),"NF",IF(AH35="N","N",IF(AND(AH35="M",AH34="F"),"MF",IF(AND(AH35="M",AH34="D"),"MF",IF(AH35="M","M",IF(AND(AH35="T",AH34="F"),"TF",IF(AND(AH35="T",AH34="D"),"TF",IF(AH35="T","T",IF(AND(AH35="C",AH34="F"),"CF",IF(AND(AH35="C",AH34="D"),"CF",IF(AH35="C","C",IF(AND(AH35="L",AH34="F"),"LF",IF(AND(AH35="L",AH34="D"),"LF", IF(AH35="L","L",IF(AH35="SC","PS", IF(AH35="SA","PS",IF(AH35="TV","PS", IF(AH35="MI","PS", IF(AH35="MT","PS", IF(AH35="URG","URGO",""))))))))))))))))))))))))))</f>
        <v>N</v>
      </c>
      <c r="AI36" s="25" t="str">
        <f t="shared" ref="AI36" si="152">IF(AND(AI35="URG",AI34="S"),"URGS",IF(AND(AI35="N",AI34="F",AJ34="F"),"NFFF",IF(AND(AI35="N",AI34="D",AJ34="F"),"NFF",IF(AND(AI35="N",AI34="D"),"NFO",IF(AND(AI35="N",AI34="S"),"NFS",IF(AND(AI35="N",AI34="F"),"NF",IF(AND(AI35="N",AI34="D"),"NF",IF(AI35="N","N",IF(AND(AI35="M",AI34="F"),"MF",IF(AND(AI35="M",AI34="D"),"MF",IF(AI35="M","M",IF(AND(AI35="T",AI34="F"),"TF",IF(AND(AI35="T",AI34="D"),"TF",IF(AI35="T","T",IF(AND(AI35="C",AI34="F"),"CF",IF(AND(AI35="C",AI34="D"),"CF",IF(AI35="C","C",IF(AND(AI35="L",AI34="F"),"LF",IF(AND(AI35="L",AI34="D"),"LF", IF(AI35="L","L",IF(AI35="SC","PS", IF(AI35="SA","PS",IF(AI35="TV","PS", IF(AI35="MI","PS", IF(AI35="MT","PS", IF(AI35="URG","URGO",""))))))))))))))))))))))))))</f>
        <v>N</v>
      </c>
      <c r="AJ36" s="9"/>
      <c r="AK36" s="9"/>
    </row>
    <row r="37" spans="1:37" x14ac:dyDescent="0.2">
      <c r="A37" s="126" t="s">
        <v>24</v>
      </c>
      <c r="B37" s="27">
        <f t="shared" ref="B37:B44" si="153">SUM(E37:AK37)</f>
        <v>0</v>
      </c>
      <c r="C37" s="158">
        <f>B33/240</f>
        <v>8640.972083333334</v>
      </c>
      <c r="D37" s="28">
        <f>B37*C37*0</f>
        <v>0</v>
      </c>
      <c r="E37" s="59">
        <f>IF(E41&gt;0,(IF(AND(E36="PS",E34="S"),4,IF(E36="M",6,IF(E36="T",5,IF(E36="C",11,IF(E36="N",0,IF(E36="NF",0,IF(E36="NFO",0, IF(E36="URGS",4,IF(E36="URGO",8, IF(E36="PS",8,""))))))))))-E41), IF(AND(E36="PS",E34="S"),4,IF(E36="M",6,IF(E36="T",5,IF(E36="C",11,IF(E36="N",0,IF(E36="NF",0,IF(E36="NFO",0, IF(E36="URGS",4,IF(E36="URGO",8, IF(E36="PS",8,"")))))))))))</f>
        <v>0</v>
      </c>
      <c r="F37" s="59">
        <f t="shared" ref="F37" si="154">IF(F41&gt;0,(IF(AND(F36="PS",F34="S"),4,IF(F36="M",6,IF(F36="T",5,IF(F36="C",11,IF(F36="N",0,IF(F36="NF",0,IF(F36="NFO",0, IF(F36="URGS",4,IF(F36="URGO",8, IF(F36="PS",8,""))))))))))-F41), IF(AND(F36="PS",F34="S"),4,IF(F36="M",6,IF(F36="T",5,IF(F36="C",11,IF(F36="N",0,IF(F36="NF",0,IF(F36="NFO",0, IF(F36="URGS",4,IF(F36="URGO",8, IF(F36="PS",8,"")))))))))))</f>
        <v>0</v>
      </c>
      <c r="G37" s="59">
        <f t="shared" ref="G37" si="155">IF(G41&gt;0,(IF(AND(G36="PS",G34="S"),4,IF(G36="M",6,IF(G36="T",5,IF(G36="C",11,IF(G36="N",0,IF(G36="NF",0,IF(G36="NFO",0, IF(G36="URGS",4,IF(G36="URGO",8, IF(G36="PS",8,""))))))))))-G41), IF(AND(G36="PS",G34="S"),4,IF(G36="M",6,IF(G36="T",5,IF(G36="C",11,IF(G36="N",0,IF(G36="NF",0,IF(G36="NFO",0, IF(G36="URGS",4,IF(G36="URGO",8, IF(G36="PS",8,"")))))))))))</f>
        <v>0</v>
      </c>
      <c r="H37" s="59">
        <f t="shared" ref="H37" si="156">IF(H41&gt;0,(IF(AND(H36="PS",H34="S"),4,IF(H36="M",6,IF(H36="T",5,IF(H36="C",11,IF(H36="N",0,IF(H36="NF",0,IF(H36="NFO",0, IF(H36="URGS",4,IF(H36="URGO",8, IF(H36="PS",8,""))))))))))-H41), IF(AND(H36="PS",H34="S"),4,IF(H36="M",6,IF(H36="T",5,IF(H36="C",11,IF(H36="N",0,IF(H36="NF",0,IF(H36="NFO",0, IF(H36="URGS",4,IF(H36="URGO",8, IF(H36="PS",8,"")))))))))))</f>
        <v>0</v>
      </c>
      <c r="I37" s="59" t="str">
        <f t="shared" ref="I37" si="157">IF(I41&gt;0,(IF(AND(I36="PS",I34="S"),4,IF(I36="M",6,IF(I36="T",5,IF(I36="C",11,IF(I36="N",0,IF(I36="NF",0,IF(I36="NFO",0, IF(I36="URGS",4,IF(I36="URGO",8, IF(I36="PS",8,""))))))))))-I41), IF(AND(I36="PS",I34="S"),4,IF(I36="M",6,IF(I36="T",5,IF(I36="C",11,IF(I36="N",0,IF(I36="NF",0,IF(I36="NFO",0, IF(I36="URGS",4,IF(I36="URGO",8, IF(I36="PS",8,"")))))))))))</f>
        <v/>
      </c>
      <c r="J37" s="59">
        <f t="shared" ref="J37" si="158">IF(J41&gt;0,(IF(AND(J36="PS",J34="S"),4,IF(J36="M",6,IF(J36="T",5,IF(J36="C",11,IF(J36="N",0,IF(J36="NF",0,IF(J36="NFO",0, IF(J36="URGS",4,IF(J36="URGO",8, IF(J36="PS",8,""))))))))))-J41), IF(AND(J36="PS",J34="S"),4,IF(J36="M",6,IF(J36="T",5,IF(J36="C",11,IF(J36="N",0,IF(J36="NF",0,IF(J36="NFO",0, IF(J36="URGS",4,IF(J36="URGO",8, IF(J36="PS",8,"")))))))))))</f>
        <v>0</v>
      </c>
      <c r="K37" s="59" t="str">
        <f t="shared" ref="K37" si="159">IF(K41&gt;0,(IF(AND(K36="PS",K34="S"),4,IF(K36="M",6,IF(K36="T",5,IF(K36="C",11,IF(K36="N",0,IF(K36="NF",0,IF(K36="NFO",0, IF(K36="URGS",4,IF(K36="URGO",8, IF(K36="PS",8,""))))))))))-K41), IF(AND(K36="PS",K34="S"),4,IF(K36="M",6,IF(K36="T",5,IF(K36="C",11,IF(K36="N",0,IF(K36="NF",0,IF(K36="NFO",0, IF(K36="URGS",4,IF(K36="URGO",8, IF(K36="PS",8,"")))))))))))</f>
        <v/>
      </c>
      <c r="L37" s="59">
        <f t="shared" ref="L37" si="160">IF(L41&gt;0,(IF(AND(L36="PS",L34="S"),4,IF(L36="M",6,IF(L36="T",5,IF(L36="C",11,IF(L36="N",0,IF(L36="NF",0,IF(L36="NFO",0, IF(L36="URGS",4,IF(L36="URGO",8, IF(L36="PS",8,""))))))))))-L41), IF(AND(L36="PS",L34="S"),4,IF(L36="M",6,IF(L36="T",5,IF(L36="C",11,IF(L36="N",0,IF(L36="NF",0,IF(L36="NFO",0, IF(L36="URGS",4,IF(L36="URGO",8, IF(L36="PS",8,"")))))))))))</f>
        <v>0</v>
      </c>
      <c r="M37" s="59">
        <f t="shared" ref="M37" si="161">IF(M41&gt;0,(IF(AND(M36="PS",M34="S"),4,IF(M36="M",6,IF(M36="T",5,IF(M36="C",11,IF(M36="N",0,IF(M36="NF",0,IF(M36="NFO",0, IF(M36="URGS",4,IF(M36="URGO",8, IF(M36="PS",8,""))))))))))-M41), IF(AND(M36="PS",M34="S"),4,IF(M36="M",6,IF(M36="T",5,IF(M36="C",11,IF(M36="N",0,IF(M36="NF",0,IF(M36="NFO",0, IF(M36="URGS",4,IF(M36="URGO",8, IF(M36="PS",8,"")))))))))))</f>
        <v>0</v>
      </c>
      <c r="N37" s="59">
        <f t="shared" ref="N37" si="162">IF(N41&gt;0,(IF(AND(N36="PS",N34="S"),4,IF(N36="M",6,IF(N36="T",5,IF(N36="C",11,IF(N36="N",0,IF(N36="NF",0,IF(N36="NFO",0, IF(N36="URGS",4,IF(N36="URGO",8, IF(N36="PS",8,""))))))))))-N41), IF(AND(N36="PS",N34="S"),4,IF(N36="M",6,IF(N36="T",5,IF(N36="C",11,IF(N36="N",0,IF(N36="NF",0,IF(N36="NFO",0, IF(N36="URGS",4,IF(N36="URGO",8, IF(N36="PS",8,"")))))))))))</f>
        <v>0</v>
      </c>
      <c r="O37" s="59">
        <f t="shared" ref="O37" si="163">IF(O41&gt;0,(IF(AND(O36="PS",O34="S"),4,IF(O36="M",6,IF(O36="T",5,IF(O36="C",11,IF(O36="N",0,IF(O36="NF",0,IF(O36="NFO",0, IF(O36="URGS",4,IF(O36="URGO",8, IF(O36="PS",8,""))))))))))-O41), IF(AND(O36="PS",O34="S"),4,IF(O36="M",6,IF(O36="T",5,IF(O36="C",11,IF(O36="N",0,IF(O36="NF",0,IF(O36="NFO",0, IF(O36="URGS",4,IF(O36="URGO",8, IF(O36="PS",8,"")))))))))))</f>
        <v>0</v>
      </c>
      <c r="P37" s="59">
        <f t="shared" ref="P37" si="164">IF(P41&gt;0,(IF(AND(P36="PS",P34="S"),4,IF(P36="M",6,IF(P36="T",5,IF(P36="C",11,IF(P36="N",0,IF(P36="NF",0,IF(P36="NFO",0, IF(P36="URGS",4,IF(P36="URGO",8, IF(P36="PS",8,""))))))))))-P41), IF(AND(P36="PS",P34="S"),4,IF(P36="M",6,IF(P36="T",5,IF(P36="C",11,IF(P36="N",0,IF(P36="NF",0,IF(P36="NFO",0, IF(P36="URGS",4,IF(P36="URGO",8, IF(P36="PS",8,"")))))))))))</f>
        <v>0</v>
      </c>
      <c r="Q37" s="59">
        <f t="shared" ref="Q37" si="165">IF(Q41&gt;0,(IF(AND(Q36="PS",Q34="S"),4,IF(Q36="M",6,IF(Q36="T",5,IF(Q36="C",11,IF(Q36="N",0,IF(Q36="NF",0,IF(Q36="NFO",0, IF(Q36="URGS",4,IF(Q36="URGO",8, IF(Q36="PS",8,""))))))))))-Q41), IF(AND(Q36="PS",Q34="S"),4,IF(Q36="M",6,IF(Q36="T",5,IF(Q36="C",11,IF(Q36="N",0,IF(Q36="NF",0,IF(Q36="NFO",0, IF(Q36="URGS",4,IF(Q36="URGO",8, IF(Q36="PS",8,"")))))))))))</f>
        <v>0</v>
      </c>
      <c r="R37" s="59" t="str">
        <f t="shared" ref="R37" si="166">IF(R41&gt;0,(IF(AND(R36="PS",R34="S"),4,IF(R36="M",6,IF(R36="T",5,IF(R36="C",11,IF(R36="N",0,IF(R36="NF",0,IF(R36="NFO",0, IF(R36="URGS",4,IF(R36="URGO",8, IF(R36="PS",8,""))))))))))-R41), IF(AND(R36="PS",R34="S"),4,IF(R36="M",6,IF(R36="T",5,IF(R36="C",11,IF(R36="N",0,IF(R36="NF",0,IF(R36="NFO",0, IF(R36="URGS",4,IF(R36="URGO",8, IF(R36="PS",8,"")))))))))))</f>
        <v/>
      </c>
      <c r="S37" s="59">
        <f t="shared" ref="S37" si="167">IF(S41&gt;0,(IF(AND(S36="PS",S34="S"),4,IF(S36="M",6,IF(S36="T",5,IF(S36="C",11,IF(S36="N",0,IF(S36="NF",0,IF(S36="NFO",0, IF(S36="URGS",4,IF(S36="URGO",8, IF(S36="PS",8,""))))))))))-S41), IF(AND(S36="PS",S34="S"),4,IF(S36="M",6,IF(S36="T",5,IF(S36="C",11,IF(S36="N",0,IF(S36="NF",0,IF(S36="NFO",0, IF(S36="URGS",4,IF(S36="URGO",8, IF(S36="PS",8,"")))))))))))</f>
        <v>0</v>
      </c>
      <c r="T37" s="59">
        <f t="shared" ref="T37" si="168">IF(T41&gt;0,(IF(AND(T36="PS",T34="S"),4,IF(T36="M",6,IF(T36="T",5,IF(T36="C",11,IF(T36="N",0,IF(T36="NF",0,IF(T36="NFO",0, IF(T36="URGS",4,IF(T36="URGO",8, IF(T36="PS",8,""))))))))))-T41), IF(AND(T36="PS",T34="S"),4,IF(T36="M",6,IF(T36="T",5,IF(T36="C",11,IF(T36="N",0,IF(T36="NF",0,IF(T36="NFO",0, IF(T36="URGS",4,IF(T36="URGO",8, IF(T36="PS",8,"")))))))))))</f>
        <v>0</v>
      </c>
      <c r="U37" s="59">
        <f t="shared" ref="U37" si="169">IF(U41&gt;0,(IF(AND(U36="PS",U34="S"),4,IF(U36="M",6,IF(U36="T",5,IF(U36="C",11,IF(U36="N",0,IF(U36="NF",0,IF(U36="NFO",0, IF(U36="URGS",4,IF(U36="URGO",8, IF(U36="PS",8,""))))))))))-U41), IF(AND(U36="PS",U34="S"),4,IF(U36="M",6,IF(U36="T",5,IF(U36="C",11,IF(U36="N",0,IF(U36="NF",0,IF(U36="NFO",0, IF(U36="URGS",4,IF(U36="URGO",8, IF(U36="PS",8,"")))))))))))</f>
        <v>0</v>
      </c>
      <c r="V37" s="59">
        <f t="shared" ref="V37" si="170">IF(V41&gt;0,(IF(AND(V36="PS",V34="S"),4,IF(V36="M",6,IF(V36="T",5,IF(V36="C",11,IF(V36="N",0,IF(V36="NF",0,IF(V36="NFO",0, IF(V36="URGS",4,IF(V36="URGO",8, IF(V36="PS",8,""))))))))))-V41), IF(AND(V36="PS",V34="S"),4,IF(V36="M",6,IF(V36="T",5,IF(V36="C",11,IF(V36="N",0,IF(V36="NF",0,IF(V36="NFO",0, IF(V36="URGS",4,IF(V36="URGO",8, IF(V36="PS",8,"")))))))))))</f>
        <v>0</v>
      </c>
      <c r="W37" s="59">
        <f t="shared" ref="W37" si="171">IF(W41&gt;0,(IF(AND(W36="PS",W34="S"),4,IF(W36="M",6,IF(W36="T",5,IF(W36="C",11,IF(W36="N",0,IF(W36="NF",0,IF(W36="NFO",0, IF(W36="URGS",4,IF(W36="URGO",8, IF(W36="PS",8,""))))))))))-W41), IF(AND(W36="PS",W34="S"),4,IF(W36="M",6,IF(W36="T",5,IF(W36="C",11,IF(W36="N",0,IF(W36="NF",0,IF(W36="NFO",0, IF(W36="URGS",4,IF(W36="URGO",8, IF(W36="PS",8,"")))))))))))</f>
        <v>0</v>
      </c>
      <c r="X37" s="59">
        <f t="shared" ref="X37" si="172">IF(X41&gt;0,(IF(AND(X36="PS",X34="S"),4,IF(X36="M",6,IF(X36="T",5,IF(X36="C",11,IF(X36="N",0,IF(X36="NF",0,IF(X36="NFO",0, IF(X36="URGS",4,IF(X36="URGO",8, IF(X36="PS",8,""))))))))))-X41), IF(AND(X36="PS",X34="S"),4,IF(X36="M",6,IF(X36="T",5,IF(X36="C",11,IF(X36="N",0,IF(X36="NF",0,IF(X36="NFO",0, IF(X36="URGS",4,IF(X36="URGO",8, IF(X36="PS",8,"")))))))))))</f>
        <v>0</v>
      </c>
      <c r="Y37" s="59" t="str">
        <f t="shared" ref="Y37" si="173">IF(Y41&gt;0,(IF(AND(Y36="PS",Y34="S"),4,IF(Y36="M",6,IF(Y36="T",5,IF(Y36="C",11,IF(Y36="N",0,IF(Y36="NF",0,IF(Y36="NFO",0, IF(Y36="URGS",4,IF(Y36="URGO",8, IF(Y36="PS",8,""))))))))))-Y41), IF(AND(Y36="PS",Y34="S"),4,IF(Y36="M",6,IF(Y36="T",5,IF(Y36="C",11,IF(Y36="N",0,IF(Y36="NF",0,IF(Y36="NFO",0, IF(Y36="URGS",4,IF(Y36="URGO",8, IF(Y36="PS",8,"")))))))))))</f>
        <v/>
      </c>
      <c r="Z37" s="59" t="str">
        <f t="shared" ref="Z37" si="174">IF(Z41&gt;0,(IF(AND(Z36="PS",Z34="S"),4,IF(Z36="M",6,IF(Z36="T",5,IF(Z36="C",11,IF(Z36="N",0,IF(Z36="NF",0,IF(Z36="NFO",0, IF(Z36="URGS",4,IF(Z36="URGO",8, IF(Z36="PS",8,""))))))))))-Z41), IF(AND(Z36="PS",Z34="S"),4,IF(Z36="M",6,IF(Z36="T",5,IF(Z36="C",11,IF(Z36="N",0,IF(Z36="NF",0,IF(Z36="NFO",0, IF(Z36="URGS",4,IF(Z36="URGO",8, IF(Z36="PS",8,"")))))))))))</f>
        <v/>
      </c>
      <c r="AA37" s="59">
        <f t="shared" ref="AA37" si="175">IF(AA41&gt;0,(IF(AND(AA36="PS",AA34="S"),4,IF(AA36="M",6,IF(AA36="T",5,IF(AA36="C",11,IF(AA36="N",0,IF(AA36="NF",0,IF(AA36="NFO",0, IF(AA36="URGS",4,IF(AA36="URGO",8, IF(AA36="PS",8,""))))))))))-AA41), IF(AND(AA36="PS",AA34="S"),4,IF(AA36="M",6,IF(AA36="T",5,IF(AA36="C",11,IF(AA36="N",0,IF(AA36="NF",0,IF(AA36="NFO",0, IF(AA36="URGS",4,IF(AA36="URGO",8, IF(AA36="PS",8,"")))))))))))</f>
        <v>0</v>
      </c>
      <c r="AB37" s="59">
        <f t="shared" ref="AB37" si="176">IF(AB41&gt;0,(IF(AND(AB36="PS",AB34="S"),4,IF(AB36="M",6,IF(AB36="T",5,IF(AB36="C",11,IF(AB36="N",0,IF(AB36="NF",0,IF(AB36="NFO",0, IF(AB36="URGS",4,IF(AB36="URGO",8, IF(AB36="PS",8,""))))))))))-AB41), IF(AND(AB36="PS",AB34="S"),4,IF(AB36="M",6,IF(AB36="T",5,IF(AB36="C",11,IF(AB36="N",0,IF(AB36="NF",0,IF(AB36="NFO",0, IF(AB36="URGS",4,IF(AB36="URGO",8, IF(AB36="PS",8,"")))))))))))</f>
        <v>0</v>
      </c>
      <c r="AC37" s="59">
        <f t="shared" ref="AC37" si="177">IF(AC41&gt;0,(IF(AND(AC36="PS",AC34="S"),4,IF(AC36="M",6,IF(AC36="T",5,IF(AC36="C",11,IF(AC36="N",0,IF(AC36="NF",0,IF(AC36="NFO",0, IF(AC36="URGS",4,IF(AC36="URGO",8, IF(AC36="PS",8,""))))))))))-AC41), IF(AND(AC36="PS",AC34="S"),4,IF(AC36="M",6,IF(AC36="T",5,IF(AC36="C",11,IF(AC36="N",0,IF(AC36="NF",0,IF(AC36="NFO",0, IF(AC36="URGS",4,IF(AC36="URGO",8, IF(AC36="PS",8,"")))))))))))</f>
        <v>0</v>
      </c>
      <c r="AD37" s="59">
        <f t="shared" ref="AD37" si="178">IF(AD41&gt;0,(IF(AND(AD36="PS",AD34="S"),4,IF(AD36="M",6,IF(AD36="T",5,IF(AD36="C",11,IF(AD36="N",0,IF(AD36="NF",0,IF(AD36="NFO",0, IF(AD36="URGS",4,IF(AD36="URGO",8, IF(AD36="PS",8,""))))))))))-AD41), IF(AND(AD36="PS",AD34="S"),4,IF(AD36="M",6,IF(AD36="T",5,IF(AD36="C",11,IF(AD36="N",0,IF(AD36="NF",0,IF(AD36="NFO",0, IF(AD36="URGS",4,IF(AD36="URGO",8, IF(AD36="PS",8,"")))))))))))</f>
        <v>0</v>
      </c>
      <c r="AE37" s="59">
        <f t="shared" ref="AE37" si="179">IF(AE41&gt;0,(IF(AND(AE36="PS",AE34="S"),4,IF(AE36="M",6,IF(AE36="T",5,IF(AE36="C",11,IF(AE36="N",0,IF(AE36="NF",0,IF(AE36="NFO",0, IF(AE36="URGS",4,IF(AE36="URGO",8, IF(AE36="PS",8,""))))))))))-AE41), IF(AND(AE36="PS",AE34="S"),4,IF(AE36="M",6,IF(AE36="T",5,IF(AE36="C",11,IF(AE36="N",0,IF(AE36="NF",0,IF(AE36="NFO",0, IF(AE36="URGS",4,IF(AE36="URGO",8, IF(AE36="PS",8,"")))))))))))</f>
        <v>0</v>
      </c>
      <c r="AF37" s="59" t="str">
        <f t="shared" ref="AF37" si="180">IF(AF41&gt;0,(IF(AND(AF36="PS",AF34="S"),4,IF(AF36="M",6,IF(AF36="T",5,IF(AF36="C",11,IF(AF36="N",0,IF(AF36="NF",0,IF(AF36="NFO",0, IF(AF36="URGS",4,IF(AF36="URGO",8, IF(AF36="PS",8,""))))))))))-AF41), IF(AND(AF36="PS",AF34="S"),4,IF(AF36="M",6,IF(AF36="T",5,IF(AF36="C",11,IF(AF36="N",0,IF(AF36="NF",0,IF(AF36="NFO",0, IF(AF36="URGS",4,IF(AF36="URGO",8, IF(AF36="PS",8,"")))))))))))</f>
        <v/>
      </c>
      <c r="AG37" s="59">
        <f t="shared" ref="AG37" si="181">IF(AG41&gt;0,(IF(AND(AG36="PS",AG34="S"),4,IF(AG36="M",6,IF(AG36="T",5,IF(AG36="C",11,IF(AG36="N",0,IF(AG36="NF",0,IF(AG36="NFO",0, IF(AG36="URGS",4,IF(AG36="URGO",8, IF(AG36="PS",8,""))))))))))-AG41), IF(AND(AG36="PS",AG34="S"),4,IF(AG36="M",6,IF(AG36="T",5,IF(AG36="C",11,IF(AG36="N",0,IF(AG36="NF",0,IF(AG36="NFO",0, IF(AG36="URGS",4,IF(AG36="URGO",8, IF(AG36="PS",8,"")))))))))))</f>
        <v>0</v>
      </c>
      <c r="AH37" s="59">
        <f t="shared" ref="AH37" si="182">IF(AH41&gt;0,(IF(AND(AH36="PS",AH34="S"),4,IF(AH36="M",6,IF(AH36="T",5,IF(AH36="C",11,IF(AH36="N",0,IF(AH36="NF",0,IF(AH36="NFO",0, IF(AH36="URGS",4,IF(AH36="URGO",8, IF(AH36="PS",8,""))))))))))-AH41), IF(AND(AH36="PS",AH34="S"),4,IF(AH36="M",6,IF(AH36="T",5,IF(AH36="C",11,IF(AH36="N",0,IF(AH36="NF",0,IF(AH36="NFO",0, IF(AH36="URGS",4,IF(AH36="URGO",8, IF(AH36="PS",8,"")))))))))))</f>
        <v>0</v>
      </c>
      <c r="AI37" s="59">
        <f t="shared" ref="AI37" si="183">IF(AI41&gt;0,(IF(AND(AI36="PS",AI34="S"),4,IF(AI36="M",6,IF(AI36="T",5,IF(AI36="C",11,IF(AI36="N",0,IF(AI36="NF",0,IF(AI36="NFO",0, IF(AI36="URGS",4,IF(AI36="URGO",8, IF(AI36="PS",8,""))))))))))-AI41), IF(AND(AI36="PS",AI34="S"),4,IF(AI36="M",6,IF(AI36="T",5,IF(AI36="C",11,IF(AI36="N",0,IF(AI36="NF",0,IF(AI36="NFO",0, IF(AI36="URGS",4,IF(AI36="URGO",8, IF(AI36="PS",8,"")))))))))))</f>
        <v>0</v>
      </c>
      <c r="AJ37" s="29"/>
      <c r="AK37" s="29"/>
    </row>
    <row r="38" spans="1:37" x14ac:dyDescent="0.2">
      <c r="A38" s="123" t="s">
        <v>28</v>
      </c>
      <c r="B38" s="27">
        <f t="shared" si="153"/>
        <v>198</v>
      </c>
      <c r="C38" s="159">
        <f>B33/240*35%</f>
        <v>3024.3402291666666</v>
      </c>
      <c r="D38" s="30">
        <f t="shared" ref="D38:D44" si="184">B38*C38</f>
        <v>598819.36537499994</v>
      </c>
      <c r="E38" s="29">
        <f>IF(E42&gt;0,(IF(E36="T",1,IF(E36="C",0,IF(E36="N",11,IF(E36="NF",6, IF(E36="NFO",6, IF(E36="NFS",2,""))))))-E42), IF(E36="T",1,IF(E36="C",0,IF(E36="N",8,IF(E36="NF",6, IF(E36="NFO",6, IF(E36="NFS",2,"")))))))</f>
        <v>6</v>
      </c>
      <c r="F38" s="29">
        <f t="shared" ref="F38:AI38" si="185">IF(F42&gt;0,(IF(F36="T",1,IF(F36="C",0,IF(F36="N",11,IF(F36="NF",6, IF(F36="NFO",6, IF(F36="NFS",2,""))))))-F42), IF(F36="T",1,IF(F36="C",0,IF(F36="N",8,IF(F36="NF",6, IF(F36="NFO",6, IF(F36="NFS",2,"")))))))</f>
        <v>8</v>
      </c>
      <c r="G38" s="29">
        <f t="shared" si="185"/>
        <v>8</v>
      </c>
      <c r="H38" s="29">
        <f t="shared" si="185"/>
        <v>8</v>
      </c>
      <c r="I38" s="29" t="str">
        <f t="shared" si="185"/>
        <v/>
      </c>
      <c r="J38" s="29">
        <f t="shared" si="185"/>
        <v>8</v>
      </c>
      <c r="K38" s="29">
        <f t="shared" si="185"/>
        <v>2</v>
      </c>
      <c r="L38" s="29">
        <f t="shared" si="185"/>
        <v>6</v>
      </c>
      <c r="M38" s="29">
        <f t="shared" si="185"/>
        <v>8</v>
      </c>
      <c r="N38" s="29">
        <f t="shared" si="185"/>
        <v>8</v>
      </c>
      <c r="O38" s="29">
        <f t="shared" si="185"/>
        <v>8</v>
      </c>
      <c r="P38" s="29">
        <f t="shared" si="185"/>
        <v>8</v>
      </c>
      <c r="Q38" s="29">
        <f t="shared" si="185"/>
        <v>8</v>
      </c>
      <c r="R38" s="29">
        <f t="shared" si="185"/>
        <v>2</v>
      </c>
      <c r="S38" s="29">
        <f t="shared" si="185"/>
        <v>6</v>
      </c>
      <c r="T38" s="29">
        <f t="shared" si="185"/>
        <v>8</v>
      </c>
      <c r="U38" s="29">
        <f t="shared" si="185"/>
        <v>8</v>
      </c>
      <c r="V38" s="29">
        <f t="shared" si="185"/>
        <v>8</v>
      </c>
      <c r="W38" s="29">
        <f t="shared" si="185"/>
        <v>8</v>
      </c>
      <c r="X38" s="29">
        <f t="shared" si="185"/>
        <v>8</v>
      </c>
      <c r="Y38" s="29">
        <f t="shared" si="185"/>
        <v>2</v>
      </c>
      <c r="Z38" s="29" t="str">
        <f t="shared" si="185"/>
        <v/>
      </c>
      <c r="AA38" s="29">
        <f t="shared" si="185"/>
        <v>6</v>
      </c>
      <c r="AB38" s="29">
        <f t="shared" si="185"/>
        <v>8</v>
      </c>
      <c r="AC38" s="29">
        <f t="shared" si="185"/>
        <v>8</v>
      </c>
      <c r="AD38" s="29">
        <f t="shared" si="185"/>
        <v>8</v>
      </c>
      <c r="AE38" s="29">
        <f t="shared" si="185"/>
        <v>8</v>
      </c>
      <c r="AF38" s="29">
        <f t="shared" si="185"/>
        <v>2</v>
      </c>
      <c r="AG38" s="29">
        <f t="shared" si="185"/>
        <v>6</v>
      </c>
      <c r="AH38" s="29">
        <f t="shared" si="185"/>
        <v>8</v>
      </c>
      <c r="AI38" s="29">
        <f t="shared" si="185"/>
        <v>8</v>
      </c>
      <c r="AJ38" s="29"/>
      <c r="AK38" s="29"/>
    </row>
    <row r="39" spans="1:37" x14ac:dyDescent="0.2">
      <c r="A39" s="123" t="s">
        <v>30</v>
      </c>
      <c r="B39" s="27">
        <f t="shared" si="153"/>
        <v>0</v>
      </c>
      <c r="C39" s="159">
        <f>B33/240*180%</f>
        <v>15553.749750000001</v>
      </c>
      <c r="D39" s="30">
        <f t="shared" si="184"/>
        <v>0</v>
      </c>
      <c r="E39" s="29" t="str">
        <f>IF(E43&gt;0, (IF(E36="MF",8,IF(E36="TF",7,IF(E36="CF",12,IF(E36="NF",0, IF(E36="NFS",0, IF(E36="NFF",0, IF(E36="NFFF",0,"")))))))-E43), IF(E36="MF",8,IF(E36="TF",7,IF(E36="CF",12,IF(E36="NF",0, IF(E36="NFS",0, IF(E36="NFF",0, IF(E36="NFFF",0,""))))))))</f>
        <v/>
      </c>
      <c r="F39" s="29" t="str">
        <f t="shared" ref="F39:AI39" si="186">IF(F43&gt;0, (IF(F36="MF",8,IF(F36="TF",7,IF(F36="CF",12,IF(F36="NF",0, IF(F36="NFS",0, IF(F36="NFF",0, IF(F36="NFFF",0,"")))))))-F43), IF(F36="MF",8,IF(F36="TF",7,IF(F36="CF",12,IF(F36="NF",0, IF(F36="NFS",0, IF(F36="NFF",0, IF(F36="NFFF",0,""))))))))</f>
        <v/>
      </c>
      <c r="G39" s="29" t="str">
        <f t="shared" si="186"/>
        <v/>
      </c>
      <c r="H39" s="29" t="str">
        <f t="shared" si="186"/>
        <v/>
      </c>
      <c r="I39" s="29" t="str">
        <f t="shared" si="186"/>
        <v/>
      </c>
      <c r="J39" s="29" t="str">
        <f t="shared" si="186"/>
        <v/>
      </c>
      <c r="K39" s="29">
        <f t="shared" si="186"/>
        <v>0</v>
      </c>
      <c r="L39" s="29" t="str">
        <f t="shared" si="186"/>
        <v/>
      </c>
      <c r="M39" s="29" t="str">
        <f t="shared" si="186"/>
        <v/>
      </c>
      <c r="N39" s="29" t="str">
        <f t="shared" si="186"/>
        <v/>
      </c>
      <c r="O39" s="29" t="str">
        <f t="shared" si="186"/>
        <v/>
      </c>
      <c r="P39" s="29" t="str">
        <f t="shared" si="186"/>
        <v/>
      </c>
      <c r="Q39" s="29" t="str">
        <f t="shared" si="186"/>
        <v/>
      </c>
      <c r="R39" s="29">
        <f t="shared" si="186"/>
        <v>0</v>
      </c>
      <c r="S39" s="29" t="str">
        <f t="shared" si="186"/>
        <v/>
      </c>
      <c r="T39" s="29" t="str">
        <f t="shared" si="186"/>
        <v/>
      </c>
      <c r="U39" s="29" t="str">
        <f t="shared" si="186"/>
        <v/>
      </c>
      <c r="V39" s="29" t="str">
        <f t="shared" si="186"/>
        <v/>
      </c>
      <c r="W39" s="29" t="str">
        <f t="shared" si="186"/>
        <v/>
      </c>
      <c r="X39" s="29" t="str">
        <f t="shared" si="186"/>
        <v/>
      </c>
      <c r="Y39" s="29">
        <f t="shared" si="186"/>
        <v>0</v>
      </c>
      <c r="Z39" s="29">
        <f t="shared" si="186"/>
        <v>0</v>
      </c>
      <c r="AA39" s="29">
        <f t="shared" si="186"/>
        <v>0</v>
      </c>
      <c r="AB39" s="29" t="str">
        <f t="shared" si="186"/>
        <v/>
      </c>
      <c r="AC39" s="29" t="str">
        <f t="shared" si="186"/>
        <v/>
      </c>
      <c r="AD39" s="29" t="str">
        <f t="shared" si="186"/>
        <v/>
      </c>
      <c r="AE39" s="29" t="str">
        <f t="shared" si="186"/>
        <v/>
      </c>
      <c r="AF39" s="29">
        <f t="shared" si="186"/>
        <v>0</v>
      </c>
      <c r="AG39" s="29" t="str">
        <f t="shared" si="186"/>
        <v/>
      </c>
      <c r="AH39" s="29" t="str">
        <f t="shared" si="186"/>
        <v/>
      </c>
      <c r="AI39" s="29" t="str">
        <f t="shared" si="186"/>
        <v/>
      </c>
      <c r="AJ39" s="29"/>
      <c r="AK39" s="29"/>
    </row>
    <row r="40" spans="1:37" x14ac:dyDescent="0.2">
      <c r="A40" s="123" t="s">
        <v>31</v>
      </c>
      <c r="B40" s="27">
        <f t="shared" si="153"/>
        <v>42</v>
      </c>
      <c r="C40" s="159">
        <f>B33/240*215%</f>
        <v>18578.089979166667</v>
      </c>
      <c r="D40" s="30">
        <f t="shared" si="184"/>
        <v>780279.779125</v>
      </c>
      <c r="E40" s="29">
        <f>IF(E44&gt;0,( IF(E36="TF",1,IF(E36="CF",1,IF(E36="NF",5, IF(E36="NFO",2, IF(E36="NFS",6, IF(E36="NFF",8, IF(E36="NFFF",8,"")))))))-E44), IF(E36="TF",1,IF(E36="CF",1,IF(E36="NF",2, IF(E36="NFO",2, IF(E36="NFS",6, IF(E36="NFF",8, IF(E36="NFFF",8,""))))))))</f>
        <v>2</v>
      </c>
      <c r="F40" s="29" t="str">
        <f t="shared" ref="F40:AI40" si="187">IF(F44&gt;0,( IF(F36="TF",1,IF(F36="CF",1,IF(F36="NF",5, IF(F36="NFO",2, IF(F36="NFS",6, IF(F36="NFF",8, IF(F36="NFFF",8,"")))))))-F44), IF(F36="TF",1,IF(F36="CF",1,IF(F36="NF",2, IF(F36="NFO",2, IF(F36="NFS",6, IF(F36="NFF",8, IF(F36="NFFF",8,""))))))))</f>
        <v/>
      </c>
      <c r="G40" s="29" t="str">
        <f t="shared" si="187"/>
        <v/>
      </c>
      <c r="H40" s="29" t="str">
        <f t="shared" si="187"/>
        <v/>
      </c>
      <c r="I40" s="29" t="str">
        <f t="shared" si="187"/>
        <v/>
      </c>
      <c r="J40" s="29" t="str">
        <f t="shared" si="187"/>
        <v/>
      </c>
      <c r="K40" s="29">
        <f t="shared" si="187"/>
        <v>6</v>
      </c>
      <c r="L40" s="29">
        <f t="shared" si="187"/>
        <v>2</v>
      </c>
      <c r="M40" s="29" t="str">
        <f t="shared" si="187"/>
        <v/>
      </c>
      <c r="N40" s="29" t="str">
        <f t="shared" si="187"/>
        <v/>
      </c>
      <c r="O40" s="29" t="str">
        <f t="shared" si="187"/>
        <v/>
      </c>
      <c r="P40" s="29" t="str">
        <f t="shared" si="187"/>
        <v/>
      </c>
      <c r="Q40" s="29" t="str">
        <f t="shared" si="187"/>
        <v/>
      </c>
      <c r="R40" s="29">
        <f t="shared" si="187"/>
        <v>6</v>
      </c>
      <c r="S40" s="29">
        <f t="shared" si="187"/>
        <v>2</v>
      </c>
      <c r="T40" s="29" t="str">
        <f t="shared" si="187"/>
        <v/>
      </c>
      <c r="U40" s="29" t="str">
        <f t="shared" si="187"/>
        <v/>
      </c>
      <c r="V40" s="29" t="str">
        <f t="shared" si="187"/>
        <v/>
      </c>
      <c r="W40" s="29" t="str">
        <f t="shared" si="187"/>
        <v/>
      </c>
      <c r="X40" s="29" t="str">
        <f t="shared" si="187"/>
        <v/>
      </c>
      <c r="Y40" s="29">
        <f t="shared" si="187"/>
        <v>6</v>
      </c>
      <c r="Z40" s="29">
        <f t="shared" si="187"/>
        <v>8</v>
      </c>
      <c r="AA40" s="29">
        <f t="shared" si="187"/>
        <v>2</v>
      </c>
      <c r="AB40" s="29" t="str">
        <f t="shared" si="187"/>
        <v/>
      </c>
      <c r="AC40" s="29" t="str">
        <f t="shared" si="187"/>
        <v/>
      </c>
      <c r="AD40" s="29" t="str">
        <f t="shared" si="187"/>
        <v/>
      </c>
      <c r="AE40" s="29" t="str">
        <f t="shared" si="187"/>
        <v/>
      </c>
      <c r="AF40" s="29">
        <f t="shared" si="187"/>
        <v>6</v>
      </c>
      <c r="AG40" s="29">
        <f t="shared" si="187"/>
        <v>2</v>
      </c>
      <c r="AH40" s="29" t="str">
        <f t="shared" si="187"/>
        <v/>
      </c>
      <c r="AI40" s="29" t="str">
        <f t="shared" si="187"/>
        <v/>
      </c>
      <c r="AJ40" s="29"/>
      <c r="AK40" s="29"/>
    </row>
    <row r="41" spans="1:37" x14ac:dyDescent="0.2">
      <c r="A41" s="123" t="s">
        <v>32</v>
      </c>
      <c r="B41" s="27">
        <f t="shared" si="153"/>
        <v>0</v>
      </c>
      <c r="C41" s="30">
        <f>B33/240*125%</f>
        <v>10801.215104166668</v>
      </c>
      <c r="D41" s="30">
        <f t="shared" si="184"/>
        <v>0</v>
      </c>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29"/>
      <c r="AG41" s="29"/>
      <c r="AH41" s="29"/>
      <c r="AI41" s="29"/>
      <c r="AJ41" s="29"/>
      <c r="AK41" s="29"/>
    </row>
    <row r="42" spans="1:37" x14ac:dyDescent="0.2">
      <c r="A42" s="123" t="s">
        <v>33</v>
      </c>
      <c r="B42" s="27">
        <f t="shared" si="153"/>
        <v>0</v>
      </c>
      <c r="C42" s="30">
        <f>B33/240*175%</f>
        <v>15121.701145833335</v>
      </c>
      <c r="D42" s="30">
        <f t="shared" si="184"/>
        <v>0</v>
      </c>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29"/>
      <c r="AK42" s="29"/>
    </row>
    <row r="43" spans="1:37" x14ac:dyDescent="0.2">
      <c r="A43" s="123" t="s">
        <v>34</v>
      </c>
      <c r="B43" s="27">
        <f t="shared" si="153"/>
        <v>0</v>
      </c>
      <c r="C43" s="30">
        <f>B33/240*200%</f>
        <v>17281.944166666668</v>
      </c>
      <c r="D43" s="32">
        <f t="shared" si="184"/>
        <v>0</v>
      </c>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29"/>
      <c r="AK43" s="29"/>
    </row>
    <row r="44" spans="1:37" x14ac:dyDescent="0.2">
      <c r="A44" s="123" t="s">
        <v>35</v>
      </c>
      <c r="B44" s="27">
        <f t="shared" si="153"/>
        <v>0</v>
      </c>
      <c r="C44" s="30">
        <f>B33/240*250%</f>
        <v>21602.430208333335</v>
      </c>
      <c r="D44" s="34">
        <f t="shared" si="184"/>
        <v>0</v>
      </c>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27"/>
      <c r="AK44" s="27"/>
    </row>
    <row r="45" spans="1:37" x14ac:dyDescent="0.2">
      <c r="B45" s="37">
        <f>SUM(B37:B44)</f>
        <v>240</v>
      </c>
      <c r="C45" s="2"/>
      <c r="D45" s="38">
        <f>ROUND((SUM(D37:D44)),0)</f>
        <v>1379099</v>
      </c>
      <c r="E45" s="39"/>
      <c r="F45" s="40"/>
      <c r="G45" s="41"/>
      <c r="H45" s="41"/>
      <c r="I45" s="41"/>
      <c r="J45" s="41"/>
      <c r="K45" s="41"/>
      <c r="L45" s="39"/>
      <c r="M45" s="40"/>
      <c r="N45" s="41"/>
      <c r="O45" s="41"/>
      <c r="P45" s="41"/>
      <c r="Q45" s="41"/>
      <c r="R45" s="41"/>
      <c r="S45" s="39"/>
      <c r="T45" s="40"/>
      <c r="U45" s="41"/>
      <c r="V45" s="41"/>
      <c r="W45" s="41"/>
      <c r="X45" s="41"/>
      <c r="Y45" s="41"/>
      <c r="Z45" s="39"/>
      <c r="AA45" s="39"/>
      <c r="AB45" s="41"/>
      <c r="AC45" s="41"/>
      <c r="AD45" s="41"/>
      <c r="AE45" s="41"/>
      <c r="AF45" s="41"/>
      <c r="AG45" s="39"/>
      <c r="AH45" s="41"/>
      <c r="AI45" s="41"/>
      <c r="AJ45" s="41"/>
      <c r="AK45" s="41"/>
    </row>
    <row r="46" spans="1:37" x14ac:dyDescent="0.2">
      <c r="B46" s="43">
        <f>SUM(B37:B40)-$AL$4</f>
        <v>64</v>
      </c>
      <c r="D46" s="44"/>
      <c r="E46" s="53"/>
      <c r="F46" s="54"/>
      <c r="G46" s="53"/>
      <c r="H46" s="55"/>
      <c r="I46" s="55"/>
      <c r="J46" s="55"/>
      <c r="K46" s="55"/>
      <c r="L46" s="53"/>
      <c r="M46" s="54"/>
      <c r="N46" s="53"/>
      <c r="O46" s="55"/>
      <c r="P46" s="55"/>
      <c r="Q46" s="55"/>
      <c r="R46" s="55"/>
      <c r="S46" s="53"/>
      <c r="T46" s="54"/>
      <c r="U46" s="53"/>
      <c r="V46" s="55"/>
      <c r="W46" s="55"/>
      <c r="X46" s="55"/>
      <c r="Y46" s="55"/>
      <c r="Z46" s="53"/>
      <c r="AA46" s="53"/>
      <c r="AB46" s="53"/>
      <c r="AC46" s="55"/>
      <c r="AD46" s="55"/>
      <c r="AE46" s="55"/>
      <c r="AF46" s="55"/>
      <c r="AG46" s="53"/>
      <c r="AH46" s="55"/>
      <c r="AI46" s="55"/>
      <c r="AJ46" s="55"/>
      <c r="AK46" s="56"/>
    </row>
    <row r="47" spans="1:37" ht="15.75" customHeight="1" x14ac:dyDescent="0.2">
      <c r="A47" s="123" t="s">
        <v>107</v>
      </c>
      <c r="B47" s="163">
        <f>B33</f>
        <v>2073833.3</v>
      </c>
      <c r="C47" s="164"/>
      <c r="D47" s="165"/>
      <c r="E47" s="10">
        <f t="shared" ref="E47:AF47" si="188">+D47+1</f>
        <v>1</v>
      </c>
      <c r="F47" s="10">
        <f t="shared" si="188"/>
        <v>2</v>
      </c>
      <c r="G47" s="10">
        <f t="shared" si="188"/>
        <v>3</v>
      </c>
      <c r="H47" s="10">
        <f t="shared" si="188"/>
        <v>4</v>
      </c>
      <c r="I47" s="10">
        <f t="shared" si="188"/>
        <v>5</v>
      </c>
      <c r="J47" s="10">
        <f t="shared" si="188"/>
        <v>6</v>
      </c>
      <c r="K47" s="10">
        <f t="shared" si="188"/>
        <v>7</v>
      </c>
      <c r="L47" s="10">
        <f t="shared" si="188"/>
        <v>8</v>
      </c>
      <c r="M47" s="10">
        <f t="shared" si="188"/>
        <v>9</v>
      </c>
      <c r="N47" s="10">
        <f t="shared" si="188"/>
        <v>10</v>
      </c>
      <c r="O47" s="10">
        <f t="shared" si="188"/>
        <v>11</v>
      </c>
      <c r="P47" s="10">
        <f t="shared" si="188"/>
        <v>12</v>
      </c>
      <c r="Q47" s="10">
        <f t="shared" si="188"/>
        <v>13</v>
      </c>
      <c r="R47" s="10">
        <f t="shared" si="188"/>
        <v>14</v>
      </c>
      <c r="S47" s="10">
        <f t="shared" si="188"/>
        <v>15</v>
      </c>
      <c r="T47" s="10">
        <f t="shared" si="188"/>
        <v>16</v>
      </c>
      <c r="U47" s="10">
        <f t="shared" si="188"/>
        <v>17</v>
      </c>
      <c r="V47" s="10">
        <f t="shared" si="188"/>
        <v>18</v>
      </c>
      <c r="W47" s="10">
        <f t="shared" si="188"/>
        <v>19</v>
      </c>
      <c r="X47" s="10">
        <f t="shared" si="188"/>
        <v>20</v>
      </c>
      <c r="Y47" s="10">
        <f t="shared" si="188"/>
        <v>21</v>
      </c>
      <c r="Z47" s="10">
        <f t="shared" si="188"/>
        <v>22</v>
      </c>
      <c r="AA47" s="10">
        <f t="shared" si="188"/>
        <v>23</v>
      </c>
      <c r="AB47" s="10">
        <f t="shared" si="188"/>
        <v>24</v>
      </c>
      <c r="AC47" s="10">
        <f t="shared" si="188"/>
        <v>25</v>
      </c>
      <c r="AD47" s="10">
        <f t="shared" si="188"/>
        <v>26</v>
      </c>
      <c r="AE47" s="10">
        <f t="shared" si="188"/>
        <v>27</v>
      </c>
      <c r="AF47" s="10">
        <f t="shared" si="188"/>
        <v>28</v>
      </c>
      <c r="AG47" s="10">
        <v>29</v>
      </c>
      <c r="AH47" s="10">
        <v>30</v>
      </c>
      <c r="AI47" s="10">
        <v>31</v>
      </c>
      <c r="AJ47" s="12"/>
      <c r="AK47" s="12"/>
    </row>
    <row r="48" spans="1:37" x14ac:dyDescent="0.2">
      <c r="A48" s="124"/>
      <c r="B48" s="14" t="s">
        <v>7</v>
      </c>
      <c r="C48" s="14" t="s">
        <v>8</v>
      </c>
      <c r="D48" s="14" t="s">
        <v>9</v>
      </c>
      <c r="E48" s="58" t="s">
        <v>11</v>
      </c>
      <c r="F48" s="19" t="s">
        <v>12</v>
      </c>
      <c r="G48" s="121" t="s">
        <v>10</v>
      </c>
      <c r="H48" s="121" t="s">
        <v>10</v>
      </c>
      <c r="I48" s="57" t="s">
        <v>15</v>
      </c>
      <c r="J48" s="19" t="s">
        <v>16</v>
      </c>
      <c r="K48" s="19" t="s">
        <v>11</v>
      </c>
      <c r="L48" s="58" t="s">
        <v>11</v>
      </c>
      <c r="M48" s="19" t="s">
        <v>12</v>
      </c>
      <c r="N48" s="19" t="s">
        <v>13</v>
      </c>
      <c r="O48" s="19" t="s">
        <v>14</v>
      </c>
      <c r="P48" s="57" t="s">
        <v>15</v>
      </c>
      <c r="Q48" s="19" t="s">
        <v>16</v>
      </c>
      <c r="R48" s="19" t="s">
        <v>11</v>
      </c>
      <c r="S48" s="58" t="s">
        <v>11</v>
      </c>
      <c r="T48" s="19" t="s">
        <v>12</v>
      </c>
      <c r="U48" s="19" t="s">
        <v>13</v>
      </c>
      <c r="V48" s="19" t="s">
        <v>14</v>
      </c>
      <c r="W48" s="57" t="s">
        <v>15</v>
      </c>
      <c r="X48" s="19" t="s">
        <v>16</v>
      </c>
      <c r="Y48" s="19" t="s">
        <v>11</v>
      </c>
      <c r="Z48" s="58" t="s">
        <v>11</v>
      </c>
      <c r="AA48" s="19" t="s">
        <v>12</v>
      </c>
      <c r="AB48" s="19" t="s">
        <v>13</v>
      </c>
      <c r="AC48" s="19" t="s">
        <v>14</v>
      </c>
      <c r="AD48" s="57" t="s">
        <v>15</v>
      </c>
      <c r="AE48" s="19" t="s">
        <v>16</v>
      </c>
      <c r="AF48" s="19" t="s">
        <v>11</v>
      </c>
      <c r="AG48" s="19" t="s">
        <v>11</v>
      </c>
      <c r="AH48" s="19" t="s">
        <v>12</v>
      </c>
      <c r="AI48" s="19"/>
      <c r="AJ48" s="51"/>
      <c r="AK48" s="20"/>
    </row>
    <row r="49" spans="1:37" x14ac:dyDescent="0.2">
      <c r="A49" s="125" t="s">
        <v>18</v>
      </c>
      <c r="B49" s="166" t="s">
        <v>19</v>
      </c>
      <c r="C49" s="166"/>
      <c r="D49" s="166"/>
      <c r="E49" s="19" t="s">
        <v>20</v>
      </c>
      <c r="F49" s="19" t="s">
        <v>20</v>
      </c>
      <c r="G49" s="19" t="s">
        <v>20</v>
      </c>
      <c r="H49" s="19" t="s">
        <v>20</v>
      </c>
      <c r="I49" s="19" t="s">
        <v>20</v>
      </c>
      <c r="J49" s="19" t="s">
        <v>20</v>
      </c>
      <c r="K49" s="19" t="s">
        <v>20</v>
      </c>
      <c r="L49" s="19" t="s">
        <v>20</v>
      </c>
      <c r="M49" s="19" t="s">
        <v>20</v>
      </c>
      <c r="N49" s="19" t="s">
        <v>20</v>
      </c>
      <c r="O49" s="19" t="s">
        <v>20</v>
      </c>
      <c r="P49" s="19" t="s">
        <v>20</v>
      </c>
      <c r="Q49" s="19" t="s">
        <v>20</v>
      </c>
      <c r="R49" s="19" t="s">
        <v>20</v>
      </c>
      <c r="S49" s="19" t="s">
        <v>20</v>
      </c>
      <c r="T49" s="19" t="s">
        <v>20</v>
      </c>
      <c r="U49" s="19" t="s">
        <v>20</v>
      </c>
      <c r="V49" s="19" t="s">
        <v>20</v>
      </c>
      <c r="W49" s="19" t="s">
        <v>20</v>
      </c>
      <c r="X49" s="19" t="s">
        <v>20</v>
      </c>
      <c r="Y49" s="19" t="s">
        <v>20</v>
      </c>
      <c r="Z49" s="19" t="s">
        <v>20</v>
      </c>
      <c r="AA49" s="19" t="s">
        <v>20</v>
      </c>
      <c r="AB49" s="19" t="s">
        <v>20</v>
      </c>
      <c r="AC49" s="19" t="s">
        <v>20</v>
      </c>
      <c r="AD49" s="19" t="s">
        <v>20</v>
      </c>
      <c r="AE49" s="19" t="s">
        <v>20</v>
      </c>
      <c r="AF49" s="19" t="s">
        <v>20</v>
      </c>
      <c r="AG49" s="19" t="s">
        <v>20</v>
      </c>
      <c r="AH49" s="19" t="s">
        <v>20</v>
      </c>
      <c r="AI49" s="19"/>
      <c r="AJ49" s="52"/>
      <c r="AK49" s="24"/>
    </row>
    <row r="50" spans="1:37" ht="15" hidden="1" customHeight="1" x14ac:dyDescent="0.2">
      <c r="A50" s="161" t="s">
        <v>23</v>
      </c>
      <c r="B50" s="161"/>
      <c r="C50" s="161"/>
      <c r="D50" s="161"/>
      <c r="E50" s="25" t="str">
        <f>IF(AND(E49="URG",E48="S"),"URGS",IF(AND(E49="N",E48="F",F48="F"),"NFFF",IF(AND(E49="N",E48="D",F48="F"),"NFF",IF(AND(E49="N",E48="D"),"NFO",IF(AND(E49="N",E48="S"),"NFS",IF(AND(E49="N",E48="F"),"NF",IF(AND(E49="N",E48="D"),"NF",IF(E49="N","N",IF(AND(E49="M",E48="F"),"MF",IF(AND(E49="M",E48="D"),"MF",IF(E49="M","M",IF(AND(E49="T",E48="F"),"TF",IF(AND(E49="T",E48="D"),"TF",IF(E49="T","T",IF(AND(E49="C",E48="F"),"CF",IF(AND(E49="C",E48="D"),"CF",IF(E49="C","C",IF(AND(E49="L",E48="F"),"LF",IF(AND(E49="L",E48="D"),"LF", IF(E49="L","L",IF(E49="SC","PS", IF(E49="SA","PS",IF(E49="TV","PS", IF(E49="MI","PS", IF(E49="MT","PS", IF(E49="URG","URGO",""))))))))))))))))))))))))))</f>
        <v>N</v>
      </c>
      <c r="F50" s="25" t="str">
        <f>IF(AND(F49="URG",F48="S"),"URGS",IF(AND(F49="N",F48="F",G48="F"),"NFFF",IF(AND(F49="N",F48="D",G48="F"),"NFF",IF(AND(F49="N",F48="D"),"NFO",IF(AND(F49="N",F48="S"),"NFS",IF(AND(F49="N",F48="F"),"NF",IF(AND(F49="N",F48="D"),"NF",IF(F49="N","N",IF(AND(F49="M",F48="F"),"MF",IF(AND(F49="M",F48="D"),"MF",IF(F49="M","M",IF(AND(F49="T",F48="F"),"TF",IF(AND(F49="T",F48="D"),"TF",IF(F49="T","T",IF(AND(F49="C",F48="F"),"CF",IF(AND(F49="C",F48="D"),"CF",IF(F49="C","C",IF(AND(F49="L",F48="F"),"LF",IF(AND(F49="L",F48="D"),"LF", IF(F49="L","L",IF(F49="SC","PS", IF(F49="SA","PS",IF(F49="TV","PS", IF(F49="MI","PS", IF(F49="MT","PS", IF(F49="URG","URGO",""))))))))))))))))))))))))))</f>
        <v>N</v>
      </c>
      <c r="G50" s="25" t="str">
        <f>IF(AND(G49="URG",G48="S"),"URGS",IF(AND(G49="N",G48="F",H48="F"),"NFFF",IF(AND(G49="N",G48="D",H48="F"),"NFF",IF(AND(G49="N",G48="D"),"NFO",IF(AND(G49="N",G48="S"),"NFS",IF(AND(G49="N",G48="F"),"NF",IF(AND(G49="N",G48="D"),"NF",IF(G49="N","N",IF(AND(G49="M",G48="F"),"MF",IF(AND(G49="M",G48="D"),"MF",IF(G49="M","M",IF(AND(G49="T",G48="F"),"TF",IF(AND(G49="T",G48="D"),"TF",IF(G49="T","T",IF(AND(G49="C",G48="F"),"CF",IF(AND(G49="C",G48="D"),"CF",IF(G49="C","C",IF(AND(G49="L",G48="F"),"LF",IF(AND(G49="L",G48="D"),"LF", IF(G49="L","L",IF(G49="SC","PS", IF(G49="SA","PS",IF(G49="TV","PS", IF(G49="MI","PS", IF(G49="MT","PS", IF(G49="URG","URGO",""))))))))))))))))))))))))))</f>
        <v>NFFF</v>
      </c>
      <c r="H50" s="25" t="str">
        <f>IF(AND(H49="URG",H48="S"),"URGS",IF(AND(H49="N",H48="F",I48="F"),"NFFF",IF(AND(H49="N",H48="D",I48="F"),"NFF",IF(AND(H49="N",H48="D"),"NFO",IF(AND(H49="N",H48="S"),"NFS",IF(AND(H49="N",H48="F"),"NF",IF(AND(H49="N",H48="D"),"NF",IF(H49="N","N",IF(AND(H49="M",H48="F"),"MF",IF(AND(H49="M",H48="D"),"MF",IF(H49="M","M",IF(AND(H49="T",H48="F"),"TF",IF(AND(H49="T",H48="D"),"TF",IF(H49="T","T",IF(AND(H49="C",H48="F"),"CF",IF(AND(H49="C",H48="D"),"CF",IF(H49="C","C",IF(AND(H49="L",H48="F"),"LF",IF(AND(H49="L",H48="D"),"LF", IF(H49="L","L",IF(H49="SC","PS", IF(H49="SA","PS",IF(H49="TV","PS", IF(H49="MI","PS", IF(H49="MT","PS", IF(H49="URG","URGO",""))))))))))))))))))))))))))</f>
        <v>NF</v>
      </c>
      <c r="I50" s="25"/>
      <c r="J50" s="25" t="str">
        <f t="shared" ref="J50" si="189">IF(AND(J49="URG",J48="S"),"URGS",IF(AND(J49="N",J48="F",K48="F"),"NFFF",IF(AND(J49="N",J48="D",K48="F"),"NFF",IF(AND(J49="N",J48="D"),"NFO",IF(AND(J49="N",J48="S"),"NFS",IF(AND(J49="N",J48="F"),"NF",IF(AND(J49="N",J48="D"),"NF",IF(J49="N","N",IF(AND(J49="M",J48="F"),"MF",IF(AND(J49="M",J48="D"),"MF",IF(J49="M","M",IF(AND(J49="T",J48="F"),"TF",IF(AND(J49="T",J48="D"),"TF",IF(J49="T","T",IF(AND(J49="C",J48="F"),"CF",IF(AND(J49="C",J48="D"),"CF",IF(J49="C","C",IF(AND(J49="L",J48="F"),"LF",IF(AND(J49="L",J48="D"),"LF", IF(J49="L","L",IF(J49="SC","PS", IF(J49="SA","PS",IF(J49="TV","PS", IF(J49="MI","PS", IF(J49="MT","PS", IF(J49="URG","URGO",""))))))))))))))))))))))))))</f>
        <v>N</v>
      </c>
      <c r="K50" s="25" t="str">
        <f t="shared" ref="K50" si="190">IF(AND(K49="URG",K48="S"),"URGS",IF(AND(K49="N",K48="F",L48="F"),"NFFF",IF(AND(K49="N",K48="D",L48="F"),"NFF",IF(AND(K49="N",K48="D"),"NFO",IF(AND(K49="N",K48="S"),"NFS",IF(AND(K49="N",K48="F"),"NF",IF(AND(K49="N",K48="D"),"NF",IF(K49="N","N",IF(AND(K49="M",K48="F"),"MF",IF(AND(K49="M",K48="D"),"MF",IF(K49="M","M",IF(AND(K49="T",K48="F"),"TF",IF(AND(K49="T",K48="D"),"TF",IF(K49="T","T",IF(AND(K49="C",K48="F"),"CF",IF(AND(K49="C",K48="D"),"CF",IF(K49="C","C",IF(AND(K49="L",K48="F"),"LF",IF(AND(K49="L",K48="D"),"LF", IF(K49="L","L",IF(K49="SC","PS", IF(K49="SA","PS",IF(K49="TV","PS", IF(K49="MI","PS", IF(K49="MT","PS", IF(K49="URG","URGO",""))))))))))))))))))))))))))</f>
        <v>N</v>
      </c>
      <c r="L50" s="25" t="str">
        <f t="shared" ref="L50" si="191">IF(AND(L49="URG",L48="S"),"URGS",IF(AND(L49="N",L48="F",M48="F"),"NFFF",IF(AND(L49="N",L48="D",M48="F"),"NFF",IF(AND(L49="N",L48="D"),"NFO",IF(AND(L49="N",L48="S"),"NFS",IF(AND(L49="N",L48="F"),"NF",IF(AND(L49="N",L48="D"),"NF",IF(L49="N","N",IF(AND(L49="M",L48="F"),"MF",IF(AND(L49="M",L48="D"),"MF",IF(L49="M","M",IF(AND(L49="T",L48="F"),"TF",IF(AND(L49="T",L48="D"),"TF",IF(L49="T","T",IF(AND(L49="C",L48="F"),"CF",IF(AND(L49="C",L48="D"),"CF",IF(L49="C","C",IF(AND(L49="L",L48="F"),"LF",IF(AND(L49="L",L48="D"),"LF", IF(L49="L","L",IF(L49="SC","PS", IF(L49="SA","PS",IF(L49="TV","PS", IF(L49="MI","PS", IF(L49="MT","PS", IF(L49="URG","URGO",""))))))))))))))))))))))))))</f>
        <v>N</v>
      </c>
      <c r="M50" s="25" t="str">
        <f t="shared" ref="M50" si="192">IF(AND(M49="URG",M48="S"),"URGS",IF(AND(M49="N",M48="F",N48="F"),"NFFF",IF(AND(M49="N",M48="D",N48="F"),"NFF",IF(AND(M49="N",M48="D"),"NFO",IF(AND(M49="N",M48="S"),"NFS",IF(AND(M49="N",M48="F"),"NF",IF(AND(M49="N",M48="D"),"NF",IF(M49="N","N",IF(AND(M49="M",M48="F"),"MF",IF(AND(M49="M",M48="D"),"MF",IF(M49="M","M",IF(AND(M49="T",M48="F"),"TF",IF(AND(M49="T",M48="D"),"TF",IF(M49="T","T",IF(AND(M49="C",M48="F"),"CF",IF(AND(M49="C",M48="D"),"CF",IF(M49="C","C",IF(AND(M49="L",M48="F"),"LF",IF(AND(M49="L",M48="D"),"LF", IF(M49="L","L",IF(M49="SC","PS", IF(M49="SA","PS",IF(M49="TV","PS", IF(M49="MI","PS", IF(M49="MT","PS", IF(M49="URG","URGO",""))))))))))))))))))))))))))</f>
        <v>N</v>
      </c>
      <c r="N50" s="25" t="str">
        <f t="shared" ref="N50" si="193">IF(AND(N49="URG",N48="S"),"URGS",IF(AND(N49="N",N48="F",O48="F"),"NFFF",IF(AND(N49="N",N48="D",O48="F"),"NFF",IF(AND(N49="N",N48="D"),"NFO",IF(AND(N49="N",N48="S"),"NFS",IF(AND(N49="N",N48="F"),"NF",IF(AND(N49="N",N48="D"),"NF",IF(N49="N","N",IF(AND(N49="M",N48="F"),"MF",IF(AND(N49="M",N48="D"),"MF",IF(N49="M","M",IF(AND(N49="T",N48="F"),"TF",IF(AND(N49="T",N48="D"),"TF",IF(N49="T","T",IF(AND(N49="C",N48="F"),"CF",IF(AND(N49="C",N48="D"),"CF",IF(N49="C","C",IF(AND(N49="L",N48="F"),"LF",IF(AND(N49="L",N48="D"),"LF", IF(N49="L","L",IF(N49="SC","PS", IF(N49="SA","PS",IF(N49="TV","PS", IF(N49="MI","PS", IF(N49="MT","PS", IF(N49="URG","URGO",""))))))))))))))))))))))))))</f>
        <v>N</v>
      </c>
      <c r="O50" s="25" t="str">
        <f t="shared" ref="O50" si="194">IF(AND(O49="URG",O48="S"),"URGS",IF(AND(O49="N",O48="F",P48="F"),"NFFF",IF(AND(O49="N",O48="D",P48="F"),"NFF",IF(AND(O49="N",O48="D"),"NFO",IF(AND(O49="N",O48="S"),"NFS",IF(AND(O49="N",O48="F"),"NF",IF(AND(O49="N",O48="D"),"NF",IF(O49="N","N",IF(AND(O49="M",O48="F"),"MF",IF(AND(O49="M",O48="D"),"MF",IF(O49="M","M",IF(AND(O49="T",O48="F"),"TF",IF(AND(O49="T",O48="D"),"TF",IF(O49="T","T",IF(AND(O49="C",O48="F"),"CF",IF(AND(O49="C",O48="D"),"CF",IF(O49="C","C",IF(AND(O49="L",O48="F"),"LF",IF(AND(O49="L",O48="D"),"LF", IF(O49="L","L",IF(O49="SC","PS", IF(O49="SA","PS",IF(O49="TV","PS", IF(O49="MI","PS", IF(O49="MT","PS", IF(O49="URG","URGO",""))))))))))))))))))))))))))</f>
        <v>NFS</v>
      </c>
      <c r="P50" s="25" t="str">
        <f t="shared" ref="P50" si="195">IF(AND(P49="URG",P48="S"),"URGS",IF(AND(P49="N",P48="F",Q48="F"),"NFFF",IF(AND(P49="N",P48="D",Q48="F"),"NFF",IF(AND(P49="N",P48="D"),"NFO",IF(AND(P49="N",P48="S"),"NFS",IF(AND(P49="N",P48="F"),"NF",IF(AND(P49="N",P48="D"),"NF",IF(P49="N","N",IF(AND(P49="M",P48="F"),"MF",IF(AND(P49="M",P48="D"),"MF",IF(P49="M","M",IF(AND(P49="T",P48="F"),"TF",IF(AND(P49="T",P48="D"),"TF",IF(P49="T","T",IF(AND(P49="C",P48="F"),"CF",IF(AND(P49="C",P48="D"),"CF",IF(P49="C","C",IF(AND(P49="L",P48="F"),"LF",IF(AND(P49="L",P48="D"),"LF", IF(P49="L","L",IF(P49="SC","PS", IF(P49="SA","PS",IF(P49="TV","PS", IF(P49="MI","PS", IF(P49="MT","PS", IF(P49="URG","URGO",""))))))))))))))))))))))))))</f>
        <v>NFO</v>
      </c>
      <c r="Q50" s="25" t="str">
        <f t="shared" ref="Q50" si="196">IF(AND(Q49="URG",Q48="S"),"URGS",IF(AND(Q49="N",Q48="F",R48="F"),"NFFF",IF(AND(Q49="N",Q48="D",R48="F"),"NFF",IF(AND(Q49="N",Q48="D"),"NFO",IF(AND(Q49="N",Q48="S"),"NFS",IF(AND(Q49="N",Q48="F"),"NF",IF(AND(Q49="N",Q48="D"),"NF",IF(Q49="N","N",IF(AND(Q49="M",Q48="F"),"MF",IF(AND(Q49="M",Q48="D"),"MF",IF(Q49="M","M",IF(AND(Q49="T",Q48="F"),"TF",IF(AND(Q49="T",Q48="D"),"TF",IF(Q49="T","T",IF(AND(Q49="C",Q48="F"),"CF",IF(AND(Q49="C",Q48="D"),"CF",IF(Q49="C","C",IF(AND(Q49="L",Q48="F"),"LF",IF(AND(Q49="L",Q48="D"),"LF", IF(Q49="L","L",IF(Q49="SC","PS", IF(Q49="SA","PS",IF(Q49="TV","PS", IF(Q49="MI","PS", IF(Q49="MT","PS", IF(Q49="URG","URGO",""))))))))))))))))))))))))))</f>
        <v>N</v>
      </c>
      <c r="R50" s="25" t="str">
        <f t="shared" ref="R50" si="197">IF(AND(R49="URG",R48="S"),"URGS",IF(AND(R49="N",R48="F",S48="F"),"NFFF",IF(AND(R49="N",R48="D",S48="F"),"NFF",IF(AND(R49="N",R48="D"),"NFO",IF(AND(R49="N",R48="S"),"NFS",IF(AND(R49="N",R48="F"),"NF",IF(AND(R49="N",R48="D"),"NF",IF(R49="N","N",IF(AND(R49="M",R48="F"),"MF",IF(AND(R49="M",R48="D"),"MF",IF(R49="M","M",IF(AND(R49="T",R48="F"),"TF",IF(AND(R49="T",R48="D"),"TF",IF(R49="T","T",IF(AND(R49="C",R48="F"),"CF",IF(AND(R49="C",R48="D"),"CF",IF(R49="C","C",IF(AND(R49="L",R48="F"),"LF",IF(AND(R49="L",R48="D"),"LF", IF(R49="L","L",IF(R49="SC","PS", IF(R49="SA","PS",IF(R49="TV","PS", IF(R49="MI","PS", IF(R49="MT","PS", IF(R49="URG","URGO",""))))))))))))))))))))))))))</f>
        <v>N</v>
      </c>
      <c r="S50" s="25" t="str">
        <f t="shared" ref="S50" si="198">IF(AND(S49="URG",S48="S"),"URGS",IF(AND(S49="N",S48="F",T48="F"),"NFFF",IF(AND(S49="N",S48="D",T48="F"),"NFF",IF(AND(S49="N",S48="D"),"NFO",IF(AND(S49="N",S48="S"),"NFS",IF(AND(S49="N",S48="F"),"NF",IF(AND(S49="N",S48="D"),"NF",IF(S49="N","N",IF(AND(S49="M",S48="F"),"MF",IF(AND(S49="M",S48="D"),"MF",IF(S49="M","M",IF(AND(S49="T",S48="F"),"TF",IF(AND(S49="T",S48="D"),"TF",IF(S49="T","T",IF(AND(S49="C",S48="F"),"CF",IF(AND(S49="C",S48="D"),"CF",IF(S49="C","C",IF(AND(S49="L",S48="F"),"LF",IF(AND(S49="L",S48="D"),"LF", IF(S49="L","L",IF(S49="SC","PS", IF(S49="SA","PS",IF(S49="TV","PS", IF(S49="MI","PS", IF(S49="MT","PS", IF(S49="URG","URGO",""))))))))))))))))))))))))))</f>
        <v>N</v>
      </c>
      <c r="T50" s="25" t="str">
        <f t="shared" ref="T50" si="199">IF(AND(T49="URG",T48="S"),"URGS",IF(AND(T49="N",T48="F",U48="F"),"NFFF",IF(AND(T49="N",T48="D",U48="F"),"NFF",IF(AND(T49="N",T48="D"),"NFO",IF(AND(T49="N",T48="S"),"NFS",IF(AND(T49="N",T48="F"),"NF",IF(AND(T49="N",T48="D"),"NF",IF(T49="N","N",IF(AND(T49="M",T48="F"),"MF",IF(AND(T49="M",T48="D"),"MF",IF(T49="M","M",IF(AND(T49="T",T48="F"),"TF",IF(AND(T49="T",T48="D"),"TF",IF(T49="T","T",IF(AND(T49="C",T48="F"),"CF",IF(AND(T49="C",T48="D"),"CF",IF(T49="C","C",IF(AND(T49="L",T48="F"),"LF",IF(AND(T49="L",T48="D"),"LF", IF(T49="L","L",IF(T49="SC","PS", IF(T49="SA","PS",IF(T49="TV","PS", IF(T49="MI","PS", IF(T49="MT","PS", IF(T49="URG","URGO",""))))))))))))))))))))))))))</f>
        <v>N</v>
      </c>
      <c r="U50" s="25" t="str">
        <f t="shared" ref="U50" si="200">IF(AND(U49="URG",U48="S"),"URGS",IF(AND(U49="N",U48="F",V48="F"),"NFFF",IF(AND(U49="N",U48="D",V48="F"),"NFF",IF(AND(U49="N",U48="D"),"NFO",IF(AND(U49="N",U48="S"),"NFS",IF(AND(U49="N",U48="F"),"NF",IF(AND(U49="N",U48="D"),"NF",IF(U49="N","N",IF(AND(U49="M",U48="F"),"MF",IF(AND(U49="M",U48="D"),"MF",IF(U49="M","M",IF(AND(U49="T",U48="F"),"TF",IF(AND(U49="T",U48="D"),"TF",IF(U49="T","T",IF(AND(U49="C",U48="F"),"CF",IF(AND(U49="C",U48="D"),"CF",IF(U49="C","C",IF(AND(U49="L",U48="F"),"LF",IF(AND(U49="L",U48="D"),"LF", IF(U49="L","L",IF(U49="SC","PS", IF(U49="SA","PS",IF(U49="TV","PS", IF(U49="MI","PS", IF(U49="MT","PS", IF(U49="URG","URGO",""))))))))))))))))))))))))))</f>
        <v>N</v>
      </c>
      <c r="V50" s="25" t="str">
        <f t="shared" ref="V50" si="201">IF(AND(V49="URG",V48="S"),"URGS",IF(AND(V49="N",V48="F",W48="F"),"NFFF",IF(AND(V49="N",V48="D",W48="F"),"NFF",IF(AND(V49="N",V48="D"),"NFO",IF(AND(V49="N",V48="S"),"NFS",IF(AND(V49="N",V48="F"),"NF",IF(AND(V49="N",V48="D"),"NF",IF(V49="N","N",IF(AND(V49="M",V48="F"),"MF",IF(AND(V49="M",V48="D"),"MF",IF(V49="M","M",IF(AND(V49="T",V48="F"),"TF",IF(AND(V49="T",V48="D"),"TF",IF(V49="T","T",IF(AND(V49="C",V48="F"),"CF",IF(AND(V49="C",V48="D"),"CF",IF(V49="C","C",IF(AND(V49="L",V48="F"),"LF",IF(AND(V49="L",V48="D"),"LF", IF(V49="L","L",IF(V49="SC","PS", IF(V49="SA","PS",IF(V49="TV","PS", IF(V49="MI","PS", IF(V49="MT","PS", IF(V49="URG","URGO",""))))))))))))))))))))))))))</f>
        <v>NFS</v>
      </c>
      <c r="W50" s="25" t="str">
        <f t="shared" ref="W50" si="202">IF(AND(W49="URG",W48="S"),"URGS",IF(AND(W49="N",W48="F",X48="F"),"NFFF",IF(AND(W49="N",W48="D",X48="F"),"NFF",IF(AND(W49="N",W48="D"),"NFO",IF(AND(W49="N",W48="S"),"NFS",IF(AND(W49="N",W48="F"),"NF",IF(AND(W49="N",W48="D"),"NF",IF(W49="N","N",IF(AND(W49="M",W48="F"),"MF",IF(AND(W49="M",W48="D"),"MF",IF(W49="M","M",IF(AND(W49="T",W48="F"),"TF",IF(AND(W49="T",W48="D"),"TF",IF(W49="T","T",IF(AND(W49="C",W48="F"),"CF",IF(AND(W49="C",W48="D"),"CF",IF(W49="C","C",IF(AND(W49="L",W48="F"),"LF",IF(AND(W49="L",W48="D"),"LF", IF(W49="L","L",IF(W49="SC","PS", IF(W49="SA","PS",IF(W49="TV","PS", IF(W49="MI","PS", IF(W49="MT","PS", IF(W49="URG","URGO",""))))))))))))))))))))))))))</f>
        <v>NFO</v>
      </c>
      <c r="X50" s="25" t="str">
        <f t="shared" ref="X50" si="203">IF(AND(X49="URG",X48="S"),"URGS",IF(AND(X49="N",X48="F",Y48="F"),"NFFF",IF(AND(X49="N",X48="D",Y48="F"),"NFF",IF(AND(X49="N",X48="D"),"NFO",IF(AND(X49="N",X48="S"),"NFS",IF(AND(X49="N",X48="F"),"NF",IF(AND(X49="N",X48="D"),"NF",IF(X49="N","N",IF(AND(X49="M",X48="F"),"MF",IF(AND(X49="M",X48="D"),"MF",IF(X49="M","M",IF(AND(X49="T",X48="F"),"TF",IF(AND(X49="T",X48="D"),"TF",IF(X49="T","T",IF(AND(X49="C",X48="F"),"CF",IF(AND(X49="C",X48="D"),"CF",IF(X49="C","C",IF(AND(X49="L",X48="F"),"LF",IF(AND(X49="L",X48="D"),"LF", IF(X49="L","L",IF(X49="SC","PS", IF(X49="SA","PS",IF(X49="TV","PS", IF(X49="MI","PS", IF(X49="MT","PS", IF(X49="URG","URGO",""))))))))))))))))))))))))))</f>
        <v>N</v>
      </c>
      <c r="Y50" s="25" t="str">
        <f t="shared" ref="Y50" si="204">IF(AND(Y49="URG",Y48="S"),"URGS",IF(AND(Y49="N",Y48="F",Z48="F"),"NFFF",IF(AND(Y49="N",Y48="D",Z48="F"),"NFF",IF(AND(Y49="N",Y48="D"),"NFO",IF(AND(Y49="N",Y48="S"),"NFS",IF(AND(Y49="N",Y48="F"),"NF",IF(AND(Y49="N",Y48="D"),"NF",IF(Y49="N","N",IF(AND(Y49="M",Y48="F"),"MF",IF(AND(Y49="M",Y48="D"),"MF",IF(Y49="M","M",IF(AND(Y49="T",Y48="F"),"TF",IF(AND(Y49="T",Y48="D"),"TF",IF(Y49="T","T",IF(AND(Y49="C",Y48="F"),"CF",IF(AND(Y49="C",Y48="D"),"CF",IF(Y49="C","C",IF(AND(Y49="L",Y48="F"),"LF",IF(AND(Y49="L",Y48="D"),"LF", IF(Y49="L","L",IF(Y49="SC","PS", IF(Y49="SA","PS",IF(Y49="TV","PS", IF(Y49="MI","PS", IF(Y49="MT","PS", IF(Y49="URG","URGO",""))))))))))))))))))))))))))</f>
        <v>N</v>
      </c>
      <c r="Z50" s="25" t="str">
        <f t="shared" ref="Z50" si="205">IF(AND(Z49="URG",Z48="S"),"URGS",IF(AND(Z49="N",Z48="F",AA48="F"),"NFFF",IF(AND(Z49="N",Z48="D",AA48="F"),"NFF",IF(AND(Z49="N",Z48="D"),"NFO",IF(AND(Z49="N",Z48="S"),"NFS",IF(AND(Z49="N",Z48="F"),"NF",IF(AND(Z49="N",Z48="D"),"NF",IF(Z49="N","N",IF(AND(Z49="M",Z48="F"),"MF",IF(AND(Z49="M",Z48="D"),"MF",IF(Z49="M","M",IF(AND(Z49="T",Z48="F"),"TF",IF(AND(Z49="T",Z48="D"),"TF",IF(Z49="T","T",IF(AND(Z49="C",Z48="F"),"CF",IF(AND(Z49="C",Z48="D"),"CF",IF(Z49="C","C",IF(AND(Z49="L",Z48="F"),"LF",IF(AND(Z49="L",Z48="D"),"LF", IF(Z49="L","L",IF(Z49="SC","PS", IF(Z49="SA","PS",IF(Z49="TV","PS", IF(Z49="MI","PS", IF(Z49="MT","PS", IF(Z49="URG","URGO",""))))))))))))))))))))))))))</f>
        <v>N</v>
      </c>
      <c r="AA50" s="25" t="str">
        <f t="shared" ref="AA50" si="206">IF(AND(AA49="URG",AA48="S"),"URGS",IF(AND(AA49="N",AA48="F",AB48="F"),"NFFF",IF(AND(AA49="N",AA48="D",AB48="F"),"NFF",IF(AND(AA49="N",AA48="D"),"NFO",IF(AND(AA49="N",AA48="S"),"NFS",IF(AND(AA49="N",AA48="F"),"NF",IF(AND(AA49="N",AA48="D"),"NF",IF(AA49="N","N",IF(AND(AA49="M",AA48="F"),"MF",IF(AND(AA49="M",AA48="D"),"MF",IF(AA49="M","M",IF(AND(AA49="T",AA48="F"),"TF",IF(AND(AA49="T",AA48="D"),"TF",IF(AA49="T","T",IF(AND(AA49="C",AA48="F"),"CF",IF(AND(AA49="C",AA48="D"),"CF",IF(AA49="C","C",IF(AND(AA49="L",AA48="F"),"LF",IF(AND(AA49="L",AA48="D"),"LF", IF(AA49="L","L",IF(AA49="SC","PS", IF(AA49="SA","PS",IF(AA49="TV","PS", IF(AA49="MI","PS", IF(AA49="MT","PS", IF(AA49="URG","URGO",""))))))))))))))))))))))))))</f>
        <v>N</v>
      </c>
      <c r="AB50" s="25" t="str">
        <f t="shared" ref="AB50" si="207">IF(AND(AB49="URG",AB48="S"),"URGS",IF(AND(AB49="N",AB48="F",AC48="F"),"NFFF",IF(AND(AB49="N",AB48="D",AC48="F"),"NFF",IF(AND(AB49="N",AB48="D"),"NFO",IF(AND(AB49="N",AB48="S"),"NFS",IF(AND(AB49="N",AB48="F"),"NF",IF(AND(AB49="N",AB48="D"),"NF",IF(AB49="N","N",IF(AND(AB49="M",AB48="F"),"MF",IF(AND(AB49="M",AB48="D"),"MF",IF(AB49="M","M",IF(AND(AB49="T",AB48="F"),"TF",IF(AND(AB49="T",AB48="D"),"TF",IF(AB49="T","T",IF(AND(AB49="C",AB48="F"),"CF",IF(AND(AB49="C",AB48="D"),"CF",IF(AB49="C","C",IF(AND(AB49="L",AB48="F"),"LF",IF(AND(AB49="L",AB48="D"),"LF", IF(AB49="L","L",IF(AB49="SC","PS", IF(AB49="SA","PS",IF(AB49="TV","PS", IF(AB49="MI","PS", IF(AB49="MT","PS", IF(AB49="URG","URGO",""))))))))))))))))))))))))))</f>
        <v>N</v>
      </c>
      <c r="AC50" s="25" t="str">
        <f t="shared" ref="AC50" si="208">IF(AND(AC49="URG",AC48="S"),"URGS",IF(AND(AC49="N",AC48="F",AD48="F"),"NFFF",IF(AND(AC49="N",AC48="D",AD48="F"),"NFF",IF(AND(AC49="N",AC48="D"),"NFO",IF(AND(AC49="N",AC48="S"),"NFS",IF(AND(AC49="N",AC48="F"),"NF",IF(AND(AC49="N",AC48="D"),"NF",IF(AC49="N","N",IF(AND(AC49="M",AC48="F"),"MF",IF(AND(AC49="M",AC48="D"),"MF",IF(AC49="M","M",IF(AND(AC49="T",AC48="F"),"TF",IF(AND(AC49="T",AC48="D"),"TF",IF(AC49="T","T",IF(AND(AC49="C",AC48="F"),"CF",IF(AND(AC49="C",AC48="D"),"CF",IF(AC49="C","C",IF(AND(AC49="L",AC48="F"),"LF",IF(AND(AC49="L",AC48="D"),"LF", IF(AC49="L","L",IF(AC49="SC","PS", IF(AC49="SA","PS",IF(AC49="TV","PS", IF(AC49="MI","PS", IF(AC49="MT","PS", IF(AC49="URG","URGO",""))))))))))))))))))))))))))</f>
        <v>NFS</v>
      </c>
      <c r="AD50" s="25" t="str">
        <f t="shared" ref="AD50" si="209">IF(AND(AD49="URG",AD48="S"),"URGS",IF(AND(AD49="N",AD48="F",AE48="F"),"NFFF",IF(AND(AD49="N",AD48="D",AE48="F"),"NFF",IF(AND(AD49="N",AD48="D"),"NFO",IF(AND(AD49="N",AD48="S"),"NFS",IF(AND(AD49="N",AD48="F"),"NF",IF(AND(AD49="N",AD48="D"),"NF",IF(AD49="N","N",IF(AND(AD49="M",AD48="F"),"MF",IF(AND(AD49="M",AD48="D"),"MF",IF(AD49="M","M",IF(AND(AD49="T",AD48="F"),"TF",IF(AND(AD49="T",AD48="D"),"TF",IF(AD49="T","T",IF(AND(AD49="C",AD48="F"),"CF",IF(AND(AD49="C",AD48="D"),"CF",IF(AD49="C","C",IF(AND(AD49="L",AD48="F"),"LF",IF(AND(AD49="L",AD48="D"),"LF", IF(AD49="L","L",IF(AD49="SC","PS", IF(AD49="SA","PS",IF(AD49="TV","PS", IF(AD49="MI","PS", IF(AD49="MT","PS", IF(AD49="URG","URGO",""))))))))))))))))))))))))))</f>
        <v>NFO</v>
      </c>
      <c r="AE50" s="25" t="str">
        <f t="shared" ref="AE50" si="210">IF(AND(AE49="URG",AE48="S"),"URGS",IF(AND(AE49="N",AE48="F",AF48="F"),"NFFF",IF(AND(AE49="N",AE48="D",AF48="F"),"NFF",IF(AND(AE49="N",AE48="D"),"NFO",IF(AND(AE49="N",AE48="S"),"NFS",IF(AND(AE49="N",AE48="F"),"NF",IF(AND(AE49="N",AE48="D"),"NF",IF(AE49="N","N",IF(AND(AE49="M",AE48="F"),"MF",IF(AND(AE49="M",AE48="D"),"MF",IF(AE49="M","M",IF(AND(AE49="T",AE48="F"),"TF",IF(AND(AE49="T",AE48="D"),"TF",IF(AE49="T","T",IF(AND(AE49="C",AE48="F"),"CF",IF(AND(AE49="C",AE48="D"),"CF",IF(AE49="C","C",IF(AND(AE49="L",AE48="F"),"LF",IF(AND(AE49="L",AE48="D"),"LF", IF(AE49="L","L",IF(AE49="SC","PS", IF(AE49="SA","PS",IF(AE49="TV","PS", IF(AE49="MI","PS", IF(AE49="MT","PS", IF(AE49="URG","URGO",""))))))))))))))))))))))))))</f>
        <v>N</v>
      </c>
      <c r="AF50" s="25" t="str">
        <f t="shared" ref="AF50" si="211">IF(AND(AF49="URG",AF48="S"),"URGS",IF(AND(AF49="N",AF48="F",AG48="F"),"NFFF",IF(AND(AF49="N",AF48="D",AG48="F"),"NFF",IF(AND(AF49="N",AF48="D"),"NFO",IF(AND(AF49="N",AF48="S"),"NFS",IF(AND(AF49="N",AF48="F"),"NF",IF(AND(AF49="N",AF48="D"),"NF",IF(AF49="N","N",IF(AND(AF49="M",AF48="F"),"MF",IF(AND(AF49="M",AF48="D"),"MF",IF(AF49="M","M",IF(AND(AF49="T",AF48="F"),"TF",IF(AND(AF49="T",AF48="D"),"TF",IF(AF49="T","T",IF(AND(AF49="C",AF48="F"),"CF",IF(AND(AF49="C",AF48="D"),"CF",IF(AF49="C","C",IF(AND(AF49="L",AF48="F"),"LF",IF(AND(AF49="L",AF48="D"),"LF", IF(AF49="L","L",IF(AF49="SC","PS", IF(AF49="SA","PS",IF(AF49="TV","PS", IF(AF49="MI","PS", IF(AF49="MT","PS", IF(AF49="URG","URGO",""))))))))))))))))))))))))))</f>
        <v>N</v>
      </c>
      <c r="AG50" s="25" t="str">
        <f t="shared" ref="AG50" si="212">IF(AND(AG49="URG",AG48="S"),"URGS",IF(AND(AG49="N",AG48="F",AH48="F"),"NFFF",IF(AND(AG49="N",AG48="D",AH48="F"),"NFF",IF(AND(AG49="N",AG48="D"),"NFO",IF(AND(AG49="N",AG48="S"),"NFS",IF(AND(AG49="N",AG48="F"),"NF",IF(AND(AG49="N",AG48="D"),"NF",IF(AG49="N","N",IF(AND(AG49="M",AG48="F"),"MF",IF(AND(AG49="M",AG48="D"),"MF",IF(AG49="M","M",IF(AND(AG49="T",AG48="F"),"TF",IF(AND(AG49="T",AG48="D"),"TF",IF(AG49="T","T",IF(AND(AG49="C",AG48="F"),"CF",IF(AND(AG49="C",AG48="D"),"CF",IF(AG49="C","C",IF(AND(AG49="L",AG48="F"),"LF",IF(AND(AG49="L",AG48="D"),"LF", IF(AG49="L","L",IF(AG49="SC","PS", IF(AG49="SA","PS",IF(AG49="TV","PS", IF(AG49="MI","PS", IF(AG49="MT","PS", IF(AG49="URG","URGO",""))))))))))))))))))))))))))</f>
        <v>N</v>
      </c>
      <c r="AH50" s="25" t="str">
        <f t="shared" ref="AH50" si="213">IF(AND(AH49="URG",AH48="S"),"URGS",IF(AND(AH49="N",AH48="F",AI48="F"),"NFFF",IF(AND(AH49="N",AH48="D",AI48="F"),"NFF",IF(AND(AH49="N",AH48="D"),"NFO",IF(AND(AH49="N",AH48="S"),"NFS",IF(AND(AH49="N",AH48="F"),"NF",IF(AND(AH49="N",AH48="D"),"NF",IF(AH49="N","N",IF(AND(AH49="M",AH48="F"),"MF",IF(AND(AH49="M",AH48="D"),"MF",IF(AH49="M","M",IF(AND(AH49="T",AH48="F"),"TF",IF(AND(AH49="T",AH48="D"),"TF",IF(AH49="T","T",IF(AND(AH49="C",AH48="F"),"CF",IF(AND(AH49="C",AH48="D"),"CF",IF(AH49="C","C",IF(AND(AH49="L",AH48="F"),"LF",IF(AND(AH49="L",AH48="D"),"LF", IF(AH49="L","L",IF(AH49="SC","PS", IF(AH49="SA","PS",IF(AH49="TV","PS", IF(AH49="MI","PS", IF(AH49="MT","PS", IF(AH49="URG","URGO",""))))))))))))))))))))))))))</f>
        <v>N</v>
      </c>
      <c r="AI50" s="25" t="str">
        <f t="shared" ref="AI50" si="214">IF(AND(AI49="URG",AI48="S"),"URGS",IF(AND(AI49="N",AI48="F",AJ48="F"),"NFFF",IF(AND(AI49="N",AI48="D",AJ48="F"),"NFF",IF(AND(AI49="N",AI48="D"),"NFO",IF(AND(AI49="N",AI48="S"),"NFS",IF(AND(AI49="N",AI48="F"),"NF",IF(AND(AI49="N",AI48="D"),"NF",IF(AI49="N","N",IF(AND(AI49="M",AI48="F"),"MF",IF(AND(AI49="M",AI48="D"),"MF",IF(AI49="M","M",IF(AND(AI49="T",AI48="F"),"TF",IF(AND(AI49="T",AI48="D"),"TF",IF(AI49="T","T",IF(AND(AI49="C",AI48="F"),"CF",IF(AND(AI49="C",AI48="D"),"CF",IF(AI49="C","C",IF(AND(AI49="L",AI48="F"),"LF",IF(AND(AI49="L",AI48="D"),"LF", IF(AI49="L","L",IF(AI49="SC","PS", IF(AI49="SA","PS",IF(AI49="TV","PS", IF(AI49="MI","PS", IF(AI49="MT","PS", IF(AI49="URG","URGO",""))))))))))))))))))))))))))</f>
        <v/>
      </c>
      <c r="AJ50" s="9"/>
      <c r="AK50" s="9"/>
    </row>
    <row r="51" spans="1:37" x14ac:dyDescent="0.2">
      <c r="A51" s="126" t="s">
        <v>24</v>
      </c>
      <c r="B51" s="27">
        <f t="shared" ref="B51:B58" si="215">SUM(E51:AK51)</f>
        <v>0</v>
      </c>
      <c r="C51" s="158">
        <f>B47/240</f>
        <v>8640.972083333334</v>
      </c>
      <c r="D51" s="28">
        <f>B51*C51*0</f>
        <v>0</v>
      </c>
      <c r="E51" s="59">
        <f>IF(E55&gt;0,(IF(AND(E50="PS",E48="S"),4,IF(E50="M",6,IF(E50="T",5,IF(E50="C",11,IF(E50="N",0,IF(E50="NF",0,IF(E50="NFO",0, IF(E50="URGS",4,IF(E50="URGO",8, IF(E50="PS",8,""))))))))))-E55), IF(AND(E50="PS",E48="S"),4,IF(E50="M",6,IF(E50="T",5,IF(E50="C",11,IF(E50="N",0,IF(E50="NF",0,IF(E50="NFO",0, IF(E50="URGS",4,IF(E50="URGO",8, IF(E50="PS",8,"")))))))))))</f>
        <v>0</v>
      </c>
      <c r="F51" s="59">
        <f t="shared" ref="F51" si="216">IF(F55&gt;0,(IF(AND(F50="PS",F48="S"),4,IF(F50="M",6,IF(F50="T",5,IF(F50="C",11,IF(F50="N",0,IF(F50="NF",0,IF(F50="NFO",0, IF(F50="URGS",4,IF(F50="URGO",8, IF(F50="PS",8,""))))))))))-F55), IF(AND(F50="PS",F48="S"),4,IF(F50="M",6,IF(F50="T",5,IF(F50="C",11,IF(F50="N",0,IF(F50="NF",0,IF(F50="NFO",0, IF(F50="URGS",4,IF(F50="URGO",8, IF(F50="PS",8,"")))))))))))</f>
        <v>0</v>
      </c>
      <c r="G51" s="59" t="str">
        <f t="shared" ref="G51" si="217">IF(G55&gt;0,(IF(AND(G50="PS",G48="S"),4,IF(G50="M",6,IF(G50="T",5,IF(G50="C",11,IF(G50="N",0,IF(G50="NF",0,IF(G50="NFO",0, IF(G50="URGS",4,IF(G50="URGO",8, IF(G50="PS",8,""))))))))))-G55), IF(AND(G50="PS",G48="S"),4,IF(G50="M",6,IF(G50="T",5,IF(G50="C",11,IF(G50="N",0,IF(G50="NF",0,IF(G50="NFO",0, IF(G50="URGS",4,IF(G50="URGO",8, IF(G50="PS",8,"")))))))))))</f>
        <v/>
      </c>
      <c r="H51" s="59">
        <f t="shared" ref="H51" si="218">IF(H55&gt;0,(IF(AND(H50="PS",H48="S"),4,IF(H50="M",6,IF(H50="T",5,IF(H50="C",11,IF(H50="N",0,IF(H50="NF",0,IF(H50="NFO",0, IF(H50="URGS",4,IF(H50="URGO",8, IF(H50="PS",8,""))))))))))-H55), IF(AND(H50="PS",H48="S"),4,IF(H50="M",6,IF(H50="T",5,IF(H50="C",11,IF(H50="N",0,IF(H50="NF",0,IF(H50="NFO",0, IF(H50="URGS",4,IF(H50="URGO",8, IF(H50="PS",8,"")))))))))))</f>
        <v>0</v>
      </c>
      <c r="I51" s="59" t="str">
        <f t="shared" ref="I51" si="219">IF(I55&gt;0,(IF(AND(I50="PS",I48="S"),4,IF(I50="M",6,IF(I50="T",5,IF(I50="C",11,IF(I50="N",0,IF(I50="NF",0,IF(I50="NFO",0, IF(I50="URGS",4,IF(I50="URGO",8, IF(I50="PS",8,""))))))))))-I55), IF(AND(I50="PS",I48="S"),4,IF(I50="M",6,IF(I50="T",5,IF(I50="C",11,IF(I50="N",0,IF(I50="NF",0,IF(I50="NFO",0, IF(I50="URGS",4,IF(I50="URGO",8, IF(I50="PS",8,"")))))))))))</f>
        <v/>
      </c>
      <c r="J51" s="59">
        <f t="shared" ref="J51" si="220">IF(J55&gt;0,(IF(AND(J50="PS",J48="S"),4,IF(J50="M",6,IF(J50="T",5,IF(J50="C",11,IF(J50="N",0,IF(J50="NF",0,IF(J50="NFO",0, IF(J50="URGS",4,IF(J50="URGO",8, IF(J50="PS",8,""))))))))))-J55), IF(AND(J50="PS",J48="S"),4,IF(J50="M",6,IF(J50="T",5,IF(J50="C",11,IF(J50="N",0,IF(J50="NF",0,IF(J50="NFO",0, IF(J50="URGS",4,IF(J50="URGO",8, IF(J50="PS",8,"")))))))))))</f>
        <v>0</v>
      </c>
      <c r="K51" s="59">
        <f t="shared" ref="K51" si="221">IF(K55&gt;0,(IF(AND(K50="PS",K48="S"),4,IF(K50="M",6,IF(K50="T",5,IF(K50="C",11,IF(K50="N",0,IF(K50="NF",0,IF(K50="NFO",0, IF(K50="URGS",4,IF(K50="URGO",8, IF(K50="PS",8,""))))))))))-K55), IF(AND(K50="PS",K48="S"),4,IF(K50="M",6,IF(K50="T",5,IF(K50="C",11,IF(K50="N",0,IF(K50="NF",0,IF(K50="NFO",0, IF(K50="URGS",4,IF(K50="URGO",8, IF(K50="PS",8,"")))))))))))</f>
        <v>0</v>
      </c>
      <c r="L51" s="59">
        <f t="shared" ref="L51" si="222">IF(L55&gt;0,(IF(AND(L50="PS",L48="S"),4,IF(L50="M",6,IF(L50="T",5,IF(L50="C",11,IF(L50="N",0,IF(L50="NF",0,IF(L50="NFO",0, IF(L50="URGS",4,IF(L50="URGO",8, IF(L50="PS",8,""))))))))))-L55), IF(AND(L50="PS",L48="S"),4,IF(L50="M",6,IF(L50="T",5,IF(L50="C",11,IF(L50="N",0,IF(L50="NF",0,IF(L50="NFO",0, IF(L50="URGS",4,IF(L50="URGO",8, IF(L50="PS",8,"")))))))))))</f>
        <v>0</v>
      </c>
      <c r="M51" s="59">
        <f t="shared" ref="M51" si="223">IF(M55&gt;0,(IF(AND(M50="PS",M48="S"),4,IF(M50="M",6,IF(M50="T",5,IF(M50="C",11,IF(M50="N",0,IF(M50="NF",0,IF(M50="NFO",0, IF(M50="URGS",4,IF(M50="URGO",8, IF(M50="PS",8,""))))))))))-M55), IF(AND(M50="PS",M48="S"),4,IF(M50="M",6,IF(M50="T",5,IF(M50="C",11,IF(M50="N",0,IF(M50="NF",0,IF(M50="NFO",0, IF(M50="URGS",4,IF(M50="URGO",8, IF(M50="PS",8,"")))))))))))</f>
        <v>0</v>
      </c>
      <c r="N51" s="59">
        <f t="shared" ref="N51" si="224">IF(N55&gt;0,(IF(AND(N50="PS",N48="S"),4,IF(N50="M",6,IF(N50="T",5,IF(N50="C",11,IF(N50="N",0,IF(N50="NF",0,IF(N50="NFO",0, IF(N50="URGS",4,IF(N50="URGO",8, IF(N50="PS",8,""))))))))))-N55), IF(AND(N50="PS",N48="S"),4,IF(N50="M",6,IF(N50="T",5,IF(N50="C",11,IF(N50="N",0,IF(N50="NF",0,IF(N50="NFO",0, IF(N50="URGS",4,IF(N50="URGO",8, IF(N50="PS",8,"")))))))))))</f>
        <v>0</v>
      </c>
      <c r="O51" s="59" t="str">
        <f t="shared" ref="O51" si="225">IF(O55&gt;0,(IF(AND(O50="PS",O48="S"),4,IF(O50="M",6,IF(O50="T",5,IF(O50="C",11,IF(O50="N",0,IF(O50="NF",0,IF(O50="NFO",0, IF(O50="URGS",4,IF(O50="URGO",8, IF(O50="PS",8,""))))))))))-O55), IF(AND(O50="PS",O48="S"),4,IF(O50="M",6,IF(O50="T",5,IF(O50="C",11,IF(O50="N",0,IF(O50="NF",0,IF(O50="NFO",0, IF(O50="URGS",4,IF(O50="URGO",8, IF(O50="PS",8,"")))))))))))</f>
        <v/>
      </c>
      <c r="P51" s="59">
        <f t="shared" ref="P51" si="226">IF(P55&gt;0,(IF(AND(P50="PS",P48="S"),4,IF(P50="M",6,IF(P50="T",5,IF(P50="C",11,IF(P50="N",0,IF(P50="NF",0,IF(P50="NFO",0, IF(P50="URGS",4,IF(P50="URGO",8, IF(P50="PS",8,""))))))))))-P55), IF(AND(P50="PS",P48="S"),4,IF(P50="M",6,IF(P50="T",5,IF(P50="C",11,IF(P50="N",0,IF(P50="NF",0,IF(P50="NFO",0, IF(P50="URGS",4,IF(P50="URGO",8, IF(P50="PS",8,"")))))))))))</f>
        <v>0</v>
      </c>
      <c r="Q51" s="59">
        <f t="shared" ref="Q51" si="227">IF(Q55&gt;0,(IF(AND(Q50="PS",Q48="S"),4,IF(Q50="M",6,IF(Q50="T",5,IF(Q50="C",11,IF(Q50="N",0,IF(Q50="NF",0,IF(Q50="NFO",0, IF(Q50="URGS",4,IF(Q50="URGO",8, IF(Q50="PS",8,""))))))))))-Q55), IF(AND(Q50="PS",Q48="S"),4,IF(Q50="M",6,IF(Q50="T",5,IF(Q50="C",11,IF(Q50="N",0,IF(Q50="NF",0,IF(Q50="NFO",0, IF(Q50="URGS",4,IF(Q50="URGO",8, IF(Q50="PS",8,"")))))))))))</f>
        <v>0</v>
      </c>
      <c r="R51" s="59">
        <f t="shared" ref="R51" si="228">IF(R55&gt;0,(IF(AND(R50="PS",R48="S"),4,IF(R50="M",6,IF(R50="T",5,IF(R50="C",11,IF(R50="N",0,IF(R50="NF",0,IF(R50="NFO",0, IF(R50="URGS",4,IF(R50="URGO",8, IF(R50="PS",8,""))))))))))-R55), IF(AND(R50="PS",R48="S"),4,IF(R50="M",6,IF(R50="T",5,IF(R50="C",11,IF(R50="N",0,IF(R50="NF",0,IF(R50="NFO",0, IF(R50="URGS",4,IF(R50="URGO",8, IF(R50="PS",8,"")))))))))))</f>
        <v>0</v>
      </c>
      <c r="S51" s="59">
        <f t="shared" ref="S51" si="229">IF(S55&gt;0,(IF(AND(S50="PS",S48="S"),4,IF(S50="M",6,IF(S50="T",5,IF(S50="C",11,IF(S50="N",0,IF(S50="NF",0,IF(S50="NFO",0, IF(S50="URGS",4,IF(S50="URGO",8, IF(S50="PS",8,""))))))))))-S55), IF(AND(S50="PS",S48="S"),4,IF(S50="M",6,IF(S50="T",5,IF(S50="C",11,IF(S50="N",0,IF(S50="NF",0,IF(S50="NFO",0, IF(S50="URGS",4,IF(S50="URGO",8, IF(S50="PS",8,"")))))))))))</f>
        <v>0</v>
      </c>
      <c r="T51" s="59">
        <f t="shared" ref="T51" si="230">IF(T55&gt;0,(IF(AND(T50="PS",T48="S"),4,IF(T50="M",6,IF(T50="T",5,IF(T50="C",11,IF(T50="N",0,IF(T50="NF",0,IF(T50="NFO",0, IF(T50="URGS",4,IF(T50="URGO",8, IF(T50="PS",8,""))))))))))-T55), IF(AND(T50="PS",T48="S"),4,IF(T50="M",6,IF(T50="T",5,IF(T50="C",11,IF(T50="N",0,IF(T50="NF",0,IF(T50="NFO",0, IF(T50="URGS",4,IF(T50="URGO",8, IF(T50="PS",8,"")))))))))))</f>
        <v>0</v>
      </c>
      <c r="U51" s="59">
        <f t="shared" ref="U51" si="231">IF(U55&gt;0,(IF(AND(U50="PS",U48="S"),4,IF(U50="M",6,IF(U50="T",5,IF(U50="C",11,IF(U50="N",0,IF(U50="NF",0,IF(U50="NFO",0, IF(U50="URGS",4,IF(U50="URGO",8, IF(U50="PS",8,""))))))))))-U55), IF(AND(U50="PS",U48="S"),4,IF(U50="M",6,IF(U50="T",5,IF(U50="C",11,IF(U50="N",0,IF(U50="NF",0,IF(U50="NFO",0, IF(U50="URGS",4,IF(U50="URGO",8, IF(U50="PS",8,"")))))))))))</f>
        <v>0</v>
      </c>
      <c r="V51" s="59" t="str">
        <f t="shared" ref="V51" si="232">IF(V55&gt;0,(IF(AND(V50="PS",V48="S"),4,IF(V50="M",6,IF(V50="T",5,IF(V50="C",11,IF(V50="N",0,IF(V50="NF",0,IF(V50="NFO",0, IF(V50="URGS",4,IF(V50="URGO",8, IF(V50="PS",8,""))))))))))-V55), IF(AND(V50="PS",V48="S"),4,IF(V50="M",6,IF(V50="T",5,IF(V50="C",11,IF(V50="N",0,IF(V50="NF",0,IF(V50="NFO",0, IF(V50="URGS",4,IF(V50="URGO",8, IF(V50="PS",8,"")))))))))))</f>
        <v/>
      </c>
      <c r="W51" s="59">
        <f t="shared" ref="W51" si="233">IF(W55&gt;0,(IF(AND(W50="PS",W48="S"),4,IF(W50="M",6,IF(W50="T",5,IF(W50="C",11,IF(W50="N",0,IF(W50="NF",0,IF(W50="NFO",0, IF(W50="URGS",4,IF(W50="URGO",8, IF(W50="PS",8,""))))))))))-W55), IF(AND(W50="PS",W48="S"),4,IF(W50="M",6,IF(W50="T",5,IF(W50="C",11,IF(W50="N",0,IF(W50="NF",0,IF(W50="NFO",0, IF(W50="URGS",4,IF(W50="URGO",8, IF(W50="PS",8,"")))))))))))</f>
        <v>0</v>
      </c>
      <c r="X51" s="59">
        <f t="shared" ref="X51" si="234">IF(X55&gt;0,(IF(AND(X50="PS",X48="S"),4,IF(X50="M",6,IF(X50="T",5,IF(X50="C",11,IF(X50="N",0,IF(X50="NF",0,IF(X50="NFO",0, IF(X50="URGS",4,IF(X50="URGO",8, IF(X50="PS",8,""))))))))))-X55), IF(AND(X50="PS",X48="S"),4,IF(X50="M",6,IF(X50="T",5,IF(X50="C",11,IF(X50="N",0,IF(X50="NF",0,IF(X50="NFO",0, IF(X50="URGS",4,IF(X50="URGO",8, IF(X50="PS",8,"")))))))))))</f>
        <v>0</v>
      </c>
      <c r="Y51" s="59">
        <f t="shared" ref="Y51" si="235">IF(Y55&gt;0,(IF(AND(Y50="PS",Y48="S"),4,IF(Y50="M",6,IF(Y50="T",5,IF(Y50="C",11,IF(Y50="N",0,IF(Y50="NF",0,IF(Y50="NFO",0, IF(Y50="URGS",4,IF(Y50="URGO",8, IF(Y50="PS",8,""))))))))))-Y55), IF(AND(Y50="PS",Y48="S"),4,IF(Y50="M",6,IF(Y50="T",5,IF(Y50="C",11,IF(Y50="N",0,IF(Y50="NF",0,IF(Y50="NFO",0, IF(Y50="URGS",4,IF(Y50="URGO",8, IF(Y50="PS",8,"")))))))))))</f>
        <v>0</v>
      </c>
      <c r="Z51" s="59">
        <f t="shared" ref="Z51" si="236">IF(Z55&gt;0,(IF(AND(Z50="PS",Z48="S"),4,IF(Z50="M",6,IF(Z50="T",5,IF(Z50="C",11,IF(Z50="N",0,IF(Z50="NF",0,IF(Z50="NFO",0, IF(Z50="URGS",4,IF(Z50="URGO",8, IF(Z50="PS",8,""))))))))))-Z55), IF(AND(Z50="PS",Z48="S"),4,IF(Z50="M",6,IF(Z50="T",5,IF(Z50="C",11,IF(Z50="N",0,IF(Z50="NF",0,IF(Z50="NFO",0, IF(Z50="URGS",4,IF(Z50="URGO",8, IF(Z50="PS",8,"")))))))))))</f>
        <v>0</v>
      </c>
      <c r="AA51" s="59">
        <f t="shared" ref="AA51" si="237">IF(AA55&gt;0,(IF(AND(AA50="PS",AA48="S"),4,IF(AA50="M",6,IF(AA50="T",5,IF(AA50="C",11,IF(AA50="N",0,IF(AA50="NF",0,IF(AA50="NFO",0, IF(AA50="URGS",4,IF(AA50="URGO",8, IF(AA50="PS",8,""))))))))))-AA55), IF(AND(AA50="PS",AA48="S"),4,IF(AA50="M",6,IF(AA50="T",5,IF(AA50="C",11,IF(AA50="N",0,IF(AA50="NF",0,IF(AA50="NFO",0, IF(AA50="URGS",4,IF(AA50="URGO",8, IF(AA50="PS",8,"")))))))))))</f>
        <v>0</v>
      </c>
      <c r="AB51" s="59">
        <f t="shared" ref="AB51" si="238">IF(AB55&gt;0,(IF(AND(AB50="PS",AB48="S"),4,IF(AB50="M",6,IF(AB50="T",5,IF(AB50="C",11,IF(AB50="N",0,IF(AB50="NF",0,IF(AB50="NFO",0, IF(AB50="URGS",4,IF(AB50="URGO",8, IF(AB50="PS",8,""))))))))))-AB55), IF(AND(AB50="PS",AB48="S"),4,IF(AB50="M",6,IF(AB50="T",5,IF(AB50="C",11,IF(AB50="N",0,IF(AB50="NF",0,IF(AB50="NFO",0, IF(AB50="URGS",4,IF(AB50="URGO",8, IF(AB50="PS",8,"")))))))))))</f>
        <v>0</v>
      </c>
      <c r="AC51" s="59" t="str">
        <f t="shared" ref="AC51" si="239">IF(AC55&gt;0,(IF(AND(AC50="PS",AC48="S"),4,IF(AC50="M",6,IF(AC50="T",5,IF(AC50="C",11,IF(AC50="N",0,IF(AC50="NF",0,IF(AC50="NFO",0, IF(AC50="URGS",4,IF(AC50="URGO",8, IF(AC50="PS",8,""))))))))))-AC55), IF(AND(AC50="PS",AC48="S"),4,IF(AC50="M",6,IF(AC50="T",5,IF(AC50="C",11,IF(AC50="N",0,IF(AC50="NF",0,IF(AC50="NFO",0, IF(AC50="URGS",4,IF(AC50="URGO",8, IF(AC50="PS",8,"")))))))))))</f>
        <v/>
      </c>
      <c r="AD51" s="59">
        <f t="shared" ref="AD51" si="240">IF(AD55&gt;0,(IF(AND(AD50="PS",AD48="S"),4,IF(AD50="M",6,IF(AD50="T",5,IF(AD50="C",11,IF(AD50="N",0,IF(AD50="NF",0,IF(AD50="NFO",0, IF(AD50="URGS",4,IF(AD50="URGO",8, IF(AD50="PS",8,""))))))))))-AD55), IF(AND(AD50="PS",AD48="S"),4,IF(AD50="M",6,IF(AD50="T",5,IF(AD50="C",11,IF(AD50="N",0,IF(AD50="NF",0,IF(AD50="NFO",0, IF(AD50="URGS",4,IF(AD50="URGO",8, IF(AD50="PS",8,"")))))))))))</f>
        <v>0</v>
      </c>
      <c r="AE51" s="59">
        <f t="shared" ref="AE51" si="241">IF(AE55&gt;0,(IF(AND(AE50="PS",AE48="S"),4,IF(AE50="M",6,IF(AE50="T",5,IF(AE50="C",11,IF(AE50="N",0,IF(AE50="NF",0,IF(AE50="NFO",0, IF(AE50="URGS",4,IF(AE50="URGO",8, IF(AE50="PS",8,""))))))))))-AE55), IF(AND(AE50="PS",AE48="S"),4,IF(AE50="M",6,IF(AE50="T",5,IF(AE50="C",11,IF(AE50="N",0,IF(AE50="NF",0,IF(AE50="NFO",0, IF(AE50="URGS",4,IF(AE50="URGO",8, IF(AE50="PS",8,"")))))))))))</f>
        <v>0</v>
      </c>
      <c r="AF51" s="59">
        <f t="shared" ref="AF51" si="242">IF(AF55&gt;0,(IF(AND(AF50="PS",AF48="S"),4,IF(AF50="M",6,IF(AF50="T",5,IF(AF50="C",11,IF(AF50="N",0,IF(AF50="NF",0,IF(AF50="NFO",0, IF(AF50="URGS",4,IF(AF50="URGO",8, IF(AF50="PS",8,""))))))))))-AF55), IF(AND(AF50="PS",AF48="S"),4,IF(AF50="M",6,IF(AF50="T",5,IF(AF50="C",11,IF(AF50="N",0,IF(AF50="NF",0,IF(AF50="NFO",0, IF(AF50="URGS",4,IF(AF50="URGO",8, IF(AF50="PS",8,"")))))))))))</f>
        <v>0</v>
      </c>
      <c r="AG51" s="59">
        <f t="shared" ref="AG51" si="243">IF(AG55&gt;0,(IF(AND(AG50="PS",AG48="S"),4,IF(AG50="M",6,IF(AG50="T",5,IF(AG50="C",11,IF(AG50="N",0,IF(AG50="NF",0,IF(AG50="NFO",0, IF(AG50="URGS",4,IF(AG50="URGO",8, IF(AG50="PS",8,""))))))))))-AG55), IF(AND(AG50="PS",AG48="S"),4,IF(AG50="M",6,IF(AG50="T",5,IF(AG50="C",11,IF(AG50="N",0,IF(AG50="NF",0,IF(AG50="NFO",0, IF(AG50="URGS",4,IF(AG50="URGO",8, IF(AG50="PS",8,"")))))))))))</f>
        <v>0</v>
      </c>
      <c r="AH51" s="59">
        <f t="shared" ref="AH51" si="244">IF(AH55&gt;0,(IF(AND(AH50="PS",AH48="S"),4,IF(AH50="M",6,IF(AH50="T",5,IF(AH50="C",11,IF(AH50="N",0,IF(AH50="NF",0,IF(AH50="NFO",0, IF(AH50="URGS",4,IF(AH50="URGO",8, IF(AH50="PS",8,""))))))))))-AH55), IF(AND(AH50="PS",AH48="S"),4,IF(AH50="M",6,IF(AH50="T",5,IF(AH50="C",11,IF(AH50="N",0,IF(AH50="NF",0,IF(AH50="NFO",0, IF(AH50="URGS",4,IF(AH50="URGO",8, IF(AH50="PS",8,"")))))))))))</f>
        <v>0</v>
      </c>
      <c r="AI51" s="59" t="str">
        <f t="shared" ref="AI51" si="245">IF(AI55&gt;0,(IF(AND(AI50="PS",AI48="S"),4,IF(AI50="M",6,IF(AI50="T",5,IF(AI50="C",11,IF(AI50="N",0,IF(AI50="NF",0,IF(AI50="NFO",0, IF(AI50="URGS",4,IF(AI50="URGO",8, IF(AI50="PS",8,""))))))))))-AI55), IF(AND(AI50="PS",AI48="S"),4,IF(AI50="M",6,IF(AI50="T",5,IF(AI50="C",11,IF(AI50="N",0,IF(AI50="NF",0,IF(AI50="NFO",0, IF(AI50="URGS",4,IF(AI50="URGO",8, IF(AI50="PS",8,"")))))))))))</f>
        <v/>
      </c>
      <c r="AJ51" s="29"/>
      <c r="AK51" s="29"/>
    </row>
    <row r="52" spans="1:37" x14ac:dyDescent="0.2">
      <c r="A52" s="123" t="s">
        <v>28</v>
      </c>
      <c r="B52" s="27">
        <f t="shared" si="215"/>
        <v>198</v>
      </c>
      <c r="C52" s="159">
        <f>B47/240*35%</f>
        <v>3024.3402291666666</v>
      </c>
      <c r="D52" s="30">
        <f t="shared" ref="D52:D58" si="246">B52*C52</f>
        <v>598819.36537499994</v>
      </c>
      <c r="E52" s="29">
        <f>IF(E56&gt;0,(IF(E50="T",1,IF(E50="C",0,IF(E50="N",11,IF(E50="NF",6, IF(E50="NFO",6, IF(E50="NFS",2,""))))))-E56), IF(E50="T",1,IF(E50="C",0,IF(E50="N",8,IF(E50="NF",6, IF(E50="NFO",6, IF(E50="NFS",2,"")))))))</f>
        <v>8</v>
      </c>
      <c r="F52" s="29">
        <f t="shared" ref="F52:AI52" si="247">IF(F56&gt;0,(IF(F50="T",1,IF(F50="C",0,IF(F50="N",11,IF(F50="NF",6, IF(F50="NFO",6, IF(F50="NFS",2,""))))))-F56), IF(F50="T",1,IF(F50="C",0,IF(F50="N",8,IF(F50="NF",6, IF(F50="NFO",6, IF(F50="NFS",2,"")))))))</f>
        <v>8</v>
      </c>
      <c r="G52" s="29" t="str">
        <f t="shared" si="247"/>
        <v/>
      </c>
      <c r="H52" s="29">
        <f t="shared" si="247"/>
        <v>6</v>
      </c>
      <c r="I52" s="29" t="str">
        <f t="shared" si="247"/>
        <v/>
      </c>
      <c r="J52" s="29">
        <f t="shared" si="247"/>
        <v>8</v>
      </c>
      <c r="K52" s="29">
        <f t="shared" si="247"/>
        <v>8</v>
      </c>
      <c r="L52" s="29">
        <f t="shared" si="247"/>
        <v>8</v>
      </c>
      <c r="M52" s="29">
        <f t="shared" si="247"/>
        <v>8</v>
      </c>
      <c r="N52" s="29">
        <f t="shared" si="247"/>
        <v>8</v>
      </c>
      <c r="O52" s="29">
        <f t="shared" si="247"/>
        <v>2</v>
      </c>
      <c r="P52" s="29">
        <f t="shared" si="247"/>
        <v>6</v>
      </c>
      <c r="Q52" s="29">
        <f t="shared" si="247"/>
        <v>8</v>
      </c>
      <c r="R52" s="29">
        <f t="shared" si="247"/>
        <v>8</v>
      </c>
      <c r="S52" s="29">
        <f t="shared" si="247"/>
        <v>8</v>
      </c>
      <c r="T52" s="29">
        <f t="shared" si="247"/>
        <v>8</v>
      </c>
      <c r="U52" s="29">
        <f t="shared" si="247"/>
        <v>8</v>
      </c>
      <c r="V52" s="29">
        <f t="shared" si="247"/>
        <v>2</v>
      </c>
      <c r="W52" s="29">
        <f t="shared" si="247"/>
        <v>6</v>
      </c>
      <c r="X52" s="29">
        <f t="shared" si="247"/>
        <v>8</v>
      </c>
      <c r="Y52" s="29">
        <f t="shared" si="247"/>
        <v>8</v>
      </c>
      <c r="Z52" s="29">
        <f t="shared" si="247"/>
        <v>8</v>
      </c>
      <c r="AA52" s="29">
        <f t="shared" si="247"/>
        <v>8</v>
      </c>
      <c r="AB52" s="29">
        <f t="shared" si="247"/>
        <v>8</v>
      </c>
      <c r="AC52" s="29">
        <f t="shared" si="247"/>
        <v>2</v>
      </c>
      <c r="AD52" s="29">
        <f t="shared" si="247"/>
        <v>6</v>
      </c>
      <c r="AE52" s="29">
        <f t="shared" si="247"/>
        <v>8</v>
      </c>
      <c r="AF52" s="29">
        <f t="shared" si="247"/>
        <v>8</v>
      </c>
      <c r="AG52" s="29">
        <f t="shared" si="247"/>
        <v>8</v>
      </c>
      <c r="AH52" s="29">
        <f t="shared" si="247"/>
        <v>8</v>
      </c>
      <c r="AI52" s="29" t="str">
        <f t="shared" si="247"/>
        <v/>
      </c>
      <c r="AJ52" s="29"/>
      <c r="AK52" s="29"/>
    </row>
    <row r="53" spans="1:37" x14ac:dyDescent="0.2">
      <c r="A53" s="123" t="s">
        <v>30</v>
      </c>
      <c r="B53" s="27">
        <f t="shared" si="215"/>
        <v>0</v>
      </c>
      <c r="C53" s="159">
        <f>B47/240*180%</f>
        <v>15553.749750000001</v>
      </c>
      <c r="D53" s="30">
        <f t="shared" si="246"/>
        <v>0</v>
      </c>
      <c r="E53" s="29" t="str">
        <f>IF(E57&gt;0, (IF(E50="MF",8,IF(E50="TF",7,IF(E50="CF",12,IF(E50="NF",0, IF(E50="NFS",0, IF(E50="NFF",0, IF(E50="NFFF",0,"")))))))-E57), IF(E50="MF",8,IF(E50="TF",7,IF(E50="CF",12,IF(E50="NF",0, IF(E50="NFS",0, IF(E50="NFF",0, IF(E50="NFFF",0,""))))))))</f>
        <v/>
      </c>
      <c r="F53" s="29" t="str">
        <f t="shared" ref="F53:AI53" si="248">IF(F57&gt;0, (IF(F50="MF",8,IF(F50="TF",7,IF(F50="CF",12,IF(F50="NF",0, IF(F50="NFS",0, IF(F50="NFF",0, IF(F50="NFFF",0,"")))))))-F57), IF(F50="MF",8,IF(F50="TF",7,IF(F50="CF",12,IF(F50="NF",0, IF(F50="NFS",0, IF(F50="NFF",0, IF(F50="NFFF",0,""))))))))</f>
        <v/>
      </c>
      <c r="G53" s="29">
        <f t="shared" si="248"/>
        <v>0</v>
      </c>
      <c r="H53" s="29">
        <f t="shared" si="248"/>
        <v>0</v>
      </c>
      <c r="I53" s="29" t="str">
        <f t="shared" si="248"/>
        <v/>
      </c>
      <c r="J53" s="29" t="str">
        <f t="shared" si="248"/>
        <v/>
      </c>
      <c r="K53" s="29" t="str">
        <f t="shared" si="248"/>
        <v/>
      </c>
      <c r="L53" s="29" t="str">
        <f t="shared" si="248"/>
        <v/>
      </c>
      <c r="M53" s="29" t="str">
        <f t="shared" si="248"/>
        <v/>
      </c>
      <c r="N53" s="29" t="str">
        <f t="shared" si="248"/>
        <v/>
      </c>
      <c r="O53" s="29">
        <f t="shared" si="248"/>
        <v>0</v>
      </c>
      <c r="P53" s="29" t="str">
        <f t="shared" si="248"/>
        <v/>
      </c>
      <c r="Q53" s="29" t="str">
        <f t="shared" si="248"/>
        <v/>
      </c>
      <c r="R53" s="29" t="str">
        <f t="shared" si="248"/>
        <v/>
      </c>
      <c r="S53" s="29" t="str">
        <f t="shared" si="248"/>
        <v/>
      </c>
      <c r="T53" s="29" t="str">
        <f t="shared" si="248"/>
        <v/>
      </c>
      <c r="U53" s="29" t="str">
        <f t="shared" si="248"/>
        <v/>
      </c>
      <c r="V53" s="29">
        <f t="shared" si="248"/>
        <v>0</v>
      </c>
      <c r="W53" s="29" t="str">
        <f t="shared" si="248"/>
        <v/>
      </c>
      <c r="X53" s="29" t="str">
        <f t="shared" si="248"/>
        <v/>
      </c>
      <c r="Y53" s="29" t="str">
        <f t="shared" si="248"/>
        <v/>
      </c>
      <c r="Z53" s="29" t="str">
        <f t="shared" si="248"/>
        <v/>
      </c>
      <c r="AA53" s="29" t="str">
        <f t="shared" si="248"/>
        <v/>
      </c>
      <c r="AB53" s="29" t="str">
        <f t="shared" si="248"/>
        <v/>
      </c>
      <c r="AC53" s="29">
        <f t="shared" si="248"/>
        <v>0</v>
      </c>
      <c r="AD53" s="29" t="str">
        <f t="shared" si="248"/>
        <v/>
      </c>
      <c r="AE53" s="29" t="str">
        <f t="shared" si="248"/>
        <v/>
      </c>
      <c r="AF53" s="29" t="str">
        <f t="shared" si="248"/>
        <v/>
      </c>
      <c r="AG53" s="29" t="str">
        <f t="shared" si="248"/>
        <v/>
      </c>
      <c r="AH53" s="29" t="str">
        <f t="shared" si="248"/>
        <v/>
      </c>
      <c r="AI53" s="29" t="str">
        <f t="shared" si="248"/>
        <v/>
      </c>
      <c r="AJ53" s="29"/>
      <c r="AK53" s="29"/>
    </row>
    <row r="54" spans="1:37" x14ac:dyDescent="0.2">
      <c r="A54" s="123" t="s">
        <v>31</v>
      </c>
      <c r="B54" s="27">
        <f t="shared" si="215"/>
        <v>34</v>
      </c>
      <c r="C54" s="159">
        <f>B47/240*215%</f>
        <v>18578.089979166667</v>
      </c>
      <c r="D54" s="30">
        <f t="shared" si="246"/>
        <v>631655.05929166672</v>
      </c>
      <c r="E54" s="29" t="str">
        <f>IF(E58&gt;0,( IF(E50="TF",1,IF(E50="CF",1,IF(E50="NF",5, IF(E50="NFO",2, IF(E50="NFS",6, IF(E50="NFF",8, IF(E50="NFFF",8,"")))))))-E58), IF(E50="TF",1,IF(E50="CF",1,IF(E50="NF",2, IF(E50="NFO",2, IF(E50="NFS",6, IF(E50="NFF",8, IF(E50="NFFF",8,""))))))))</f>
        <v/>
      </c>
      <c r="F54" s="29" t="str">
        <f t="shared" ref="F54:AI54" si="249">IF(F58&gt;0,( IF(F50="TF",1,IF(F50="CF",1,IF(F50="NF",5, IF(F50="NFO",2, IF(F50="NFS",6, IF(F50="NFF",8, IF(F50="NFFF",8,"")))))))-F58), IF(F50="TF",1,IF(F50="CF",1,IF(F50="NF",2, IF(F50="NFO",2, IF(F50="NFS",6, IF(F50="NFF",8, IF(F50="NFFF",8,""))))))))</f>
        <v/>
      </c>
      <c r="G54" s="29">
        <f t="shared" si="249"/>
        <v>8</v>
      </c>
      <c r="H54" s="29">
        <f t="shared" si="249"/>
        <v>2</v>
      </c>
      <c r="I54" s="29" t="str">
        <f t="shared" si="249"/>
        <v/>
      </c>
      <c r="J54" s="29" t="str">
        <f t="shared" si="249"/>
        <v/>
      </c>
      <c r="K54" s="29" t="str">
        <f t="shared" si="249"/>
        <v/>
      </c>
      <c r="L54" s="29" t="str">
        <f t="shared" si="249"/>
        <v/>
      </c>
      <c r="M54" s="29" t="str">
        <f t="shared" si="249"/>
        <v/>
      </c>
      <c r="N54" s="29" t="str">
        <f t="shared" si="249"/>
        <v/>
      </c>
      <c r="O54" s="29">
        <f t="shared" si="249"/>
        <v>6</v>
      </c>
      <c r="P54" s="29">
        <f t="shared" si="249"/>
        <v>2</v>
      </c>
      <c r="Q54" s="29" t="str">
        <f t="shared" si="249"/>
        <v/>
      </c>
      <c r="R54" s="29" t="str">
        <f t="shared" si="249"/>
        <v/>
      </c>
      <c r="S54" s="29" t="str">
        <f t="shared" si="249"/>
        <v/>
      </c>
      <c r="T54" s="29" t="str">
        <f t="shared" si="249"/>
        <v/>
      </c>
      <c r="U54" s="29" t="str">
        <f t="shared" si="249"/>
        <v/>
      </c>
      <c r="V54" s="29">
        <f t="shared" si="249"/>
        <v>6</v>
      </c>
      <c r="W54" s="29">
        <f t="shared" si="249"/>
        <v>2</v>
      </c>
      <c r="X54" s="29" t="str">
        <f t="shared" si="249"/>
        <v/>
      </c>
      <c r="Y54" s="29" t="str">
        <f t="shared" si="249"/>
        <v/>
      </c>
      <c r="Z54" s="29" t="str">
        <f t="shared" si="249"/>
        <v/>
      </c>
      <c r="AA54" s="29" t="str">
        <f t="shared" si="249"/>
        <v/>
      </c>
      <c r="AB54" s="29" t="str">
        <f t="shared" si="249"/>
        <v/>
      </c>
      <c r="AC54" s="29">
        <f t="shared" si="249"/>
        <v>6</v>
      </c>
      <c r="AD54" s="29">
        <f t="shared" si="249"/>
        <v>2</v>
      </c>
      <c r="AE54" s="29" t="str">
        <f t="shared" si="249"/>
        <v/>
      </c>
      <c r="AF54" s="29" t="str">
        <f t="shared" si="249"/>
        <v/>
      </c>
      <c r="AG54" s="29" t="str">
        <f t="shared" si="249"/>
        <v/>
      </c>
      <c r="AH54" s="29" t="str">
        <f t="shared" si="249"/>
        <v/>
      </c>
      <c r="AI54" s="29" t="str">
        <f t="shared" si="249"/>
        <v/>
      </c>
      <c r="AJ54" s="29"/>
      <c r="AK54" s="29"/>
    </row>
    <row r="55" spans="1:37" x14ac:dyDescent="0.2">
      <c r="A55" s="123" t="s">
        <v>32</v>
      </c>
      <c r="B55" s="27">
        <f t="shared" si="215"/>
        <v>0</v>
      </c>
      <c r="C55" s="30">
        <f>B47/240*125%</f>
        <v>10801.215104166668</v>
      </c>
      <c r="D55" s="30">
        <f t="shared" si="246"/>
        <v>0</v>
      </c>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29"/>
      <c r="AG55" s="29"/>
      <c r="AH55" s="29"/>
      <c r="AI55" s="29"/>
      <c r="AJ55" s="29"/>
      <c r="AK55" s="29"/>
    </row>
    <row r="56" spans="1:37" x14ac:dyDescent="0.2">
      <c r="A56" s="123" t="s">
        <v>33</v>
      </c>
      <c r="B56" s="27">
        <f t="shared" si="215"/>
        <v>0</v>
      </c>
      <c r="C56" s="30">
        <f>B47/240*175%</f>
        <v>15121.701145833335</v>
      </c>
      <c r="D56" s="30">
        <f t="shared" si="246"/>
        <v>0</v>
      </c>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29"/>
      <c r="AK56" s="29"/>
    </row>
    <row r="57" spans="1:37" x14ac:dyDescent="0.2">
      <c r="A57" s="123" t="s">
        <v>34</v>
      </c>
      <c r="B57" s="27">
        <f t="shared" si="215"/>
        <v>0</v>
      </c>
      <c r="C57" s="30">
        <f>B47/240*200%</f>
        <v>17281.944166666668</v>
      </c>
      <c r="D57" s="32">
        <f t="shared" si="246"/>
        <v>0</v>
      </c>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29"/>
      <c r="AK57" s="29"/>
    </row>
    <row r="58" spans="1:37" x14ac:dyDescent="0.2">
      <c r="A58" s="123" t="s">
        <v>35</v>
      </c>
      <c r="B58" s="27">
        <f t="shared" si="215"/>
        <v>0</v>
      </c>
      <c r="C58" s="30">
        <f>B47/240*250%</f>
        <v>21602.430208333335</v>
      </c>
      <c r="D58" s="34">
        <f t="shared" si="246"/>
        <v>0</v>
      </c>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27"/>
      <c r="AK58" s="27"/>
    </row>
    <row r="59" spans="1:37" x14ac:dyDescent="0.2">
      <c r="B59" s="37">
        <f>SUM(B51:B58)</f>
        <v>232</v>
      </c>
      <c r="C59" s="2"/>
      <c r="D59" s="38">
        <f>ROUND((SUM(D51:D58)),0)</f>
        <v>1230474</v>
      </c>
      <c r="E59" s="39"/>
      <c r="F59" s="40"/>
      <c r="G59" s="41"/>
      <c r="H59" s="41"/>
      <c r="I59" s="41"/>
      <c r="J59" s="41"/>
      <c r="K59" s="41"/>
      <c r="L59" s="39"/>
      <c r="M59" s="40"/>
      <c r="N59" s="41"/>
      <c r="O59" s="41"/>
      <c r="P59" s="41"/>
      <c r="Q59" s="41"/>
      <c r="R59" s="41"/>
      <c r="S59" s="39"/>
      <c r="T59" s="40"/>
      <c r="U59" s="41"/>
      <c r="V59" s="41"/>
      <c r="W59" s="41"/>
      <c r="X59" s="41"/>
      <c r="Y59" s="41"/>
      <c r="Z59" s="39"/>
      <c r="AA59" s="39"/>
      <c r="AB59" s="41"/>
      <c r="AC59" s="41"/>
      <c r="AD59" s="41"/>
      <c r="AE59" s="41"/>
      <c r="AF59" s="41"/>
      <c r="AG59" s="39"/>
      <c r="AH59" s="41"/>
      <c r="AI59" s="41"/>
      <c r="AJ59" s="41"/>
      <c r="AK59" s="41"/>
    </row>
    <row r="60" spans="1:37" x14ac:dyDescent="0.2">
      <c r="B60" s="43">
        <f>SUM(B51:B54)-$AL$4</f>
        <v>56</v>
      </c>
      <c r="D60" s="44"/>
      <c r="E60" s="53"/>
      <c r="F60" s="54"/>
      <c r="G60" s="53"/>
      <c r="H60" s="55"/>
      <c r="I60" s="55"/>
      <c r="J60" s="55"/>
      <c r="K60" s="55"/>
      <c r="L60" s="53"/>
      <c r="M60" s="54"/>
      <c r="N60" s="53"/>
      <c r="O60" s="55"/>
      <c r="P60" s="55"/>
      <c r="Q60" s="55"/>
      <c r="R60" s="55"/>
      <c r="S60" s="53"/>
      <c r="T60" s="54"/>
      <c r="U60" s="53"/>
      <c r="V60" s="55"/>
      <c r="W60" s="55"/>
      <c r="X60" s="55"/>
      <c r="Y60" s="55"/>
      <c r="Z60" s="53"/>
      <c r="AA60" s="53"/>
      <c r="AB60" s="53"/>
      <c r="AC60" s="55"/>
      <c r="AD60" s="55"/>
      <c r="AE60" s="55"/>
      <c r="AF60" s="55"/>
      <c r="AG60" s="53"/>
      <c r="AH60" s="55"/>
      <c r="AI60" s="55"/>
      <c r="AJ60" s="55"/>
      <c r="AK60" s="56"/>
    </row>
    <row r="61" spans="1:37" ht="15.75" customHeight="1" x14ac:dyDescent="0.2">
      <c r="A61" s="123" t="s">
        <v>108</v>
      </c>
      <c r="B61" s="163">
        <f>+B47</f>
        <v>2073833.3</v>
      </c>
      <c r="C61" s="164"/>
      <c r="D61" s="165"/>
      <c r="E61" s="10">
        <f t="shared" ref="E61:AF61" si="250">+D61+1</f>
        <v>1</v>
      </c>
      <c r="F61" s="10">
        <f t="shared" si="250"/>
        <v>2</v>
      </c>
      <c r="G61" s="10">
        <f t="shared" si="250"/>
        <v>3</v>
      </c>
      <c r="H61" s="10">
        <f t="shared" si="250"/>
        <v>4</v>
      </c>
      <c r="I61" s="10">
        <f t="shared" si="250"/>
        <v>5</v>
      </c>
      <c r="J61" s="10">
        <f t="shared" si="250"/>
        <v>6</v>
      </c>
      <c r="K61" s="10">
        <f t="shared" si="250"/>
        <v>7</v>
      </c>
      <c r="L61" s="10">
        <f t="shared" si="250"/>
        <v>8</v>
      </c>
      <c r="M61" s="10">
        <f t="shared" si="250"/>
        <v>9</v>
      </c>
      <c r="N61" s="10">
        <f t="shared" si="250"/>
        <v>10</v>
      </c>
      <c r="O61" s="10">
        <f t="shared" si="250"/>
        <v>11</v>
      </c>
      <c r="P61" s="10">
        <f t="shared" si="250"/>
        <v>12</v>
      </c>
      <c r="Q61" s="10">
        <f t="shared" si="250"/>
        <v>13</v>
      </c>
      <c r="R61" s="10">
        <f t="shared" si="250"/>
        <v>14</v>
      </c>
      <c r="S61" s="10">
        <f t="shared" si="250"/>
        <v>15</v>
      </c>
      <c r="T61" s="10">
        <f t="shared" si="250"/>
        <v>16</v>
      </c>
      <c r="U61" s="10">
        <f t="shared" si="250"/>
        <v>17</v>
      </c>
      <c r="V61" s="10">
        <f t="shared" si="250"/>
        <v>18</v>
      </c>
      <c r="W61" s="10">
        <f t="shared" si="250"/>
        <v>19</v>
      </c>
      <c r="X61" s="10">
        <f t="shared" si="250"/>
        <v>20</v>
      </c>
      <c r="Y61" s="10">
        <f t="shared" si="250"/>
        <v>21</v>
      </c>
      <c r="Z61" s="10">
        <f t="shared" si="250"/>
        <v>22</v>
      </c>
      <c r="AA61" s="10">
        <f t="shared" si="250"/>
        <v>23</v>
      </c>
      <c r="AB61" s="10">
        <f t="shared" si="250"/>
        <v>24</v>
      </c>
      <c r="AC61" s="10">
        <f t="shared" si="250"/>
        <v>25</v>
      </c>
      <c r="AD61" s="10">
        <f t="shared" si="250"/>
        <v>26</v>
      </c>
      <c r="AE61" s="10">
        <f t="shared" si="250"/>
        <v>27</v>
      </c>
      <c r="AF61" s="10">
        <f t="shared" si="250"/>
        <v>28</v>
      </c>
      <c r="AG61" s="10">
        <v>29</v>
      </c>
      <c r="AH61" s="10">
        <v>30</v>
      </c>
      <c r="AI61" s="10">
        <v>31</v>
      </c>
      <c r="AJ61" s="12"/>
      <c r="AK61" s="12"/>
    </row>
    <row r="62" spans="1:37" ht="15.75" customHeight="1" x14ac:dyDescent="0.2">
      <c r="A62" s="124"/>
      <c r="B62" s="14" t="s">
        <v>7</v>
      </c>
      <c r="C62" s="14" t="s">
        <v>8</v>
      </c>
      <c r="D62" s="14" t="s">
        <v>9</v>
      </c>
      <c r="E62" s="121" t="s">
        <v>10</v>
      </c>
      <c r="F62" s="19" t="s">
        <v>14</v>
      </c>
      <c r="G62" s="57" t="s">
        <v>15</v>
      </c>
      <c r="H62" s="19" t="s">
        <v>16</v>
      </c>
      <c r="I62" s="19" t="s">
        <v>11</v>
      </c>
      <c r="J62" s="58" t="s">
        <v>11</v>
      </c>
      <c r="K62" s="19" t="s">
        <v>12</v>
      </c>
      <c r="L62" s="19" t="s">
        <v>13</v>
      </c>
      <c r="M62" s="19" t="s">
        <v>14</v>
      </c>
      <c r="N62" s="57" t="s">
        <v>15</v>
      </c>
      <c r="O62" s="19" t="s">
        <v>16</v>
      </c>
      <c r="P62" s="19" t="s">
        <v>11</v>
      </c>
      <c r="Q62" s="58" t="s">
        <v>11</v>
      </c>
      <c r="R62" s="19" t="s">
        <v>12</v>
      </c>
      <c r="S62" s="19" t="s">
        <v>13</v>
      </c>
      <c r="T62" s="19" t="s">
        <v>14</v>
      </c>
      <c r="U62" s="57" t="s">
        <v>15</v>
      </c>
      <c r="V62" s="121" t="s">
        <v>10</v>
      </c>
      <c r="W62" s="19" t="s">
        <v>11</v>
      </c>
      <c r="X62" s="58" t="s">
        <v>11</v>
      </c>
      <c r="Y62" s="19" t="s">
        <v>12</v>
      </c>
      <c r="Z62" s="19" t="s">
        <v>13</v>
      </c>
      <c r="AA62" s="19" t="s">
        <v>14</v>
      </c>
      <c r="AB62" s="57" t="s">
        <v>15</v>
      </c>
      <c r="AC62" s="19" t="s">
        <v>16</v>
      </c>
      <c r="AD62" s="19" t="s">
        <v>11</v>
      </c>
      <c r="AE62" s="58" t="s">
        <v>11</v>
      </c>
      <c r="AF62" s="19" t="s">
        <v>12</v>
      </c>
      <c r="AG62" s="19" t="s">
        <v>13</v>
      </c>
      <c r="AH62" s="19" t="s">
        <v>14</v>
      </c>
      <c r="AI62" s="57" t="s">
        <v>15</v>
      </c>
      <c r="AJ62" s="51"/>
      <c r="AK62" s="20"/>
    </row>
    <row r="63" spans="1:37" ht="15.75" customHeight="1" x14ac:dyDescent="0.2">
      <c r="A63" s="125" t="s">
        <v>18</v>
      </c>
      <c r="B63" s="170" t="s">
        <v>19</v>
      </c>
      <c r="C63" s="171"/>
      <c r="D63" s="172"/>
      <c r="E63" s="19" t="s">
        <v>20</v>
      </c>
      <c r="F63" s="19" t="s">
        <v>20</v>
      </c>
      <c r="G63" s="19" t="s">
        <v>20</v>
      </c>
      <c r="H63" s="19" t="s">
        <v>20</v>
      </c>
      <c r="I63" s="19" t="s">
        <v>20</v>
      </c>
      <c r="J63" s="19" t="s">
        <v>20</v>
      </c>
      <c r="K63" s="19" t="s">
        <v>20</v>
      </c>
      <c r="L63" s="19" t="s">
        <v>20</v>
      </c>
      <c r="M63" s="19" t="s">
        <v>20</v>
      </c>
      <c r="N63" s="19" t="s">
        <v>20</v>
      </c>
      <c r="O63" s="19" t="s">
        <v>20</v>
      </c>
      <c r="P63" s="19" t="s">
        <v>20</v>
      </c>
      <c r="Q63" s="19" t="s">
        <v>20</v>
      </c>
      <c r="R63" s="19" t="s">
        <v>20</v>
      </c>
      <c r="S63" s="19" t="s">
        <v>20</v>
      </c>
      <c r="T63" s="19" t="s">
        <v>20</v>
      </c>
      <c r="U63" s="19" t="s">
        <v>20</v>
      </c>
      <c r="V63" s="19" t="s">
        <v>20</v>
      </c>
      <c r="W63" s="19" t="s">
        <v>20</v>
      </c>
      <c r="X63" s="19" t="s">
        <v>20</v>
      </c>
      <c r="Y63" s="19" t="s">
        <v>20</v>
      </c>
      <c r="Z63" s="19" t="s">
        <v>20</v>
      </c>
      <c r="AA63" s="19" t="s">
        <v>20</v>
      </c>
      <c r="AB63" s="19" t="s">
        <v>20</v>
      </c>
      <c r="AC63" s="19" t="s">
        <v>20</v>
      </c>
      <c r="AD63" s="19" t="s">
        <v>20</v>
      </c>
      <c r="AE63" s="19" t="s">
        <v>20</v>
      </c>
      <c r="AF63" s="19" t="s">
        <v>20</v>
      </c>
      <c r="AG63" s="19" t="s">
        <v>20</v>
      </c>
      <c r="AH63" s="19" t="s">
        <v>20</v>
      </c>
      <c r="AI63" s="19" t="s">
        <v>20</v>
      </c>
      <c r="AJ63" s="52"/>
      <c r="AK63" s="24"/>
    </row>
    <row r="64" spans="1:37" ht="15.75" hidden="1" customHeight="1" x14ac:dyDescent="0.2">
      <c r="A64" s="167" t="s">
        <v>23</v>
      </c>
      <c r="B64" s="168"/>
      <c r="C64" s="168"/>
      <c r="D64" s="169"/>
      <c r="E64" s="25" t="str">
        <f>IF(AND(E63="URG",E62="S"),"URGS",IF(AND(E63="N",E62="F",F62="F"),"NFFF",IF(AND(E63="N",E62="D",F62="F"),"NFF",IF(AND(E63="N",E62="D"),"NFO",IF(AND(E63="N",E62="S"),"NFS",IF(AND(E63="N",E62="F"),"NF",IF(AND(E63="N",E62="D"),"NF",IF(E63="N","N",IF(AND(E63="M",E62="F"),"MF",IF(AND(E63="M",E62="D"),"MF",IF(E63="M","M",IF(AND(E63="T",E62="F"),"TF",IF(AND(E63="T",E62="D"),"TF",IF(E63="T","T",IF(AND(E63="C",E62="F"),"CF",IF(AND(E63="C",E62="D"),"CF",IF(E63="C","C",IF(AND(E63="L",E62="F"),"LF",IF(AND(E63="L",E62="D"),"LF", IF(E63="L","L",IF(E63="SC","PS", IF(E63="SA","PS",IF(E63="TV","PS", IF(E63="MI","PS", IF(E63="MT","PS", IF(E63="URG","URGO",""))))))))))))))))))))))))))</f>
        <v>NF</v>
      </c>
      <c r="F64" s="25" t="str">
        <f>IF(AND(F63="URG",F62="S"),"URGS",IF(AND(F63="N",F62="F",G62="F"),"NFFF",IF(AND(F63="N",F62="D",G62="F"),"NFF",IF(AND(F63="N",F62="D"),"NFO",IF(AND(F63="N",F62="S"),"NFS",IF(AND(F63="N",F62="F"),"NF",IF(AND(F63="N",F62="D"),"NF",IF(F63="N","N",IF(AND(F63="M",F62="F"),"MF",IF(AND(F63="M",F62="D"),"MF",IF(F63="M","M",IF(AND(F63="T",F62="F"),"TF",IF(AND(F63="T",F62="D"),"TF",IF(F63="T","T",IF(AND(F63="C",F62="F"),"CF",IF(AND(F63="C",F62="D"),"CF",IF(F63="C","C",IF(AND(F63="L",F62="F"),"LF",IF(AND(F63="L",F62="D"),"LF", IF(F63="L","L",IF(F63="SC","PS", IF(F63="SA","PS",IF(F63="TV","PS", IF(F63="MI","PS", IF(F63="MT","PS", IF(F63="URG","URGO",""))))))))))))))))))))))))))</f>
        <v>NFS</v>
      </c>
      <c r="G64" s="25" t="str">
        <f>IF(AND(G63="URG",G62="S"),"URGS",IF(AND(G63="N",G62="F",H62="F"),"NFFF",IF(AND(G63="N",G62="D",H62="F"),"NFF",IF(AND(G63="N",G62="D"),"NFO",IF(AND(G63="N",G62="S"),"NFS",IF(AND(G63="N",G62="F"),"NF",IF(AND(G63="N",G62="D"),"NF",IF(G63="N","N",IF(AND(G63="M",G62="F"),"MF",IF(AND(G63="M",G62="D"),"MF",IF(G63="M","M",IF(AND(G63="T",G62="F"),"TF",IF(AND(G63="T",G62="D"),"TF",IF(G63="T","T",IF(AND(G63="C",G62="F"),"CF",IF(AND(G63="C",G62="D"),"CF",IF(G63="C","C",IF(AND(G63="L",G62="F"),"LF",IF(AND(G63="L",G62="D"),"LF", IF(G63="L","L",IF(G63="SC","PS", IF(G63="SA","PS",IF(G63="TV","PS", IF(G63="MI","PS", IF(G63="MT","PS", IF(G63="URG","URGO",""))))))))))))))))))))))))))</f>
        <v>NFO</v>
      </c>
      <c r="H64" s="25" t="str">
        <f>IF(AND(H63="URG",H62="S"),"URGS",IF(AND(H63="N",H62="F",I62="F"),"NFFF",IF(AND(H63="N",H62="D",I62="F"),"NFF",IF(AND(H63="N",H62="D"),"NFO",IF(AND(H63="N",H62="S"),"NFS",IF(AND(H63="N",H62="F"),"NF",IF(AND(H63="N",H62="D"),"NF",IF(H63="N","N",IF(AND(H63="M",H62="F"),"MF",IF(AND(H63="M",H62="D"),"MF",IF(H63="M","M",IF(AND(H63="T",H62="F"),"TF",IF(AND(H63="T",H62="D"),"TF",IF(H63="T","T",IF(AND(H63="C",H62="F"),"CF",IF(AND(H63="C",H62="D"),"CF",IF(H63="C","C",IF(AND(H63="L",H62="F"),"LF",IF(AND(H63="L",H62="D"),"LF", IF(H63="L","L",IF(H63="SC","PS", IF(H63="SA","PS",IF(H63="TV","PS", IF(H63="MI","PS", IF(H63="MT","PS", IF(H63="URG","URGO",""))))))))))))))))))))))))))</f>
        <v>N</v>
      </c>
      <c r="I64" s="25"/>
      <c r="J64" s="25" t="str">
        <f t="shared" ref="J64" si="251">IF(AND(J63="URG",J62="S"),"URGS",IF(AND(J63="N",J62="F",K62="F"),"NFFF",IF(AND(J63="N",J62="D",K62="F"),"NFF",IF(AND(J63="N",J62="D"),"NFO",IF(AND(J63="N",J62="S"),"NFS",IF(AND(J63="N",J62="F"),"NF",IF(AND(J63="N",J62="D"),"NF",IF(J63="N","N",IF(AND(J63="M",J62="F"),"MF",IF(AND(J63="M",J62="D"),"MF",IF(J63="M","M",IF(AND(J63="T",J62="F"),"TF",IF(AND(J63="T",J62="D"),"TF",IF(J63="T","T",IF(AND(J63="C",J62="F"),"CF",IF(AND(J63="C",J62="D"),"CF",IF(J63="C","C",IF(AND(J63="L",J62="F"),"LF",IF(AND(J63="L",J62="D"),"LF", IF(J63="L","L",IF(J63="SC","PS", IF(J63="SA","PS",IF(J63="TV","PS", IF(J63="MI","PS", IF(J63="MT","PS", IF(J63="URG","URGO",""))))))))))))))))))))))))))</f>
        <v>N</v>
      </c>
      <c r="K64" s="25" t="str">
        <f t="shared" ref="K64" si="252">IF(AND(K63="URG",K62="S"),"URGS",IF(AND(K63="N",K62="F",L62="F"),"NFFF",IF(AND(K63="N",K62="D",L62="F"),"NFF",IF(AND(K63="N",K62="D"),"NFO",IF(AND(K63="N",K62="S"),"NFS",IF(AND(K63="N",K62="F"),"NF",IF(AND(K63="N",K62="D"),"NF",IF(K63="N","N",IF(AND(K63="M",K62="F"),"MF",IF(AND(K63="M",K62="D"),"MF",IF(K63="M","M",IF(AND(K63="T",K62="F"),"TF",IF(AND(K63="T",K62="D"),"TF",IF(K63="T","T",IF(AND(K63="C",K62="F"),"CF",IF(AND(K63="C",K62="D"),"CF",IF(K63="C","C",IF(AND(K63="L",K62="F"),"LF",IF(AND(K63="L",K62="D"),"LF", IF(K63="L","L",IF(K63="SC","PS", IF(K63="SA","PS",IF(K63="TV","PS", IF(K63="MI","PS", IF(K63="MT","PS", IF(K63="URG","URGO",""))))))))))))))))))))))))))</f>
        <v>N</v>
      </c>
      <c r="L64" s="25" t="str">
        <f t="shared" ref="L64" si="253">IF(AND(L63="URG",L62="S"),"URGS",IF(AND(L63="N",L62="F",M62="F"),"NFFF",IF(AND(L63="N",L62="D",M62="F"),"NFF",IF(AND(L63="N",L62="D"),"NFO",IF(AND(L63="N",L62="S"),"NFS",IF(AND(L63="N",L62="F"),"NF",IF(AND(L63="N",L62="D"),"NF",IF(L63="N","N",IF(AND(L63="M",L62="F"),"MF",IF(AND(L63="M",L62="D"),"MF",IF(L63="M","M",IF(AND(L63="T",L62="F"),"TF",IF(AND(L63="T",L62="D"),"TF",IF(L63="T","T",IF(AND(L63="C",L62="F"),"CF",IF(AND(L63="C",L62="D"),"CF",IF(L63="C","C",IF(AND(L63="L",L62="F"),"LF",IF(AND(L63="L",L62="D"),"LF", IF(L63="L","L",IF(L63="SC","PS", IF(L63="SA","PS",IF(L63="TV","PS", IF(L63="MI","PS", IF(L63="MT","PS", IF(L63="URG","URGO",""))))))))))))))))))))))))))</f>
        <v>N</v>
      </c>
      <c r="M64" s="25" t="str">
        <f t="shared" ref="M64" si="254">IF(AND(M63="URG",M62="S"),"URGS",IF(AND(M63="N",M62="F",N62="F"),"NFFF",IF(AND(M63="N",M62="D",N62="F"),"NFF",IF(AND(M63="N",M62="D"),"NFO",IF(AND(M63="N",M62="S"),"NFS",IF(AND(M63="N",M62="F"),"NF",IF(AND(M63="N",M62="D"),"NF",IF(M63="N","N",IF(AND(M63="M",M62="F"),"MF",IF(AND(M63="M",M62="D"),"MF",IF(M63="M","M",IF(AND(M63="T",M62="F"),"TF",IF(AND(M63="T",M62="D"),"TF",IF(M63="T","T",IF(AND(M63="C",M62="F"),"CF",IF(AND(M63="C",M62="D"),"CF",IF(M63="C","C",IF(AND(M63="L",M62="F"),"LF",IF(AND(M63="L",M62="D"),"LF", IF(M63="L","L",IF(M63="SC","PS", IF(M63="SA","PS",IF(M63="TV","PS", IF(M63="MI","PS", IF(M63="MT","PS", IF(M63="URG","URGO",""))))))))))))))))))))))))))</f>
        <v>NFS</v>
      </c>
      <c r="N64" s="25" t="str">
        <f t="shared" ref="N64" si="255">IF(AND(N63="URG",N62="S"),"URGS",IF(AND(N63="N",N62="F",O62="F"),"NFFF",IF(AND(N63="N",N62="D",O62="F"),"NFF",IF(AND(N63="N",N62="D"),"NFO",IF(AND(N63="N",N62="S"),"NFS",IF(AND(N63="N",N62="F"),"NF",IF(AND(N63="N",N62="D"),"NF",IF(N63="N","N",IF(AND(N63="M",N62="F"),"MF",IF(AND(N63="M",N62="D"),"MF",IF(N63="M","M",IF(AND(N63="T",N62="F"),"TF",IF(AND(N63="T",N62="D"),"TF",IF(N63="T","T",IF(AND(N63="C",N62="F"),"CF",IF(AND(N63="C",N62="D"),"CF",IF(N63="C","C",IF(AND(N63="L",N62="F"),"LF",IF(AND(N63="L",N62="D"),"LF", IF(N63="L","L",IF(N63="SC","PS", IF(N63="SA","PS",IF(N63="TV","PS", IF(N63="MI","PS", IF(N63="MT","PS", IF(N63="URG","URGO",""))))))))))))))))))))))))))</f>
        <v>NFO</v>
      </c>
      <c r="O64" s="25" t="str">
        <f t="shared" ref="O64" si="256">IF(AND(O63="URG",O62="S"),"URGS",IF(AND(O63="N",O62="F",P62="F"),"NFFF",IF(AND(O63="N",O62="D",P62="F"),"NFF",IF(AND(O63="N",O62="D"),"NFO",IF(AND(O63="N",O62="S"),"NFS",IF(AND(O63="N",O62="F"),"NF",IF(AND(O63="N",O62="D"),"NF",IF(O63="N","N",IF(AND(O63="M",O62="F"),"MF",IF(AND(O63="M",O62="D"),"MF",IF(O63="M","M",IF(AND(O63="T",O62="F"),"TF",IF(AND(O63="T",O62="D"),"TF",IF(O63="T","T",IF(AND(O63="C",O62="F"),"CF",IF(AND(O63="C",O62="D"),"CF",IF(O63="C","C",IF(AND(O63="L",O62="F"),"LF",IF(AND(O63="L",O62="D"),"LF", IF(O63="L","L",IF(O63="SC","PS", IF(O63="SA","PS",IF(O63="TV","PS", IF(O63="MI","PS", IF(O63="MT","PS", IF(O63="URG","URGO",""))))))))))))))))))))))))))</f>
        <v>N</v>
      </c>
      <c r="P64" s="25" t="str">
        <f t="shared" ref="P64" si="257">IF(AND(P63="URG",P62="S"),"URGS",IF(AND(P63="N",P62="F",Q62="F"),"NFFF",IF(AND(P63="N",P62="D",Q62="F"),"NFF",IF(AND(P63="N",P62="D"),"NFO",IF(AND(P63="N",P62="S"),"NFS",IF(AND(P63="N",P62="F"),"NF",IF(AND(P63="N",P62="D"),"NF",IF(P63="N","N",IF(AND(P63="M",P62="F"),"MF",IF(AND(P63="M",P62="D"),"MF",IF(P63="M","M",IF(AND(P63="T",P62="F"),"TF",IF(AND(P63="T",P62="D"),"TF",IF(P63="T","T",IF(AND(P63="C",P62="F"),"CF",IF(AND(P63="C",P62="D"),"CF",IF(P63="C","C",IF(AND(P63="L",P62="F"),"LF",IF(AND(P63="L",P62="D"),"LF", IF(P63="L","L",IF(P63="SC","PS", IF(P63="SA","PS",IF(P63="TV","PS", IF(P63="MI","PS", IF(P63="MT","PS", IF(P63="URG","URGO",""))))))))))))))))))))))))))</f>
        <v>N</v>
      </c>
      <c r="Q64" s="25" t="str">
        <f t="shared" ref="Q64" si="258">IF(AND(Q63="URG",Q62="S"),"URGS",IF(AND(Q63="N",Q62="F",R62="F"),"NFFF",IF(AND(Q63="N",Q62="D",R62="F"),"NFF",IF(AND(Q63="N",Q62="D"),"NFO",IF(AND(Q63="N",Q62="S"),"NFS",IF(AND(Q63="N",Q62="F"),"NF",IF(AND(Q63="N",Q62="D"),"NF",IF(Q63="N","N",IF(AND(Q63="M",Q62="F"),"MF",IF(AND(Q63="M",Q62="D"),"MF",IF(Q63="M","M",IF(AND(Q63="T",Q62="F"),"TF",IF(AND(Q63="T",Q62="D"),"TF",IF(Q63="T","T",IF(AND(Q63="C",Q62="F"),"CF",IF(AND(Q63="C",Q62="D"),"CF",IF(Q63="C","C",IF(AND(Q63="L",Q62="F"),"LF",IF(AND(Q63="L",Q62="D"),"LF", IF(Q63="L","L",IF(Q63="SC","PS", IF(Q63="SA","PS",IF(Q63="TV","PS", IF(Q63="MI","PS", IF(Q63="MT","PS", IF(Q63="URG","URGO",""))))))))))))))))))))))))))</f>
        <v>N</v>
      </c>
      <c r="R64" s="25" t="str">
        <f t="shared" ref="R64" si="259">IF(AND(R63="URG",R62="S"),"URGS",IF(AND(R63="N",R62="F",S62="F"),"NFFF",IF(AND(R63="N",R62="D",S62="F"),"NFF",IF(AND(R63="N",R62="D"),"NFO",IF(AND(R63="N",R62="S"),"NFS",IF(AND(R63="N",R62="F"),"NF",IF(AND(R63="N",R62="D"),"NF",IF(R63="N","N",IF(AND(R63="M",R62="F"),"MF",IF(AND(R63="M",R62="D"),"MF",IF(R63="M","M",IF(AND(R63="T",R62="F"),"TF",IF(AND(R63="T",R62="D"),"TF",IF(R63="T","T",IF(AND(R63="C",R62="F"),"CF",IF(AND(R63="C",R62="D"),"CF",IF(R63="C","C",IF(AND(R63="L",R62="F"),"LF",IF(AND(R63="L",R62="D"),"LF", IF(R63="L","L",IF(R63="SC","PS", IF(R63="SA","PS",IF(R63="TV","PS", IF(R63="MI","PS", IF(R63="MT","PS", IF(R63="URG","URGO",""))))))))))))))))))))))))))</f>
        <v>N</v>
      </c>
      <c r="S64" s="25" t="str">
        <f t="shared" ref="S64" si="260">IF(AND(S63="URG",S62="S"),"URGS",IF(AND(S63="N",S62="F",T62="F"),"NFFF",IF(AND(S63="N",S62="D",T62="F"),"NFF",IF(AND(S63="N",S62="D"),"NFO",IF(AND(S63="N",S62="S"),"NFS",IF(AND(S63="N",S62="F"),"NF",IF(AND(S63="N",S62="D"),"NF",IF(S63="N","N",IF(AND(S63="M",S62="F"),"MF",IF(AND(S63="M",S62="D"),"MF",IF(S63="M","M",IF(AND(S63="T",S62="F"),"TF",IF(AND(S63="T",S62="D"),"TF",IF(S63="T","T",IF(AND(S63="C",S62="F"),"CF",IF(AND(S63="C",S62="D"),"CF",IF(S63="C","C",IF(AND(S63="L",S62="F"),"LF",IF(AND(S63="L",S62="D"),"LF", IF(S63="L","L",IF(S63="SC","PS", IF(S63="SA","PS",IF(S63="TV","PS", IF(S63="MI","PS", IF(S63="MT","PS", IF(S63="URG","URGO",""))))))))))))))))))))))))))</f>
        <v>N</v>
      </c>
      <c r="T64" s="25" t="str">
        <f t="shared" ref="T64" si="261">IF(AND(T63="URG",T62="S"),"URGS",IF(AND(T63="N",T62="F",U62="F"),"NFFF",IF(AND(T63="N",T62="D",U62="F"),"NFF",IF(AND(T63="N",T62="D"),"NFO",IF(AND(T63="N",T62="S"),"NFS",IF(AND(T63="N",T62="F"),"NF",IF(AND(T63="N",T62="D"),"NF",IF(T63="N","N",IF(AND(T63="M",T62="F"),"MF",IF(AND(T63="M",T62="D"),"MF",IF(T63="M","M",IF(AND(T63="T",T62="F"),"TF",IF(AND(T63="T",T62="D"),"TF",IF(T63="T","T",IF(AND(T63="C",T62="F"),"CF",IF(AND(T63="C",T62="D"),"CF",IF(T63="C","C",IF(AND(T63="L",T62="F"),"LF",IF(AND(T63="L",T62="D"),"LF", IF(T63="L","L",IF(T63="SC","PS", IF(T63="SA","PS",IF(T63="TV","PS", IF(T63="MI","PS", IF(T63="MT","PS", IF(T63="URG","URGO",""))))))))))))))))))))))))))</f>
        <v>NFS</v>
      </c>
      <c r="U64" s="25" t="str">
        <f t="shared" ref="U64" si="262">IF(AND(U63="URG",U62="S"),"URGS",IF(AND(U63="N",U62="F",V62="F"),"NFFF",IF(AND(U63="N",U62="D",V62="F"),"NFF",IF(AND(U63="N",U62="D"),"NFO",IF(AND(U63="N",U62="S"),"NFS",IF(AND(U63="N",U62="F"),"NF",IF(AND(U63="N",U62="D"),"NF",IF(U63="N","N",IF(AND(U63="M",U62="F"),"MF",IF(AND(U63="M",U62="D"),"MF",IF(U63="M","M",IF(AND(U63="T",U62="F"),"TF",IF(AND(U63="T",U62="D"),"TF",IF(U63="T","T",IF(AND(U63="C",U62="F"),"CF",IF(AND(U63="C",U62="D"),"CF",IF(U63="C","C",IF(AND(U63="L",U62="F"),"LF",IF(AND(U63="L",U62="D"),"LF", IF(U63="L","L",IF(U63="SC","PS", IF(U63="SA","PS",IF(U63="TV","PS", IF(U63="MI","PS", IF(U63="MT","PS", IF(U63="URG","URGO",""))))))))))))))))))))))))))</f>
        <v>NFF</v>
      </c>
      <c r="V64" s="25" t="str">
        <f t="shared" ref="V64" si="263">IF(AND(V63="URG",V62="S"),"URGS",IF(AND(V63="N",V62="F",W62="F"),"NFFF",IF(AND(V63="N",V62="D",W62="F"),"NFF",IF(AND(V63="N",V62="D"),"NFO",IF(AND(V63="N",V62="S"),"NFS",IF(AND(V63="N",V62="F"),"NF",IF(AND(V63="N",V62="D"),"NF",IF(V63="N","N",IF(AND(V63="M",V62="F"),"MF",IF(AND(V63="M",V62="D"),"MF",IF(V63="M","M",IF(AND(V63="T",V62="F"),"TF",IF(AND(V63="T",V62="D"),"TF",IF(V63="T","T",IF(AND(V63="C",V62="F"),"CF",IF(AND(V63="C",V62="D"),"CF",IF(V63="C","C",IF(AND(V63="L",V62="F"),"LF",IF(AND(V63="L",V62="D"),"LF", IF(V63="L","L",IF(V63="SC","PS", IF(V63="SA","PS",IF(V63="TV","PS", IF(V63="MI","PS", IF(V63="MT","PS", IF(V63="URG","URGO",""))))))))))))))))))))))))))</f>
        <v>NF</v>
      </c>
      <c r="W64" s="25" t="str">
        <f t="shared" ref="W64" si="264">IF(AND(W63="URG",W62="S"),"URGS",IF(AND(W63="N",W62="F",X62="F"),"NFFF",IF(AND(W63="N",W62="D",X62="F"),"NFF",IF(AND(W63="N",W62="D"),"NFO",IF(AND(W63="N",W62="S"),"NFS",IF(AND(W63="N",W62="F"),"NF",IF(AND(W63="N",W62="D"),"NF",IF(W63="N","N",IF(AND(W63="M",W62="F"),"MF",IF(AND(W63="M",W62="D"),"MF",IF(W63="M","M",IF(AND(W63="T",W62="F"),"TF",IF(AND(W63="T",W62="D"),"TF",IF(W63="T","T",IF(AND(W63="C",W62="F"),"CF",IF(AND(W63="C",W62="D"),"CF",IF(W63="C","C",IF(AND(W63="L",W62="F"),"LF",IF(AND(W63="L",W62="D"),"LF", IF(W63="L","L",IF(W63="SC","PS", IF(W63="SA","PS",IF(W63="TV","PS", IF(W63="MI","PS", IF(W63="MT","PS", IF(W63="URG","URGO",""))))))))))))))))))))))))))</f>
        <v>N</v>
      </c>
      <c r="X64" s="25" t="str">
        <f t="shared" ref="X64" si="265">IF(AND(X63="URG",X62="S"),"URGS",IF(AND(X63="N",X62="F",Y62="F"),"NFFF",IF(AND(X63="N",X62="D",Y62="F"),"NFF",IF(AND(X63="N",X62="D"),"NFO",IF(AND(X63="N",X62="S"),"NFS",IF(AND(X63="N",X62="F"),"NF",IF(AND(X63="N",X62="D"),"NF",IF(X63="N","N",IF(AND(X63="M",X62="F"),"MF",IF(AND(X63="M",X62="D"),"MF",IF(X63="M","M",IF(AND(X63="T",X62="F"),"TF",IF(AND(X63="T",X62="D"),"TF",IF(X63="T","T",IF(AND(X63="C",X62="F"),"CF",IF(AND(X63="C",X62="D"),"CF",IF(X63="C","C",IF(AND(X63="L",X62="F"),"LF",IF(AND(X63="L",X62="D"),"LF", IF(X63="L","L",IF(X63="SC","PS", IF(X63="SA","PS",IF(X63="TV","PS", IF(X63="MI","PS", IF(X63="MT","PS", IF(X63="URG","URGO",""))))))))))))))))))))))))))</f>
        <v>N</v>
      </c>
      <c r="Y64" s="25" t="str">
        <f t="shared" ref="Y64" si="266">IF(AND(Y63="URG",Y62="S"),"URGS",IF(AND(Y63="N",Y62="F",Z62="F"),"NFFF",IF(AND(Y63="N",Y62="D",Z62="F"),"NFF",IF(AND(Y63="N",Y62="D"),"NFO",IF(AND(Y63="N",Y62="S"),"NFS",IF(AND(Y63="N",Y62="F"),"NF",IF(AND(Y63="N",Y62="D"),"NF",IF(Y63="N","N",IF(AND(Y63="M",Y62="F"),"MF",IF(AND(Y63="M",Y62="D"),"MF",IF(Y63="M","M",IF(AND(Y63="T",Y62="F"),"TF",IF(AND(Y63="T",Y62="D"),"TF",IF(Y63="T","T",IF(AND(Y63="C",Y62="F"),"CF",IF(AND(Y63="C",Y62="D"),"CF",IF(Y63="C","C",IF(AND(Y63="L",Y62="F"),"LF",IF(AND(Y63="L",Y62="D"),"LF", IF(Y63="L","L",IF(Y63="SC","PS", IF(Y63="SA","PS",IF(Y63="TV","PS", IF(Y63="MI","PS", IF(Y63="MT","PS", IF(Y63="URG","URGO",""))))))))))))))))))))))))))</f>
        <v>N</v>
      </c>
      <c r="Z64" s="25" t="str">
        <f t="shared" ref="Z64" si="267">IF(AND(Z63="URG",Z62="S"),"URGS",IF(AND(Z63="N",Z62="F",AA62="F"),"NFFF",IF(AND(Z63="N",Z62="D",AA62="F"),"NFF",IF(AND(Z63="N",Z62="D"),"NFO",IF(AND(Z63="N",Z62="S"),"NFS",IF(AND(Z63="N",Z62="F"),"NF",IF(AND(Z63="N",Z62="D"),"NF",IF(Z63="N","N",IF(AND(Z63="M",Z62="F"),"MF",IF(AND(Z63="M",Z62="D"),"MF",IF(Z63="M","M",IF(AND(Z63="T",Z62="F"),"TF",IF(AND(Z63="T",Z62="D"),"TF",IF(Z63="T","T",IF(AND(Z63="C",Z62="F"),"CF",IF(AND(Z63="C",Z62="D"),"CF",IF(Z63="C","C",IF(AND(Z63="L",Z62="F"),"LF",IF(AND(Z63="L",Z62="D"),"LF", IF(Z63="L","L",IF(Z63="SC","PS", IF(Z63="SA","PS",IF(Z63="TV","PS", IF(Z63="MI","PS", IF(Z63="MT","PS", IF(Z63="URG","URGO",""))))))))))))))))))))))))))</f>
        <v>N</v>
      </c>
      <c r="AA64" s="25" t="str">
        <f t="shared" ref="AA64" si="268">IF(AND(AA63="URG",AA62="S"),"URGS",IF(AND(AA63="N",AA62="F",AB62="F"),"NFFF",IF(AND(AA63="N",AA62="D",AB62="F"),"NFF",IF(AND(AA63="N",AA62="D"),"NFO",IF(AND(AA63="N",AA62="S"),"NFS",IF(AND(AA63="N",AA62="F"),"NF",IF(AND(AA63="N",AA62="D"),"NF",IF(AA63="N","N",IF(AND(AA63="M",AA62="F"),"MF",IF(AND(AA63="M",AA62="D"),"MF",IF(AA63="M","M",IF(AND(AA63="T",AA62="F"),"TF",IF(AND(AA63="T",AA62="D"),"TF",IF(AA63="T","T",IF(AND(AA63="C",AA62="F"),"CF",IF(AND(AA63="C",AA62="D"),"CF",IF(AA63="C","C",IF(AND(AA63="L",AA62="F"),"LF",IF(AND(AA63="L",AA62="D"),"LF", IF(AA63="L","L",IF(AA63="SC","PS", IF(AA63="SA","PS",IF(AA63="TV","PS", IF(AA63="MI","PS", IF(AA63="MT","PS", IF(AA63="URG","URGO",""))))))))))))))))))))))))))</f>
        <v>NFS</v>
      </c>
      <c r="AB64" s="25" t="str">
        <f t="shared" ref="AB64" si="269">IF(AND(AB63="URG",AB62="S"),"URGS",IF(AND(AB63="N",AB62="F",AC62="F"),"NFFF",IF(AND(AB63="N",AB62="D",AC62="F"),"NFF",IF(AND(AB63="N",AB62="D"),"NFO",IF(AND(AB63="N",AB62="S"),"NFS",IF(AND(AB63="N",AB62="F"),"NF",IF(AND(AB63="N",AB62="D"),"NF",IF(AB63="N","N",IF(AND(AB63="M",AB62="F"),"MF",IF(AND(AB63="M",AB62="D"),"MF",IF(AB63="M","M",IF(AND(AB63="T",AB62="F"),"TF",IF(AND(AB63="T",AB62="D"),"TF",IF(AB63="T","T",IF(AND(AB63="C",AB62="F"),"CF",IF(AND(AB63="C",AB62="D"),"CF",IF(AB63="C","C",IF(AND(AB63="L",AB62="F"),"LF",IF(AND(AB63="L",AB62="D"),"LF", IF(AB63="L","L",IF(AB63="SC","PS", IF(AB63="SA","PS",IF(AB63="TV","PS", IF(AB63="MI","PS", IF(AB63="MT","PS", IF(AB63="URG","URGO",""))))))))))))))))))))))))))</f>
        <v>NFO</v>
      </c>
      <c r="AC64" s="25" t="str">
        <f t="shared" ref="AC64" si="270">IF(AND(AC63="URG",AC62="S"),"URGS",IF(AND(AC63="N",AC62="F",AD62="F"),"NFFF",IF(AND(AC63="N",AC62="D",AD62="F"),"NFF",IF(AND(AC63="N",AC62="D"),"NFO",IF(AND(AC63="N",AC62="S"),"NFS",IF(AND(AC63="N",AC62="F"),"NF",IF(AND(AC63="N",AC62="D"),"NF",IF(AC63="N","N",IF(AND(AC63="M",AC62="F"),"MF",IF(AND(AC63="M",AC62="D"),"MF",IF(AC63="M","M",IF(AND(AC63="T",AC62="F"),"TF",IF(AND(AC63="T",AC62="D"),"TF",IF(AC63="T","T",IF(AND(AC63="C",AC62="F"),"CF",IF(AND(AC63="C",AC62="D"),"CF",IF(AC63="C","C",IF(AND(AC63="L",AC62="F"),"LF",IF(AND(AC63="L",AC62="D"),"LF", IF(AC63="L","L",IF(AC63="SC","PS", IF(AC63="SA","PS",IF(AC63="TV","PS", IF(AC63="MI","PS", IF(AC63="MT","PS", IF(AC63="URG","URGO",""))))))))))))))))))))))))))</f>
        <v>N</v>
      </c>
      <c r="AD64" s="25" t="str">
        <f t="shared" ref="AD64" si="271">IF(AND(AD63="URG",AD62="S"),"URGS",IF(AND(AD63="N",AD62="F",AE62="F"),"NFFF",IF(AND(AD63="N",AD62="D",AE62="F"),"NFF",IF(AND(AD63="N",AD62="D"),"NFO",IF(AND(AD63="N",AD62="S"),"NFS",IF(AND(AD63="N",AD62="F"),"NF",IF(AND(AD63="N",AD62="D"),"NF",IF(AD63="N","N",IF(AND(AD63="M",AD62="F"),"MF",IF(AND(AD63="M",AD62="D"),"MF",IF(AD63="M","M",IF(AND(AD63="T",AD62="F"),"TF",IF(AND(AD63="T",AD62="D"),"TF",IF(AD63="T","T",IF(AND(AD63="C",AD62="F"),"CF",IF(AND(AD63="C",AD62="D"),"CF",IF(AD63="C","C",IF(AND(AD63="L",AD62="F"),"LF",IF(AND(AD63="L",AD62="D"),"LF", IF(AD63="L","L",IF(AD63="SC","PS", IF(AD63="SA","PS",IF(AD63="TV","PS", IF(AD63="MI","PS", IF(AD63="MT","PS", IF(AD63="URG","URGO",""))))))))))))))))))))))))))</f>
        <v>N</v>
      </c>
      <c r="AE64" s="25" t="str">
        <f t="shared" ref="AE64" si="272">IF(AND(AE63="URG",AE62="S"),"URGS",IF(AND(AE63="N",AE62="F",AF62="F"),"NFFF",IF(AND(AE63="N",AE62="D",AF62="F"),"NFF",IF(AND(AE63="N",AE62="D"),"NFO",IF(AND(AE63="N",AE62="S"),"NFS",IF(AND(AE63="N",AE62="F"),"NF",IF(AND(AE63="N",AE62="D"),"NF",IF(AE63="N","N",IF(AND(AE63="M",AE62="F"),"MF",IF(AND(AE63="M",AE62="D"),"MF",IF(AE63="M","M",IF(AND(AE63="T",AE62="F"),"TF",IF(AND(AE63="T",AE62="D"),"TF",IF(AE63="T","T",IF(AND(AE63="C",AE62="F"),"CF",IF(AND(AE63="C",AE62="D"),"CF",IF(AE63="C","C",IF(AND(AE63="L",AE62="F"),"LF",IF(AND(AE63="L",AE62="D"),"LF", IF(AE63="L","L",IF(AE63="SC","PS", IF(AE63="SA","PS",IF(AE63="TV","PS", IF(AE63="MI","PS", IF(AE63="MT","PS", IF(AE63="URG","URGO",""))))))))))))))))))))))))))</f>
        <v>N</v>
      </c>
      <c r="AF64" s="25" t="str">
        <f t="shared" ref="AF64" si="273">IF(AND(AF63="URG",AF62="S"),"URGS",IF(AND(AF63="N",AF62="F",AG62="F"),"NFFF",IF(AND(AF63="N",AF62="D",AG62="F"),"NFF",IF(AND(AF63="N",AF62="D"),"NFO",IF(AND(AF63="N",AF62="S"),"NFS",IF(AND(AF63="N",AF62="F"),"NF",IF(AND(AF63="N",AF62="D"),"NF",IF(AF63="N","N",IF(AND(AF63="M",AF62="F"),"MF",IF(AND(AF63="M",AF62="D"),"MF",IF(AF63="M","M",IF(AND(AF63="T",AF62="F"),"TF",IF(AND(AF63="T",AF62="D"),"TF",IF(AF63="T","T",IF(AND(AF63="C",AF62="F"),"CF",IF(AND(AF63="C",AF62="D"),"CF",IF(AF63="C","C",IF(AND(AF63="L",AF62="F"),"LF",IF(AND(AF63="L",AF62="D"),"LF", IF(AF63="L","L",IF(AF63="SC","PS", IF(AF63="SA","PS",IF(AF63="TV","PS", IF(AF63="MI","PS", IF(AF63="MT","PS", IF(AF63="URG","URGO",""))))))))))))))))))))))))))</f>
        <v>N</v>
      </c>
      <c r="AG64" s="25" t="str">
        <f t="shared" ref="AG64" si="274">IF(AND(AG63="URG",AG62="S"),"URGS",IF(AND(AG63="N",AG62="F",AH62="F"),"NFFF",IF(AND(AG63="N",AG62="D",AH62="F"),"NFF",IF(AND(AG63="N",AG62="D"),"NFO",IF(AND(AG63="N",AG62="S"),"NFS",IF(AND(AG63="N",AG62="F"),"NF",IF(AND(AG63="N",AG62="D"),"NF",IF(AG63="N","N",IF(AND(AG63="M",AG62="F"),"MF",IF(AND(AG63="M",AG62="D"),"MF",IF(AG63="M","M",IF(AND(AG63="T",AG62="F"),"TF",IF(AND(AG63="T",AG62="D"),"TF",IF(AG63="T","T",IF(AND(AG63="C",AG62="F"),"CF",IF(AND(AG63="C",AG62="D"),"CF",IF(AG63="C","C",IF(AND(AG63="L",AG62="F"),"LF",IF(AND(AG63="L",AG62="D"),"LF", IF(AG63="L","L",IF(AG63="SC","PS", IF(AG63="SA","PS",IF(AG63="TV","PS", IF(AG63="MI","PS", IF(AG63="MT","PS", IF(AG63="URG","URGO",""))))))))))))))))))))))))))</f>
        <v>N</v>
      </c>
      <c r="AH64" s="25" t="str">
        <f t="shared" ref="AH64" si="275">IF(AND(AH63="URG",AH62="S"),"URGS",IF(AND(AH63="N",AH62="F",AI62="F"),"NFFF",IF(AND(AH63="N",AH62="D",AI62="F"),"NFF",IF(AND(AH63="N",AH62="D"),"NFO",IF(AND(AH63="N",AH62="S"),"NFS",IF(AND(AH63="N",AH62="F"),"NF",IF(AND(AH63="N",AH62="D"),"NF",IF(AH63="N","N",IF(AND(AH63="M",AH62="F"),"MF",IF(AND(AH63="M",AH62="D"),"MF",IF(AH63="M","M",IF(AND(AH63="T",AH62="F"),"TF",IF(AND(AH63="T",AH62="D"),"TF",IF(AH63="T","T",IF(AND(AH63="C",AH62="F"),"CF",IF(AND(AH63="C",AH62="D"),"CF",IF(AH63="C","C",IF(AND(AH63="L",AH62="F"),"LF",IF(AND(AH63="L",AH62="D"),"LF", IF(AH63="L","L",IF(AH63="SC","PS", IF(AH63="SA","PS",IF(AH63="TV","PS", IF(AH63="MI","PS", IF(AH63="MT","PS", IF(AH63="URG","URGO",""))))))))))))))))))))))))))</f>
        <v>NFS</v>
      </c>
      <c r="AI64" s="25" t="str">
        <f t="shared" ref="AI64" si="276">IF(AND(AI63="URG",AI62="S"),"URGS",IF(AND(AI63="N",AI62="F",AJ62="F"),"NFFF",IF(AND(AI63="N",AI62="D",AJ62="F"),"NFF",IF(AND(AI63="N",AI62="D"),"NFO",IF(AND(AI63="N",AI62="S"),"NFS",IF(AND(AI63="N",AI62="F"),"NF",IF(AND(AI63="N",AI62="D"),"NF",IF(AI63="N","N",IF(AND(AI63="M",AI62="F"),"MF",IF(AND(AI63="M",AI62="D"),"MF",IF(AI63="M","M",IF(AND(AI63="T",AI62="F"),"TF",IF(AND(AI63="T",AI62="D"),"TF",IF(AI63="T","T",IF(AND(AI63="C",AI62="F"),"CF",IF(AND(AI63="C",AI62="D"),"CF",IF(AI63="C","C",IF(AND(AI63="L",AI62="F"),"LF",IF(AND(AI63="L",AI62="D"),"LF", IF(AI63="L","L",IF(AI63="SC","PS", IF(AI63="SA","PS",IF(AI63="TV","PS", IF(AI63="MI","PS", IF(AI63="MT","PS", IF(AI63="URG","URGO",""))))))))))))))))))))))))))</f>
        <v>NFO</v>
      </c>
      <c r="AJ64" s="9"/>
      <c r="AK64" s="9"/>
    </row>
    <row r="65" spans="1:37" x14ac:dyDescent="0.2">
      <c r="A65" s="126" t="s">
        <v>24</v>
      </c>
      <c r="B65" s="27">
        <f t="shared" ref="B65:B72" si="277">SUM(E65:AK65)</f>
        <v>0</v>
      </c>
      <c r="C65" s="158">
        <f>B61/240</f>
        <v>8640.972083333334</v>
      </c>
      <c r="D65" s="28">
        <f>B65*C65*0</f>
        <v>0</v>
      </c>
      <c r="E65" s="59">
        <f>IF(E69&gt;0,(IF(AND(E64="PS",E62="S"),4,IF(E64="M",6,IF(E64="T",5,IF(E64="C",11,IF(E64="N",0,IF(E64="NF",0,IF(E64="NFO",0, IF(E64="URGS",4,IF(E64="URGO",8, IF(E64="PS",8,""))))))))))-E69), IF(AND(E64="PS",E62="S"),4,IF(E64="M",6,IF(E64="T",5,IF(E64="C",11,IF(E64="N",0,IF(E64="NF",0,IF(E64="NFO",0, IF(E64="URGS",4,IF(E64="URGO",8, IF(E64="PS",8,"")))))))))))</f>
        <v>0</v>
      </c>
      <c r="F65" s="59" t="str">
        <f t="shared" ref="F65" si="278">IF(F69&gt;0,(IF(AND(F64="PS",F62="S"),4,IF(F64="M",6,IF(F64="T",5,IF(F64="C",11,IF(F64="N",0,IF(F64="NF",0,IF(F64="NFO",0, IF(F64="URGS",4,IF(F64="URGO",8, IF(F64="PS",8,""))))))))))-F69), IF(AND(F64="PS",F62="S"),4,IF(F64="M",6,IF(F64="T",5,IF(F64="C",11,IF(F64="N",0,IF(F64="NF",0,IF(F64="NFO",0, IF(F64="URGS",4,IF(F64="URGO",8, IF(F64="PS",8,"")))))))))))</f>
        <v/>
      </c>
      <c r="G65" s="59">
        <f t="shared" ref="G65" si="279">IF(G69&gt;0,(IF(AND(G64="PS",G62="S"),4,IF(G64="M",6,IF(G64="T",5,IF(G64="C",11,IF(G64="N",0,IF(G64="NF",0,IF(G64="NFO",0, IF(G64="URGS",4,IF(G64="URGO",8, IF(G64="PS",8,""))))))))))-G69), IF(AND(G64="PS",G62="S"),4,IF(G64="M",6,IF(G64="T",5,IF(G64="C",11,IF(G64="N",0,IF(G64="NF",0,IF(G64="NFO",0, IF(G64="URGS",4,IF(G64="URGO",8, IF(G64="PS",8,"")))))))))))</f>
        <v>0</v>
      </c>
      <c r="H65" s="59">
        <f t="shared" ref="H65" si="280">IF(H69&gt;0,(IF(AND(H64="PS",H62="S"),4,IF(H64="M",6,IF(H64="T",5,IF(H64="C",11,IF(H64="N",0,IF(H64="NF",0,IF(H64="NFO",0, IF(H64="URGS",4,IF(H64="URGO",8, IF(H64="PS",8,""))))))))))-H69), IF(AND(H64="PS",H62="S"),4,IF(H64="M",6,IF(H64="T",5,IF(H64="C",11,IF(H64="N",0,IF(H64="NF",0,IF(H64="NFO",0, IF(H64="URGS",4,IF(H64="URGO",8, IF(H64="PS",8,"")))))))))))</f>
        <v>0</v>
      </c>
      <c r="I65" s="59" t="str">
        <f t="shared" ref="I65" si="281">IF(I69&gt;0,(IF(AND(I64="PS",I62="S"),4,IF(I64="M",6,IF(I64="T",5,IF(I64="C",11,IF(I64="N",0,IF(I64="NF",0,IF(I64="NFO",0, IF(I64="URGS",4,IF(I64="URGO",8, IF(I64="PS",8,""))))))))))-I69), IF(AND(I64="PS",I62="S"),4,IF(I64="M",6,IF(I64="T",5,IF(I64="C",11,IF(I64="N",0,IF(I64="NF",0,IF(I64="NFO",0, IF(I64="URGS",4,IF(I64="URGO",8, IF(I64="PS",8,"")))))))))))</f>
        <v/>
      </c>
      <c r="J65" s="59">
        <f t="shared" ref="J65" si="282">IF(J69&gt;0,(IF(AND(J64="PS",J62="S"),4,IF(J64="M",6,IF(J64="T",5,IF(J64="C",11,IF(J64="N",0,IF(J64="NF",0,IF(J64="NFO",0, IF(J64="URGS",4,IF(J64="URGO",8, IF(J64="PS",8,""))))))))))-J69), IF(AND(J64="PS",J62="S"),4,IF(J64="M",6,IF(J64="T",5,IF(J64="C",11,IF(J64="N",0,IF(J64="NF",0,IF(J64="NFO",0, IF(J64="URGS",4,IF(J64="URGO",8, IF(J64="PS",8,"")))))))))))</f>
        <v>0</v>
      </c>
      <c r="K65" s="59">
        <f t="shared" ref="K65" si="283">IF(K69&gt;0,(IF(AND(K64="PS",K62="S"),4,IF(K64="M",6,IF(K64="T",5,IF(K64="C",11,IF(K64="N",0,IF(K64="NF",0,IF(K64="NFO",0, IF(K64="URGS",4,IF(K64="URGO",8, IF(K64="PS",8,""))))))))))-K69), IF(AND(K64="PS",K62="S"),4,IF(K64="M",6,IF(K64="T",5,IF(K64="C",11,IF(K64="N",0,IF(K64="NF",0,IF(K64="NFO",0, IF(K64="URGS",4,IF(K64="URGO",8, IF(K64="PS",8,"")))))))))))</f>
        <v>0</v>
      </c>
      <c r="L65" s="59">
        <f t="shared" ref="L65" si="284">IF(L69&gt;0,(IF(AND(L64="PS",L62="S"),4,IF(L64="M",6,IF(L64="T",5,IF(L64="C",11,IF(L64="N",0,IF(L64="NF",0,IF(L64="NFO",0, IF(L64="URGS",4,IF(L64="URGO",8, IF(L64="PS",8,""))))))))))-L69), IF(AND(L64="PS",L62="S"),4,IF(L64="M",6,IF(L64="T",5,IF(L64="C",11,IF(L64="N",0,IF(L64="NF",0,IF(L64="NFO",0, IF(L64="URGS",4,IF(L64="URGO",8, IF(L64="PS",8,"")))))))))))</f>
        <v>0</v>
      </c>
      <c r="M65" s="59" t="str">
        <f t="shared" ref="M65" si="285">IF(M69&gt;0,(IF(AND(M64="PS",M62="S"),4,IF(M64="M",6,IF(M64="T",5,IF(M64="C",11,IF(M64="N",0,IF(M64="NF",0,IF(M64="NFO",0, IF(M64="URGS",4,IF(M64="URGO",8, IF(M64="PS",8,""))))))))))-M69), IF(AND(M64="PS",M62="S"),4,IF(M64="M",6,IF(M64="T",5,IF(M64="C",11,IF(M64="N",0,IF(M64="NF",0,IF(M64="NFO",0, IF(M64="URGS",4,IF(M64="URGO",8, IF(M64="PS",8,"")))))))))))</f>
        <v/>
      </c>
      <c r="N65" s="59">
        <f t="shared" ref="N65" si="286">IF(N69&gt;0,(IF(AND(N64="PS",N62="S"),4,IF(N64="M",6,IF(N64="T",5,IF(N64="C",11,IF(N64="N",0,IF(N64="NF",0,IF(N64="NFO",0, IF(N64="URGS",4,IF(N64="URGO",8, IF(N64="PS",8,""))))))))))-N69), IF(AND(N64="PS",N62="S"),4,IF(N64="M",6,IF(N64="T",5,IF(N64="C",11,IF(N64="N",0,IF(N64="NF",0,IF(N64="NFO",0, IF(N64="URGS",4,IF(N64="URGO",8, IF(N64="PS",8,"")))))))))))</f>
        <v>0</v>
      </c>
      <c r="O65" s="59">
        <f t="shared" ref="O65" si="287">IF(O69&gt;0,(IF(AND(O64="PS",O62="S"),4,IF(O64="M",6,IF(O64="T",5,IF(O64="C",11,IF(O64="N",0,IF(O64="NF",0,IF(O64="NFO",0, IF(O64="URGS",4,IF(O64="URGO",8, IF(O64="PS",8,""))))))))))-O69), IF(AND(O64="PS",O62="S"),4,IF(O64="M",6,IF(O64="T",5,IF(O64="C",11,IF(O64="N",0,IF(O64="NF",0,IF(O64="NFO",0, IF(O64="URGS",4,IF(O64="URGO",8, IF(O64="PS",8,"")))))))))))</f>
        <v>0</v>
      </c>
      <c r="P65" s="59">
        <f t="shared" ref="P65" si="288">IF(P69&gt;0,(IF(AND(P64="PS",P62="S"),4,IF(P64="M",6,IF(P64="T",5,IF(P64="C",11,IF(P64="N",0,IF(P64="NF",0,IF(P64="NFO",0, IF(P64="URGS",4,IF(P64="URGO",8, IF(P64="PS",8,""))))))))))-P69), IF(AND(P64="PS",P62="S"),4,IF(P64="M",6,IF(P64="T",5,IF(P64="C",11,IF(P64="N",0,IF(P64="NF",0,IF(P64="NFO",0, IF(P64="URGS",4,IF(P64="URGO",8, IF(P64="PS",8,"")))))))))))</f>
        <v>0</v>
      </c>
      <c r="Q65" s="59">
        <f t="shared" ref="Q65" si="289">IF(Q69&gt;0,(IF(AND(Q64="PS",Q62="S"),4,IF(Q64="M",6,IF(Q64="T",5,IF(Q64="C",11,IF(Q64="N",0,IF(Q64="NF",0,IF(Q64="NFO",0, IF(Q64="URGS",4,IF(Q64="URGO",8, IF(Q64="PS",8,""))))))))))-Q69), IF(AND(Q64="PS",Q62="S"),4,IF(Q64="M",6,IF(Q64="T",5,IF(Q64="C",11,IF(Q64="N",0,IF(Q64="NF",0,IF(Q64="NFO",0, IF(Q64="URGS",4,IF(Q64="URGO",8, IF(Q64="PS",8,"")))))))))))</f>
        <v>0</v>
      </c>
      <c r="R65" s="59">
        <f t="shared" ref="R65" si="290">IF(R69&gt;0,(IF(AND(R64="PS",R62="S"),4,IF(R64="M",6,IF(R64="T",5,IF(R64="C",11,IF(R64="N",0,IF(R64="NF",0,IF(R64="NFO",0, IF(R64="URGS",4,IF(R64="URGO",8, IF(R64="PS",8,""))))))))))-R69), IF(AND(R64="PS",R62="S"),4,IF(R64="M",6,IF(R64="T",5,IF(R64="C",11,IF(R64="N",0,IF(R64="NF",0,IF(R64="NFO",0, IF(R64="URGS",4,IF(R64="URGO",8, IF(R64="PS",8,"")))))))))))</f>
        <v>0</v>
      </c>
      <c r="S65" s="59">
        <f t="shared" ref="S65" si="291">IF(S69&gt;0,(IF(AND(S64="PS",S62="S"),4,IF(S64="M",6,IF(S64="T",5,IF(S64="C",11,IF(S64="N",0,IF(S64="NF",0,IF(S64="NFO",0, IF(S64="URGS",4,IF(S64="URGO",8, IF(S64="PS",8,""))))))))))-S69), IF(AND(S64="PS",S62="S"),4,IF(S64="M",6,IF(S64="T",5,IF(S64="C",11,IF(S64="N",0,IF(S64="NF",0,IF(S64="NFO",0, IF(S64="URGS",4,IF(S64="URGO",8, IF(S64="PS",8,"")))))))))))</f>
        <v>0</v>
      </c>
      <c r="T65" s="59" t="str">
        <f t="shared" ref="T65" si="292">IF(T69&gt;0,(IF(AND(T64="PS",T62="S"),4,IF(T64="M",6,IF(T64="T",5,IF(T64="C",11,IF(T64="N",0,IF(T64="NF",0,IF(T64="NFO",0, IF(T64="URGS",4,IF(T64="URGO",8, IF(T64="PS",8,""))))))))))-T69), IF(AND(T64="PS",T62="S"),4,IF(T64="M",6,IF(T64="T",5,IF(T64="C",11,IF(T64="N",0,IF(T64="NF",0,IF(T64="NFO",0, IF(T64="URGS",4,IF(T64="URGO",8, IF(T64="PS",8,"")))))))))))</f>
        <v/>
      </c>
      <c r="U65" s="59" t="str">
        <f t="shared" ref="U65" si="293">IF(U69&gt;0,(IF(AND(U64="PS",U62="S"),4,IF(U64="M",6,IF(U64="T",5,IF(U64="C",11,IF(U64="N",0,IF(U64="NF",0,IF(U64="NFO",0, IF(U64="URGS",4,IF(U64="URGO",8, IF(U64="PS",8,""))))))))))-U69), IF(AND(U64="PS",U62="S"),4,IF(U64="M",6,IF(U64="T",5,IF(U64="C",11,IF(U64="N",0,IF(U64="NF",0,IF(U64="NFO",0, IF(U64="URGS",4,IF(U64="URGO",8, IF(U64="PS",8,"")))))))))))</f>
        <v/>
      </c>
      <c r="V65" s="59">
        <f t="shared" ref="V65" si="294">IF(V69&gt;0,(IF(AND(V64="PS",V62="S"),4,IF(V64="M",6,IF(V64="T",5,IF(V64="C",11,IF(V64="N",0,IF(V64="NF",0,IF(V64="NFO",0, IF(V64="URGS",4,IF(V64="URGO",8, IF(V64="PS",8,""))))))))))-V69), IF(AND(V64="PS",V62="S"),4,IF(V64="M",6,IF(V64="T",5,IF(V64="C",11,IF(V64="N",0,IF(V64="NF",0,IF(V64="NFO",0, IF(V64="URGS",4,IF(V64="URGO",8, IF(V64="PS",8,"")))))))))))</f>
        <v>0</v>
      </c>
      <c r="W65" s="59">
        <f t="shared" ref="W65" si="295">IF(W69&gt;0,(IF(AND(W64="PS",W62="S"),4,IF(W64="M",6,IF(W64="T",5,IF(W64="C",11,IF(W64="N",0,IF(W64="NF",0,IF(W64="NFO",0, IF(W64="URGS",4,IF(W64="URGO",8, IF(W64="PS",8,""))))))))))-W69), IF(AND(W64="PS",W62="S"),4,IF(W64="M",6,IF(W64="T",5,IF(W64="C",11,IF(W64="N",0,IF(W64="NF",0,IF(W64="NFO",0, IF(W64="URGS",4,IF(W64="URGO",8, IF(W64="PS",8,"")))))))))))</f>
        <v>0</v>
      </c>
      <c r="X65" s="59">
        <f t="shared" ref="X65" si="296">IF(X69&gt;0,(IF(AND(X64="PS",X62="S"),4,IF(X64="M",6,IF(X64="T",5,IF(X64="C",11,IF(X64="N",0,IF(X64="NF",0,IF(X64="NFO",0, IF(X64="URGS",4,IF(X64="URGO",8, IF(X64="PS",8,""))))))))))-X69), IF(AND(X64="PS",X62="S"),4,IF(X64="M",6,IF(X64="T",5,IF(X64="C",11,IF(X64="N",0,IF(X64="NF",0,IF(X64="NFO",0, IF(X64="URGS",4,IF(X64="URGO",8, IF(X64="PS",8,"")))))))))))</f>
        <v>0</v>
      </c>
      <c r="Y65" s="59">
        <f t="shared" ref="Y65" si="297">IF(Y69&gt;0,(IF(AND(Y64="PS",Y62="S"),4,IF(Y64="M",6,IF(Y64="T",5,IF(Y64="C",11,IF(Y64="N",0,IF(Y64="NF",0,IF(Y64="NFO",0, IF(Y64="URGS",4,IF(Y64="URGO",8, IF(Y64="PS",8,""))))))))))-Y69), IF(AND(Y64="PS",Y62="S"),4,IF(Y64="M",6,IF(Y64="T",5,IF(Y64="C",11,IF(Y64="N",0,IF(Y64="NF",0,IF(Y64="NFO",0, IF(Y64="URGS",4,IF(Y64="URGO",8, IF(Y64="PS",8,"")))))))))))</f>
        <v>0</v>
      </c>
      <c r="Z65" s="59">
        <f t="shared" ref="Z65" si="298">IF(Z69&gt;0,(IF(AND(Z64="PS",Z62="S"),4,IF(Z64="M",6,IF(Z64="T",5,IF(Z64="C",11,IF(Z64="N",0,IF(Z64="NF",0,IF(Z64="NFO",0, IF(Z64="URGS",4,IF(Z64="URGO",8, IF(Z64="PS",8,""))))))))))-Z69), IF(AND(Z64="PS",Z62="S"),4,IF(Z64="M",6,IF(Z64="T",5,IF(Z64="C",11,IF(Z64="N",0,IF(Z64="NF",0,IF(Z64="NFO",0, IF(Z64="URGS",4,IF(Z64="URGO",8, IF(Z64="PS",8,"")))))))))))</f>
        <v>0</v>
      </c>
      <c r="AA65" s="59" t="str">
        <f t="shared" ref="AA65" si="299">IF(AA69&gt;0,(IF(AND(AA64="PS",AA62="S"),4,IF(AA64="M",6,IF(AA64="T",5,IF(AA64="C",11,IF(AA64="N",0,IF(AA64="NF",0,IF(AA64="NFO",0, IF(AA64="URGS",4,IF(AA64="URGO",8, IF(AA64="PS",8,""))))))))))-AA69), IF(AND(AA64="PS",AA62="S"),4,IF(AA64="M",6,IF(AA64="T",5,IF(AA64="C",11,IF(AA64="N",0,IF(AA64="NF",0,IF(AA64="NFO",0, IF(AA64="URGS",4,IF(AA64="URGO",8, IF(AA64="PS",8,"")))))))))))</f>
        <v/>
      </c>
      <c r="AB65" s="59">
        <f t="shared" ref="AB65" si="300">IF(AB69&gt;0,(IF(AND(AB64="PS",AB62="S"),4,IF(AB64="M",6,IF(AB64="T",5,IF(AB64="C",11,IF(AB64="N",0,IF(AB64="NF",0,IF(AB64="NFO",0, IF(AB64="URGS",4,IF(AB64="URGO",8, IF(AB64="PS",8,""))))))))))-AB69), IF(AND(AB64="PS",AB62="S"),4,IF(AB64="M",6,IF(AB64="T",5,IF(AB64="C",11,IF(AB64="N",0,IF(AB64="NF",0,IF(AB64="NFO",0, IF(AB64="URGS",4,IF(AB64="URGO",8, IF(AB64="PS",8,"")))))))))))</f>
        <v>0</v>
      </c>
      <c r="AC65" s="59">
        <f t="shared" ref="AC65" si="301">IF(AC69&gt;0,(IF(AND(AC64="PS",AC62="S"),4,IF(AC64="M",6,IF(AC64="T",5,IF(AC64="C",11,IF(AC64="N",0,IF(AC64="NF",0,IF(AC64="NFO",0, IF(AC64="URGS",4,IF(AC64="URGO",8, IF(AC64="PS",8,""))))))))))-AC69), IF(AND(AC64="PS",AC62="S"),4,IF(AC64="M",6,IF(AC64="T",5,IF(AC64="C",11,IF(AC64="N",0,IF(AC64="NF",0,IF(AC64="NFO",0, IF(AC64="URGS",4,IF(AC64="URGO",8, IF(AC64="PS",8,"")))))))))))</f>
        <v>0</v>
      </c>
      <c r="AD65" s="59">
        <f t="shared" ref="AD65" si="302">IF(AD69&gt;0,(IF(AND(AD64="PS",AD62="S"),4,IF(AD64="M",6,IF(AD64="T",5,IF(AD64="C",11,IF(AD64="N",0,IF(AD64="NF",0,IF(AD64="NFO",0, IF(AD64="URGS",4,IF(AD64="URGO",8, IF(AD64="PS",8,""))))))))))-AD69), IF(AND(AD64="PS",AD62="S"),4,IF(AD64="M",6,IF(AD64="T",5,IF(AD64="C",11,IF(AD64="N",0,IF(AD64="NF",0,IF(AD64="NFO",0, IF(AD64="URGS",4,IF(AD64="URGO",8, IF(AD64="PS",8,"")))))))))))</f>
        <v>0</v>
      </c>
      <c r="AE65" s="59">
        <f t="shared" ref="AE65" si="303">IF(AE69&gt;0,(IF(AND(AE64="PS",AE62="S"),4,IF(AE64="M",6,IF(AE64="T",5,IF(AE64="C",11,IF(AE64="N",0,IF(AE64="NF",0,IF(AE64="NFO",0, IF(AE64="URGS",4,IF(AE64="URGO",8, IF(AE64="PS",8,""))))))))))-AE69), IF(AND(AE64="PS",AE62="S"),4,IF(AE64="M",6,IF(AE64="T",5,IF(AE64="C",11,IF(AE64="N",0,IF(AE64="NF",0,IF(AE64="NFO",0, IF(AE64="URGS",4,IF(AE64="URGO",8, IF(AE64="PS",8,"")))))))))))</f>
        <v>0</v>
      </c>
      <c r="AF65" s="59">
        <f t="shared" ref="AF65" si="304">IF(AF69&gt;0,(IF(AND(AF64="PS",AF62="S"),4,IF(AF64="M",6,IF(AF64="T",5,IF(AF64="C",11,IF(AF64="N",0,IF(AF64="NF",0,IF(AF64="NFO",0, IF(AF64="URGS",4,IF(AF64="URGO",8, IF(AF64="PS",8,""))))))))))-AF69), IF(AND(AF64="PS",AF62="S"),4,IF(AF64="M",6,IF(AF64="T",5,IF(AF64="C",11,IF(AF64="N",0,IF(AF64="NF",0,IF(AF64="NFO",0, IF(AF64="URGS",4,IF(AF64="URGO",8, IF(AF64="PS",8,"")))))))))))</f>
        <v>0</v>
      </c>
      <c r="AG65" s="59">
        <f t="shared" ref="AG65" si="305">IF(AG69&gt;0,(IF(AND(AG64="PS",AG62="S"),4,IF(AG64="M",6,IF(AG64="T",5,IF(AG64="C",11,IF(AG64="N",0,IF(AG64="NF",0,IF(AG64="NFO",0, IF(AG64="URGS",4,IF(AG64="URGO",8, IF(AG64="PS",8,""))))))))))-AG69), IF(AND(AG64="PS",AG62="S"),4,IF(AG64="M",6,IF(AG64="T",5,IF(AG64="C",11,IF(AG64="N",0,IF(AG64="NF",0,IF(AG64="NFO",0, IF(AG64="URGS",4,IF(AG64="URGO",8, IF(AG64="PS",8,"")))))))))))</f>
        <v>0</v>
      </c>
      <c r="AH65" s="59" t="str">
        <f t="shared" ref="AH65" si="306">IF(AH69&gt;0,(IF(AND(AH64="PS",AH62="S"),4,IF(AH64="M",6,IF(AH64="T",5,IF(AH64="C",11,IF(AH64="N",0,IF(AH64="NF",0,IF(AH64="NFO",0, IF(AH64="URGS",4,IF(AH64="URGO",8, IF(AH64="PS",8,""))))))))))-AH69), IF(AND(AH64="PS",AH62="S"),4,IF(AH64="M",6,IF(AH64="T",5,IF(AH64="C",11,IF(AH64="N",0,IF(AH64="NF",0,IF(AH64="NFO",0, IF(AH64="URGS",4,IF(AH64="URGO",8, IF(AH64="PS",8,"")))))))))))</f>
        <v/>
      </c>
      <c r="AI65" s="59">
        <f t="shared" ref="AI65" si="307">IF(AI69&gt;0,(IF(AND(AI64="PS",AI62="S"),4,IF(AI64="M",6,IF(AI64="T",5,IF(AI64="C",11,IF(AI64="N",0,IF(AI64="NF",0,IF(AI64="NFO",0, IF(AI64="URGS",4,IF(AI64="URGO",8, IF(AI64="PS",8,""))))))))))-AI69), IF(AND(AI64="PS",AI62="S"),4,IF(AI64="M",6,IF(AI64="T",5,IF(AI64="C",11,IF(AI64="N",0,IF(AI64="NF",0,IF(AI64="NFO",0, IF(AI64="URGS",4,IF(AI64="URGO",8, IF(AI64="PS",8,"")))))))))))</f>
        <v>0</v>
      </c>
      <c r="AJ65" s="29"/>
      <c r="AK65" s="29"/>
    </row>
    <row r="66" spans="1:37" ht="15.75" customHeight="1" x14ac:dyDescent="0.2">
      <c r="A66" s="123" t="s">
        <v>28</v>
      </c>
      <c r="B66" s="27">
        <f t="shared" si="277"/>
        <v>190</v>
      </c>
      <c r="C66" s="159">
        <f>B61/240*35%</f>
        <v>3024.3402291666666</v>
      </c>
      <c r="D66" s="30">
        <f t="shared" ref="D66:D72" si="308">B66*C66</f>
        <v>574624.64354166668</v>
      </c>
      <c r="E66" s="29">
        <f>IF(E70&gt;0,(IF(E64="T",1,IF(E64="C",0,IF(E64="N",11,IF(E64="NF",6, IF(E64="NFO",6, IF(E64="NFS",2,""))))))-E70), IF(E64="T",1,IF(E64="C",0,IF(E64="N",8,IF(E64="NF",6, IF(E64="NFO",6, IF(E64="NFS",2,"")))))))</f>
        <v>6</v>
      </c>
      <c r="F66" s="29">
        <f t="shared" ref="F66:AI66" si="309">IF(F70&gt;0,(IF(F64="T",1,IF(F64="C",0,IF(F64="N",11,IF(F64="NF",6, IF(F64="NFO",6, IF(F64="NFS",2,""))))))-F70), IF(F64="T",1,IF(F64="C",0,IF(F64="N",8,IF(F64="NF",6, IF(F64="NFO",6, IF(F64="NFS",2,"")))))))</f>
        <v>2</v>
      </c>
      <c r="G66" s="29">
        <f t="shared" si="309"/>
        <v>6</v>
      </c>
      <c r="H66" s="29">
        <f t="shared" si="309"/>
        <v>8</v>
      </c>
      <c r="I66" s="29" t="str">
        <f t="shared" si="309"/>
        <v/>
      </c>
      <c r="J66" s="29">
        <f t="shared" si="309"/>
        <v>8</v>
      </c>
      <c r="K66" s="29">
        <f t="shared" si="309"/>
        <v>8</v>
      </c>
      <c r="L66" s="29">
        <f t="shared" si="309"/>
        <v>8</v>
      </c>
      <c r="M66" s="29">
        <f t="shared" si="309"/>
        <v>2</v>
      </c>
      <c r="N66" s="29">
        <f t="shared" si="309"/>
        <v>6</v>
      </c>
      <c r="O66" s="29">
        <f t="shared" si="309"/>
        <v>8</v>
      </c>
      <c r="P66" s="29">
        <f t="shared" si="309"/>
        <v>8</v>
      </c>
      <c r="Q66" s="29">
        <f t="shared" si="309"/>
        <v>8</v>
      </c>
      <c r="R66" s="29">
        <f t="shared" si="309"/>
        <v>8</v>
      </c>
      <c r="S66" s="29">
        <f t="shared" si="309"/>
        <v>8</v>
      </c>
      <c r="T66" s="29">
        <f t="shared" si="309"/>
        <v>2</v>
      </c>
      <c r="U66" s="29" t="str">
        <f t="shared" si="309"/>
        <v/>
      </c>
      <c r="V66" s="29">
        <f t="shared" si="309"/>
        <v>6</v>
      </c>
      <c r="W66" s="29">
        <f t="shared" si="309"/>
        <v>8</v>
      </c>
      <c r="X66" s="29">
        <f t="shared" si="309"/>
        <v>8</v>
      </c>
      <c r="Y66" s="29">
        <f t="shared" si="309"/>
        <v>8</v>
      </c>
      <c r="Z66" s="29">
        <f t="shared" si="309"/>
        <v>8</v>
      </c>
      <c r="AA66" s="29">
        <f t="shared" si="309"/>
        <v>2</v>
      </c>
      <c r="AB66" s="29">
        <f t="shared" si="309"/>
        <v>6</v>
      </c>
      <c r="AC66" s="29">
        <f t="shared" si="309"/>
        <v>8</v>
      </c>
      <c r="AD66" s="29">
        <f t="shared" si="309"/>
        <v>8</v>
      </c>
      <c r="AE66" s="29">
        <f t="shared" si="309"/>
        <v>8</v>
      </c>
      <c r="AF66" s="29">
        <f t="shared" si="309"/>
        <v>8</v>
      </c>
      <c r="AG66" s="29">
        <f t="shared" si="309"/>
        <v>8</v>
      </c>
      <c r="AH66" s="29">
        <f t="shared" si="309"/>
        <v>2</v>
      </c>
      <c r="AI66" s="29">
        <f t="shared" si="309"/>
        <v>6</v>
      </c>
      <c r="AJ66" s="29"/>
      <c r="AK66" s="29"/>
    </row>
    <row r="67" spans="1:37" ht="15.75" customHeight="1" x14ac:dyDescent="0.2">
      <c r="A67" s="123" t="s">
        <v>30</v>
      </c>
      <c r="B67" s="27">
        <f t="shared" si="277"/>
        <v>0</v>
      </c>
      <c r="C67" s="159">
        <f>B61/240*180%</f>
        <v>15553.749750000001</v>
      </c>
      <c r="D67" s="30">
        <f t="shared" si="308"/>
        <v>0</v>
      </c>
      <c r="E67" s="29">
        <f>IF(E71&gt;0, (IF(E64="MF",8,IF(E64="TF",7,IF(E64="CF",12,IF(E64="NF",0, IF(E64="NFS",0, IF(E64="NFF",0, IF(E64="NFFF",0,"")))))))-E71), IF(E64="MF",8,IF(E64="TF",7,IF(E64="CF",12,IF(E64="NF",0, IF(E64="NFS",0, IF(E64="NFF",0, IF(E64="NFFF",0,""))))))))</f>
        <v>0</v>
      </c>
      <c r="F67" s="29">
        <f t="shared" ref="F67:AI67" si="310">IF(F71&gt;0, (IF(F64="MF",8,IF(F64="TF",7,IF(F64="CF",12,IF(F64="NF",0, IF(F64="NFS",0, IF(F64="NFF",0, IF(F64="NFFF",0,"")))))))-F71), IF(F64="MF",8,IF(F64="TF",7,IF(F64="CF",12,IF(F64="NF",0, IF(F64="NFS",0, IF(F64="NFF",0, IF(F64="NFFF",0,""))))))))</f>
        <v>0</v>
      </c>
      <c r="G67" s="29" t="str">
        <f t="shared" si="310"/>
        <v/>
      </c>
      <c r="H67" s="29" t="str">
        <f t="shared" si="310"/>
        <v/>
      </c>
      <c r="I67" s="29" t="str">
        <f t="shared" si="310"/>
        <v/>
      </c>
      <c r="J67" s="29" t="str">
        <f t="shared" si="310"/>
        <v/>
      </c>
      <c r="K67" s="29" t="str">
        <f t="shared" si="310"/>
        <v/>
      </c>
      <c r="L67" s="29" t="str">
        <f t="shared" si="310"/>
        <v/>
      </c>
      <c r="M67" s="29">
        <f t="shared" si="310"/>
        <v>0</v>
      </c>
      <c r="N67" s="29" t="str">
        <f t="shared" si="310"/>
        <v/>
      </c>
      <c r="O67" s="29" t="str">
        <f t="shared" si="310"/>
        <v/>
      </c>
      <c r="P67" s="29" t="str">
        <f t="shared" si="310"/>
        <v/>
      </c>
      <c r="Q67" s="29" t="str">
        <f t="shared" si="310"/>
        <v/>
      </c>
      <c r="R67" s="29" t="str">
        <f t="shared" si="310"/>
        <v/>
      </c>
      <c r="S67" s="29" t="str">
        <f t="shared" si="310"/>
        <v/>
      </c>
      <c r="T67" s="29">
        <f t="shared" si="310"/>
        <v>0</v>
      </c>
      <c r="U67" s="29">
        <f t="shared" si="310"/>
        <v>0</v>
      </c>
      <c r="V67" s="29">
        <f t="shared" si="310"/>
        <v>0</v>
      </c>
      <c r="W67" s="29" t="str">
        <f t="shared" si="310"/>
        <v/>
      </c>
      <c r="X67" s="29" t="str">
        <f t="shared" si="310"/>
        <v/>
      </c>
      <c r="Y67" s="29" t="str">
        <f t="shared" si="310"/>
        <v/>
      </c>
      <c r="Z67" s="29" t="str">
        <f t="shared" si="310"/>
        <v/>
      </c>
      <c r="AA67" s="29">
        <f t="shared" si="310"/>
        <v>0</v>
      </c>
      <c r="AB67" s="29" t="str">
        <f t="shared" si="310"/>
        <v/>
      </c>
      <c r="AC67" s="29" t="str">
        <f t="shared" si="310"/>
        <v/>
      </c>
      <c r="AD67" s="29" t="str">
        <f t="shared" si="310"/>
        <v/>
      </c>
      <c r="AE67" s="29" t="str">
        <f t="shared" si="310"/>
        <v/>
      </c>
      <c r="AF67" s="29" t="str">
        <f t="shared" si="310"/>
        <v/>
      </c>
      <c r="AG67" s="29" t="str">
        <f t="shared" si="310"/>
        <v/>
      </c>
      <c r="AH67" s="29">
        <f t="shared" si="310"/>
        <v>0</v>
      </c>
      <c r="AI67" s="29" t="str">
        <f t="shared" si="310"/>
        <v/>
      </c>
      <c r="AJ67" s="29"/>
      <c r="AK67" s="29"/>
    </row>
    <row r="68" spans="1:37" ht="15.75" customHeight="1" x14ac:dyDescent="0.2">
      <c r="A68" s="123" t="s">
        <v>31</v>
      </c>
      <c r="B68" s="27">
        <f t="shared" si="277"/>
        <v>50</v>
      </c>
      <c r="C68" s="159">
        <f>B61/240*215%</f>
        <v>18578.089979166667</v>
      </c>
      <c r="D68" s="30">
        <f t="shared" si="308"/>
        <v>928904.4989583334</v>
      </c>
      <c r="E68" s="29">
        <f>IF(E72&gt;0,( IF(E64="TF",1,IF(E64="CF",1,IF(E64="NF",5, IF(E64="NFO",2, IF(E64="NFS",6, IF(E64="NFF",8, IF(E64="NFFF",8,"")))))))-E72), IF(E64="TF",1,IF(E64="CF",1,IF(E64="NF",2, IF(E64="NFO",2, IF(E64="NFS",6, IF(E64="NFF",8, IF(E64="NFFF",8,""))))))))</f>
        <v>2</v>
      </c>
      <c r="F68" s="29">
        <f t="shared" ref="F68:AI68" si="311">IF(F72&gt;0,( IF(F64="TF",1,IF(F64="CF",1,IF(F64="NF",5, IF(F64="NFO",2, IF(F64="NFS",6, IF(F64="NFF",8, IF(F64="NFFF",8,"")))))))-F72), IF(F64="TF",1,IF(F64="CF",1,IF(F64="NF",2, IF(F64="NFO",2, IF(F64="NFS",6, IF(F64="NFF",8, IF(F64="NFFF",8,""))))))))</f>
        <v>6</v>
      </c>
      <c r="G68" s="29">
        <f t="shared" si="311"/>
        <v>2</v>
      </c>
      <c r="H68" s="29" t="str">
        <f t="shared" si="311"/>
        <v/>
      </c>
      <c r="I68" s="29" t="str">
        <f t="shared" si="311"/>
        <v/>
      </c>
      <c r="J68" s="29" t="str">
        <f t="shared" si="311"/>
        <v/>
      </c>
      <c r="K68" s="29" t="str">
        <f t="shared" si="311"/>
        <v/>
      </c>
      <c r="L68" s="29" t="str">
        <f t="shared" si="311"/>
        <v/>
      </c>
      <c r="M68" s="29">
        <f t="shared" si="311"/>
        <v>6</v>
      </c>
      <c r="N68" s="29">
        <f t="shared" si="311"/>
        <v>2</v>
      </c>
      <c r="O68" s="29" t="str">
        <f t="shared" si="311"/>
        <v/>
      </c>
      <c r="P68" s="29" t="str">
        <f t="shared" si="311"/>
        <v/>
      </c>
      <c r="Q68" s="29" t="str">
        <f t="shared" si="311"/>
        <v/>
      </c>
      <c r="R68" s="29" t="str">
        <f t="shared" si="311"/>
        <v/>
      </c>
      <c r="S68" s="29" t="str">
        <f t="shared" si="311"/>
        <v/>
      </c>
      <c r="T68" s="29">
        <f t="shared" si="311"/>
        <v>6</v>
      </c>
      <c r="U68" s="29">
        <f t="shared" si="311"/>
        <v>8</v>
      </c>
      <c r="V68" s="29">
        <f t="shared" si="311"/>
        <v>2</v>
      </c>
      <c r="W68" s="29" t="str">
        <f t="shared" si="311"/>
        <v/>
      </c>
      <c r="X68" s="29" t="str">
        <f t="shared" si="311"/>
        <v/>
      </c>
      <c r="Y68" s="29" t="str">
        <f t="shared" si="311"/>
        <v/>
      </c>
      <c r="Z68" s="29" t="str">
        <f t="shared" si="311"/>
        <v/>
      </c>
      <c r="AA68" s="29">
        <f t="shared" si="311"/>
        <v>6</v>
      </c>
      <c r="AB68" s="29">
        <f t="shared" si="311"/>
        <v>2</v>
      </c>
      <c r="AC68" s="29" t="str">
        <f t="shared" si="311"/>
        <v/>
      </c>
      <c r="AD68" s="29" t="str">
        <f t="shared" si="311"/>
        <v/>
      </c>
      <c r="AE68" s="29" t="str">
        <f t="shared" si="311"/>
        <v/>
      </c>
      <c r="AF68" s="29" t="str">
        <f t="shared" si="311"/>
        <v/>
      </c>
      <c r="AG68" s="29" t="str">
        <f t="shared" si="311"/>
        <v/>
      </c>
      <c r="AH68" s="29">
        <f t="shared" si="311"/>
        <v>6</v>
      </c>
      <c r="AI68" s="29">
        <f t="shared" si="311"/>
        <v>2</v>
      </c>
      <c r="AJ68" s="29"/>
      <c r="AK68" s="29"/>
    </row>
    <row r="69" spans="1:37" ht="15.75" customHeight="1" x14ac:dyDescent="0.2">
      <c r="A69" s="123" t="s">
        <v>32</v>
      </c>
      <c r="B69" s="27">
        <f t="shared" si="277"/>
        <v>0</v>
      </c>
      <c r="C69" s="30">
        <f>B61/240*125%</f>
        <v>10801.215104166668</v>
      </c>
      <c r="D69" s="30">
        <f t="shared" si="308"/>
        <v>0</v>
      </c>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29"/>
      <c r="AK69" s="29"/>
    </row>
    <row r="70" spans="1:37" ht="15.75" customHeight="1" x14ac:dyDescent="0.2">
      <c r="A70" s="123" t="s">
        <v>33</v>
      </c>
      <c r="B70" s="27">
        <f t="shared" si="277"/>
        <v>0</v>
      </c>
      <c r="C70" s="30">
        <f>B61/240*175%</f>
        <v>15121.701145833335</v>
      </c>
      <c r="D70" s="30">
        <f t="shared" si="308"/>
        <v>0</v>
      </c>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29"/>
      <c r="AK70" s="29"/>
    </row>
    <row r="71" spans="1:37" ht="15.75" customHeight="1" x14ac:dyDescent="0.2">
      <c r="A71" s="123" t="s">
        <v>34</v>
      </c>
      <c r="B71" s="27">
        <f t="shared" si="277"/>
        <v>0</v>
      </c>
      <c r="C71" s="30">
        <f>B61/240*200%</f>
        <v>17281.944166666668</v>
      </c>
      <c r="D71" s="32">
        <f t="shared" si="308"/>
        <v>0</v>
      </c>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29"/>
      <c r="AK71" s="29"/>
    </row>
    <row r="72" spans="1:37" ht="15.75" customHeight="1" x14ac:dyDescent="0.2">
      <c r="A72" s="123" t="s">
        <v>35</v>
      </c>
      <c r="B72" s="27">
        <f t="shared" si="277"/>
        <v>0</v>
      </c>
      <c r="C72" s="30">
        <f>B61/240*250%</f>
        <v>21602.430208333335</v>
      </c>
      <c r="D72" s="34">
        <f t="shared" si="308"/>
        <v>0</v>
      </c>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27"/>
      <c r="AK72" s="27"/>
    </row>
    <row r="73" spans="1:37" ht="15.75" customHeight="1" x14ac:dyDescent="0.2">
      <c r="B73" s="37">
        <f>SUM(B65:B72)</f>
        <v>240</v>
      </c>
      <c r="C73" s="2"/>
      <c r="D73" s="38">
        <f>ROUND((SUM(D65:D72)),0)</f>
        <v>1503529</v>
      </c>
      <c r="E73" s="39"/>
      <c r="F73" s="40"/>
      <c r="G73" s="41"/>
      <c r="H73" s="41"/>
      <c r="I73" s="41"/>
      <c r="J73" s="41"/>
      <c r="K73" s="41"/>
      <c r="L73" s="39"/>
      <c r="M73" s="40"/>
      <c r="N73" s="41"/>
      <c r="O73" s="41"/>
      <c r="P73" s="41"/>
      <c r="Q73" s="41"/>
      <c r="R73" s="41"/>
      <c r="S73" s="39"/>
      <c r="T73" s="40"/>
      <c r="U73" s="41"/>
      <c r="V73" s="41"/>
      <c r="W73" s="41"/>
      <c r="X73" s="41"/>
      <c r="Y73" s="41"/>
      <c r="Z73" s="39"/>
      <c r="AA73" s="39"/>
      <c r="AB73" s="41"/>
      <c r="AC73" s="41"/>
      <c r="AD73" s="41"/>
      <c r="AE73" s="41"/>
      <c r="AF73" s="41"/>
      <c r="AG73" s="39"/>
      <c r="AH73" s="41"/>
      <c r="AI73" s="41"/>
      <c r="AJ73" s="41"/>
      <c r="AK73" s="41"/>
    </row>
    <row r="74" spans="1:37" ht="15.75" customHeight="1" x14ac:dyDescent="0.2">
      <c r="B74" s="43">
        <f>SUM(B65:B68)-$AL$4</f>
        <v>64</v>
      </c>
    </row>
    <row r="75" spans="1:37" ht="15.75" customHeight="1" x14ac:dyDescent="0.2">
      <c r="A75" s="123" t="s">
        <v>109</v>
      </c>
      <c r="B75" s="163">
        <f>B61</f>
        <v>2073833.3</v>
      </c>
      <c r="C75" s="164"/>
      <c r="D75" s="165"/>
      <c r="E75" s="10">
        <f t="shared" ref="E75:AF75" si="312">+D75+1</f>
        <v>1</v>
      </c>
      <c r="F75" s="10">
        <f t="shared" si="312"/>
        <v>2</v>
      </c>
      <c r="G75" s="10">
        <f t="shared" si="312"/>
        <v>3</v>
      </c>
      <c r="H75" s="10">
        <f t="shared" si="312"/>
        <v>4</v>
      </c>
      <c r="I75" s="10">
        <f t="shared" si="312"/>
        <v>5</v>
      </c>
      <c r="J75" s="10">
        <f t="shared" si="312"/>
        <v>6</v>
      </c>
      <c r="K75" s="10">
        <f t="shared" si="312"/>
        <v>7</v>
      </c>
      <c r="L75" s="10">
        <f t="shared" si="312"/>
        <v>8</v>
      </c>
      <c r="M75" s="10">
        <f t="shared" si="312"/>
        <v>9</v>
      </c>
      <c r="N75" s="10">
        <f t="shared" si="312"/>
        <v>10</v>
      </c>
      <c r="O75" s="10">
        <f t="shared" si="312"/>
        <v>11</v>
      </c>
      <c r="P75" s="10">
        <f t="shared" si="312"/>
        <v>12</v>
      </c>
      <c r="Q75" s="10">
        <f t="shared" si="312"/>
        <v>13</v>
      </c>
      <c r="R75" s="10">
        <f t="shared" si="312"/>
        <v>14</v>
      </c>
      <c r="S75" s="10">
        <f t="shared" si="312"/>
        <v>15</v>
      </c>
      <c r="T75" s="10">
        <f t="shared" si="312"/>
        <v>16</v>
      </c>
      <c r="U75" s="10">
        <f t="shared" si="312"/>
        <v>17</v>
      </c>
      <c r="V75" s="10">
        <f t="shared" si="312"/>
        <v>18</v>
      </c>
      <c r="W75" s="10">
        <f t="shared" si="312"/>
        <v>19</v>
      </c>
      <c r="X75" s="10">
        <f t="shared" si="312"/>
        <v>20</v>
      </c>
      <c r="Y75" s="10">
        <f t="shared" si="312"/>
        <v>21</v>
      </c>
      <c r="Z75" s="10">
        <f t="shared" si="312"/>
        <v>22</v>
      </c>
      <c r="AA75" s="10">
        <f t="shared" si="312"/>
        <v>23</v>
      </c>
      <c r="AB75" s="10">
        <f t="shared" si="312"/>
        <v>24</v>
      </c>
      <c r="AC75" s="10">
        <f t="shared" si="312"/>
        <v>25</v>
      </c>
      <c r="AD75" s="10">
        <f t="shared" si="312"/>
        <v>26</v>
      </c>
      <c r="AE75" s="10">
        <f t="shared" si="312"/>
        <v>27</v>
      </c>
      <c r="AF75" s="10">
        <f t="shared" si="312"/>
        <v>28</v>
      </c>
      <c r="AG75" s="10">
        <v>29</v>
      </c>
      <c r="AH75" s="10">
        <v>30</v>
      </c>
      <c r="AI75" s="10"/>
      <c r="AJ75" s="12"/>
      <c r="AK75" s="12"/>
    </row>
    <row r="76" spans="1:37" x14ac:dyDescent="0.2">
      <c r="A76" s="124"/>
      <c r="B76" s="14" t="s">
        <v>7</v>
      </c>
      <c r="C76" s="14" t="s">
        <v>8</v>
      </c>
      <c r="D76" s="14" t="s">
        <v>9</v>
      </c>
      <c r="E76" s="19" t="s">
        <v>16</v>
      </c>
      <c r="F76" s="19" t="s">
        <v>11</v>
      </c>
      <c r="G76" s="58" t="s">
        <v>11</v>
      </c>
      <c r="H76" s="19" t="s">
        <v>12</v>
      </c>
      <c r="I76" s="19" t="s">
        <v>13</v>
      </c>
      <c r="J76" s="19" t="s">
        <v>14</v>
      </c>
      <c r="K76" s="57" t="s">
        <v>15</v>
      </c>
      <c r="L76" s="121" t="s">
        <v>10</v>
      </c>
      <c r="M76" s="19" t="s">
        <v>11</v>
      </c>
      <c r="N76" s="58" t="s">
        <v>11</v>
      </c>
      <c r="O76" s="19" t="s">
        <v>12</v>
      </c>
      <c r="P76" s="19" t="s">
        <v>13</v>
      </c>
      <c r="Q76" s="19" t="s">
        <v>14</v>
      </c>
      <c r="R76" s="57" t="s">
        <v>15</v>
      </c>
      <c r="S76" s="121" t="s">
        <v>10</v>
      </c>
      <c r="T76" s="19" t="s">
        <v>11</v>
      </c>
      <c r="U76" s="58" t="s">
        <v>11</v>
      </c>
      <c r="V76" s="19" t="s">
        <v>12</v>
      </c>
      <c r="W76" s="19" t="s">
        <v>13</v>
      </c>
      <c r="X76" s="19" t="s">
        <v>14</v>
      </c>
      <c r="Y76" s="57" t="s">
        <v>15</v>
      </c>
      <c r="Z76" s="19" t="s">
        <v>16</v>
      </c>
      <c r="AA76" s="19" t="s">
        <v>11</v>
      </c>
      <c r="AB76" s="58" t="s">
        <v>11</v>
      </c>
      <c r="AC76" s="19" t="s">
        <v>12</v>
      </c>
      <c r="AD76" s="19" t="s">
        <v>13</v>
      </c>
      <c r="AE76" s="19" t="s">
        <v>14</v>
      </c>
      <c r="AF76" s="57" t="s">
        <v>15</v>
      </c>
      <c r="AG76" s="121" t="s">
        <v>10</v>
      </c>
      <c r="AH76" s="19" t="s">
        <v>11</v>
      </c>
      <c r="AI76" s="58"/>
      <c r="AJ76" s="51"/>
      <c r="AK76" s="20"/>
    </row>
    <row r="77" spans="1:37" x14ac:dyDescent="0.2">
      <c r="A77" s="125" t="s">
        <v>18</v>
      </c>
      <c r="B77" s="166" t="s">
        <v>19</v>
      </c>
      <c r="C77" s="166"/>
      <c r="D77" s="166"/>
      <c r="E77" s="19" t="s">
        <v>20</v>
      </c>
      <c r="F77" s="19" t="s">
        <v>20</v>
      </c>
      <c r="G77" s="19" t="s">
        <v>20</v>
      </c>
      <c r="H77" s="19" t="s">
        <v>20</v>
      </c>
      <c r="I77" s="19" t="s">
        <v>20</v>
      </c>
      <c r="J77" s="19" t="s">
        <v>20</v>
      </c>
      <c r="K77" s="19" t="s">
        <v>20</v>
      </c>
      <c r="L77" s="19" t="s">
        <v>20</v>
      </c>
      <c r="M77" s="19" t="s">
        <v>20</v>
      </c>
      <c r="N77" s="19" t="s">
        <v>20</v>
      </c>
      <c r="O77" s="19" t="s">
        <v>20</v>
      </c>
      <c r="P77" s="19" t="s">
        <v>20</v>
      </c>
      <c r="Q77" s="19" t="s">
        <v>20</v>
      </c>
      <c r="R77" s="19" t="s">
        <v>20</v>
      </c>
      <c r="S77" s="19" t="s">
        <v>20</v>
      </c>
      <c r="T77" s="19" t="s">
        <v>20</v>
      </c>
      <c r="U77" s="19" t="s">
        <v>20</v>
      </c>
      <c r="V77" s="19" t="s">
        <v>20</v>
      </c>
      <c r="W77" s="19" t="s">
        <v>20</v>
      </c>
      <c r="X77" s="19" t="s">
        <v>20</v>
      </c>
      <c r="Y77" s="19" t="s">
        <v>20</v>
      </c>
      <c r="Z77" s="19" t="s">
        <v>20</v>
      </c>
      <c r="AA77" s="19" t="s">
        <v>20</v>
      </c>
      <c r="AB77" s="19" t="s">
        <v>20</v>
      </c>
      <c r="AC77" s="19" t="s">
        <v>20</v>
      </c>
      <c r="AD77" s="19" t="s">
        <v>20</v>
      </c>
      <c r="AE77" s="19" t="s">
        <v>20</v>
      </c>
      <c r="AF77" s="19" t="s">
        <v>20</v>
      </c>
      <c r="AG77" s="19" t="s">
        <v>20</v>
      </c>
      <c r="AH77" s="19" t="s">
        <v>20</v>
      </c>
      <c r="AI77" s="19"/>
      <c r="AJ77" s="52"/>
      <c r="AK77" s="24"/>
    </row>
    <row r="78" spans="1:37" ht="15" hidden="1" customHeight="1" x14ac:dyDescent="0.2">
      <c r="A78" s="161" t="s">
        <v>23</v>
      </c>
      <c r="B78" s="161"/>
      <c r="C78" s="161"/>
      <c r="D78" s="161"/>
      <c r="E78" s="25" t="str">
        <f>IF(AND(E77="URG",E76="S"),"URGS",IF(AND(E77="N",E76="F",F76="F"),"NFFF",IF(AND(E77="N",E76="D",F76="F"),"NFF",IF(AND(E77="N",E76="D"),"NFO",IF(AND(E77="N",E76="S"),"NFS",IF(AND(E77="N",E76="F"),"NF",IF(AND(E77="N",E76="D"),"NF",IF(E77="N","N",IF(AND(E77="M",E76="F"),"MF",IF(AND(E77="M",E76="D"),"MF",IF(E77="M","M",IF(AND(E77="T",E76="F"),"TF",IF(AND(E77="T",E76="D"),"TF",IF(E77="T","T",IF(AND(E77="C",E76="F"),"CF",IF(AND(E77="C",E76="D"),"CF",IF(E77="C","C",IF(AND(E77="L",E76="F"),"LF",IF(AND(E77="L",E76="D"),"LF", IF(E77="L","L",IF(E77="SC","PS", IF(E77="SA","PS",IF(E77="TV","PS", IF(E77="MI","PS", IF(E77="MT","PS", IF(E77="URG","URGO",""))))))))))))))))))))))))))</f>
        <v>N</v>
      </c>
      <c r="F78" s="25" t="str">
        <f>IF(AND(F77="URG",F76="S"),"URGS",IF(AND(F77="N",F76="F",G76="F"),"NFFF",IF(AND(F77="N",F76="D",G76="F"),"NFF",IF(AND(F77="N",F76="D"),"NFO",IF(AND(F77="N",F76="S"),"NFS",IF(AND(F77="N",F76="F"),"NF",IF(AND(F77="N",F76="D"),"NF",IF(F77="N","N",IF(AND(F77="M",F76="F"),"MF",IF(AND(F77="M",F76="D"),"MF",IF(F77="M","M",IF(AND(F77="T",F76="F"),"TF",IF(AND(F77="T",F76="D"),"TF",IF(F77="T","T",IF(AND(F77="C",F76="F"),"CF",IF(AND(F77="C",F76="D"),"CF",IF(F77="C","C",IF(AND(F77="L",F76="F"),"LF",IF(AND(F77="L",F76="D"),"LF", IF(F77="L","L",IF(F77="SC","PS", IF(F77="SA","PS",IF(F77="TV","PS", IF(F77="MI","PS", IF(F77="MT","PS", IF(F77="URG","URGO",""))))))))))))))))))))))))))</f>
        <v>N</v>
      </c>
      <c r="G78" s="25" t="str">
        <f>IF(AND(G77="URG",G76="S"),"URGS",IF(AND(G77="N",G76="F",H76="F"),"NFFF",IF(AND(G77="N",G76="D",H76="F"),"NFF",IF(AND(G77="N",G76="D"),"NFO",IF(AND(G77="N",G76="S"),"NFS",IF(AND(G77="N",G76="F"),"NF",IF(AND(G77="N",G76="D"),"NF",IF(G77="N","N",IF(AND(G77="M",G76="F"),"MF",IF(AND(G77="M",G76="D"),"MF",IF(G77="M","M",IF(AND(G77="T",G76="F"),"TF",IF(AND(G77="T",G76="D"),"TF",IF(G77="T","T",IF(AND(G77="C",G76="F"),"CF",IF(AND(G77="C",G76="D"),"CF",IF(G77="C","C",IF(AND(G77="L",G76="F"),"LF",IF(AND(G77="L",G76="D"),"LF", IF(G77="L","L",IF(G77="SC","PS", IF(G77="SA","PS",IF(G77="TV","PS", IF(G77="MI","PS", IF(G77="MT","PS", IF(G77="URG","URGO",""))))))))))))))))))))))))))</f>
        <v>N</v>
      </c>
      <c r="H78" s="25" t="str">
        <f>IF(AND(H77="URG",H76="S"),"URGS",IF(AND(H77="N",H76="F",I76="F"),"NFFF",IF(AND(H77="N",H76="D",I76="F"),"NFF",IF(AND(H77="N",H76="D"),"NFO",IF(AND(H77="N",H76="S"),"NFS",IF(AND(H77="N",H76="F"),"NF",IF(AND(H77="N",H76="D"),"NF",IF(H77="N","N",IF(AND(H77="M",H76="F"),"MF",IF(AND(H77="M",H76="D"),"MF",IF(H77="M","M",IF(AND(H77="T",H76="F"),"TF",IF(AND(H77="T",H76="D"),"TF",IF(H77="T","T",IF(AND(H77="C",H76="F"),"CF",IF(AND(H77="C",H76="D"),"CF",IF(H77="C","C",IF(AND(H77="L",H76="F"),"LF",IF(AND(H77="L",H76="D"),"LF", IF(H77="L","L",IF(H77="SC","PS", IF(H77="SA","PS",IF(H77="TV","PS", IF(H77="MI","PS", IF(H77="MT","PS", IF(H77="URG","URGO",""))))))))))))))))))))))))))</f>
        <v>N</v>
      </c>
      <c r="I78" s="25"/>
      <c r="J78" s="25" t="str">
        <f t="shared" ref="J78" si="313">IF(AND(J77="URG",J76="S"),"URGS",IF(AND(J77="N",J76="F",K76="F"),"NFFF",IF(AND(J77="N",J76="D",K76="F"),"NFF",IF(AND(J77="N",J76="D"),"NFO",IF(AND(J77="N",J76="S"),"NFS",IF(AND(J77="N",J76="F"),"NF",IF(AND(J77="N",J76="D"),"NF",IF(J77="N","N",IF(AND(J77="M",J76="F"),"MF",IF(AND(J77="M",J76="D"),"MF",IF(J77="M","M",IF(AND(J77="T",J76="F"),"TF",IF(AND(J77="T",J76="D"),"TF",IF(J77="T","T",IF(AND(J77="C",J76="F"),"CF",IF(AND(J77="C",J76="D"),"CF",IF(J77="C","C",IF(AND(J77="L",J76="F"),"LF",IF(AND(J77="L",J76="D"),"LF", IF(J77="L","L",IF(J77="SC","PS", IF(J77="SA","PS",IF(J77="TV","PS", IF(J77="MI","PS", IF(J77="MT","PS", IF(J77="URG","URGO",""))))))))))))))))))))))))))</f>
        <v>NFS</v>
      </c>
      <c r="K78" s="25" t="str">
        <f t="shared" ref="K78" si="314">IF(AND(K77="URG",K76="S"),"URGS",IF(AND(K77="N",K76="F",L76="F"),"NFFF",IF(AND(K77="N",K76="D",L76="F"),"NFF",IF(AND(K77="N",K76="D"),"NFO",IF(AND(K77="N",K76="S"),"NFS",IF(AND(K77="N",K76="F"),"NF",IF(AND(K77="N",K76="D"),"NF",IF(K77="N","N",IF(AND(K77="M",K76="F"),"MF",IF(AND(K77="M",K76="D"),"MF",IF(K77="M","M",IF(AND(K77="T",K76="F"),"TF",IF(AND(K77="T",K76="D"),"TF",IF(K77="T","T",IF(AND(K77="C",K76="F"),"CF",IF(AND(K77="C",K76="D"),"CF",IF(K77="C","C",IF(AND(K77="L",K76="F"),"LF",IF(AND(K77="L",K76="D"),"LF", IF(K77="L","L",IF(K77="SC","PS", IF(K77="SA","PS",IF(K77="TV","PS", IF(K77="MI","PS", IF(K77="MT","PS", IF(K77="URG","URGO",""))))))))))))))))))))))))))</f>
        <v>NFF</v>
      </c>
      <c r="L78" s="25" t="str">
        <f t="shared" ref="L78" si="315">IF(AND(L77="URG",L76="S"),"URGS",IF(AND(L77="N",L76="F",M76="F"),"NFFF",IF(AND(L77="N",L76="D",M76="F"),"NFF",IF(AND(L77="N",L76="D"),"NFO",IF(AND(L77="N",L76="S"),"NFS",IF(AND(L77="N",L76="F"),"NF",IF(AND(L77="N",L76="D"),"NF",IF(L77="N","N",IF(AND(L77="M",L76="F"),"MF",IF(AND(L77="M",L76="D"),"MF",IF(L77="M","M",IF(AND(L77="T",L76="F"),"TF",IF(AND(L77="T",L76="D"),"TF",IF(L77="T","T",IF(AND(L77="C",L76="F"),"CF",IF(AND(L77="C",L76="D"),"CF",IF(L77="C","C",IF(AND(L77="L",L76="F"),"LF",IF(AND(L77="L",L76="D"),"LF", IF(L77="L","L",IF(L77="SC","PS", IF(L77="SA","PS",IF(L77="TV","PS", IF(L77="MI","PS", IF(L77="MT","PS", IF(L77="URG","URGO",""))))))))))))))))))))))))))</f>
        <v>NF</v>
      </c>
      <c r="M78" s="25" t="str">
        <f t="shared" ref="M78" si="316">IF(AND(M77="URG",M76="S"),"URGS",IF(AND(M77="N",M76="F",N76="F"),"NFFF",IF(AND(M77="N",M76="D",N76="F"),"NFF",IF(AND(M77="N",M76="D"),"NFO",IF(AND(M77="N",M76="S"),"NFS",IF(AND(M77="N",M76="F"),"NF",IF(AND(M77="N",M76="D"),"NF",IF(M77="N","N",IF(AND(M77="M",M76="F"),"MF",IF(AND(M77="M",M76="D"),"MF",IF(M77="M","M",IF(AND(M77="T",M76="F"),"TF",IF(AND(M77="T",M76="D"),"TF",IF(M77="T","T",IF(AND(M77="C",M76="F"),"CF",IF(AND(M77="C",M76="D"),"CF",IF(M77="C","C",IF(AND(M77="L",M76="F"),"LF",IF(AND(M77="L",M76="D"),"LF", IF(M77="L","L",IF(M77="SC","PS", IF(M77="SA","PS",IF(M77="TV","PS", IF(M77="MI","PS", IF(M77="MT","PS", IF(M77="URG","URGO",""))))))))))))))))))))))))))</f>
        <v>N</v>
      </c>
      <c r="N78" s="25" t="str">
        <f t="shared" ref="N78" si="317">IF(AND(N77="URG",N76="S"),"URGS",IF(AND(N77="N",N76="F",O76="F"),"NFFF",IF(AND(N77="N",N76="D",O76="F"),"NFF",IF(AND(N77="N",N76="D"),"NFO",IF(AND(N77="N",N76="S"),"NFS",IF(AND(N77="N",N76="F"),"NF",IF(AND(N77="N",N76="D"),"NF",IF(N77="N","N",IF(AND(N77="M",N76="F"),"MF",IF(AND(N77="M",N76="D"),"MF",IF(N77="M","M",IF(AND(N77="T",N76="F"),"TF",IF(AND(N77="T",N76="D"),"TF",IF(N77="T","T",IF(AND(N77="C",N76="F"),"CF",IF(AND(N77="C",N76="D"),"CF",IF(N77="C","C",IF(AND(N77="L",N76="F"),"LF",IF(AND(N77="L",N76="D"),"LF", IF(N77="L","L",IF(N77="SC","PS", IF(N77="SA","PS",IF(N77="TV","PS", IF(N77="MI","PS", IF(N77="MT","PS", IF(N77="URG","URGO",""))))))))))))))))))))))))))</f>
        <v>N</v>
      </c>
      <c r="O78" s="25" t="str">
        <f t="shared" ref="O78" si="318">IF(AND(O77="URG",O76="S"),"URGS",IF(AND(O77="N",O76="F",P76="F"),"NFFF",IF(AND(O77="N",O76="D",P76="F"),"NFF",IF(AND(O77="N",O76="D"),"NFO",IF(AND(O77="N",O76="S"),"NFS",IF(AND(O77="N",O76="F"),"NF",IF(AND(O77="N",O76="D"),"NF",IF(O77="N","N",IF(AND(O77="M",O76="F"),"MF",IF(AND(O77="M",O76="D"),"MF",IF(O77="M","M",IF(AND(O77="T",O76="F"),"TF",IF(AND(O77="T",O76="D"),"TF",IF(O77="T","T",IF(AND(O77="C",O76="F"),"CF",IF(AND(O77="C",O76="D"),"CF",IF(O77="C","C",IF(AND(O77="L",O76="F"),"LF",IF(AND(O77="L",O76="D"),"LF", IF(O77="L","L",IF(O77="SC","PS", IF(O77="SA","PS",IF(O77="TV","PS", IF(O77="MI","PS", IF(O77="MT","PS", IF(O77="URG","URGO",""))))))))))))))))))))))))))</f>
        <v>N</v>
      </c>
      <c r="P78" s="25" t="str">
        <f t="shared" ref="P78" si="319">IF(AND(P77="URG",P76="S"),"URGS",IF(AND(P77="N",P76="F",Q76="F"),"NFFF",IF(AND(P77="N",P76="D",Q76="F"),"NFF",IF(AND(P77="N",P76="D"),"NFO",IF(AND(P77="N",P76="S"),"NFS",IF(AND(P77="N",P76="F"),"NF",IF(AND(P77="N",P76="D"),"NF",IF(P77="N","N",IF(AND(P77="M",P76="F"),"MF",IF(AND(P77="M",P76="D"),"MF",IF(P77="M","M",IF(AND(P77="T",P76="F"),"TF",IF(AND(P77="T",P76="D"),"TF",IF(P77="T","T",IF(AND(P77="C",P76="F"),"CF",IF(AND(P77="C",P76="D"),"CF",IF(P77="C","C",IF(AND(P77="L",P76="F"),"LF",IF(AND(P77="L",P76="D"),"LF", IF(P77="L","L",IF(P77="SC","PS", IF(P77="SA","PS",IF(P77="TV","PS", IF(P77="MI","PS", IF(P77="MT","PS", IF(P77="URG","URGO",""))))))))))))))))))))))))))</f>
        <v>N</v>
      </c>
      <c r="Q78" s="25" t="str">
        <f t="shared" ref="Q78" si="320">IF(AND(Q77="URG",Q76="S"),"URGS",IF(AND(Q77="N",Q76="F",R76="F"),"NFFF",IF(AND(Q77="N",Q76="D",R76="F"),"NFF",IF(AND(Q77="N",Q76="D"),"NFO",IF(AND(Q77="N",Q76="S"),"NFS",IF(AND(Q77="N",Q76="F"),"NF",IF(AND(Q77="N",Q76="D"),"NF",IF(Q77="N","N",IF(AND(Q77="M",Q76="F"),"MF",IF(AND(Q77="M",Q76="D"),"MF",IF(Q77="M","M",IF(AND(Q77="T",Q76="F"),"TF",IF(AND(Q77="T",Q76="D"),"TF",IF(Q77="T","T",IF(AND(Q77="C",Q76="F"),"CF",IF(AND(Q77="C",Q76="D"),"CF",IF(Q77="C","C",IF(AND(Q77="L",Q76="F"),"LF",IF(AND(Q77="L",Q76="D"),"LF", IF(Q77="L","L",IF(Q77="SC","PS", IF(Q77="SA","PS",IF(Q77="TV","PS", IF(Q77="MI","PS", IF(Q77="MT","PS", IF(Q77="URG","URGO",""))))))))))))))))))))))))))</f>
        <v>NFS</v>
      </c>
      <c r="R78" s="25" t="str">
        <f t="shared" ref="R78" si="321">IF(AND(R77="URG",R76="S"),"URGS",IF(AND(R77="N",R76="F",S76="F"),"NFFF",IF(AND(R77="N",R76="D",S76="F"),"NFF",IF(AND(R77="N",R76="D"),"NFO",IF(AND(R77="N",R76="S"),"NFS",IF(AND(R77="N",R76="F"),"NF",IF(AND(R77="N",R76="D"),"NF",IF(R77="N","N",IF(AND(R77="M",R76="F"),"MF",IF(AND(R77="M",R76="D"),"MF",IF(R77="M","M",IF(AND(R77="T",R76="F"),"TF",IF(AND(R77="T",R76="D"),"TF",IF(R77="T","T",IF(AND(R77="C",R76="F"),"CF",IF(AND(R77="C",R76="D"),"CF",IF(R77="C","C",IF(AND(R77="L",R76="F"),"LF",IF(AND(R77="L",R76="D"),"LF", IF(R77="L","L",IF(R77="SC","PS", IF(R77="SA","PS",IF(R77="TV","PS", IF(R77="MI","PS", IF(R77="MT","PS", IF(R77="URG","URGO",""))))))))))))))))))))))))))</f>
        <v>NFF</v>
      </c>
      <c r="S78" s="25" t="str">
        <f t="shared" ref="S78" si="322">IF(AND(S77="URG",S76="S"),"URGS",IF(AND(S77="N",S76="F",T76="F"),"NFFF",IF(AND(S77="N",S76="D",T76="F"),"NFF",IF(AND(S77="N",S76="D"),"NFO",IF(AND(S77="N",S76="S"),"NFS",IF(AND(S77="N",S76="F"),"NF",IF(AND(S77="N",S76="D"),"NF",IF(S77="N","N",IF(AND(S77="M",S76="F"),"MF",IF(AND(S77="M",S76="D"),"MF",IF(S77="M","M",IF(AND(S77="T",S76="F"),"TF",IF(AND(S77="T",S76="D"),"TF",IF(S77="T","T",IF(AND(S77="C",S76="F"),"CF",IF(AND(S77="C",S76="D"),"CF",IF(S77="C","C",IF(AND(S77="L",S76="F"),"LF",IF(AND(S77="L",S76="D"),"LF", IF(S77="L","L",IF(S77="SC","PS", IF(S77="SA","PS",IF(S77="TV","PS", IF(S77="MI","PS", IF(S77="MT","PS", IF(S77="URG","URGO",""))))))))))))))))))))))))))</f>
        <v>NF</v>
      </c>
      <c r="T78" s="25" t="str">
        <f t="shared" ref="T78" si="323">IF(AND(T77="URG",T76="S"),"URGS",IF(AND(T77="N",T76="F",U76="F"),"NFFF",IF(AND(T77="N",T76="D",U76="F"),"NFF",IF(AND(T77="N",T76="D"),"NFO",IF(AND(T77="N",T76="S"),"NFS",IF(AND(T77="N",T76="F"),"NF",IF(AND(T77="N",T76="D"),"NF",IF(T77="N","N",IF(AND(T77="M",T76="F"),"MF",IF(AND(T77="M",T76="D"),"MF",IF(T77="M","M",IF(AND(T77="T",T76="F"),"TF",IF(AND(T77="T",T76="D"),"TF",IF(T77="T","T",IF(AND(T77="C",T76="F"),"CF",IF(AND(T77="C",T76="D"),"CF",IF(T77="C","C",IF(AND(T77="L",T76="F"),"LF",IF(AND(T77="L",T76="D"),"LF", IF(T77="L","L",IF(T77="SC","PS", IF(T77="SA","PS",IF(T77="TV","PS", IF(T77="MI","PS", IF(T77="MT","PS", IF(T77="URG","URGO",""))))))))))))))))))))))))))</f>
        <v>N</v>
      </c>
      <c r="U78" s="25" t="str">
        <f t="shared" ref="U78" si="324">IF(AND(U77="URG",U76="S"),"URGS",IF(AND(U77="N",U76="F",V76="F"),"NFFF",IF(AND(U77="N",U76="D",V76="F"),"NFF",IF(AND(U77="N",U76="D"),"NFO",IF(AND(U77="N",U76="S"),"NFS",IF(AND(U77="N",U76="F"),"NF",IF(AND(U77="N",U76="D"),"NF",IF(U77="N","N",IF(AND(U77="M",U76="F"),"MF",IF(AND(U77="M",U76="D"),"MF",IF(U77="M","M",IF(AND(U77="T",U76="F"),"TF",IF(AND(U77="T",U76="D"),"TF",IF(U77="T","T",IF(AND(U77="C",U76="F"),"CF",IF(AND(U77="C",U76="D"),"CF",IF(U77="C","C",IF(AND(U77="L",U76="F"),"LF",IF(AND(U77="L",U76="D"),"LF", IF(U77="L","L",IF(U77="SC","PS", IF(U77="SA","PS",IF(U77="TV","PS", IF(U77="MI","PS", IF(U77="MT","PS", IF(U77="URG","URGO",""))))))))))))))))))))))))))</f>
        <v>N</v>
      </c>
      <c r="V78" s="25" t="str">
        <f t="shared" ref="V78" si="325">IF(AND(V77="URG",V76="S"),"URGS",IF(AND(V77="N",V76="F",W76="F"),"NFFF",IF(AND(V77="N",V76="D",W76="F"),"NFF",IF(AND(V77="N",V76="D"),"NFO",IF(AND(V77="N",V76="S"),"NFS",IF(AND(V77="N",V76="F"),"NF",IF(AND(V77="N",V76="D"),"NF",IF(V77="N","N",IF(AND(V77="M",V76="F"),"MF",IF(AND(V77="M",V76="D"),"MF",IF(V77="M","M",IF(AND(V77="T",V76="F"),"TF",IF(AND(V77="T",V76="D"),"TF",IF(V77="T","T",IF(AND(V77="C",V76="F"),"CF",IF(AND(V77="C",V76="D"),"CF",IF(V77="C","C",IF(AND(V77="L",V76="F"),"LF",IF(AND(V77="L",V76="D"),"LF", IF(V77="L","L",IF(V77="SC","PS", IF(V77="SA","PS",IF(V77="TV","PS", IF(V77="MI","PS", IF(V77="MT","PS", IF(V77="URG","URGO",""))))))))))))))))))))))))))</f>
        <v>N</v>
      </c>
      <c r="W78" s="25" t="str">
        <f t="shared" ref="W78" si="326">IF(AND(W77="URG",W76="S"),"URGS",IF(AND(W77="N",W76="F",X76="F"),"NFFF",IF(AND(W77="N",W76="D",X76="F"),"NFF",IF(AND(W77="N",W76="D"),"NFO",IF(AND(W77="N",W76="S"),"NFS",IF(AND(W77="N",W76="F"),"NF",IF(AND(W77="N",W76="D"),"NF",IF(W77="N","N",IF(AND(W77="M",W76="F"),"MF",IF(AND(W77="M",W76="D"),"MF",IF(W77="M","M",IF(AND(W77="T",W76="F"),"TF",IF(AND(W77="T",W76="D"),"TF",IF(W77="T","T",IF(AND(W77="C",W76="F"),"CF",IF(AND(W77="C",W76="D"),"CF",IF(W77="C","C",IF(AND(W77="L",W76="F"),"LF",IF(AND(W77="L",W76="D"),"LF", IF(W77="L","L",IF(W77="SC","PS", IF(W77="SA","PS",IF(W77="TV","PS", IF(W77="MI","PS", IF(W77="MT","PS", IF(W77="URG","URGO",""))))))))))))))))))))))))))</f>
        <v>N</v>
      </c>
      <c r="X78" s="25" t="str">
        <f t="shared" ref="X78" si="327">IF(AND(X77="URG",X76="S"),"URGS",IF(AND(X77="N",X76="F",Y76="F"),"NFFF",IF(AND(X77="N",X76="D",Y76="F"),"NFF",IF(AND(X77="N",X76="D"),"NFO",IF(AND(X77="N",X76="S"),"NFS",IF(AND(X77="N",X76="F"),"NF",IF(AND(X77="N",X76="D"),"NF",IF(X77="N","N",IF(AND(X77="M",X76="F"),"MF",IF(AND(X77="M",X76="D"),"MF",IF(X77="M","M",IF(AND(X77="T",X76="F"),"TF",IF(AND(X77="T",X76="D"),"TF",IF(X77="T","T",IF(AND(X77="C",X76="F"),"CF",IF(AND(X77="C",X76="D"),"CF",IF(X77="C","C",IF(AND(X77="L",X76="F"),"LF",IF(AND(X77="L",X76="D"),"LF", IF(X77="L","L",IF(X77="SC","PS", IF(X77="SA","PS",IF(X77="TV","PS", IF(X77="MI","PS", IF(X77="MT","PS", IF(X77="URG","URGO",""))))))))))))))))))))))))))</f>
        <v>NFS</v>
      </c>
      <c r="Y78" s="25" t="str">
        <f t="shared" ref="Y78" si="328">IF(AND(Y77="URG",Y76="S"),"URGS",IF(AND(Y77="N",Y76="F",Z76="F"),"NFFF",IF(AND(Y77="N",Y76="D",Z76="F"),"NFF",IF(AND(Y77="N",Y76="D"),"NFO",IF(AND(Y77="N",Y76="S"),"NFS",IF(AND(Y77="N",Y76="F"),"NF",IF(AND(Y77="N",Y76="D"),"NF",IF(Y77="N","N",IF(AND(Y77="M",Y76="F"),"MF",IF(AND(Y77="M",Y76="D"),"MF",IF(Y77="M","M",IF(AND(Y77="T",Y76="F"),"TF",IF(AND(Y77="T",Y76="D"),"TF",IF(Y77="T","T",IF(AND(Y77="C",Y76="F"),"CF",IF(AND(Y77="C",Y76="D"),"CF",IF(Y77="C","C",IF(AND(Y77="L",Y76="F"),"LF",IF(AND(Y77="L",Y76="D"),"LF", IF(Y77="L","L",IF(Y77="SC","PS", IF(Y77="SA","PS",IF(Y77="TV","PS", IF(Y77="MI","PS", IF(Y77="MT","PS", IF(Y77="URG","URGO",""))))))))))))))))))))))))))</f>
        <v>NFO</v>
      </c>
      <c r="Z78" s="25" t="str">
        <f t="shared" ref="Z78" si="329">IF(AND(Z77="URG",Z76="S"),"URGS",IF(AND(Z77="N",Z76="F",AA76="F"),"NFFF",IF(AND(Z77="N",Z76="D",AA76="F"),"NFF",IF(AND(Z77="N",Z76="D"),"NFO",IF(AND(Z77="N",Z76="S"),"NFS",IF(AND(Z77="N",Z76="F"),"NF",IF(AND(Z77="N",Z76="D"),"NF",IF(Z77="N","N",IF(AND(Z77="M",Z76="F"),"MF",IF(AND(Z77="M",Z76="D"),"MF",IF(Z77="M","M",IF(AND(Z77="T",Z76="F"),"TF",IF(AND(Z77="T",Z76="D"),"TF",IF(Z77="T","T",IF(AND(Z77="C",Z76="F"),"CF",IF(AND(Z77="C",Z76="D"),"CF",IF(Z77="C","C",IF(AND(Z77="L",Z76="F"),"LF",IF(AND(Z77="L",Z76="D"),"LF", IF(Z77="L","L",IF(Z77="SC","PS", IF(Z77="SA","PS",IF(Z77="TV","PS", IF(Z77="MI","PS", IF(Z77="MT","PS", IF(Z77="URG","URGO",""))))))))))))))))))))))))))</f>
        <v>N</v>
      </c>
      <c r="AA78" s="25" t="str">
        <f t="shared" ref="AA78" si="330">IF(AND(AA77="URG",AA76="S"),"URGS",IF(AND(AA77="N",AA76="F",AB76="F"),"NFFF",IF(AND(AA77="N",AA76="D",AB76="F"),"NFF",IF(AND(AA77="N",AA76="D"),"NFO",IF(AND(AA77="N",AA76="S"),"NFS",IF(AND(AA77="N",AA76="F"),"NF",IF(AND(AA77="N",AA76="D"),"NF",IF(AA77="N","N",IF(AND(AA77="M",AA76="F"),"MF",IF(AND(AA77="M",AA76="D"),"MF",IF(AA77="M","M",IF(AND(AA77="T",AA76="F"),"TF",IF(AND(AA77="T",AA76="D"),"TF",IF(AA77="T","T",IF(AND(AA77="C",AA76="F"),"CF",IF(AND(AA77="C",AA76="D"),"CF",IF(AA77="C","C",IF(AND(AA77="L",AA76="F"),"LF",IF(AND(AA77="L",AA76="D"),"LF", IF(AA77="L","L",IF(AA77="SC","PS", IF(AA77="SA","PS",IF(AA77="TV","PS", IF(AA77="MI","PS", IF(AA77="MT","PS", IF(AA77="URG","URGO",""))))))))))))))))))))))))))</f>
        <v>N</v>
      </c>
      <c r="AB78" s="25" t="str">
        <f t="shared" ref="AB78" si="331">IF(AND(AB77="URG",AB76="S"),"URGS",IF(AND(AB77="N",AB76="F",AC76="F"),"NFFF",IF(AND(AB77="N",AB76="D",AC76="F"),"NFF",IF(AND(AB77="N",AB76="D"),"NFO",IF(AND(AB77="N",AB76="S"),"NFS",IF(AND(AB77="N",AB76="F"),"NF",IF(AND(AB77="N",AB76="D"),"NF",IF(AB77="N","N",IF(AND(AB77="M",AB76="F"),"MF",IF(AND(AB77="M",AB76="D"),"MF",IF(AB77="M","M",IF(AND(AB77="T",AB76="F"),"TF",IF(AND(AB77="T",AB76="D"),"TF",IF(AB77="T","T",IF(AND(AB77="C",AB76="F"),"CF",IF(AND(AB77="C",AB76="D"),"CF",IF(AB77="C","C",IF(AND(AB77="L",AB76="F"),"LF",IF(AND(AB77="L",AB76="D"),"LF", IF(AB77="L","L",IF(AB77="SC","PS", IF(AB77="SA","PS",IF(AB77="TV","PS", IF(AB77="MI","PS", IF(AB77="MT","PS", IF(AB77="URG","URGO",""))))))))))))))))))))))))))</f>
        <v>N</v>
      </c>
      <c r="AC78" s="25" t="str">
        <f t="shared" ref="AC78" si="332">IF(AND(AC77="URG",AC76="S"),"URGS",IF(AND(AC77="N",AC76="F",AD76="F"),"NFFF",IF(AND(AC77="N",AC76="D",AD76="F"),"NFF",IF(AND(AC77="N",AC76="D"),"NFO",IF(AND(AC77="N",AC76="S"),"NFS",IF(AND(AC77="N",AC76="F"),"NF",IF(AND(AC77="N",AC76="D"),"NF",IF(AC77="N","N",IF(AND(AC77="M",AC76="F"),"MF",IF(AND(AC77="M",AC76="D"),"MF",IF(AC77="M","M",IF(AND(AC77="T",AC76="F"),"TF",IF(AND(AC77="T",AC76="D"),"TF",IF(AC77="T","T",IF(AND(AC77="C",AC76="F"),"CF",IF(AND(AC77="C",AC76="D"),"CF",IF(AC77="C","C",IF(AND(AC77="L",AC76="F"),"LF",IF(AND(AC77="L",AC76="D"),"LF", IF(AC77="L","L",IF(AC77="SC","PS", IF(AC77="SA","PS",IF(AC77="TV","PS", IF(AC77="MI","PS", IF(AC77="MT","PS", IF(AC77="URG","URGO",""))))))))))))))))))))))))))</f>
        <v>N</v>
      </c>
      <c r="AD78" s="25" t="str">
        <f t="shared" ref="AD78" si="333">IF(AND(AD77="URG",AD76="S"),"URGS",IF(AND(AD77="N",AD76="F",AE76="F"),"NFFF",IF(AND(AD77="N",AD76="D",AE76="F"),"NFF",IF(AND(AD77="N",AD76="D"),"NFO",IF(AND(AD77="N",AD76="S"),"NFS",IF(AND(AD77="N",AD76="F"),"NF",IF(AND(AD77="N",AD76="D"),"NF",IF(AD77="N","N",IF(AND(AD77="M",AD76="F"),"MF",IF(AND(AD77="M",AD76="D"),"MF",IF(AD77="M","M",IF(AND(AD77="T",AD76="F"),"TF",IF(AND(AD77="T",AD76="D"),"TF",IF(AD77="T","T",IF(AND(AD77="C",AD76="F"),"CF",IF(AND(AD77="C",AD76="D"),"CF",IF(AD77="C","C",IF(AND(AD77="L",AD76="F"),"LF",IF(AND(AD77="L",AD76="D"),"LF", IF(AD77="L","L",IF(AD77="SC","PS", IF(AD77="SA","PS",IF(AD77="TV","PS", IF(AD77="MI","PS", IF(AD77="MT","PS", IF(AD77="URG","URGO",""))))))))))))))))))))))))))</f>
        <v>N</v>
      </c>
      <c r="AE78" s="25" t="str">
        <f t="shared" ref="AE78" si="334">IF(AND(AE77="URG",AE76="S"),"URGS",IF(AND(AE77="N",AE76="F",AF76="F"),"NFFF",IF(AND(AE77="N",AE76="D",AF76="F"),"NFF",IF(AND(AE77="N",AE76="D"),"NFO",IF(AND(AE77="N",AE76="S"),"NFS",IF(AND(AE77="N",AE76="F"),"NF",IF(AND(AE77="N",AE76="D"),"NF",IF(AE77="N","N",IF(AND(AE77="M",AE76="F"),"MF",IF(AND(AE77="M",AE76="D"),"MF",IF(AE77="M","M",IF(AND(AE77="T",AE76="F"),"TF",IF(AND(AE77="T",AE76="D"),"TF",IF(AE77="T","T",IF(AND(AE77="C",AE76="F"),"CF",IF(AND(AE77="C",AE76="D"),"CF",IF(AE77="C","C",IF(AND(AE77="L",AE76="F"),"LF",IF(AND(AE77="L",AE76="D"),"LF", IF(AE77="L","L",IF(AE77="SC","PS", IF(AE77="SA","PS",IF(AE77="TV","PS", IF(AE77="MI","PS", IF(AE77="MT","PS", IF(AE77="URG","URGO",""))))))))))))))))))))))))))</f>
        <v>NFS</v>
      </c>
      <c r="AF78" s="25" t="str">
        <f t="shared" ref="AF78" si="335">IF(AND(AF77="URG",AF76="S"),"URGS",IF(AND(AF77="N",AF76="F",AG76="F"),"NFFF",IF(AND(AF77="N",AF76="D",AG76="F"),"NFF",IF(AND(AF77="N",AF76="D"),"NFO",IF(AND(AF77="N",AF76="S"),"NFS",IF(AND(AF77="N",AF76="F"),"NF",IF(AND(AF77="N",AF76="D"),"NF",IF(AF77="N","N",IF(AND(AF77="M",AF76="F"),"MF",IF(AND(AF77="M",AF76="D"),"MF",IF(AF77="M","M",IF(AND(AF77="T",AF76="F"),"TF",IF(AND(AF77="T",AF76="D"),"TF",IF(AF77="T","T",IF(AND(AF77="C",AF76="F"),"CF",IF(AND(AF77="C",AF76="D"),"CF",IF(AF77="C","C",IF(AND(AF77="L",AF76="F"),"LF",IF(AND(AF77="L",AF76="D"),"LF", IF(AF77="L","L",IF(AF77="SC","PS", IF(AF77="SA","PS",IF(AF77="TV","PS", IF(AF77="MI","PS", IF(AF77="MT","PS", IF(AF77="URG","URGO",""))))))))))))))))))))))))))</f>
        <v>NFF</v>
      </c>
      <c r="AG78" s="25" t="str">
        <f t="shared" ref="AG78" si="336">IF(AND(AG77="URG",AG76="S"),"URGS",IF(AND(AG77="N",AG76="F",AH76="F"),"NFFF",IF(AND(AG77="N",AG76="D",AH76="F"),"NFF",IF(AND(AG77="N",AG76="D"),"NFO",IF(AND(AG77="N",AG76="S"),"NFS",IF(AND(AG77="N",AG76="F"),"NF",IF(AND(AG77="N",AG76="D"),"NF",IF(AG77="N","N",IF(AND(AG77="M",AG76="F"),"MF",IF(AND(AG77="M",AG76="D"),"MF",IF(AG77="M","M",IF(AND(AG77="T",AG76="F"),"TF",IF(AND(AG77="T",AG76="D"),"TF",IF(AG77="T","T",IF(AND(AG77="C",AG76="F"),"CF",IF(AND(AG77="C",AG76="D"),"CF",IF(AG77="C","C",IF(AND(AG77="L",AG76="F"),"LF",IF(AND(AG77="L",AG76="D"),"LF", IF(AG77="L","L",IF(AG77="SC","PS", IF(AG77="SA","PS",IF(AG77="TV","PS", IF(AG77="MI","PS", IF(AG77="MT","PS", IF(AG77="URG","URGO",""))))))))))))))))))))))))))</f>
        <v>NF</v>
      </c>
      <c r="AH78" s="25" t="str">
        <f t="shared" ref="AH78" si="337">IF(AND(AH77="URG",AH76="S"),"URGS",IF(AND(AH77="N",AH76="F",AI76="F"),"NFFF",IF(AND(AH77="N",AH76="D",AI76="F"),"NFF",IF(AND(AH77="N",AH76="D"),"NFO",IF(AND(AH77="N",AH76="S"),"NFS",IF(AND(AH77="N",AH76="F"),"NF",IF(AND(AH77="N",AH76="D"),"NF",IF(AH77="N","N",IF(AND(AH77="M",AH76="F"),"MF",IF(AND(AH77="M",AH76="D"),"MF",IF(AH77="M","M",IF(AND(AH77="T",AH76="F"),"TF",IF(AND(AH77="T",AH76="D"),"TF",IF(AH77="T","T",IF(AND(AH77="C",AH76="F"),"CF",IF(AND(AH77="C",AH76="D"),"CF",IF(AH77="C","C",IF(AND(AH77="L",AH76="F"),"LF",IF(AND(AH77="L",AH76="D"),"LF", IF(AH77="L","L",IF(AH77="SC","PS", IF(AH77="SA","PS",IF(AH77="TV","PS", IF(AH77="MI","PS", IF(AH77="MT","PS", IF(AH77="URG","URGO",""))))))))))))))))))))))))))</f>
        <v>N</v>
      </c>
      <c r="AI78" s="25" t="str">
        <f t="shared" ref="AI78" si="338">IF(AND(AI77="URG",AI76="S"),"URGS",IF(AND(AI77="N",AI76="F",AJ76="F"),"NFFF",IF(AND(AI77="N",AI76="D",AJ76="F"),"NFF",IF(AND(AI77="N",AI76="D"),"NFO",IF(AND(AI77="N",AI76="S"),"NFS",IF(AND(AI77="N",AI76="F"),"NF",IF(AND(AI77="N",AI76="D"),"NF",IF(AI77="N","N",IF(AND(AI77="M",AI76="F"),"MF",IF(AND(AI77="M",AI76="D"),"MF",IF(AI77="M","M",IF(AND(AI77="T",AI76="F"),"TF",IF(AND(AI77="T",AI76="D"),"TF",IF(AI77="T","T",IF(AND(AI77="C",AI76="F"),"CF",IF(AND(AI77="C",AI76="D"),"CF",IF(AI77="C","C",IF(AND(AI77="L",AI76="F"),"LF",IF(AND(AI77="L",AI76="D"),"LF", IF(AI77="L","L",IF(AI77="SC","PS", IF(AI77="SA","PS",IF(AI77="TV","PS", IF(AI77="MI","PS", IF(AI77="MT","PS", IF(AI77="URG","URGO",""))))))))))))))))))))))))))</f>
        <v/>
      </c>
      <c r="AJ78" s="9"/>
      <c r="AK78" s="9"/>
    </row>
    <row r="79" spans="1:37" x14ac:dyDescent="0.2">
      <c r="A79" s="126" t="s">
        <v>24</v>
      </c>
      <c r="B79" s="27">
        <f t="shared" ref="B79:B86" si="339">SUM(E79:AK79)</f>
        <v>0</v>
      </c>
      <c r="C79" s="158">
        <f>B75/240</f>
        <v>8640.972083333334</v>
      </c>
      <c r="D79" s="28">
        <f>B79*C79*0</f>
        <v>0</v>
      </c>
      <c r="E79" s="59">
        <f>IF(E83&gt;0,(IF(AND(E78="PS",E76="S"),4,IF(E78="M",6,IF(E78="T",5,IF(E78="C",11,IF(E78="N",0,IF(E78="NF",0,IF(E78="NFO",0, IF(E78="URGS",4,IF(E78="URGO",8, IF(E78="PS",8,""))))))))))-E83), IF(AND(E78="PS",E76="S"),4,IF(E78="M",6,IF(E78="T",5,IF(E78="C",11,IF(E78="N",0,IF(E78="NF",0,IF(E78="NFO",0, IF(E78="URGS",4,IF(E78="URGO",8, IF(E78="PS",8,"")))))))))))</f>
        <v>0</v>
      </c>
      <c r="F79" s="59">
        <f t="shared" ref="F79:AI79" si="340">IF(F83&gt;0,(IF(AND(F78="PS",F76="S"),4,IF(F78="M",6,IF(F78="T",5,IF(F78="C",11,IF(F78="N",0,IF(F78="NF",0,IF(F78="NFO",0, IF(F78="URGS",4,IF(F78="URGO",8, IF(F78="PS",8,""))))))))))-F83), IF(AND(F78="PS",F76="S"),4,IF(F78="M",6,IF(F78="T",5,IF(F78="C",11,IF(F78="N",0,IF(F78="NF",0,IF(F78="NFO",0, IF(F78="URGS",4,IF(F78="URGO",8, IF(F78="PS",8,"")))))))))))</f>
        <v>0</v>
      </c>
      <c r="G79" s="59">
        <f t="shared" si="340"/>
        <v>0</v>
      </c>
      <c r="H79" s="59">
        <f t="shared" si="340"/>
        <v>0</v>
      </c>
      <c r="I79" s="59" t="str">
        <f t="shared" si="340"/>
        <v/>
      </c>
      <c r="J79" s="59" t="str">
        <f t="shared" si="340"/>
        <v/>
      </c>
      <c r="K79" s="59" t="str">
        <f t="shared" si="340"/>
        <v/>
      </c>
      <c r="L79" s="59">
        <f t="shared" si="340"/>
        <v>0</v>
      </c>
      <c r="M79" s="59">
        <f t="shared" si="340"/>
        <v>0</v>
      </c>
      <c r="N79" s="59">
        <f t="shared" si="340"/>
        <v>0</v>
      </c>
      <c r="O79" s="59">
        <f t="shared" si="340"/>
        <v>0</v>
      </c>
      <c r="P79" s="59">
        <f t="shared" si="340"/>
        <v>0</v>
      </c>
      <c r="Q79" s="59" t="str">
        <f t="shared" si="340"/>
        <v/>
      </c>
      <c r="R79" s="59" t="str">
        <f t="shared" si="340"/>
        <v/>
      </c>
      <c r="S79" s="59">
        <f t="shared" si="340"/>
        <v>0</v>
      </c>
      <c r="T79" s="59">
        <f t="shared" si="340"/>
        <v>0</v>
      </c>
      <c r="U79" s="59">
        <f t="shared" si="340"/>
        <v>0</v>
      </c>
      <c r="V79" s="59">
        <f t="shared" si="340"/>
        <v>0</v>
      </c>
      <c r="W79" s="59">
        <f t="shared" si="340"/>
        <v>0</v>
      </c>
      <c r="X79" s="59" t="str">
        <f t="shared" si="340"/>
        <v/>
      </c>
      <c r="Y79" s="59">
        <f t="shared" si="340"/>
        <v>0</v>
      </c>
      <c r="Z79" s="59">
        <f t="shared" si="340"/>
        <v>0</v>
      </c>
      <c r="AA79" s="59">
        <f t="shared" si="340"/>
        <v>0</v>
      </c>
      <c r="AB79" s="59">
        <f t="shared" si="340"/>
        <v>0</v>
      </c>
      <c r="AC79" s="59">
        <f t="shared" si="340"/>
        <v>0</v>
      </c>
      <c r="AD79" s="59">
        <f t="shared" si="340"/>
        <v>0</v>
      </c>
      <c r="AE79" s="59" t="str">
        <f t="shared" si="340"/>
        <v/>
      </c>
      <c r="AF79" s="59" t="str">
        <f t="shared" si="340"/>
        <v/>
      </c>
      <c r="AG79" s="59">
        <f t="shared" si="340"/>
        <v>0</v>
      </c>
      <c r="AH79" s="59">
        <f t="shared" si="340"/>
        <v>0</v>
      </c>
      <c r="AI79" s="59" t="str">
        <f t="shared" si="340"/>
        <v/>
      </c>
      <c r="AJ79" s="29"/>
      <c r="AK79" s="29"/>
    </row>
    <row r="80" spans="1:37" x14ac:dyDescent="0.2">
      <c r="A80" s="123" t="s">
        <v>28</v>
      </c>
      <c r="B80" s="27">
        <f t="shared" si="339"/>
        <v>176</v>
      </c>
      <c r="C80" s="159">
        <f>B75/240*35%</f>
        <v>3024.3402291666666</v>
      </c>
      <c r="D80" s="30">
        <f t="shared" ref="D80:D86" si="341">B80*C80</f>
        <v>532283.88033333328</v>
      </c>
      <c r="E80" s="29">
        <f>IF(E84&gt;0,(IF(E78="T",1,IF(E78="C",0,IF(E78="N",11,IF(E78="NF",6, IF(E78="NFO",6, IF(E78="NFS",2,""))))))-E84), IF(E78="T",1,IF(E78="C",0,IF(E78="N",8,IF(E78="NF",6, IF(E78="NFO",6, IF(E78="NFS",2,"")))))))</f>
        <v>8</v>
      </c>
      <c r="F80" s="29">
        <f t="shared" ref="F80:AI80" si="342">IF(F84&gt;0,(IF(F78="T",1,IF(F78="C",0,IF(F78="N",11,IF(F78="NF",6, IF(F78="NFO",6, IF(F78="NFS",2,""))))))-F84), IF(F78="T",1,IF(F78="C",0,IF(F78="N",8,IF(F78="NF",6, IF(F78="NFO",6, IF(F78="NFS",2,"")))))))</f>
        <v>8</v>
      </c>
      <c r="G80" s="29">
        <f t="shared" si="342"/>
        <v>8</v>
      </c>
      <c r="H80" s="29">
        <f t="shared" si="342"/>
        <v>8</v>
      </c>
      <c r="I80" s="29" t="str">
        <f t="shared" si="342"/>
        <v/>
      </c>
      <c r="J80" s="29">
        <f t="shared" si="342"/>
        <v>2</v>
      </c>
      <c r="K80" s="29" t="str">
        <f t="shared" si="342"/>
        <v/>
      </c>
      <c r="L80" s="29">
        <f t="shared" si="342"/>
        <v>6</v>
      </c>
      <c r="M80" s="29">
        <f t="shared" si="342"/>
        <v>8</v>
      </c>
      <c r="N80" s="29">
        <f t="shared" si="342"/>
        <v>8</v>
      </c>
      <c r="O80" s="29">
        <f t="shared" si="342"/>
        <v>8</v>
      </c>
      <c r="P80" s="29">
        <f t="shared" si="342"/>
        <v>8</v>
      </c>
      <c r="Q80" s="29">
        <f t="shared" si="342"/>
        <v>2</v>
      </c>
      <c r="R80" s="29" t="str">
        <f t="shared" si="342"/>
        <v/>
      </c>
      <c r="S80" s="29">
        <f t="shared" si="342"/>
        <v>6</v>
      </c>
      <c r="T80" s="29">
        <f t="shared" si="342"/>
        <v>8</v>
      </c>
      <c r="U80" s="29">
        <f t="shared" si="342"/>
        <v>8</v>
      </c>
      <c r="V80" s="29">
        <f t="shared" si="342"/>
        <v>8</v>
      </c>
      <c r="W80" s="29">
        <f t="shared" si="342"/>
        <v>8</v>
      </c>
      <c r="X80" s="29">
        <f t="shared" si="342"/>
        <v>2</v>
      </c>
      <c r="Y80" s="29">
        <f t="shared" si="342"/>
        <v>6</v>
      </c>
      <c r="Z80" s="29">
        <f t="shared" si="342"/>
        <v>8</v>
      </c>
      <c r="AA80" s="29">
        <f t="shared" si="342"/>
        <v>8</v>
      </c>
      <c r="AB80" s="29">
        <f t="shared" si="342"/>
        <v>8</v>
      </c>
      <c r="AC80" s="29">
        <f t="shared" si="342"/>
        <v>8</v>
      </c>
      <c r="AD80" s="29">
        <f t="shared" si="342"/>
        <v>8</v>
      </c>
      <c r="AE80" s="29">
        <f t="shared" si="342"/>
        <v>2</v>
      </c>
      <c r="AF80" s="29" t="str">
        <f t="shared" si="342"/>
        <v/>
      </c>
      <c r="AG80" s="29">
        <f t="shared" si="342"/>
        <v>6</v>
      </c>
      <c r="AH80" s="29">
        <f t="shared" si="342"/>
        <v>8</v>
      </c>
      <c r="AI80" s="29" t="str">
        <f t="shared" si="342"/>
        <v/>
      </c>
      <c r="AJ80" s="29"/>
      <c r="AK80" s="29"/>
    </row>
    <row r="81" spans="1:37" x14ac:dyDescent="0.2">
      <c r="A81" s="123" t="s">
        <v>30</v>
      </c>
      <c r="B81" s="27">
        <f t="shared" si="339"/>
        <v>0</v>
      </c>
      <c r="C81" s="159">
        <f>B75/240*180%</f>
        <v>15553.749750000001</v>
      </c>
      <c r="D81" s="30">
        <f t="shared" si="341"/>
        <v>0</v>
      </c>
      <c r="E81" s="29" t="str">
        <f>IF(E85&gt;0, (IF(E78="MF",8,IF(E78="TF",7,IF(E78="CF",12,IF(E78="NF",0, IF(E78="NFS",0, IF(E78="NFF",0, IF(E78="NFFF",0,"")))))))-E85), IF(E78="MF",8,IF(E78="TF",7,IF(E78="CF",12,IF(E78="NF",0, IF(E78="NFS",0, IF(E78="NFF",0, IF(E78="NFFF",0,""))))))))</f>
        <v/>
      </c>
      <c r="F81" s="29" t="str">
        <f t="shared" ref="F81:AI81" si="343">IF(F85&gt;0, (IF(F78="MF",8,IF(F78="TF",7,IF(F78="CF",12,IF(F78="NF",0, IF(F78="NFS",0, IF(F78="NFF",0, IF(F78="NFFF",0,"")))))))-F85), IF(F78="MF",8,IF(F78="TF",7,IF(F78="CF",12,IF(F78="NF",0, IF(F78="NFS",0, IF(F78="NFF",0, IF(F78="NFFF",0,""))))))))</f>
        <v/>
      </c>
      <c r="G81" s="29" t="str">
        <f t="shared" si="343"/>
        <v/>
      </c>
      <c r="H81" s="29" t="str">
        <f t="shared" si="343"/>
        <v/>
      </c>
      <c r="I81" s="29" t="str">
        <f t="shared" si="343"/>
        <v/>
      </c>
      <c r="J81" s="29">
        <f t="shared" si="343"/>
        <v>0</v>
      </c>
      <c r="K81" s="29">
        <f t="shared" si="343"/>
        <v>0</v>
      </c>
      <c r="L81" s="29">
        <f t="shared" si="343"/>
        <v>0</v>
      </c>
      <c r="M81" s="29" t="str">
        <f t="shared" si="343"/>
        <v/>
      </c>
      <c r="N81" s="29" t="str">
        <f t="shared" si="343"/>
        <v/>
      </c>
      <c r="O81" s="29" t="str">
        <f t="shared" si="343"/>
        <v/>
      </c>
      <c r="P81" s="29" t="str">
        <f t="shared" si="343"/>
        <v/>
      </c>
      <c r="Q81" s="29">
        <f t="shared" si="343"/>
        <v>0</v>
      </c>
      <c r="R81" s="29">
        <f t="shared" si="343"/>
        <v>0</v>
      </c>
      <c r="S81" s="29">
        <f t="shared" si="343"/>
        <v>0</v>
      </c>
      <c r="T81" s="29" t="str">
        <f t="shared" si="343"/>
        <v/>
      </c>
      <c r="U81" s="29" t="str">
        <f t="shared" si="343"/>
        <v/>
      </c>
      <c r="V81" s="29" t="str">
        <f t="shared" si="343"/>
        <v/>
      </c>
      <c r="W81" s="29" t="str">
        <f t="shared" si="343"/>
        <v/>
      </c>
      <c r="X81" s="29">
        <f t="shared" si="343"/>
        <v>0</v>
      </c>
      <c r="Y81" s="29" t="str">
        <f t="shared" si="343"/>
        <v/>
      </c>
      <c r="Z81" s="29" t="str">
        <f t="shared" si="343"/>
        <v/>
      </c>
      <c r="AA81" s="29" t="str">
        <f t="shared" si="343"/>
        <v/>
      </c>
      <c r="AB81" s="29" t="str">
        <f t="shared" si="343"/>
        <v/>
      </c>
      <c r="AC81" s="29" t="str">
        <f t="shared" si="343"/>
        <v/>
      </c>
      <c r="AD81" s="29" t="str">
        <f t="shared" si="343"/>
        <v/>
      </c>
      <c r="AE81" s="29">
        <f t="shared" si="343"/>
        <v>0</v>
      </c>
      <c r="AF81" s="29">
        <f t="shared" si="343"/>
        <v>0</v>
      </c>
      <c r="AG81" s="29">
        <f t="shared" si="343"/>
        <v>0</v>
      </c>
      <c r="AH81" s="29" t="str">
        <f t="shared" si="343"/>
        <v/>
      </c>
      <c r="AI81" s="29" t="str">
        <f t="shared" si="343"/>
        <v/>
      </c>
      <c r="AJ81" s="29"/>
      <c r="AK81" s="29"/>
    </row>
    <row r="82" spans="1:37" x14ac:dyDescent="0.2">
      <c r="A82" s="123" t="s">
        <v>31</v>
      </c>
      <c r="B82" s="27">
        <f t="shared" si="339"/>
        <v>56</v>
      </c>
      <c r="C82" s="159">
        <f>B75/240*215%</f>
        <v>18578.089979166667</v>
      </c>
      <c r="D82" s="30">
        <f t="shared" si="341"/>
        <v>1040373.0388333334</v>
      </c>
      <c r="E82" s="29" t="str">
        <f>IF(E86&gt;0,( IF(E78="TF",1,IF(E78="CF",1,IF(E78="NF",5, IF(E78="NFO",2, IF(E78="NFS",6, IF(E78="NFF",8, IF(E78="NFFF",8,"")))))))-E86), IF(E78="TF",1,IF(E78="CF",1,IF(E78="NF",2, IF(E78="NFO",2, IF(E78="NFS",6, IF(E78="NFF",8, IF(E78="NFFF",8,""))))))))</f>
        <v/>
      </c>
      <c r="F82" s="29" t="str">
        <f t="shared" ref="F82:AI82" si="344">IF(F86&gt;0,( IF(F78="TF",1,IF(F78="CF",1,IF(F78="NF",5, IF(F78="NFO",2, IF(F78="NFS",6, IF(F78="NFF",8, IF(F78="NFFF",8,"")))))))-F86), IF(F78="TF",1,IF(F78="CF",1,IF(F78="NF",2, IF(F78="NFO",2, IF(F78="NFS",6, IF(F78="NFF",8, IF(F78="NFFF",8,""))))))))</f>
        <v/>
      </c>
      <c r="G82" s="29" t="str">
        <f t="shared" si="344"/>
        <v/>
      </c>
      <c r="H82" s="29" t="str">
        <f t="shared" si="344"/>
        <v/>
      </c>
      <c r="I82" s="29" t="str">
        <f t="shared" si="344"/>
        <v/>
      </c>
      <c r="J82" s="29">
        <f t="shared" si="344"/>
        <v>6</v>
      </c>
      <c r="K82" s="29">
        <f t="shared" si="344"/>
        <v>8</v>
      </c>
      <c r="L82" s="29">
        <f t="shared" si="344"/>
        <v>2</v>
      </c>
      <c r="M82" s="29" t="str">
        <f t="shared" si="344"/>
        <v/>
      </c>
      <c r="N82" s="29" t="str">
        <f t="shared" si="344"/>
        <v/>
      </c>
      <c r="O82" s="29" t="str">
        <f t="shared" si="344"/>
        <v/>
      </c>
      <c r="P82" s="29" t="str">
        <f t="shared" si="344"/>
        <v/>
      </c>
      <c r="Q82" s="29">
        <f t="shared" si="344"/>
        <v>6</v>
      </c>
      <c r="R82" s="29">
        <f t="shared" si="344"/>
        <v>8</v>
      </c>
      <c r="S82" s="29">
        <f t="shared" si="344"/>
        <v>2</v>
      </c>
      <c r="T82" s="29" t="str">
        <f t="shared" si="344"/>
        <v/>
      </c>
      <c r="U82" s="29" t="str">
        <f t="shared" si="344"/>
        <v/>
      </c>
      <c r="V82" s="29" t="str">
        <f t="shared" si="344"/>
        <v/>
      </c>
      <c r="W82" s="29" t="str">
        <f t="shared" si="344"/>
        <v/>
      </c>
      <c r="X82" s="29">
        <f t="shared" si="344"/>
        <v>6</v>
      </c>
      <c r="Y82" s="29">
        <f t="shared" si="344"/>
        <v>2</v>
      </c>
      <c r="Z82" s="29" t="str">
        <f t="shared" si="344"/>
        <v/>
      </c>
      <c r="AA82" s="29" t="str">
        <f t="shared" si="344"/>
        <v/>
      </c>
      <c r="AB82" s="29" t="str">
        <f t="shared" si="344"/>
        <v/>
      </c>
      <c r="AC82" s="29" t="str">
        <f t="shared" si="344"/>
        <v/>
      </c>
      <c r="AD82" s="29" t="str">
        <f t="shared" si="344"/>
        <v/>
      </c>
      <c r="AE82" s="29">
        <f t="shared" si="344"/>
        <v>6</v>
      </c>
      <c r="AF82" s="29">
        <f t="shared" si="344"/>
        <v>8</v>
      </c>
      <c r="AG82" s="29">
        <f t="shared" si="344"/>
        <v>2</v>
      </c>
      <c r="AH82" s="29" t="str">
        <f t="shared" si="344"/>
        <v/>
      </c>
      <c r="AI82" s="29" t="str">
        <f t="shared" si="344"/>
        <v/>
      </c>
      <c r="AJ82" s="29"/>
      <c r="AK82" s="29"/>
    </row>
    <row r="83" spans="1:37" x14ac:dyDescent="0.2">
      <c r="A83" s="123" t="s">
        <v>32</v>
      </c>
      <c r="B83" s="27">
        <f t="shared" si="339"/>
        <v>0</v>
      </c>
      <c r="C83" s="30">
        <f>B75/240*125%</f>
        <v>10801.215104166668</v>
      </c>
      <c r="D83" s="30">
        <f t="shared" si="341"/>
        <v>0</v>
      </c>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29"/>
      <c r="AG83" s="29"/>
      <c r="AH83" s="29"/>
      <c r="AI83" s="29"/>
      <c r="AJ83" s="29"/>
      <c r="AK83" s="29"/>
    </row>
    <row r="84" spans="1:37" x14ac:dyDescent="0.2">
      <c r="A84" s="123" t="s">
        <v>33</v>
      </c>
      <c r="B84" s="27">
        <f t="shared" si="339"/>
        <v>0</v>
      </c>
      <c r="C84" s="30">
        <f>B75/240*175%</f>
        <v>15121.701145833335</v>
      </c>
      <c r="D84" s="30">
        <f t="shared" si="341"/>
        <v>0</v>
      </c>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29"/>
      <c r="AK84" s="29"/>
    </row>
    <row r="85" spans="1:37" x14ac:dyDescent="0.2">
      <c r="A85" s="123" t="s">
        <v>34</v>
      </c>
      <c r="B85" s="27">
        <f t="shared" si="339"/>
        <v>0</v>
      </c>
      <c r="C85" s="30">
        <f>B75/240*200%</f>
        <v>17281.944166666668</v>
      </c>
      <c r="D85" s="32">
        <f t="shared" si="341"/>
        <v>0</v>
      </c>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29"/>
      <c r="AK85" s="29"/>
    </row>
    <row r="86" spans="1:37" x14ac:dyDescent="0.2">
      <c r="A86" s="123" t="s">
        <v>35</v>
      </c>
      <c r="B86" s="27">
        <f t="shared" si="339"/>
        <v>0</v>
      </c>
      <c r="C86" s="30">
        <f>B75/240*250%</f>
        <v>21602.430208333335</v>
      </c>
      <c r="D86" s="34">
        <f t="shared" si="341"/>
        <v>0</v>
      </c>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27"/>
      <c r="AK86" s="27"/>
    </row>
    <row r="87" spans="1:37" x14ac:dyDescent="0.2">
      <c r="B87" s="37">
        <f>SUM(B79:B86)</f>
        <v>232</v>
      </c>
      <c r="C87" s="2"/>
      <c r="D87" s="38">
        <f>ROUND((SUM(D79:D86)),0)</f>
        <v>1572657</v>
      </c>
      <c r="E87" s="39"/>
      <c r="F87" s="40"/>
      <c r="G87" s="41"/>
      <c r="H87" s="41"/>
      <c r="I87" s="41"/>
      <c r="J87" s="41"/>
      <c r="K87" s="41"/>
      <c r="L87" s="39"/>
      <c r="M87" s="40"/>
      <c r="N87" s="41"/>
      <c r="O87" s="41"/>
      <c r="P87" s="41"/>
      <c r="Q87" s="41"/>
      <c r="R87" s="41"/>
      <c r="S87" s="39"/>
      <c r="T87" s="40"/>
      <c r="U87" s="41"/>
      <c r="V87" s="41"/>
      <c r="W87" s="41"/>
      <c r="X87" s="41"/>
      <c r="Y87" s="41"/>
      <c r="Z87" s="39"/>
      <c r="AA87" s="39"/>
      <c r="AB87" s="41"/>
      <c r="AC87" s="41"/>
      <c r="AD87" s="41"/>
      <c r="AE87" s="41"/>
      <c r="AF87" s="41"/>
      <c r="AG87" s="39"/>
      <c r="AH87" s="41"/>
      <c r="AI87" s="41"/>
      <c r="AJ87" s="41"/>
      <c r="AK87" s="41"/>
    </row>
    <row r="88" spans="1:37" x14ac:dyDescent="0.2">
      <c r="B88" s="43">
        <f>SUM(B79:B82)-$AL$4</f>
        <v>56</v>
      </c>
      <c r="AJ88" s="55"/>
      <c r="AK88" s="56"/>
    </row>
    <row r="89" spans="1:37" x14ac:dyDescent="0.2">
      <c r="A89" s="123" t="s">
        <v>110</v>
      </c>
      <c r="B89" s="163">
        <f>B75</f>
        <v>2073833.3</v>
      </c>
      <c r="C89" s="164"/>
      <c r="D89" s="165"/>
      <c r="E89" s="10">
        <f t="shared" ref="E89:AF89" si="345">+D89+1</f>
        <v>1</v>
      </c>
      <c r="F89" s="10">
        <f t="shared" si="345"/>
        <v>2</v>
      </c>
      <c r="G89" s="10">
        <f t="shared" si="345"/>
        <v>3</v>
      </c>
      <c r="H89" s="10">
        <f t="shared" si="345"/>
        <v>4</v>
      </c>
      <c r="I89" s="10">
        <f t="shared" si="345"/>
        <v>5</v>
      </c>
      <c r="J89" s="10">
        <f t="shared" si="345"/>
        <v>6</v>
      </c>
      <c r="K89" s="10">
        <f t="shared" si="345"/>
        <v>7</v>
      </c>
      <c r="L89" s="10">
        <f t="shared" si="345"/>
        <v>8</v>
      </c>
      <c r="M89" s="10">
        <f t="shared" si="345"/>
        <v>9</v>
      </c>
      <c r="N89" s="10">
        <f t="shared" si="345"/>
        <v>10</v>
      </c>
      <c r="O89" s="10">
        <f t="shared" si="345"/>
        <v>11</v>
      </c>
      <c r="P89" s="10">
        <f t="shared" si="345"/>
        <v>12</v>
      </c>
      <c r="Q89" s="10">
        <f t="shared" si="345"/>
        <v>13</v>
      </c>
      <c r="R89" s="10">
        <f t="shared" si="345"/>
        <v>14</v>
      </c>
      <c r="S89" s="10">
        <f t="shared" si="345"/>
        <v>15</v>
      </c>
      <c r="T89" s="10">
        <f t="shared" si="345"/>
        <v>16</v>
      </c>
      <c r="U89" s="10">
        <f t="shared" si="345"/>
        <v>17</v>
      </c>
      <c r="V89" s="10">
        <f t="shared" si="345"/>
        <v>18</v>
      </c>
      <c r="W89" s="10">
        <f t="shared" si="345"/>
        <v>19</v>
      </c>
      <c r="X89" s="10">
        <f t="shared" si="345"/>
        <v>20</v>
      </c>
      <c r="Y89" s="10">
        <f t="shared" si="345"/>
        <v>21</v>
      </c>
      <c r="Z89" s="10">
        <f t="shared" si="345"/>
        <v>22</v>
      </c>
      <c r="AA89" s="10">
        <f t="shared" si="345"/>
        <v>23</v>
      </c>
      <c r="AB89" s="10">
        <f t="shared" si="345"/>
        <v>24</v>
      </c>
      <c r="AC89" s="10">
        <f t="shared" si="345"/>
        <v>25</v>
      </c>
      <c r="AD89" s="10">
        <f t="shared" si="345"/>
        <v>26</v>
      </c>
      <c r="AE89" s="10">
        <f t="shared" si="345"/>
        <v>27</v>
      </c>
      <c r="AF89" s="10">
        <f t="shared" si="345"/>
        <v>28</v>
      </c>
      <c r="AG89" s="10">
        <v>29</v>
      </c>
      <c r="AH89" s="10">
        <v>30</v>
      </c>
      <c r="AI89" s="10">
        <v>31</v>
      </c>
    </row>
    <row r="90" spans="1:37" x14ac:dyDescent="0.2">
      <c r="A90" s="124"/>
      <c r="B90" s="14" t="s">
        <v>7</v>
      </c>
      <c r="C90" s="14" t="s">
        <v>8</v>
      </c>
      <c r="D90" s="14" t="s">
        <v>9</v>
      </c>
      <c r="E90" s="58" t="s">
        <v>11</v>
      </c>
      <c r="F90" s="19" t="s">
        <v>12</v>
      </c>
      <c r="G90" s="19" t="s">
        <v>13</v>
      </c>
      <c r="H90" s="19" t="s">
        <v>14</v>
      </c>
      <c r="I90" s="57" t="s">
        <v>15</v>
      </c>
      <c r="J90" s="19" t="s">
        <v>16</v>
      </c>
      <c r="K90" s="19" t="s">
        <v>11</v>
      </c>
      <c r="L90" s="58" t="s">
        <v>11</v>
      </c>
      <c r="M90" s="19" t="s">
        <v>12</v>
      </c>
      <c r="N90" s="19" t="s">
        <v>13</v>
      </c>
      <c r="O90" s="19" t="s">
        <v>14</v>
      </c>
      <c r="P90" s="57" t="s">
        <v>15</v>
      </c>
      <c r="Q90" s="19" t="s">
        <v>16</v>
      </c>
      <c r="R90" s="19" t="s">
        <v>11</v>
      </c>
      <c r="S90" s="58" t="s">
        <v>11</v>
      </c>
      <c r="T90" s="19" t="s">
        <v>12</v>
      </c>
      <c r="U90" s="19" t="s">
        <v>13</v>
      </c>
      <c r="V90" s="19" t="s">
        <v>14</v>
      </c>
      <c r="W90" s="57" t="s">
        <v>15</v>
      </c>
      <c r="X90" s="121" t="s">
        <v>10</v>
      </c>
      <c r="Y90" s="19" t="s">
        <v>11</v>
      </c>
      <c r="Z90" s="58" t="s">
        <v>11</v>
      </c>
      <c r="AA90" s="19" t="s">
        <v>12</v>
      </c>
      <c r="AB90" s="19" t="s">
        <v>13</v>
      </c>
      <c r="AC90" s="19" t="s">
        <v>14</v>
      </c>
      <c r="AD90" s="57" t="s">
        <v>15</v>
      </c>
      <c r="AE90" s="19" t="s">
        <v>16</v>
      </c>
      <c r="AF90" s="19" t="s">
        <v>11</v>
      </c>
      <c r="AG90" s="19" t="s">
        <v>11</v>
      </c>
      <c r="AH90" s="19" t="s">
        <v>12</v>
      </c>
      <c r="AI90" s="58" t="s">
        <v>13</v>
      </c>
    </row>
    <row r="91" spans="1:37" x14ac:dyDescent="0.2">
      <c r="A91" s="125" t="s">
        <v>18</v>
      </c>
      <c r="B91" s="166" t="s">
        <v>19</v>
      </c>
      <c r="C91" s="166"/>
      <c r="D91" s="166"/>
      <c r="E91" s="19" t="s">
        <v>20</v>
      </c>
      <c r="F91" s="19" t="s">
        <v>20</v>
      </c>
      <c r="G91" s="19" t="s">
        <v>20</v>
      </c>
      <c r="H91" s="19" t="s">
        <v>20</v>
      </c>
      <c r="I91" s="19" t="s">
        <v>20</v>
      </c>
      <c r="J91" s="19" t="s">
        <v>20</v>
      </c>
      <c r="K91" s="19" t="s">
        <v>20</v>
      </c>
      <c r="L91" s="19" t="s">
        <v>20</v>
      </c>
      <c r="M91" s="19" t="s">
        <v>20</v>
      </c>
      <c r="N91" s="19" t="s">
        <v>20</v>
      </c>
      <c r="O91" s="19" t="s">
        <v>20</v>
      </c>
      <c r="P91" s="19" t="s">
        <v>20</v>
      </c>
      <c r="Q91" s="19" t="s">
        <v>20</v>
      </c>
      <c r="R91" s="19" t="s">
        <v>20</v>
      </c>
      <c r="S91" s="19" t="s">
        <v>20</v>
      </c>
      <c r="T91" s="19" t="s">
        <v>20</v>
      </c>
      <c r="U91" s="19" t="s">
        <v>20</v>
      </c>
      <c r="V91" s="19" t="s">
        <v>20</v>
      </c>
      <c r="W91" s="19" t="s">
        <v>20</v>
      </c>
      <c r="X91" s="19" t="s">
        <v>20</v>
      </c>
      <c r="Y91" s="19" t="s">
        <v>20</v>
      </c>
      <c r="Z91" s="19" t="s">
        <v>20</v>
      </c>
      <c r="AA91" s="19" t="s">
        <v>20</v>
      </c>
      <c r="AB91" s="19" t="s">
        <v>20</v>
      </c>
      <c r="AC91" s="19" t="s">
        <v>20</v>
      </c>
      <c r="AD91" s="19" t="s">
        <v>20</v>
      </c>
      <c r="AE91" s="19" t="s">
        <v>20</v>
      </c>
      <c r="AF91" s="19" t="s">
        <v>20</v>
      </c>
      <c r="AG91" s="19" t="s">
        <v>20</v>
      </c>
      <c r="AH91" s="19" t="s">
        <v>20</v>
      </c>
      <c r="AI91" s="19" t="s">
        <v>20</v>
      </c>
    </row>
    <row r="92" spans="1:37" hidden="1" x14ac:dyDescent="0.2">
      <c r="A92" s="161" t="s">
        <v>23</v>
      </c>
      <c r="B92" s="161"/>
      <c r="C92" s="161"/>
      <c r="D92" s="161"/>
      <c r="E92" s="25" t="str">
        <f>IF(AND(E91="URG",E90="S"),"URGS",IF(AND(E91="N",E90="F",F90="F"),"NFFF",IF(AND(E91="N",E90="D",F90="F"),"NFF",IF(AND(E91="N",E90="D"),"NFO",IF(AND(E91="N",E90="S"),"NFS",IF(AND(E91="N",E90="F"),"NF",IF(AND(E91="N",E90="D"),"NF",IF(E91="N","N",IF(AND(E91="M",E90="F"),"MF",IF(AND(E91="M",E90="D"),"MF",IF(E91="M","M",IF(AND(E91="T",E90="F"),"TF",IF(AND(E91="T",E90="D"),"TF",IF(E91="T","T",IF(AND(E91="C",E90="F"),"CF",IF(AND(E91="C",E90="D"),"CF",IF(E91="C","C",IF(AND(E91="L",E90="F"),"LF",IF(AND(E91="L",E90="D"),"LF", IF(E91="L","L",IF(E91="SC","PS", IF(E91="SA","PS",IF(E91="TV","PS", IF(E91="MI","PS", IF(E91="MT","PS", IF(E91="URG","URGO",""))))))))))))))))))))))))))</f>
        <v>N</v>
      </c>
      <c r="F92" s="25" t="str">
        <f>IF(AND(F91="URG",F90="S"),"URGS",IF(AND(F91="N",F90="F",G90="F"),"NFFF",IF(AND(F91="N",F90="D",G90="F"),"NFF",IF(AND(F91="N",F90="D"),"NFO",IF(AND(F91="N",F90="S"),"NFS",IF(AND(F91="N",F90="F"),"NF",IF(AND(F91="N",F90="D"),"NF",IF(F91="N","N",IF(AND(F91="M",F90="F"),"MF",IF(AND(F91="M",F90="D"),"MF",IF(F91="M","M",IF(AND(F91="T",F90="F"),"TF",IF(AND(F91="T",F90="D"),"TF",IF(F91="T","T",IF(AND(F91="C",F90="F"),"CF",IF(AND(F91="C",F90="D"),"CF",IF(F91="C","C",IF(AND(F91="L",F90="F"),"LF",IF(AND(F91="L",F90="D"),"LF", IF(F91="L","L",IF(F91="SC","PS", IF(F91="SA","PS",IF(F91="TV","PS", IF(F91="MI","PS", IF(F91="MT","PS", IF(F91="URG","URGO",""))))))))))))))))))))))))))</f>
        <v>N</v>
      </c>
      <c r="G92" s="25" t="str">
        <f>IF(AND(G91="URG",G90="S"),"URGS",IF(AND(G91="N",G90="F",H90="F"),"NFFF",IF(AND(G91="N",G90="D",H90="F"),"NFF",IF(AND(G91="N",G90="D"),"NFO",IF(AND(G91="N",G90="S"),"NFS",IF(AND(G91="N",G90="F"),"NF",IF(AND(G91="N",G90="D"),"NF",IF(G91="N","N",IF(AND(G91="M",G90="F"),"MF",IF(AND(G91="M",G90="D"),"MF",IF(G91="M","M",IF(AND(G91="T",G90="F"),"TF",IF(AND(G91="T",G90="D"),"TF",IF(G91="T","T",IF(AND(G91="C",G90="F"),"CF",IF(AND(G91="C",G90="D"),"CF",IF(G91="C","C",IF(AND(G91="L",G90="F"),"LF",IF(AND(G91="L",G90="D"),"LF", IF(G91="L","L",IF(G91="SC","PS", IF(G91="SA","PS",IF(G91="TV","PS", IF(G91="MI","PS", IF(G91="MT","PS", IF(G91="URG","URGO",""))))))))))))))))))))))))))</f>
        <v>N</v>
      </c>
      <c r="H92" s="25" t="str">
        <f>IF(AND(H91="URG",H90="S"),"URGS",IF(AND(H91="N",H90="F",I90="F"),"NFFF",IF(AND(H91="N",H90="D",I90="F"),"NFF",IF(AND(H91="N",H90="D"),"NFO",IF(AND(H91="N",H90="S"),"NFS",IF(AND(H91="N",H90="F"),"NF",IF(AND(H91="N",H90="D"),"NF",IF(H91="N","N",IF(AND(H91="M",H90="F"),"MF",IF(AND(H91="M",H90="D"),"MF",IF(H91="M","M",IF(AND(H91="T",H90="F"),"TF",IF(AND(H91="T",H90="D"),"TF",IF(H91="T","T",IF(AND(H91="C",H90="F"),"CF",IF(AND(H91="C",H90="D"),"CF",IF(H91="C","C",IF(AND(H91="L",H90="F"),"LF",IF(AND(H91="L",H90="D"),"LF", IF(H91="L","L",IF(H91="SC","PS", IF(H91="SA","PS",IF(H91="TV","PS", IF(H91="MI","PS", IF(H91="MT","PS", IF(H91="URG","URGO",""))))))))))))))))))))))))))</f>
        <v>NFS</v>
      </c>
      <c r="I92" s="25"/>
      <c r="J92" s="25" t="str">
        <f t="shared" ref="J92" si="346">IF(AND(J91="URG",J90="S"),"URGS",IF(AND(J91="N",J90="F",K90="F"),"NFFF",IF(AND(J91="N",J90="D",K90="F"),"NFF",IF(AND(J91="N",J90="D"),"NFO",IF(AND(J91="N",J90="S"),"NFS",IF(AND(J91="N",J90="F"),"NF",IF(AND(J91="N",J90="D"),"NF",IF(J91="N","N",IF(AND(J91="M",J90="F"),"MF",IF(AND(J91="M",J90="D"),"MF",IF(J91="M","M",IF(AND(J91="T",J90="F"),"TF",IF(AND(J91="T",J90="D"),"TF",IF(J91="T","T",IF(AND(J91="C",J90="F"),"CF",IF(AND(J91="C",J90="D"),"CF",IF(J91="C","C",IF(AND(J91="L",J90="F"),"LF",IF(AND(J91="L",J90="D"),"LF", IF(J91="L","L",IF(J91="SC","PS", IF(J91="SA","PS",IF(J91="TV","PS", IF(J91="MI","PS", IF(J91="MT","PS", IF(J91="URG","URGO",""))))))))))))))))))))))))))</f>
        <v>N</v>
      </c>
      <c r="K92" s="25" t="str">
        <f t="shared" ref="K92" si="347">IF(AND(K91="URG",K90="S"),"URGS",IF(AND(K91="N",K90="F",L90="F"),"NFFF",IF(AND(K91="N",K90="D",L90="F"),"NFF",IF(AND(K91="N",K90="D"),"NFO",IF(AND(K91="N",K90="S"),"NFS",IF(AND(K91="N",K90="F"),"NF",IF(AND(K91="N",K90="D"),"NF",IF(K91="N","N",IF(AND(K91="M",K90="F"),"MF",IF(AND(K91="M",K90="D"),"MF",IF(K91="M","M",IF(AND(K91="T",K90="F"),"TF",IF(AND(K91="T",K90="D"),"TF",IF(K91="T","T",IF(AND(K91="C",K90="F"),"CF",IF(AND(K91="C",K90="D"),"CF",IF(K91="C","C",IF(AND(K91="L",K90="F"),"LF",IF(AND(K91="L",K90="D"),"LF", IF(K91="L","L",IF(K91="SC","PS", IF(K91="SA","PS",IF(K91="TV","PS", IF(K91="MI","PS", IF(K91="MT","PS", IF(K91="URG","URGO",""))))))))))))))))))))))))))</f>
        <v>N</v>
      </c>
      <c r="L92" s="25" t="str">
        <f t="shared" ref="L92" si="348">IF(AND(L91="URG",L90="S"),"URGS",IF(AND(L91="N",L90="F",M90="F"),"NFFF",IF(AND(L91="N",L90="D",M90="F"),"NFF",IF(AND(L91="N",L90="D"),"NFO",IF(AND(L91="N",L90="S"),"NFS",IF(AND(L91="N",L90="F"),"NF",IF(AND(L91="N",L90="D"),"NF",IF(L91="N","N",IF(AND(L91="M",L90="F"),"MF",IF(AND(L91="M",L90="D"),"MF",IF(L91="M","M",IF(AND(L91="T",L90="F"),"TF",IF(AND(L91="T",L90="D"),"TF",IF(L91="T","T",IF(AND(L91="C",L90="F"),"CF",IF(AND(L91="C",L90="D"),"CF",IF(L91="C","C",IF(AND(L91="L",L90="F"),"LF",IF(AND(L91="L",L90="D"),"LF", IF(L91="L","L",IF(L91="SC","PS", IF(L91="SA","PS",IF(L91="TV","PS", IF(L91="MI","PS", IF(L91="MT","PS", IF(L91="URG","URGO",""))))))))))))))))))))))))))</f>
        <v>N</v>
      </c>
      <c r="M92" s="25" t="str">
        <f t="shared" ref="M92" si="349">IF(AND(M91="URG",M90="S"),"URGS",IF(AND(M91="N",M90="F",N90="F"),"NFFF",IF(AND(M91="N",M90="D",N90="F"),"NFF",IF(AND(M91="N",M90="D"),"NFO",IF(AND(M91="N",M90="S"),"NFS",IF(AND(M91="N",M90="F"),"NF",IF(AND(M91="N",M90="D"),"NF",IF(M91="N","N",IF(AND(M91="M",M90="F"),"MF",IF(AND(M91="M",M90="D"),"MF",IF(M91="M","M",IF(AND(M91="T",M90="F"),"TF",IF(AND(M91="T",M90="D"),"TF",IF(M91="T","T",IF(AND(M91="C",M90="F"),"CF",IF(AND(M91="C",M90="D"),"CF",IF(M91="C","C",IF(AND(M91="L",M90="F"),"LF",IF(AND(M91="L",M90="D"),"LF", IF(M91="L","L",IF(M91="SC","PS", IF(M91="SA","PS",IF(M91="TV","PS", IF(M91="MI","PS", IF(M91="MT","PS", IF(M91="URG","URGO",""))))))))))))))))))))))))))</f>
        <v>N</v>
      </c>
      <c r="N92" s="25" t="str">
        <f t="shared" ref="N92" si="350">IF(AND(N91="URG",N90="S"),"URGS",IF(AND(N91="N",N90="F",O90="F"),"NFFF",IF(AND(N91="N",N90="D",O90="F"),"NFF",IF(AND(N91="N",N90="D"),"NFO",IF(AND(N91="N",N90="S"),"NFS",IF(AND(N91="N",N90="F"),"NF",IF(AND(N91="N",N90="D"),"NF",IF(N91="N","N",IF(AND(N91="M",N90="F"),"MF",IF(AND(N91="M",N90="D"),"MF",IF(N91="M","M",IF(AND(N91="T",N90="F"),"TF",IF(AND(N91="T",N90="D"),"TF",IF(N91="T","T",IF(AND(N91="C",N90="F"),"CF",IF(AND(N91="C",N90="D"),"CF",IF(N91="C","C",IF(AND(N91="L",N90="F"),"LF",IF(AND(N91="L",N90="D"),"LF", IF(N91="L","L",IF(N91="SC","PS", IF(N91="SA","PS",IF(N91="TV","PS", IF(N91="MI","PS", IF(N91="MT","PS", IF(N91="URG","URGO",""))))))))))))))))))))))))))</f>
        <v>N</v>
      </c>
      <c r="O92" s="25" t="str">
        <f t="shared" ref="O92" si="351">IF(AND(O91="URG",O90="S"),"URGS",IF(AND(O91="N",O90="F",P90="F"),"NFFF",IF(AND(O91="N",O90="D",P90="F"),"NFF",IF(AND(O91="N",O90="D"),"NFO",IF(AND(O91="N",O90="S"),"NFS",IF(AND(O91="N",O90="F"),"NF",IF(AND(O91="N",O90="D"),"NF",IF(O91="N","N",IF(AND(O91="M",O90="F"),"MF",IF(AND(O91="M",O90="D"),"MF",IF(O91="M","M",IF(AND(O91="T",O90="F"),"TF",IF(AND(O91="T",O90="D"),"TF",IF(O91="T","T",IF(AND(O91="C",O90="F"),"CF",IF(AND(O91="C",O90="D"),"CF",IF(O91="C","C",IF(AND(O91="L",O90="F"),"LF",IF(AND(O91="L",O90="D"),"LF", IF(O91="L","L",IF(O91="SC","PS", IF(O91="SA","PS",IF(O91="TV","PS", IF(O91="MI","PS", IF(O91="MT","PS", IF(O91="URG","URGO",""))))))))))))))))))))))))))</f>
        <v>NFS</v>
      </c>
      <c r="P92" s="25" t="str">
        <f t="shared" ref="P92" si="352">IF(AND(P91="URG",P90="S"),"URGS",IF(AND(P91="N",P90="F",Q90="F"),"NFFF",IF(AND(P91="N",P90="D",Q90="F"),"NFF",IF(AND(P91="N",P90="D"),"NFO",IF(AND(P91="N",P90="S"),"NFS",IF(AND(P91="N",P90="F"),"NF",IF(AND(P91="N",P90="D"),"NF",IF(P91="N","N",IF(AND(P91="M",P90="F"),"MF",IF(AND(P91="M",P90="D"),"MF",IF(P91="M","M",IF(AND(P91="T",P90="F"),"TF",IF(AND(P91="T",P90="D"),"TF",IF(P91="T","T",IF(AND(P91="C",P90="F"),"CF",IF(AND(P91="C",P90="D"),"CF",IF(P91="C","C",IF(AND(P91="L",P90="F"),"LF",IF(AND(P91="L",P90="D"),"LF", IF(P91="L","L",IF(P91="SC","PS", IF(P91="SA","PS",IF(P91="TV","PS", IF(P91="MI","PS", IF(P91="MT","PS", IF(P91="URG","URGO",""))))))))))))))))))))))))))</f>
        <v>NFO</v>
      </c>
      <c r="Q92" s="25" t="str">
        <f t="shared" ref="Q92" si="353">IF(AND(Q91="URG",Q90="S"),"URGS",IF(AND(Q91="N",Q90="F",R90="F"),"NFFF",IF(AND(Q91="N",Q90="D",R90="F"),"NFF",IF(AND(Q91="N",Q90="D"),"NFO",IF(AND(Q91="N",Q90="S"),"NFS",IF(AND(Q91="N",Q90="F"),"NF",IF(AND(Q91="N",Q90="D"),"NF",IF(Q91="N","N",IF(AND(Q91="M",Q90="F"),"MF",IF(AND(Q91="M",Q90="D"),"MF",IF(Q91="M","M",IF(AND(Q91="T",Q90="F"),"TF",IF(AND(Q91="T",Q90="D"),"TF",IF(Q91="T","T",IF(AND(Q91="C",Q90="F"),"CF",IF(AND(Q91="C",Q90="D"),"CF",IF(Q91="C","C",IF(AND(Q91="L",Q90="F"),"LF",IF(AND(Q91="L",Q90="D"),"LF", IF(Q91="L","L",IF(Q91="SC","PS", IF(Q91="SA","PS",IF(Q91="TV","PS", IF(Q91="MI","PS", IF(Q91="MT","PS", IF(Q91="URG","URGO",""))))))))))))))))))))))))))</f>
        <v>N</v>
      </c>
      <c r="R92" s="25" t="str">
        <f t="shared" ref="R92" si="354">IF(AND(R91="URG",R90="S"),"URGS",IF(AND(R91="N",R90="F",S90="F"),"NFFF",IF(AND(R91="N",R90="D",S90="F"),"NFF",IF(AND(R91="N",R90="D"),"NFO",IF(AND(R91="N",R90="S"),"NFS",IF(AND(R91="N",R90="F"),"NF",IF(AND(R91="N",R90="D"),"NF",IF(R91="N","N",IF(AND(R91="M",R90="F"),"MF",IF(AND(R91="M",R90="D"),"MF",IF(R91="M","M",IF(AND(R91="T",R90="F"),"TF",IF(AND(R91="T",R90="D"),"TF",IF(R91="T","T",IF(AND(R91="C",R90="F"),"CF",IF(AND(R91="C",R90="D"),"CF",IF(R91="C","C",IF(AND(R91="L",R90="F"),"LF",IF(AND(R91="L",R90="D"),"LF", IF(R91="L","L",IF(R91="SC","PS", IF(R91="SA","PS",IF(R91="TV","PS", IF(R91="MI","PS", IF(R91="MT","PS", IF(R91="URG","URGO",""))))))))))))))))))))))))))</f>
        <v>N</v>
      </c>
      <c r="S92" s="25" t="str">
        <f t="shared" ref="S92" si="355">IF(AND(S91="URG",S90="S"),"URGS",IF(AND(S91="N",S90="F",T90="F"),"NFFF",IF(AND(S91="N",S90="D",T90="F"),"NFF",IF(AND(S91="N",S90="D"),"NFO",IF(AND(S91="N",S90="S"),"NFS",IF(AND(S91="N",S90="F"),"NF",IF(AND(S91="N",S90="D"),"NF",IF(S91="N","N",IF(AND(S91="M",S90="F"),"MF",IF(AND(S91="M",S90="D"),"MF",IF(S91="M","M",IF(AND(S91="T",S90="F"),"TF",IF(AND(S91="T",S90="D"),"TF",IF(S91="T","T",IF(AND(S91="C",S90="F"),"CF",IF(AND(S91="C",S90="D"),"CF",IF(S91="C","C",IF(AND(S91="L",S90="F"),"LF",IF(AND(S91="L",S90="D"),"LF", IF(S91="L","L",IF(S91="SC","PS", IF(S91="SA","PS",IF(S91="TV","PS", IF(S91="MI","PS", IF(S91="MT","PS", IF(S91="URG","URGO",""))))))))))))))))))))))))))</f>
        <v>N</v>
      </c>
      <c r="T92" s="25" t="str">
        <f t="shared" ref="T92" si="356">IF(AND(T91="URG",T90="S"),"URGS",IF(AND(T91="N",T90="F",U90="F"),"NFFF",IF(AND(T91="N",T90="D",U90="F"),"NFF",IF(AND(T91="N",T90="D"),"NFO",IF(AND(T91="N",T90="S"),"NFS",IF(AND(T91="N",T90="F"),"NF",IF(AND(T91="N",T90="D"),"NF",IF(T91="N","N",IF(AND(T91="M",T90="F"),"MF",IF(AND(T91="M",T90="D"),"MF",IF(T91="M","M",IF(AND(T91="T",T90="F"),"TF",IF(AND(T91="T",T90="D"),"TF",IF(T91="T","T",IF(AND(T91="C",T90="F"),"CF",IF(AND(T91="C",T90="D"),"CF",IF(T91="C","C",IF(AND(T91="L",T90="F"),"LF",IF(AND(T91="L",T90="D"),"LF", IF(T91="L","L",IF(T91="SC","PS", IF(T91="SA","PS",IF(T91="TV","PS", IF(T91="MI","PS", IF(T91="MT","PS", IF(T91="URG","URGO",""))))))))))))))))))))))))))</f>
        <v>N</v>
      </c>
      <c r="U92" s="25" t="str">
        <f t="shared" ref="U92" si="357">IF(AND(U91="URG",U90="S"),"URGS",IF(AND(U91="N",U90="F",V90="F"),"NFFF",IF(AND(U91="N",U90="D",V90="F"),"NFF",IF(AND(U91="N",U90="D"),"NFO",IF(AND(U91="N",U90="S"),"NFS",IF(AND(U91="N",U90="F"),"NF",IF(AND(U91="N",U90="D"),"NF",IF(U91="N","N",IF(AND(U91="M",U90="F"),"MF",IF(AND(U91="M",U90="D"),"MF",IF(U91="M","M",IF(AND(U91="T",U90="F"),"TF",IF(AND(U91="T",U90="D"),"TF",IF(U91="T","T",IF(AND(U91="C",U90="F"),"CF",IF(AND(U91="C",U90="D"),"CF",IF(U91="C","C",IF(AND(U91="L",U90="F"),"LF",IF(AND(U91="L",U90="D"),"LF", IF(U91="L","L",IF(U91="SC","PS", IF(U91="SA","PS",IF(U91="TV","PS", IF(U91="MI","PS", IF(U91="MT","PS", IF(U91="URG","URGO",""))))))))))))))))))))))))))</f>
        <v>N</v>
      </c>
      <c r="V92" s="25" t="str">
        <f t="shared" ref="V92" si="358">IF(AND(V91="URG",V90="S"),"URGS",IF(AND(V91="N",V90="F",W90="F"),"NFFF",IF(AND(V91="N",V90="D",W90="F"),"NFF",IF(AND(V91="N",V90="D"),"NFO",IF(AND(V91="N",V90="S"),"NFS",IF(AND(V91="N",V90="F"),"NF",IF(AND(V91="N",V90="D"),"NF",IF(V91="N","N",IF(AND(V91="M",V90="F"),"MF",IF(AND(V91="M",V90="D"),"MF",IF(V91="M","M",IF(AND(V91="T",V90="F"),"TF",IF(AND(V91="T",V90="D"),"TF",IF(V91="T","T",IF(AND(V91="C",V90="F"),"CF",IF(AND(V91="C",V90="D"),"CF",IF(V91="C","C",IF(AND(V91="L",V90="F"),"LF",IF(AND(V91="L",V90="D"),"LF", IF(V91="L","L",IF(V91="SC","PS", IF(V91="SA","PS",IF(V91="TV","PS", IF(V91="MI","PS", IF(V91="MT","PS", IF(V91="URG","URGO",""))))))))))))))))))))))))))</f>
        <v>NFS</v>
      </c>
      <c r="W92" s="25" t="str">
        <f t="shared" ref="W92" si="359">IF(AND(W91="URG",W90="S"),"URGS",IF(AND(W91="N",W90="F",X90="F"),"NFFF",IF(AND(W91="N",W90="D",X90="F"),"NFF",IF(AND(W91="N",W90="D"),"NFO",IF(AND(W91="N",W90="S"),"NFS",IF(AND(W91="N",W90="F"),"NF",IF(AND(W91="N",W90="D"),"NF",IF(W91="N","N",IF(AND(W91="M",W90="F"),"MF",IF(AND(W91="M",W90="D"),"MF",IF(W91="M","M",IF(AND(W91="T",W90="F"),"TF",IF(AND(W91="T",W90="D"),"TF",IF(W91="T","T",IF(AND(W91="C",W90="F"),"CF",IF(AND(W91="C",W90="D"),"CF",IF(W91="C","C",IF(AND(W91="L",W90="F"),"LF",IF(AND(W91="L",W90="D"),"LF", IF(W91="L","L",IF(W91="SC","PS", IF(W91="SA","PS",IF(W91="TV","PS", IF(W91="MI","PS", IF(W91="MT","PS", IF(W91="URG","URGO",""))))))))))))))))))))))))))</f>
        <v>NFF</v>
      </c>
      <c r="X92" s="25" t="str">
        <f t="shared" ref="X92" si="360">IF(AND(X91="URG",X90="S"),"URGS",IF(AND(X91="N",X90="F",Y90="F"),"NFFF",IF(AND(X91="N",X90="D",Y90="F"),"NFF",IF(AND(X91="N",X90="D"),"NFO",IF(AND(X91="N",X90="S"),"NFS",IF(AND(X91="N",X90="F"),"NF",IF(AND(X91="N",X90="D"),"NF",IF(X91="N","N",IF(AND(X91="M",X90="F"),"MF",IF(AND(X91="M",X90="D"),"MF",IF(X91="M","M",IF(AND(X91="T",X90="F"),"TF",IF(AND(X91="T",X90="D"),"TF",IF(X91="T","T",IF(AND(X91="C",X90="F"),"CF",IF(AND(X91="C",X90="D"),"CF",IF(X91="C","C",IF(AND(X91="L",X90="F"),"LF",IF(AND(X91="L",X90="D"),"LF", IF(X91="L","L",IF(X91="SC","PS", IF(X91="SA","PS",IF(X91="TV","PS", IF(X91="MI","PS", IF(X91="MT","PS", IF(X91="URG","URGO",""))))))))))))))))))))))))))</f>
        <v>NF</v>
      </c>
      <c r="Y92" s="25" t="str">
        <f t="shared" ref="Y92" si="361">IF(AND(Y91="URG",Y90="S"),"URGS",IF(AND(Y91="N",Y90="F",Z90="F"),"NFFF",IF(AND(Y91="N",Y90="D",Z90="F"),"NFF",IF(AND(Y91="N",Y90="D"),"NFO",IF(AND(Y91="N",Y90="S"),"NFS",IF(AND(Y91="N",Y90="F"),"NF",IF(AND(Y91="N",Y90="D"),"NF",IF(Y91="N","N",IF(AND(Y91="M",Y90="F"),"MF",IF(AND(Y91="M",Y90="D"),"MF",IF(Y91="M","M",IF(AND(Y91="T",Y90="F"),"TF",IF(AND(Y91="T",Y90="D"),"TF",IF(Y91="T","T",IF(AND(Y91="C",Y90="F"),"CF",IF(AND(Y91="C",Y90="D"),"CF",IF(Y91="C","C",IF(AND(Y91="L",Y90="F"),"LF",IF(AND(Y91="L",Y90="D"),"LF", IF(Y91="L","L",IF(Y91="SC","PS", IF(Y91="SA","PS",IF(Y91="TV","PS", IF(Y91="MI","PS", IF(Y91="MT","PS", IF(Y91="URG","URGO",""))))))))))))))))))))))))))</f>
        <v>N</v>
      </c>
      <c r="Z92" s="25" t="str">
        <f t="shared" ref="Z92" si="362">IF(AND(Z91="URG",Z90="S"),"URGS",IF(AND(Z91="N",Z90="F",AA90="F"),"NFFF",IF(AND(Z91="N",Z90="D",AA90="F"),"NFF",IF(AND(Z91="N",Z90="D"),"NFO",IF(AND(Z91="N",Z90="S"),"NFS",IF(AND(Z91="N",Z90="F"),"NF",IF(AND(Z91="N",Z90="D"),"NF",IF(Z91="N","N",IF(AND(Z91="M",Z90="F"),"MF",IF(AND(Z91="M",Z90="D"),"MF",IF(Z91="M","M",IF(AND(Z91="T",Z90="F"),"TF",IF(AND(Z91="T",Z90="D"),"TF",IF(Z91="T","T",IF(AND(Z91="C",Z90="F"),"CF",IF(AND(Z91="C",Z90="D"),"CF",IF(Z91="C","C",IF(AND(Z91="L",Z90="F"),"LF",IF(AND(Z91="L",Z90="D"),"LF", IF(Z91="L","L",IF(Z91="SC","PS", IF(Z91="SA","PS",IF(Z91="TV","PS", IF(Z91="MI","PS", IF(Z91="MT","PS", IF(Z91="URG","URGO",""))))))))))))))))))))))))))</f>
        <v>N</v>
      </c>
      <c r="AA92" s="25" t="str">
        <f t="shared" ref="AA92" si="363">IF(AND(AA91="URG",AA90="S"),"URGS",IF(AND(AA91="N",AA90="F",AB90="F"),"NFFF",IF(AND(AA91="N",AA90="D",AB90="F"),"NFF",IF(AND(AA91="N",AA90="D"),"NFO",IF(AND(AA91="N",AA90="S"),"NFS",IF(AND(AA91="N",AA90="F"),"NF",IF(AND(AA91="N",AA90="D"),"NF",IF(AA91="N","N",IF(AND(AA91="M",AA90="F"),"MF",IF(AND(AA91="M",AA90="D"),"MF",IF(AA91="M","M",IF(AND(AA91="T",AA90="F"),"TF",IF(AND(AA91="T",AA90="D"),"TF",IF(AA91="T","T",IF(AND(AA91="C",AA90="F"),"CF",IF(AND(AA91="C",AA90="D"),"CF",IF(AA91="C","C",IF(AND(AA91="L",AA90="F"),"LF",IF(AND(AA91="L",AA90="D"),"LF", IF(AA91="L","L",IF(AA91="SC","PS", IF(AA91="SA","PS",IF(AA91="TV","PS", IF(AA91="MI","PS", IF(AA91="MT","PS", IF(AA91="URG","URGO",""))))))))))))))))))))))))))</f>
        <v>N</v>
      </c>
      <c r="AB92" s="25" t="str">
        <f t="shared" ref="AB92" si="364">IF(AND(AB91="URG",AB90="S"),"URGS",IF(AND(AB91="N",AB90="F",AC90="F"),"NFFF",IF(AND(AB91="N",AB90="D",AC90="F"),"NFF",IF(AND(AB91="N",AB90="D"),"NFO",IF(AND(AB91="N",AB90="S"),"NFS",IF(AND(AB91="N",AB90="F"),"NF",IF(AND(AB91="N",AB90="D"),"NF",IF(AB91="N","N",IF(AND(AB91="M",AB90="F"),"MF",IF(AND(AB91="M",AB90="D"),"MF",IF(AB91="M","M",IF(AND(AB91="T",AB90="F"),"TF",IF(AND(AB91="T",AB90="D"),"TF",IF(AB91="T","T",IF(AND(AB91="C",AB90="F"),"CF",IF(AND(AB91="C",AB90="D"),"CF",IF(AB91="C","C",IF(AND(AB91="L",AB90="F"),"LF",IF(AND(AB91="L",AB90="D"),"LF", IF(AB91="L","L",IF(AB91="SC","PS", IF(AB91="SA","PS",IF(AB91="TV","PS", IF(AB91="MI","PS", IF(AB91="MT","PS", IF(AB91="URG","URGO",""))))))))))))))))))))))))))</f>
        <v>N</v>
      </c>
      <c r="AC92" s="25" t="str">
        <f t="shared" ref="AC92" si="365">IF(AND(AC91="URG",AC90="S"),"URGS",IF(AND(AC91="N",AC90="F",AD90="F"),"NFFF",IF(AND(AC91="N",AC90="D",AD90="F"),"NFF",IF(AND(AC91="N",AC90="D"),"NFO",IF(AND(AC91="N",AC90="S"),"NFS",IF(AND(AC91="N",AC90="F"),"NF",IF(AND(AC91="N",AC90="D"),"NF",IF(AC91="N","N",IF(AND(AC91="M",AC90="F"),"MF",IF(AND(AC91="M",AC90="D"),"MF",IF(AC91="M","M",IF(AND(AC91="T",AC90="F"),"TF",IF(AND(AC91="T",AC90="D"),"TF",IF(AC91="T","T",IF(AND(AC91="C",AC90="F"),"CF",IF(AND(AC91="C",AC90="D"),"CF",IF(AC91="C","C",IF(AND(AC91="L",AC90="F"),"LF",IF(AND(AC91="L",AC90="D"),"LF", IF(AC91="L","L",IF(AC91="SC","PS", IF(AC91="SA","PS",IF(AC91="TV","PS", IF(AC91="MI","PS", IF(AC91="MT","PS", IF(AC91="URG","URGO",""))))))))))))))))))))))))))</f>
        <v>NFS</v>
      </c>
      <c r="AD92" s="25" t="str">
        <f t="shared" ref="AD92" si="366">IF(AND(AD91="URG",AD90="S"),"URGS",IF(AND(AD91="N",AD90="F",AE90="F"),"NFFF",IF(AND(AD91="N",AD90="D",AE90="F"),"NFF",IF(AND(AD91="N",AD90="D"),"NFO",IF(AND(AD91="N",AD90="S"),"NFS",IF(AND(AD91="N",AD90="F"),"NF",IF(AND(AD91="N",AD90="D"),"NF",IF(AD91="N","N",IF(AND(AD91="M",AD90="F"),"MF",IF(AND(AD91="M",AD90="D"),"MF",IF(AD91="M","M",IF(AND(AD91="T",AD90="F"),"TF",IF(AND(AD91="T",AD90="D"),"TF",IF(AD91="T","T",IF(AND(AD91="C",AD90="F"),"CF",IF(AND(AD91="C",AD90="D"),"CF",IF(AD91="C","C",IF(AND(AD91="L",AD90="F"),"LF",IF(AND(AD91="L",AD90="D"),"LF", IF(AD91="L","L",IF(AD91="SC","PS", IF(AD91="SA","PS",IF(AD91="TV","PS", IF(AD91="MI","PS", IF(AD91="MT","PS", IF(AD91="URG","URGO",""))))))))))))))))))))))))))</f>
        <v>NFO</v>
      </c>
      <c r="AE92" s="25" t="str">
        <f t="shared" ref="AE92" si="367">IF(AND(AE91="URG",AE90="S"),"URGS",IF(AND(AE91="N",AE90="F",AF90="F"),"NFFF",IF(AND(AE91="N",AE90="D",AF90="F"),"NFF",IF(AND(AE91="N",AE90="D"),"NFO",IF(AND(AE91="N",AE90="S"),"NFS",IF(AND(AE91="N",AE90="F"),"NF",IF(AND(AE91="N",AE90="D"),"NF",IF(AE91="N","N",IF(AND(AE91="M",AE90="F"),"MF",IF(AND(AE91="M",AE90="D"),"MF",IF(AE91="M","M",IF(AND(AE91="T",AE90="F"),"TF",IF(AND(AE91="T",AE90="D"),"TF",IF(AE91="T","T",IF(AND(AE91="C",AE90="F"),"CF",IF(AND(AE91="C",AE90="D"),"CF",IF(AE91="C","C",IF(AND(AE91="L",AE90="F"),"LF",IF(AND(AE91="L",AE90="D"),"LF", IF(AE91="L","L",IF(AE91="SC","PS", IF(AE91="SA","PS",IF(AE91="TV","PS", IF(AE91="MI","PS", IF(AE91="MT","PS", IF(AE91="URG","URGO",""))))))))))))))))))))))))))</f>
        <v>N</v>
      </c>
      <c r="AF92" s="25" t="str">
        <f t="shared" ref="AF92" si="368">IF(AND(AF91="URG",AF90="S"),"URGS",IF(AND(AF91="N",AF90="F",AG90="F"),"NFFF",IF(AND(AF91="N",AF90="D",AG90="F"),"NFF",IF(AND(AF91="N",AF90="D"),"NFO",IF(AND(AF91="N",AF90="S"),"NFS",IF(AND(AF91="N",AF90="F"),"NF",IF(AND(AF91="N",AF90="D"),"NF",IF(AF91="N","N",IF(AND(AF91="M",AF90="F"),"MF",IF(AND(AF91="M",AF90="D"),"MF",IF(AF91="M","M",IF(AND(AF91="T",AF90="F"),"TF",IF(AND(AF91="T",AF90="D"),"TF",IF(AF91="T","T",IF(AND(AF91="C",AF90="F"),"CF",IF(AND(AF91="C",AF90="D"),"CF",IF(AF91="C","C",IF(AND(AF91="L",AF90="F"),"LF",IF(AND(AF91="L",AF90="D"),"LF", IF(AF91="L","L",IF(AF91="SC","PS", IF(AF91="SA","PS",IF(AF91="TV","PS", IF(AF91="MI","PS", IF(AF91="MT","PS", IF(AF91="URG","URGO",""))))))))))))))))))))))))))</f>
        <v>N</v>
      </c>
      <c r="AG92" s="25" t="str">
        <f t="shared" ref="AG92" si="369">IF(AND(AG91="URG",AG90="S"),"URGS",IF(AND(AG91="N",AG90="F",AH90="F"),"NFFF",IF(AND(AG91="N",AG90="D",AH90="F"),"NFF",IF(AND(AG91="N",AG90="D"),"NFO",IF(AND(AG91="N",AG90="S"),"NFS",IF(AND(AG91="N",AG90="F"),"NF",IF(AND(AG91="N",AG90="D"),"NF",IF(AG91="N","N",IF(AND(AG91="M",AG90="F"),"MF",IF(AND(AG91="M",AG90="D"),"MF",IF(AG91="M","M",IF(AND(AG91="T",AG90="F"),"TF",IF(AND(AG91="T",AG90="D"),"TF",IF(AG91="T","T",IF(AND(AG91="C",AG90="F"),"CF",IF(AND(AG91="C",AG90="D"),"CF",IF(AG91="C","C",IF(AND(AG91="L",AG90="F"),"LF",IF(AND(AG91="L",AG90="D"),"LF", IF(AG91="L","L",IF(AG91="SC","PS", IF(AG91="SA","PS",IF(AG91="TV","PS", IF(AG91="MI","PS", IF(AG91="MT","PS", IF(AG91="URG","URGO",""))))))))))))))))))))))))))</f>
        <v>N</v>
      </c>
      <c r="AH92" s="25" t="str">
        <f t="shared" ref="AH92" si="370">IF(AND(AH91="URG",AH90="S"),"URGS",IF(AND(AH91="N",AH90="F",AI90="F"),"NFFF",IF(AND(AH91="N",AH90="D",AI90="F"),"NFF",IF(AND(AH91="N",AH90="D"),"NFO",IF(AND(AH91="N",AH90="S"),"NFS",IF(AND(AH91="N",AH90="F"),"NF",IF(AND(AH91="N",AH90="D"),"NF",IF(AH91="N","N",IF(AND(AH91="M",AH90="F"),"MF",IF(AND(AH91="M",AH90="D"),"MF",IF(AH91="M","M",IF(AND(AH91="T",AH90="F"),"TF",IF(AND(AH91="T",AH90="D"),"TF",IF(AH91="T","T",IF(AND(AH91="C",AH90="F"),"CF",IF(AND(AH91="C",AH90="D"),"CF",IF(AH91="C","C",IF(AND(AH91="L",AH90="F"),"LF",IF(AND(AH91="L",AH90="D"),"LF", IF(AH91="L","L",IF(AH91="SC","PS", IF(AH91="SA","PS",IF(AH91="TV","PS", IF(AH91="MI","PS", IF(AH91="MT","PS", IF(AH91="URG","URGO",""))))))))))))))))))))))))))</f>
        <v>N</v>
      </c>
      <c r="AI92" s="25" t="str">
        <f t="shared" ref="AI92" si="371">IF(AND(AI91="URG",AI90="S"),"URGS",IF(AND(AI91="N",AI90="F",AJ90="F"),"NFFF",IF(AND(AI91="N",AI90="D",AJ90="F"),"NFF",IF(AND(AI91="N",AI90="D"),"NFO",IF(AND(AI91="N",AI90="S"),"NFS",IF(AND(AI91="N",AI90="F"),"NF",IF(AND(AI91="N",AI90="D"),"NF",IF(AI91="N","N",IF(AND(AI91="M",AI90="F"),"MF",IF(AND(AI91="M",AI90="D"),"MF",IF(AI91="M","M",IF(AND(AI91="T",AI90="F"),"TF",IF(AND(AI91="T",AI90="D"),"TF",IF(AI91="T","T",IF(AND(AI91="C",AI90="F"),"CF",IF(AND(AI91="C",AI90="D"),"CF",IF(AI91="C","C",IF(AND(AI91="L",AI90="F"),"LF",IF(AND(AI91="L",AI90="D"),"LF", IF(AI91="L","L",IF(AI91="SC","PS", IF(AI91="SA","PS",IF(AI91="TV","PS", IF(AI91="MI","PS", IF(AI91="MT","PS", IF(AI91="URG","URGO",""))))))))))))))))))))))))))</f>
        <v>N</v>
      </c>
    </row>
    <row r="93" spans="1:37" x14ac:dyDescent="0.2">
      <c r="A93" s="126" t="s">
        <v>24</v>
      </c>
      <c r="B93" s="27">
        <f t="shared" ref="B93:B100" si="372">SUM(E93:AK93)</f>
        <v>0</v>
      </c>
      <c r="C93" s="158">
        <f>B89/240</f>
        <v>8640.972083333334</v>
      </c>
      <c r="D93" s="28">
        <f>B93*C93*0</f>
        <v>0</v>
      </c>
      <c r="E93" s="59">
        <f>IF(E97&gt;0,(IF(AND(E92="PS",E90="S"),4,IF(E92="M",6,IF(E92="T",5,IF(E92="C",11,IF(E92="N",0,IF(E92="NF",0,IF(E92="NFO",0, IF(E92="URGS",4,IF(E92="URGO",8, IF(E92="PS",8,""))))))))))-E97), IF(AND(E92="PS",E90="S"),4,IF(E92="M",6,IF(E92="T",5,IF(E92="C",11,IF(E92="N",0,IF(E92="NF",0,IF(E92="NFO",0, IF(E92="URGS",4,IF(E92="URGO",8, IF(E92="PS",8,"")))))))))))</f>
        <v>0</v>
      </c>
      <c r="F93" s="59">
        <f t="shared" ref="F93:AI93" si="373">IF(F97&gt;0,(IF(AND(F92="PS",F90="S"),4,IF(F92="M",6,IF(F92="T",5,IF(F92="C",11,IF(F92="N",0,IF(F92="NF",0,IF(F92="NFO",0, IF(F92="URGS",4,IF(F92="URGO",8, IF(F92="PS",8,""))))))))))-F97), IF(AND(F92="PS",F90="S"),4,IF(F92="M",6,IF(F92="T",5,IF(F92="C",11,IF(F92="N",0,IF(F92="NF",0,IF(F92="NFO",0, IF(F92="URGS",4,IF(F92="URGO",8, IF(F92="PS",8,"")))))))))))</f>
        <v>0</v>
      </c>
      <c r="G93" s="59">
        <f t="shared" si="373"/>
        <v>0</v>
      </c>
      <c r="H93" s="59" t="str">
        <f t="shared" si="373"/>
        <v/>
      </c>
      <c r="I93" s="59" t="str">
        <f t="shared" si="373"/>
        <v/>
      </c>
      <c r="J93" s="59">
        <f t="shared" si="373"/>
        <v>0</v>
      </c>
      <c r="K93" s="59">
        <f t="shared" si="373"/>
        <v>0</v>
      </c>
      <c r="L93" s="59">
        <f t="shared" si="373"/>
        <v>0</v>
      </c>
      <c r="M93" s="59">
        <f t="shared" si="373"/>
        <v>0</v>
      </c>
      <c r="N93" s="59">
        <f t="shared" si="373"/>
        <v>0</v>
      </c>
      <c r="O93" s="59" t="str">
        <f t="shared" si="373"/>
        <v/>
      </c>
      <c r="P93" s="59">
        <f t="shared" si="373"/>
        <v>0</v>
      </c>
      <c r="Q93" s="59">
        <f t="shared" si="373"/>
        <v>0</v>
      </c>
      <c r="R93" s="59">
        <f t="shared" si="373"/>
        <v>0</v>
      </c>
      <c r="S93" s="59">
        <f t="shared" si="373"/>
        <v>0</v>
      </c>
      <c r="T93" s="59">
        <f t="shared" si="373"/>
        <v>0</v>
      </c>
      <c r="U93" s="59">
        <f t="shared" si="373"/>
        <v>0</v>
      </c>
      <c r="V93" s="59" t="str">
        <f t="shared" si="373"/>
        <v/>
      </c>
      <c r="W93" s="59" t="str">
        <f t="shared" si="373"/>
        <v/>
      </c>
      <c r="X93" s="59">
        <f t="shared" si="373"/>
        <v>0</v>
      </c>
      <c r="Y93" s="59">
        <f t="shared" si="373"/>
        <v>0</v>
      </c>
      <c r="Z93" s="59">
        <f t="shared" si="373"/>
        <v>0</v>
      </c>
      <c r="AA93" s="59">
        <f t="shared" si="373"/>
        <v>0</v>
      </c>
      <c r="AB93" s="59">
        <f t="shared" si="373"/>
        <v>0</v>
      </c>
      <c r="AC93" s="59" t="str">
        <f t="shared" si="373"/>
        <v/>
      </c>
      <c r="AD93" s="59">
        <f t="shared" si="373"/>
        <v>0</v>
      </c>
      <c r="AE93" s="59">
        <f t="shared" si="373"/>
        <v>0</v>
      </c>
      <c r="AF93" s="59">
        <f t="shared" si="373"/>
        <v>0</v>
      </c>
      <c r="AG93" s="59">
        <f t="shared" si="373"/>
        <v>0</v>
      </c>
      <c r="AH93" s="59">
        <f t="shared" si="373"/>
        <v>0</v>
      </c>
      <c r="AI93" s="59">
        <f t="shared" si="373"/>
        <v>0</v>
      </c>
    </row>
    <row r="94" spans="1:37" x14ac:dyDescent="0.2">
      <c r="A94" s="123" t="s">
        <v>28</v>
      </c>
      <c r="B94" s="27">
        <f t="shared" si="372"/>
        <v>202</v>
      </c>
      <c r="C94" s="159">
        <f>B89/240*35%</f>
        <v>3024.3402291666666</v>
      </c>
      <c r="D94" s="30">
        <f t="shared" ref="D94:D100" si="374">B94*C94</f>
        <v>610916.72629166662</v>
      </c>
      <c r="E94" s="29">
        <f>IF(E98&gt;0,(IF(E92="T",1,IF(E92="C",0,IF(E92="N",11,IF(E92="NF",6, IF(E92="NFO",6, IF(E92="NFS",2,""))))))-E98), IF(E92="T",1,IF(E92="C",0,IF(E92="N",8,IF(E92="NF",6, IF(E92="NFO",6, IF(E92="NFS",2,"")))))))</f>
        <v>8</v>
      </c>
      <c r="F94" s="29">
        <f t="shared" ref="F94:AI94" si="375">IF(F98&gt;0,(IF(F92="T",1,IF(F92="C",0,IF(F92="N",11,IF(F92="NF",6, IF(F92="NFO",6, IF(F92="NFS",2,""))))))-F98), IF(F92="T",1,IF(F92="C",0,IF(F92="N",8,IF(F92="NF",6, IF(F92="NFO",6, IF(F92="NFS",2,"")))))))</f>
        <v>8</v>
      </c>
      <c r="G94" s="29">
        <f t="shared" si="375"/>
        <v>8</v>
      </c>
      <c r="H94" s="29">
        <f t="shared" si="375"/>
        <v>2</v>
      </c>
      <c r="I94" s="29" t="str">
        <f t="shared" si="375"/>
        <v/>
      </c>
      <c r="J94" s="29">
        <f t="shared" si="375"/>
        <v>8</v>
      </c>
      <c r="K94" s="29">
        <f t="shared" si="375"/>
        <v>8</v>
      </c>
      <c r="L94" s="29">
        <f t="shared" si="375"/>
        <v>8</v>
      </c>
      <c r="M94" s="29">
        <f t="shared" si="375"/>
        <v>8</v>
      </c>
      <c r="N94" s="29">
        <f t="shared" si="375"/>
        <v>8</v>
      </c>
      <c r="O94" s="29">
        <f t="shared" si="375"/>
        <v>2</v>
      </c>
      <c r="P94" s="29">
        <f t="shared" si="375"/>
        <v>6</v>
      </c>
      <c r="Q94" s="29">
        <f t="shared" si="375"/>
        <v>8</v>
      </c>
      <c r="R94" s="29">
        <f t="shared" si="375"/>
        <v>8</v>
      </c>
      <c r="S94" s="29">
        <f t="shared" si="375"/>
        <v>8</v>
      </c>
      <c r="T94" s="29">
        <f t="shared" si="375"/>
        <v>8</v>
      </c>
      <c r="U94" s="29">
        <f t="shared" si="375"/>
        <v>8</v>
      </c>
      <c r="V94" s="29">
        <f t="shared" si="375"/>
        <v>2</v>
      </c>
      <c r="W94" s="29" t="str">
        <f t="shared" si="375"/>
        <v/>
      </c>
      <c r="X94" s="29">
        <f t="shared" si="375"/>
        <v>6</v>
      </c>
      <c r="Y94" s="29">
        <f t="shared" si="375"/>
        <v>8</v>
      </c>
      <c r="Z94" s="29">
        <f t="shared" si="375"/>
        <v>8</v>
      </c>
      <c r="AA94" s="29">
        <f t="shared" si="375"/>
        <v>8</v>
      </c>
      <c r="AB94" s="29">
        <f t="shared" si="375"/>
        <v>8</v>
      </c>
      <c r="AC94" s="29">
        <f t="shared" si="375"/>
        <v>2</v>
      </c>
      <c r="AD94" s="29">
        <f t="shared" si="375"/>
        <v>6</v>
      </c>
      <c r="AE94" s="29">
        <f t="shared" si="375"/>
        <v>8</v>
      </c>
      <c r="AF94" s="29">
        <f t="shared" si="375"/>
        <v>8</v>
      </c>
      <c r="AG94" s="29">
        <f t="shared" si="375"/>
        <v>8</v>
      </c>
      <c r="AH94" s="29">
        <f t="shared" si="375"/>
        <v>8</v>
      </c>
      <c r="AI94" s="29">
        <f t="shared" si="375"/>
        <v>8</v>
      </c>
    </row>
    <row r="95" spans="1:37" x14ac:dyDescent="0.2">
      <c r="A95" s="123" t="s">
        <v>30</v>
      </c>
      <c r="B95" s="27">
        <f t="shared" si="372"/>
        <v>0</v>
      </c>
      <c r="C95" s="159">
        <f>B89/240*190%</f>
        <v>16417.846958333335</v>
      </c>
      <c r="D95" s="30">
        <f t="shared" si="374"/>
        <v>0</v>
      </c>
      <c r="E95" s="29" t="str">
        <f>IF(E99&gt;0, (IF(E92="MF",8,IF(E92="TF",7,IF(E92="CF",12,IF(E92="NF",0, IF(E92="NFS",0, IF(E92="NFF",0, IF(E92="NFFF",0,"")))))))-E99), IF(E92="MF",8,IF(E92="TF",7,IF(E92="CF",12,IF(E92="NF",0, IF(E92="NFS",0, IF(E92="NFF",0, IF(E92="NFFF",0,""))))))))</f>
        <v/>
      </c>
      <c r="F95" s="29" t="str">
        <f t="shared" ref="F95:AI95" si="376">IF(F99&gt;0, (IF(F92="MF",8,IF(F92="TF",7,IF(F92="CF",12,IF(F92="NF",0, IF(F92="NFS",0, IF(F92="NFF",0, IF(F92="NFFF",0,"")))))))-F99), IF(F92="MF",8,IF(F92="TF",7,IF(F92="CF",12,IF(F92="NF",0, IF(F92="NFS",0, IF(F92="NFF",0, IF(F92="NFFF",0,""))))))))</f>
        <v/>
      </c>
      <c r="G95" s="29" t="str">
        <f t="shared" si="376"/>
        <v/>
      </c>
      <c r="H95" s="29">
        <f t="shared" si="376"/>
        <v>0</v>
      </c>
      <c r="I95" s="29" t="str">
        <f t="shared" si="376"/>
        <v/>
      </c>
      <c r="J95" s="29" t="str">
        <f t="shared" si="376"/>
        <v/>
      </c>
      <c r="K95" s="29" t="str">
        <f t="shared" si="376"/>
        <v/>
      </c>
      <c r="L95" s="29" t="str">
        <f t="shared" si="376"/>
        <v/>
      </c>
      <c r="M95" s="29" t="str">
        <f t="shared" si="376"/>
        <v/>
      </c>
      <c r="N95" s="29" t="str">
        <f t="shared" si="376"/>
        <v/>
      </c>
      <c r="O95" s="29">
        <f t="shared" si="376"/>
        <v>0</v>
      </c>
      <c r="P95" s="29" t="str">
        <f t="shared" si="376"/>
        <v/>
      </c>
      <c r="Q95" s="29" t="str">
        <f t="shared" si="376"/>
        <v/>
      </c>
      <c r="R95" s="29" t="str">
        <f t="shared" si="376"/>
        <v/>
      </c>
      <c r="S95" s="29" t="str">
        <f t="shared" si="376"/>
        <v/>
      </c>
      <c r="T95" s="29" t="str">
        <f t="shared" si="376"/>
        <v/>
      </c>
      <c r="U95" s="29" t="str">
        <f t="shared" si="376"/>
        <v/>
      </c>
      <c r="V95" s="29">
        <f t="shared" si="376"/>
        <v>0</v>
      </c>
      <c r="W95" s="29">
        <f t="shared" si="376"/>
        <v>0</v>
      </c>
      <c r="X95" s="29">
        <f t="shared" si="376"/>
        <v>0</v>
      </c>
      <c r="Y95" s="29" t="str">
        <f t="shared" si="376"/>
        <v/>
      </c>
      <c r="Z95" s="29" t="str">
        <f t="shared" si="376"/>
        <v/>
      </c>
      <c r="AA95" s="29" t="str">
        <f t="shared" si="376"/>
        <v/>
      </c>
      <c r="AB95" s="29" t="str">
        <f t="shared" si="376"/>
        <v/>
      </c>
      <c r="AC95" s="29">
        <f t="shared" si="376"/>
        <v>0</v>
      </c>
      <c r="AD95" s="29" t="str">
        <f t="shared" si="376"/>
        <v/>
      </c>
      <c r="AE95" s="29" t="str">
        <f t="shared" si="376"/>
        <v/>
      </c>
      <c r="AF95" s="29" t="str">
        <f t="shared" si="376"/>
        <v/>
      </c>
      <c r="AG95" s="29" t="str">
        <f t="shared" si="376"/>
        <v/>
      </c>
      <c r="AH95" s="29" t="str">
        <f t="shared" si="376"/>
        <v/>
      </c>
      <c r="AI95" s="29" t="str">
        <f t="shared" si="376"/>
        <v/>
      </c>
    </row>
    <row r="96" spans="1:37" x14ac:dyDescent="0.2">
      <c r="A96" s="123" t="s">
        <v>31</v>
      </c>
      <c r="B96" s="27">
        <f t="shared" si="372"/>
        <v>38</v>
      </c>
      <c r="C96" s="159">
        <f>B89/240*225%</f>
        <v>19442.1871875</v>
      </c>
      <c r="D96" s="30">
        <f t="shared" si="374"/>
        <v>738803.11312500003</v>
      </c>
      <c r="E96" s="29" t="str">
        <f>IF(E100&gt;0,( IF(E92="TF",1,IF(E92="CF",1,IF(E92="NF",5, IF(E92="NFO",2, IF(E92="NFS",6, IF(E92="NFF",8, IF(E92="NFFF",8,"")))))))-E100), IF(E92="TF",1,IF(E92="CF",1,IF(E92="NF",2, IF(E92="NFO",2, IF(E92="NFS",6, IF(E92="NFF",8, IF(E92="NFFF",8,""))))))))</f>
        <v/>
      </c>
      <c r="F96" s="29" t="str">
        <f t="shared" ref="F96:AI96" si="377">IF(F100&gt;0,( IF(F92="TF",1,IF(F92="CF",1,IF(F92="NF",5, IF(F92="NFO",2, IF(F92="NFS",6, IF(F92="NFF",8, IF(F92="NFFF",8,"")))))))-F100), IF(F92="TF",1,IF(F92="CF",1,IF(F92="NF",2, IF(F92="NFO",2, IF(F92="NFS",6, IF(F92="NFF",8, IF(F92="NFFF",8,""))))))))</f>
        <v/>
      </c>
      <c r="G96" s="29" t="str">
        <f t="shared" si="377"/>
        <v/>
      </c>
      <c r="H96" s="29">
        <f t="shared" si="377"/>
        <v>6</v>
      </c>
      <c r="I96" s="29" t="str">
        <f t="shared" si="377"/>
        <v/>
      </c>
      <c r="J96" s="29" t="str">
        <f t="shared" si="377"/>
        <v/>
      </c>
      <c r="K96" s="29" t="str">
        <f t="shared" si="377"/>
        <v/>
      </c>
      <c r="L96" s="29" t="str">
        <f t="shared" si="377"/>
        <v/>
      </c>
      <c r="M96" s="29" t="str">
        <f t="shared" si="377"/>
        <v/>
      </c>
      <c r="N96" s="29" t="str">
        <f t="shared" si="377"/>
        <v/>
      </c>
      <c r="O96" s="29">
        <f t="shared" si="377"/>
        <v>6</v>
      </c>
      <c r="P96" s="29">
        <f t="shared" si="377"/>
        <v>2</v>
      </c>
      <c r="Q96" s="29" t="str">
        <f t="shared" si="377"/>
        <v/>
      </c>
      <c r="R96" s="29" t="str">
        <f t="shared" si="377"/>
        <v/>
      </c>
      <c r="S96" s="29" t="str">
        <f t="shared" si="377"/>
        <v/>
      </c>
      <c r="T96" s="29" t="str">
        <f t="shared" si="377"/>
        <v/>
      </c>
      <c r="U96" s="29" t="str">
        <f t="shared" si="377"/>
        <v/>
      </c>
      <c r="V96" s="29">
        <f t="shared" si="377"/>
        <v>6</v>
      </c>
      <c r="W96" s="29">
        <f t="shared" si="377"/>
        <v>8</v>
      </c>
      <c r="X96" s="29">
        <f t="shared" si="377"/>
        <v>2</v>
      </c>
      <c r="Y96" s="29" t="str">
        <f t="shared" si="377"/>
        <v/>
      </c>
      <c r="Z96" s="29" t="str">
        <f t="shared" si="377"/>
        <v/>
      </c>
      <c r="AA96" s="29" t="str">
        <f t="shared" si="377"/>
        <v/>
      </c>
      <c r="AB96" s="29" t="str">
        <f t="shared" si="377"/>
        <v/>
      </c>
      <c r="AC96" s="29">
        <f t="shared" si="377"/>
        <v>6</v>
      </c>
      <c r="AD96" s="29">
        <f t="shared" si="377"/>
        <v>2</v>
      </c>
      <c r="AE96" s="29" t="str">
        <f t="shared" si="377"/>
        <v/>
      </c>
      <c r="AF96" s="29" t="str">
        <f t="shared" si="377"/>
        <v/>
      </c>
      <c r="AG96" s="29" t="str">
        <f t="shared" si="377"/>
        <v/>
      </c>
      <c r="AH96" s="29" t="str">
        <f t="shared" si="377"/>
        <v/>
      </c>
      <c r="AI96" s="29" t="str">
        <f t="shared" si="377"/>
        <v/>
      </c>
    </row>
    <row r="97" spans="1:35" x14ac:dyDescent="0.2">
      <c r="A97" s="123" t="s">
        <v>32</v>
      </c>
      <c r="B97" s="27">
        <f t="shared" si="372"/>
        <v>0</v>
      </c>
      <c r="C97" s="30">
        <f>B89/240*125%</f>
        <v>10801.215104166668</v>
      </c>
      <c r="D97" s="30">
        <f t="shared" si="374"/>
        <v>0</v>
      </c>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29"/>
      <c r="AG97" s="29"/>
      <c r="AH97" s="29"/>
      <c r="AI97" s="29"/>
    </row>
    <row r="98" spans="1:35" x14ac:dyDescent="0.2">
      <c r="A98" s="123" t="s">
        <v>33</v>
      </c>
      <c r="B98" s="27">
        <f t="shared" si="372"/>
        <v>0</v>
      </c>
      <c r="C98" s="30">
        <f>B89/240*175%</f>
        <v>15121.701145833335</v>
      </c>
      <c r="D98" s="30">
        <f t="shared" si="374"/>
        <v>0</v>
      </c>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row>
    <row r="99" spans="1:35" x14ac:dyDescent="0.2">
      <c r="A99" s="123" t="s">
        <v>34</v>
      </c>
      <c r="B99" s="27">
        <f t="shared" si="372"/>
        <v>0</v>
      </c>
      <c r="C99" s="30">
        <f>B89/240*200%</f>
        <v>17281.944166666668</v>
      </c>
      <c r="D99" s="32">
        <f t="shared" si="374"/>
        <v>0</v>
      </c>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row>
    <row r="100" spans="1:35" x14ac:dyDescent="0.2">
      <c r="A100" s="123" t="s">
        <v>35</v>
      </c>
      <c r="B100" s="27">
        <f t="shared" si="372"/>
        <v>0</v>
      </c>
      <c r="C100" s="30">
        <f>B89/240*250%</f>
        <v>21602.430208333335</v>
      </c>
      <c r="D100" s="34">
        <f t="shared" si="374"/>
        <v>0</v>
      </c>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row>
    <row r="101" spans="1:35" x14ac:dyDescent="0.2">
      <c r="B101" s="37">
        <f>SUM(B93:B100)</f>
        <v>240</v>
      </c>
      <c r="C101" s="2"/>
      <c r="D101" s="38">
        <f>ROUND((SUM(D93:D100)),0)</f>
        <v>1349720</v>
      </c>
      <c r="E101" s="39"/>
      <c r="F101" s="40"/>
      <c r="G101" s="41"/>
      <c r="H101" s="41"/>
      <c r="I101" s="41"/>
      <c r="J101" s="41"/>
      <c r="K101" s="41"/>
      <c r="L101" s="39"/>
      <c r="M101" s="40"/>
      <c r="N101" s="41"/>
      <c r="O101" s="41"/>
      <c r="P101" s="41"/>
      <c r="Q101" s="41"/>
      <c r="R101" s="41"/>
      <c r="S101" s="39"/>
      <c r="T101" s="40"/>
      <c r="U101" s="41"/>
      <c r="V101" s="41"/>
      <c r="W101" s="41"/>
      <c r="X101" s="41"/>
      <c r="Y101" s="41"/>
      <c r="Z101" s="39"/>
      <c r="AA101" s="39"/>
      <c r="AB101" s="41"/>
      <c r="AC101" s="41"/>
      <c r="AD101" s="41"/>
      <c r="AE101" s="41"/>
      <c r="AF101" s="41"/>
      <c r="AG101" s="39"/>
      <c r="AH101" s="41"/>
      <c r="AI101" s="41"/>
    </row>
    <row r="102" spans="1:35" x14ac:dyDescent="0.2">
      <c r="B102" s="43">
        <f>SUM(B93:B96)-$AL$4</f>
        <v>64</v>
      </c>
    </row>
    <row r="103" spans="1:35" x14ac:dyDescent="0.2">
      <c r="A103" s="123" t="s">
        <v>111</v>
      </c>
      <c r="B103" s="163">
        <f>B89</f>
        <v>2073833.3</v>
      </c>
      <c r="C103" s="164"/>
      <c r="D103" s="165"/>
      <c r="E103" s="10">
        <f t="shared" ref="E103:AF103" si="378">+D103+1</f>
        <v>1</v>
      </c>
      <c r="F103" s="10">
        <f t="shared" si="378"/>
        <v>2</v>
      </c>
      <c r="G103" s="10">
        <f t="shared" si="378"/>
        <v>3</v>
      </c>
      <c r="H103" s="10">
        <f t="shared" si="378"/>
        <v>4</v>
      </c>
      <c r="I103" s="10">
        <f t="shared" si="378"/>
        <v>5</v>
      </c>
      <c r="J103" s="10">
        <f t="shared" si="378"/>
        <v>6</v>
      </c>
      <c r="K103" s="10">
        <f t="shared" si="378"/>
        <v>7</v>
      </c>
      <c r="L103" s="10">
        <f t="shared" si="378"/>
        <v>8</v>
      </c>
      <c r="M103" s="10">
        <f t="shared" si="378"/>
        <v>9</v>
      </c>
      <c r="N103" s="10">
        <f t="shared" si="378"/>
        <v>10</v>
      </c>
      <c r="O103" s="10">
        <f t="shared" si="378"/>
        <v>11</v>
      </c>
      <c r="P103" s="10">
        <f t="shared" si="378"/>
        <v>12</v>
      </c>
      <c r="Q103" s="10">
        <f t="shared" si="378"/>
        <v>13</v>
      </c>
      <c r="R103" s="10">
        <f t="shared" si="378"/>
        <v>14</v>
      </c>
      <c r="S103" s="10">
        <f t="shared" si="378"/>
        <v>15</v>
      </c>
      <c r="T103" s="10">
        <f t="shared" si="378"/>
        <v>16</v>
      </c>
      <c r="U103" s="10">
        <f t="shared" si="378"/>
        <v>17</v>
      </c>
      <c r="V103" s="10">
        <f t="shared" si="378"/>
        <v>18</v>
      </c>
      <c r="W103" s="10">
        <f t="shared" si="378"/>
        <v>19</v>
      </c>
      <c r="X103" s="10">
        <f t="shared" si="378"/>
        <v>20</v>
      </c>
      <c r="Y103" s="10">
        <f t="shared" si="378"/>
        <v>21</v>
      </c>
      <c r="Z103" s="10">
        <f t="shared" si="378"/>
        <v>22</v>
      </c>
      <c r="AA103" s="10">
        <f t="shared" si="378"/>
        <v>23</v>
      </c>
      <c r="AB103" s="10">
        <f t="shared" si="378"/>
        <v>24</v>
      </c>
      <c r="AC103" s="10">
        <f t="shared" si="378"/>
        <v>25</v>
      </c>
      <c r="AD103" s="10">
        <f t="shared" si="378"/>
        <v>26</v>
      </c>
      <c r="AE103" s="10">
        <f t="shared" si="378"/>
        <v>27</v>
      </c>
      <c r="AF103" s="10">
        <f t="shared" si="378"/>
        <v>28</v>
      </c>
      <c r="AG103" s="10">
        <v>29</v>
      </c>
      <c r="AH103" s="10">
        <v>30</v>
      </c>
      <c r="AI103" s="10">
        <v>31</v>
      </c>
    </row>
    <row r="104" spans="1:35" x14ac:dyDescent="0.2">
      <c r="A104" s="124"/>
      <c r="B104" s="14" t="s">
        <v>7</v>
      </c>
      <c r="C104" s="14" t="s">
        <v>8</v>
      </c>
      <c r="D104" s="14" t="s">
        <v>9</v>
      </c>
      <c r="E104" s="19" t="s">
        <v>14</v>
      </c>
      <c r="F104" s="57" t="s">
        <v>15</v>
      </c>
      <c r="G104" s="19" t="s">
        <v>16</v>
      </c>
      <c r="H104" s="19" t="s">
        <v>11</v>
      </c>
      <c r="I104" s="58" t="s">
        <v>11</v>
      </c>
      <c r="J104" s="19" t="s">
        <v>12</v>
      </c>
      <c r="K104" s="121" t="s">
        <v>10</v>
      </c>
      <c r="L104" s="19" t="s">
        <v>14</v>
      </c>
      <c r="M104" s="57" t="s">
        <v>15</v>
      </c>
      <c r="N104" s="19" t="s">
        <v>16</v>
      </c>
      <c r="O104" s="19" t="s">
        <v>11</v>
      </c>
      <c r="P104" s="58" t="s">
        <v>11</v>
      </c>
      <c r="Q104" s="19" t="s">
        <v>12</v>
      </c>
      <c r="R104" s="19" t="s">
        <v>13</v>
      </c>
      <c r="S104" s="19" t="s">
        <v>14</v>
      </c>
      <c r="T104" s="57" t="s">
        <v>15</v>
      </c>
      <c r="U104" s="121" t="s">
        <v>10</v>
      </c>
      <c r="V104" s="19" t="s">
        <v>11</v>
      </c>
      <c r="W104" s="58" t="s">
        <v>11</v>
      </c>
      <c r="X104" s="19" t="s">
        <v>12</v>
      </c>
      <c r="Y104" s="19" t="s">
        <v>13</v>
      </c>
      <c r="Z104" s="19" t="s">
        <v>14</v>
      </c>
      <c r="AA104" s="57" t="s">
        <v>15</v>
      </c>
      <c r="AB104" s="19" t="s">
        <v>16</v>
      </c>
      <c r="AC104" s="19" t="s">
        <v>11</v>
      </c>
      <c r="AD104" s="58" t="s">
        <v>11</v>
      </c>
      <c r="AE104" s="19" t="s">
        <v>12</v>
      </c>
      <c r="AF104" s="19" t="s">
        <v>13</v>
      </c>
      <c r="AG104" s="19" t="s">
        <v>14</v>
      </c>
      <c r="AH104" s="19" t="s">
        <v>15</v>
      </c>
      <c r="AI104" s="19" t="s">
        <v>16</v>
      </c>
    </row>
    <row r="105" spans="1:35" x14ac:dyDescent="0.2">
      <c r="A105" s="125" t="s">
        <v>18</v>
      </c>
      <c r="B105" s="166" t="s">
        <v>19</v>
      </c>
      <c r="C105" s="166"/>
      <c r="D105" s="166"/>
      <c r="E105" s="19" t="s">
        <v>20</v>
      </c>
      <c r="F105" s="19" t="s">
        <v>20</v>
      </c>
      <c r="G105" s="19" t="s">
        <v>20</v>
      </c>
      <c r="H105" s="19" t="s">
        <v>20</v>
      </c>
      <c r="I105" s="19" t="s">
        <v>20</v>
      </c>
      <c r="J105" s="19" t="s">
        <v>20</v>
      </c>
      <c r="K105" s="19" t="s">
        <v>20</v>
      </c>
      <c r="L105" s="19" t="s">
        <v>20</v>
      </c>
      <c r="M105" s="19" t="s">
        <v>20</v>
      </c>
      <c r="N105" s="19" t="s">
        <v>20</v>
      </c>
      <c r="O105" s="19" t="s">
        <v>20</v>
      </c>
      <c r="P105" s="19" t="s">
        <v>20</v>
      </c>
      <c r="Q105" s="19" t="s">
        <v>20</v>
      </c>
      <c r="R105" s="19" t="s">
        <v>20</v>
      </c>
      <c r="S105" s="19" t="s">
        <v>20</v>
      </c>
      <c r="T105" s="19" t="s">
        <v>20</v>
      </c>
      <c r="U105" s="19" t="s">
        <v>20</v>
      </c>
      <c r="V105" s="19" t="s">
        <v>20</v>
      </c>
      <c r="W105" s="19" t="s">
        <v>20</v>
      </c>
      <c r="X105" s="19" t="s">
        <v>20</v>
      </c>
      <c r="Y105" s="19" t="s">
        <v>20</v>
      </c>
      <c r="Z105" s="19" t="s">
        <v>20</v>
      </c>
      <c r="AA105" s="19" t="s">
        <v>20</v>
      </c>
      <c r="AB105" s="19" t="s">
        <v>20</v>
      </c>
      <c r="AC105" s="19" t="s">
        <v>20</v>
      </c>
      <c r="AD105" s="19" t="s">
        <v>20</v>
      </c>
      <c r="AE105" s="19" t="s">
        <v>20</v>
      </c>
      <c r="AF105" s="19" t="s">
        <v>20</v>
      </c>
      <c r="AG105" s="19" t="s">
        <v>20</v>
      </c>
      <c r="AH105" s="19" t="s">
        <v>20</v>
      </c>
      <c r="AI105" s="19" t="s">
        <v>20</v>
      </c>
    </row>
    <row r="106" spans="1:35" hidden="1" x14ac:dyDescent="0.2">
      <c r="A106" s="161" t="s">
        <v>23</v>
      </c>
      <c r="B106" s="161"/>
      <c r="C106" s="161"/>
      <c r="D106" s="161"/>
      <c r="E106" s="25" t="str">
        <f>IF(AND(E105="URG",E104="S"),"URGS",IF(AND(E105="N",E104="F",F104="F"),"NFFF",IF(AND(E105="N",E104="D",F104="F"),"NFF",IF(AND(E105="N",E104="D"),"NFO",IF(AND(E105="N",E104="S"),"NFS",IF(AND(E105="N",E104="F"),"NF",IF(AND(E105="N",E104="D"),"NF",IF(E105="N","N",IF(AND(E105="M",E104="F"),"MF",IF(AND(E105="M",E104="D"),"MF",IF(E105="M","M",IF(AND(E105="T",E104="F"),"TF",IF(AND(E105="T",E104="D"),"TF",IF(E105="T","T",IF(AND(E105="C",E104="F"),"CF",IF(AND(E105="C",E104="D"),"CF",IF(E105="C","C",IF(AND(E105="L",E104="F"),"LF",IF(AND(E105="L",E104="D"),"LF", IF(E105="L","L",IF(E105="SC","PS", IF(E105="SA","PS",IF(E105="TV","PS", IF(E105="MI","PS", IF(E105="MT","PS", IF(E105="URG","URGO",""))))))))))))))))))))))))))</f>
        <v>NFS</v>
      </c>
      <c r="F106" s="25" t="str">
        <f>IF(AND(F105="URG",F104="S"),"URGS",IF(AND(F105="N",F104="F",G104="F"),"NFFF",IF(AND(F105="N",F104="D",G104="F"),"NFF",IF(AND(F105="N",F104="D"),"NFO",IF(AND(F105="N",F104="S"),"NFS",IF(AND(F105="N",F104="F"),"NF",IF(AND(F105="N",F104="D"),"NF",IF(F105="N","N",IF(AND(F105="M",F104="F"),"MF",IF(AND(F105="M",F104="D"),"MF",IF(F105="M","M",IF(AND(F105="T",F104="F"),"TF",IF(AND(F105="T",F104="D"),"TF",IF(F105="T","T",IF(AND(F105="C",F104="F"),"CF",IF(AND(F105="C",F104="D"),"CF",IF(F105="C","C",IF(AND(F105="L",F104="F"),"LF",IF(AND(F105="L",F104="D"),"LF", IF(F105="L","L",IF(F105="SC","PS", IF(F105="SA","PS",IF(F105="TV","PS", IF(F105="MI","PS", IF(F105="MT","PS", IF(F105="URG","URGO",""))))))))))))))))))))))))))</f>
        <v>NFO</v>
      </c>
      <c r="G106" s="25" t="str">
        <f>IF(AND(G105="URG",G104="S"),"URGS",IF(AND(G105="N",G104="F",H104="F"),"NFFF",IF(AND(G105="N",G104="D",H104="F"),"NFF",IF(AND(G105="N",G104="D"),"NFO",IF(AND(G105="N",G104="S"),"NFS",IF(AND(G105="N",G104="F"),"NF",IF(AND(G105="N",G104="D"),"NF",IF(G105="N","N",IF(AND(G105="M",G104="F"),"MF",IF(AND(G105="M",G104="D"),"MF",IF(G105="M","M",IF(AND(G105="T",G104="F"),"TF",IF(AND(G105="T",G104="D"),"TF",IF(G105="T","T",IF(AND(G105="C",G104="F"),"CF",IF(AND(G105="C",G104="D"),"CF",IF(G105="C","C",IF(AND(G105="L",G104="F"),"LF",IF(AND(G105="L",G104="D"),"LF", IF(G105="L","L",IF(G105="SC","PS", IF(G105="SA","PS",IF(G105="TV","PS", IF(G105="MI","PS", IF(G105="MT","PS", IF(G105="URG","URGO",""))))))))))))))))))))))))))</f>
        <v>N</v>
      </c>
      <c r="H106" s="25" t="str">
        <f>IF(AND(H105="URG",H104="S"),"URGS",IF(AND(H105="N",H104="F",I104="F"),"NFFF",IF(AND(H105="N",H104="D",I104="F"),"NFF",IF(AND(H105="N",H104="D"),"NFO",IF(AND(H105="N",H104="S"),"NFS",IF(AND(H105="N",H104="F"),"NF",IF(AND(H105="N",H104="D"),"NF",IF(H105="N","N",IF(AND(H105="M",H104="F"),"MF",IF(AND(H105="M",H104="D"),"MF",IF(H105="M","M",IF(AND(H105="T",H104="F"),"TF",IF(AND(H105="T",H104="D"),"TF",IF(H105="T","T",IF(AND(H105="C",H104="F"),"CF",IF(AND(H105="C",H104="D"),"CF",IF(H105="C","C",IF(AND(H105="L",H104="F"),"LF",IF(AND(H105="L",H104="D"),"LF", IF(H105="L","L",IF(H105="SC","PS", IF(H105="SA","PS",IF(H105="TV","PS", IF(H105="MI","PS", IF(H105="MT","PS", IF(H105="URG","URGO",""))))))))))))))))))))))))))</f>
        <v>N</v>
      </c>
      <c r="I106" s="25"/>
      <c r="J106" s="25" t="str">
        <f t="shared" ref="J106" si="379">IF(AND(J105="URG",J104="S"),"URGS",IF(AND(J105="N",J104="F",K104="F"),"NFFF",IF(AND(J105="N",J104="D",K104="F"),"NFF",IF(AND(J105="N",J104="D"),"NFO",IF(AND(J105="N",J104="S"),"NFS",IF(AND(J105="N",J104="F"),"NF",IF(AND(J105="N",J104="D"),"NF",IF(J105="N","N",IF(AND(J105="M",J104="F"),"MF",IF(AND(J105="M",J104="D"),"MF",IF(J105="M","M",IF(AND(J105="T",J104="F"),"TF",IF(AND(J105="T",J104="D"),"TF",IF(J105="T","T",IF(AND(J105="C",J104="F"),"CF",IF(AND(J105="C",J104="D"),"CF",IF(J105="C","C",IF(AND(J105="L",J104="F"),"LF",IF(AND(J105="L",J104="D"),"LF", IF(J105="L","L",IF(J105="SC","PS", IF(J105="SA","PS",IF(J105="TV","PS", IF(J105="MI","PS", IF(J105="MT","PS", IF(J105="URG","URGO",""))))))))))))))))))))))))))</f>
        <v>N</v>
      </c>
      <c r="K106" s="25" t="str">
        <f t="shared" ref="K106" si="380">IF(AND(K105="URG",K104="S"),"URGS",IF(AND(K105="N",K104="F",L104="F"),"NFFF",IF(AND(K105="N",K104="D",L104="F"),"NFF",IF(AND(K105="N",K104="D"),"NFO",IF(AND(K105="N",K104="S"),"NFS",IF(AND(K105="N",K104="F"),"NF",IF(AND(K105="N",K104="D"),"NF",IF(K105="N","N",IF(AND(K105="M",K104="F"),"MF",IF(AND(K105="M",K104="D"),"MF",IF(K105="M","M",IF(AND(K105="T",K104="F"),"TF",IF(AND(K105="T",K104="D"),"TF",IF(K105="T","T",IF(AND(K105="C",K104="F"),"CF",IF(AND(K105="C",K104="D"),"CF",IF(K105="C","C",IF(AND(K105="L",K104="F"),"LF",IF(AND(K105="L",K104="D"),"LF", IF(K105="L","L",IF(K105="SC","PS", IF(K105="SA","PS",IF(K105="TV","PS", IF(K105="MI","PS", IF(K105="MT","PS", IF(K105="URG","URGO",""))))))))))))))))))))))))))</f>
        <v>NF</v>
      </c>
      <c r="L106" s="25" t="str">
        <f t="shared" ref="L106" si="381">IF(AND(L105="URG",L104="S"),"URGS",IF(AND(L105="N",L104="F",M104="F"),"NFFF",IF(AND(L105="N",L104="D",M104="F"),"NFF",IF(AND(L105="N",L104="D"),"NFO",IF(AND(L105="N",L104="S"),"NFS",IF(AND(L105="N",L104="F"),"NF",IF(AND(L105="N",L104="D"),"NF",IF(L105="N","N",IF(AND(L105="M",L104="F"),"MF",IF(AND(L105="M",L104="D"),"MF",IF(L105="M","M",IF(AND(L105="T",L104="F"),"TF",IF(AND(L105="T",L104="D"),"TF",IF(L105="T","T",IF(AND(L105="C",L104="F"),"CF",IF(AND(L105="C",L104="D"),"CF",IF(L105="C","C",IF(AND(L105="L",L104="F"),"LF",IF(AND(L105="L",L104="D"),"LF", IF(L105="L","L",IF(L105="SC","PS", IF(L105="SA","PS",IF(L105="TV","PS", IF(L105="MI","PS", IF(L105="MT","PS", IF(L105="URG","URGO",""))))))))))))))))))))))))))</f>
        <v>NFS</v>
      </c>
      <c r="M106" s="25" t="str">
        <f t="shared" ref="M106" si="382">IF(AND(M105="URG",M104="S"),"URGS",IF(AND(M105="N",M104="F",N104="F"),"NFFF",IF(AND(M105="N",M104="D",N104="F"),"NFF",IF(AND(M105="N",M104="D"),"NFO",IF(AND(M105="N",M104="S"),"NFS",IF(AND(M105="N",M104="F"),"NF",IF(AND(M105="N",M104="D"),"NF",IF(M105="N","N",IF(AND(M105="M",M104="F"),"MF",IF(AND(M105="M",M104="D"),"MF",IF(M105="M","M",IF(AND(M105="T",M104="F"),"TF",IF(AND(M105="T",M104="D"),"TF",IF(M105="T","T",IF(AND(M105="C",M104="F"),"CF",IF(AND(M105="C",M104="D"),"CF",IF(M105="C","C",IF(AND(M105="L",M104="F"),"LF",IF(AND(M105="L",M104="D"),"LF", IF(M105="L","L",IF(M105="SC","PS", IF(M105="SA","PS",IF(M105="TV","PS", IF(M105="MI","PS", IF(M105="MT","PS", IF(M105="URG","URGO",""))))))))))))))))))))))))))</f>
        <v>NFO</v>
      </c>
      <c r="N106" s="25" t="str">
        <f t="shared" ref="N106" si="383">IF(AND(N105="URG",N104="S"),"URGS",IF(AND(N105="N",N104="F",O104="F"),"NFFF",IF(AND(N105="N",N104="D",O104="F"),"NFF",IF(AND(N105="N",N104="D"),"NFO",IF(AND(N105="N",N104="S"),"NFS",IF(AND(N105="N",N104="F"),"NF",IF(AND(N105="N",N104="D"),"NF",IF(N105="N","N",IF(AND(N105="M",N104="F"),"MF",IF(AND(N105="M",N104="D"),"MF",IF(N105="M","M",IF(AND(N105="T",N104="F"),"TF",IF(AND(N105="T",N104="D"),"TF",IF(N105="T","T",IF(AND(N105="C",N104="F"),"CF",IF(AND(N105="C",N104="D"),"CF",IF(N105="C","C",IF(AND(N105="L",N104="F"),"LF",IF(AND(N105="L",N104="D"),"LF", IF(N105="L","L",IF(N105="SC","PS", IF(N105="SA","PS",IF(N105="TV","PS", IF(N105="MI","PS", IF(N105="MT","PS", IF(N105="URG","URGO",""))))))))))))))))))))))))))</f>
        <v>N</v>
      </c>
      <c r="O106" s="25" t="str">
        <f t="shared" ref="O106" si="384">IF(AND(O105="URG",O104="S"),"URGS",IF(AND(O105="N",O104="F",P104="F"),"NFFF",IF(AND(O105="N",O104="D",P104="F"),"NFF",IF(AND(O105="N",O104="D"),"NFO",IF(AND(O105="N",O104="S"),"NFS",IF(AND(O105="N",O104="F"),"NF",IF(AND(O105="N",O104="D"),"NF",IF(O105="N","N",IF(AND(O105="M",O104="F"),"MF",IF(AND(O105="M",O104="D"),"MF",IF(O105="M","M",IF(AND(O105="T",O104="F"),"TF",IF(AND(O105="T",O104="D"),"TF",IF(O105="T","T",IF(AND(O105="C",O104="F"),"CF",IF(AND(O105="C",O104="D"),"CF",IF(O105="C","C",IF(AND(O105="L",O104="F"),"LF",IF(AND(O105="L",O104="D"),"LF", IF(O105="L","L",IF(O105="SC","PS", IF(O105="SA","PS",IF(O105="TV","PS", IF(O105="MI","PS", IF(O105="MT","PS", IF(O105="URG","URGO",""))))))))))))))))))))))))))</f>
        <v>N</v>
      </c>
      <c r="P106" s="25" t="str">
        <f t="shared" ref="P106" si="385">IF(AND(P105="URG",P104="S"),"URGS",IF(AND(P105="N",P104="F",Q104="F"),"NFFF",IF(AND(P105="N",P104="D",Q104="F"),"NFF",IF(AND(P105="N",P104="D"),"NFO",IF(AND(P105="N",P104="S"),"NFS",IF(AND(P105="N",P104="F"),"NF",IF(AND(P105="N",P104="D"),"NF",IF(P105="N","N",IF(AND(P105="M",P104="F"),"MF",IF(AND(P105="M",P104="D"),"MF",IF(P105="M","M",IF(AND(P105="T",P104="F"),"TF",IF(AND(P105="T",P104="D"),"TF",IF(P105="T","T",IF(AND(P105="C",P104="F"),"CF",IF(AND(P105="C",P104="D"),"CF",IF(P105="C","C",IF(AND(P105="L",P104="F"),"LF",IF(AND(P105="L",P104="D"),"LF", IF(P105="L","L",IF(P105="SC","PS", IF(P105="SA","PS",IF(P105="TV","PS", IF(P105="MI","PS", IF(P105="MT","PS", IF(P105="URG","URGO",""))))))))))))))))))))))))))</f>
        <v>N</v>
      </c>
      <c r="Q106" s="25" t="str">
        <f t="shared" ref="Q106" si="386">IF(AND(Q105="URG",Q104="S"),"URGS",IF(AND(Q105="N",Q104="F",R104="F"),"NFFF",IF(AND(Q105="N",Q104="D",R104="F"),"NFF",IF(AND(Q105="N",Q104="D"),"NFO",IF(AND(Q105="N",Q104="S"),"NFS",IF(AND(Q105="N",Q104="F"),"NF",IF(AND(Q105="N",Q104="D"),"NF",IF(Q105="N","N",IF(AND(Q105="M",Q104="F"),"MF",IF(AND(Q105="M",Q104="D"),"MF",IF(Q105="M","M",IF(AND(Q105="T",Q104="F"),"TF",IF(AND(Q105="T",Q104="D"),"TF",IF(Q105="T","T",IF(AND(Q105="C",Q104="F"),"CF",IF(AND(Q105="C",Q104="D"),"CF",IF(Q105="C","C",IF(AND(Q105="L",Q104="F"),"LF",IF(AND(Q105="L",Q104="D"),"LF", IF(Q105="L","L",IF(Q105="SC","PS", IF(Q105="SA","PS",IF(Q105="TV","PS", IF(Q105="MI","PS", IF(Q105="MT","PS", IF(Q105="URG","URGO",""))))))))))))))))))))))))))</f>
        <v>N</v>
      </c>
      <c r="R106" s="25" t="str">
        <f t="shared" ref="R106" si="387">IF(AND(R105="URG",R104="S"),"URGS",IF(AND(R105="N",R104="F",S104="F"),"NFFF",IF(AND(R105="N",R104="D",S104="F"),"NFF",IF(AND(R105="N",R104="D"),"NFO",IF(AND(R105="N",R104="S"),"NFS",IF(AND(R105="N",R104="F"),"NF",IF(AND(R105="N",R104="D"),"NF",IF(R105="N","N",IF(AND(R105="M",R104="F"),"MF",IF(AND(R105="M",R104="D"),"MF",IF(R105="M","M",IF(AND(R105="T",R104="F"),"TF",IF(AND(R105="T",R104="D"),"TF",IF(R105="T","T",IF(AND(R105="C",R104="F"),"CF",IF(AND(R105="C",R104="D"),"CF",IF(R105="C","C",IF(AND(R105="L",R104="F"),"LF",IF(AND(R105="L",R104="D"),"LF", IF(R105="L","L",IF(R105="SC","PS", IF(R105="SA","PS",IF(R105="TV","PS", IF(R105="MI","PS", IF(R105="MT","PS", IF(R105="URG","URGO",""))))))))))))))))))))))))))</f>
        <v>N</v>
      </c>
      <c r="S106" s="25" t="str">
        <f t="shared" ref="S106" si="388">IF(AND(S105="URG",S104="S"),"URGS",IF(AND(S105="N",S104="F",T104="F"),"NFFF",IF(AND(S105="N",S104="D",T104="F"),"NFF",IF(AND(S105="N",S104="D"),"NFO",IF(AND(S105="N",S104="S"),"NFS",IF(AND(S105="N",S104="F"),"NF",IF(AND(S105="N",S104="D"),"NF",IF(S105="N","N",IF(AND(S105="M",S104="F"),"MF",IF(AND(S105="M",S104="D"),"MF",IF(S105="M","M",IF(AND(S105="T",S104="F"),"TF",IF(AND(S105="T",S104="D"),"TF",IF(S105="T","T",IF(AND(S105="C",S104="F"),"CF",IF(AND(S105="C",S104="D"),"CF",IF(S105="C","C",IF(AND(S105="L",S104="F"),"LF",IF(AND(S105="L",S104="D"),"LF", IF(S105="L","L",IF(S105="SC","PS", IF(S105="SA","PS",IF(S105="TV","PS", IF(S105="MI","PS", IF(S105="MT","PS", IF(S105="URG","URGO",""))))))))))))))))))))))))))</f>
        <v>NFS</v>
      </c>
      <c r="T106" s="25" t="str">
        <f t="shared" ref="T106" si="389">IF(AND(T105="URG",T104="S"),"URGS",IF(AND(T105="N",T104="F",U104="F"),"NFFF",IF(AND(T105="N",T104="D",U104="F"),"NFF",IF(AND(T105="N",T104="D"),"NFO",IF(AND(T105="N",T104="S"),"NFS",IF(AND(T105="N",T104="F"),"NF",IF(AND(T105="N",T104="D"),"NF",IF(T105="N","N",IF(AND(T105="M",T104="F"),"MF",IF(AND(T105="M",T104="D"),"MF",IF(T105="M","M",IF(AND(T105="T",T104="F"),"TF",IF(AND(T105="T",T104="D"),"TF",IF(T105="T","T",IF(AND(T105="C",T104="F"),"CF",IF(AND(T105="C",T104="D"),"CF",IF(T105="C","C",IF(AND(T105="L",T104="F"),"LF",IF(AND(T105="L",T104="D"),"LF", IF(T105="L","L",IF(T105="SC","PS", IF(T105="SA","PS",IF(T105="TV","PS", IF(T105="MI","PS", IF(T105="MT","PS", IF(T105="URG","URGO",""))))))))))))))))))))))))))</f>
        <v>NFF</v>
      </c>
      <c r="U106" s="25" t="str">
        <f t="shared" ref="U106" si="390">IF(AND(U105="URG",U104="S"),"URGS",IF(AND(U105="N",U104="F",V104="F"),"NFFF",IF(AND(U105="N",U104="D",V104="F"),"NFF",IF(AND(U105="N",U104="D"),"NFO",IF(AND(U105="N",U104="S"),"NFS",IF(AND(U105="N",U104="F"),"NF",IF(AND(U105="N",U104="D"),"NF",IF(U105="N","N",IF(AND(U105="M",U104="F"),"MF",IF(AND(U105="M",U104="D"),"MF",IF(U105="M","M",IF(AND(U105="T",U104="F"),"TF",IF(AND(U105="T",U104="D"),"TF",IF(U105="T","T",IF(AND(U105="C",U104="F"),"CF",IF(AND(U105="C",U104="D"),"CF",IF(U105="C","C",IF(AND(U105="L",U104="F"),"LF",IF(AND(U105="L",U104="D"),"LF", IF(U105="L","L",IF(U105="SC","PS", IF(U105="SA","PS",IF(U105="TV","PS", IF(U105="MI","PS", IF(U105="MT","PS", IF(U105="URG","URGO",""))))))))))))))))))))))))))</f>
        <v>NF</v>
      </c>
      <c r="V106" s="25" t="str">
        <f t="shared" ref="V106" si="391">IF(AND(V105="URG",V104="S"),"URGS",IF(AND(V105="N",V104="F",W104="F"),"NFFF",IF(AND(V105="N",V104="D",W104="F"),"NFF",IF(AND(V105="N",V104="D"),"NFO",IF(AND(V105="N",V104="S"),"NFS",IF(AND(V105="N",V104="F"),"NF",IF(AND(V105="N",V104="D"),"NF",IF(V105="N","N",IF(AND(V105="M",V104="F"),"MF",IF(AND(V105="M",V104="D"),"MF",IF(V105="M","M",IF(AND(V105="T",V104="F"),"TF",IF(AND(V105="T",V104="D"),"TF",IF(V105="T","T",IF(AND(V105="C",V104="F"),"CF",IF(AND(V105="C",V104="D"),"CF",IF(V105="C","C",IF(AND(V105="L",V104="F"),"LF",IF(AND(V105="L",V104="D"),"LF", IF(V105="L","L",IF(V105="SC","PS", IF(V105="SA","PS",IF(V105="TV","PS", IF(V105="MI","PS", IF(V105="MT","PS", IF(V105="URG","URGO",""))))))))))))))))))))))))))</f>
        <v>N</v>
      </c>
      <c r="W106" s="25" t="str">
        <f t="shared" ref="W106" si="392">IF(AND(W105="URG",W104="S"),"URGS",IF(AND(W105="N",W104="F",X104="F"),"NFFF",IF(AND(W105="N",W104="D",X104="F"),"NFF",IF(AND(W105="N",W104="D"),"NFO",IF(AND(W105="N",W104="S"),"NFS",IF(AND(W105="N",W104="F"),"NF",IF(AND(W105="N",W104="D"),"NF",IF(W105="N","N",IF(AND(W105="M",W104="F"),"MF",IF(AND(W105="M",W104="D"),"MF",IF(W105="M","M",IF(AND(W105="T",W104="F"),"TF",IF(AND(W105="T",W104="D"),"TF",IF(W105="T","T",IF(AND(W105="C",W104="F"),"CF",IF(AND(W105="C",W104="D"),"CF",IF(W105="C","C",IF(AND(W105="L",W104="F"),"LF",IF(AND(W105="L",W104="D"),"LF", IF(W105="L","L",IF(W105="SC","PS", IF(W105="SA","PS",IF(W105="TV","PS", IF(W105="MI","PS", IF(W105="MT","PS", IF(W105="URG","URGO",""))))))))))))))))))))))))))</f>
        <v>N</v>
      </c>
      <c r="X106" s="25" t="str">
        <f t="shared" ref="X106" si="393">IF(AND(X105="URG",X104="S"),"URGS",IF(AND(X105="N",X104="F",Y104="F"),"NFFF",IF(AND(X105="N",X104="D",Y104="F"),"NFF",IF(AND(X105="N",X104="D"),"NFO",IF(AND(X105="N",X104="S"),"NFS",IF(AND(X105="N",X104="F"),"NF",IF(AND(X105="N",X104="D"),"NF",IF(X105="N","N",IF(AND(X105="M",X104="F"),"MF",IF(AND(X105="M",X104="D"),"MF",IF(X105="M","M",IF(AND(X105="T",X104="F"),"TF",IF(AND(X105="T",X104="D"),"TF",IF(X105="T","T",IF(AND(X105="C",X104="F"),"CF",IF(AND(X105="C",X104="D"),"CF",IF(X105="C","C",IF(AND(X105="L",X104="F"),"LF",IF(AND(X105="L",X104="D"),"LF", IF(X105="L","L",IF(X105="SC","PS", IF(X105="SA","PS",IF(X105="TV","PS", IF(X105="MI","PS", IF(X105="MT","PS", IF(X105="URG","URGO",""))))))))))))))))))))))))))</f>
        <v>N</v>
      </c>
      <c r="Y106" s="25" t="str">
        <f t="shared" ref="Y106" si="394">IF(AND(Y105="URG",Y104="S"),"URGS",IF(AND(Y105="N",Y104="F",Z104="F"),"NFFF",IF(AND(Y105="N",Y104="D",Z104="F"),"NFF",IF(AND(Y105="N",Y104="D"),"NFO",IF(AND(Y105="N",Y104="S"),"NFS",IF(AND(Y105="N",Y104="F"),"NF",IF(AND(Y105="N",Y104="D"),"NF",IF(Y105="N","N",IF(AND(Y105="M",Y104="F"),"MF",IF(AND(Y105="M",Y104="D"),"MF",IF(Y105="M","M",IF(AND(Y105="T",Y104="F"),"TF",IF(AND(Y105="T",Y104="D"),"TF",IF(Y105="T","T",IF(AND(Y105="C",Y104="F"),"CF",IF(AND(Y105="C",Y104="D"),"CF",IF(Y105="C","C",IF(AND(Y105="L",Y104="F"),"LF",IF(AND(Y105="L",Y104="D"),"LF", IF(Y105="L","L",IF(Y105="SC","PS", IF(Y105="SA","PS",IF(Y105="TV","PS", IF(Y105="MI","PS", IF(Y105="MT","PS", IF(Y105="URG","URGO",""))))))))))))))))))))))))))</f>
        <v>N</v>
      </c>
      <c r="Z106" s="25" t="str">
        <f t="shared" ref="Z106" si="395">IF(AND(Z105="URG",Z104="S"),"URGS",IF(AND(Z105="N",Z104="F",AA104="F"),"NFFF",IF(AND(Z105="N",Z104="D",AA104="F"),"NFF",IF(AND(Z105="N",Z104="D"),"NFO",IF(AND(Z105="N",Z104="S"),"NFS",IF(AND(Z105="N",Z104="F"),"NF",IF(AND(Z105="N",Z104="D"),"NF",IF(Z105="N","N",IF(AND(Z105="M",Z104="F"),"MF",IF(AND(Z105="M",Z104="D"),"MF",IF(Z105="M","M",IF(AND(Z105="T",Z104="F"),"TF",IF(AND(Z105="T",Z104="D"),"TF",IF(Z105="T","T",IF(AND(Z105="C",Z104="F"),"CF",IF(AND(Z105="C",Z104="D"),"CF",IF(Z105="C","C",IF(AND(Z105="L",Z104="F"),"LF",IF(AND(Z105="L",Z104="D"),"LF", IF(Z105="L","L",IF(Z105="SC","PS", IF(Z105="SA","PS",IF(Z105="TV","PS", IF(Z105="MI","PS", IF(Z105="MT","PS", IF(Z105="URG","URGO",""))))))))))))))))))))))))))</f>
        <v>NFS</v>
      </c>
      <c r="AA106" s="25" t="str">
        <f t="shared" ref="AA106" si="396">IF(AND(AA105="URG",AA104="S"),"URGS",IF(AND(AA105="N",AA104="F",AB104="F"),"NFFF",IF(AND(AA105="N",AA104="D",AB104="F"),"NFF",IF(AND(AA105="N",AA104="D"),"NFO",IF(AND(AA105="N",AA104="S"),"NFS",IF(AND(AA105="N",AA104="F"),"NF",IF(AND(AA105="N",AA104="D"),"NF",IF(AA105="N","N",IF(AND(AA105="M",AA104="F"),"MF",IF(AND(AA105="M",AA104="D"),"MF",IF(AA105="M","M",IF(AND(AA105="T",AA104="F"),"TF",IF(AND(AA105="T",AA104="D"),"TF",IF(AA105="T","T",IF(AND(AA105="C",AA104="F"),"CF",IF(AND(AA105="C",AA104="D"),"CF",IF(AA105="C","C",IF(AND(AA105="L",AA104="F"),"LF",IF(AND(AA105="L",AA104="D"),"LF", IF(AA105="L","L",IF(AA105="SC","PS", IF(AA105="SA","PS",IF(AA105="TV","PS", IF(AA105="MI","PS", IF(AA105="MT","PS", IF(AA105="URG","URGO",""))))))))))))))))))))))))))</f>
        <v>NFO</v>
      </c>
      <c r="AB106" s="25" t="str">
        <f t="shared" ref="AB106" si="397">IF(AND(AB105="URG",AB104="S"),"URGS",IF(AND(AB105="N",AB104="F",AC104="F"),"NFFF",IF(AND(AB105="N",AB104="D",AC104="F"),"NFF",IF(AND(AB105="N",AB104="D"),"NFO",IF(AND(AB105="N",AB104="S"),"NFS",IF(AND(AB105="N",AB104="F"),"NF",IF(AND(AB105="N",AB104="D"),"NF",IF(AB105="N","N",IF(AND(AB105="M",AB104="F"),"MF",IF(AND(AB105="M",AB104="D"),"MF",IF(AB105="M","M",IF(AND(AB105="T",AB104="F"),"TF",IF(AND(AB105="T",AB104="D"),"TF",IF(AB105="T","T",IF(AND(AB105="C",AB104="F"),"CF",IF(AND(AB105="C",AB104="D"),"CF",IF(AB105="C","C",IF(AND(AB105="L",AB104="F"),"LF",IF(AND(AB105="L",AB104="D"),"LF", IF(AB105="L","L",IF(AB105="SC","PS", IF(AB105="SA","PS",IF(AB105="TV","PS", IF(AB105="MI","PS", IF(AB105="MT","PS", IF(AB105="URG","URGO",""))))))))))))))))))))))))))</f>
        <v>N</v>
      </c>
      <c r="AC106" s="25" t="str">
        <f t="shared" ref="AC106" si="398">IF(AND(AC105="URG",AC104="S"),"URGS",IF(AND(AC105="N",AC104="F",AD104="F"),"NFFF",IF(AND(AC105="N",AC104="D",AD104="F"),"NFF",IF(AND(AC105="N",AC104="D"),"NFO",IF(AND(AC105="N",AC104="S"),"NFS",IF(AND(AC105="N",AC104="F"),"NF",IF(AND(AC105="N",AC104="D"),"NF",IF(AC105="N","N",IF(AND(AC105="M",AC104="F"),"MF",IF(AND(AC105="M",AC104="D"),"MF",IF(AC105="M","M",IF(AND(AC105="T",AC104="F"),"TF",IF(AND(AC105="T",AC104="D"),"TF",IF(AC105="T","T",IF(AND(AC105="C",AC104="F"),"CF",IF(AND(AC105="C",AC104="D"),"CF",IF(AC105="C","C",IF(AND(AC105="L",AC104="F"),"LF",IF(AND(AC105="L",AC104="D"),"LF", IF(AC105="L","L",IF(AC105="SC","PS", IF(AC105="SA","PS",IF(AC105="TV","PS", IF(AC105="MI","PS", IF(AC105="MT","PS", IF(AC105="URG","URGO",""))))))))))))))))))))))))))</f>
        <v>N</v>
      </c>
      <c r="AD106" s="25" t="str">
        <f t="shared" ref="AD106" si="399">IF(AND(AD105="URG",AD104="S"),"URGS",IF(AND(AD105="N",AD104="F",AE104="F"),"NFFF",IF(AND(AD105="N",AD104="D",AE104="F"),"NFF",IF(AND(AD105="N",AD104="D"),"NFO",IF(AND(AD105="N",AD104="S"),"NFS",IF(AND(AD105="N",AD104="F"),"NF",IF(AND(AD105="N",AD104="D"),"NF",IF(AD105="N","N",IF(AND(AD105="M",AD104="F"),"MF",IF(AND(AD105="M",AD104="D"),"MF",IF(AD105="M","M",IF(AND(AD105="T",AD104="F"),"TF",IF(AND(AD105="T",AD104="D"),"TF",IF(AD105="T","T",IF(AND(AD105="C",AD104="F"),"CF",IF(AND(AD105="C",AD104="D"),"CF",IF(AD105="C","C",IF(AND(AD105="L",AD104="F"),"LF",IF(AND(AD105="L",AD104="D"),"LF", IF(AD105="L","L",IF(AD105="SC","PS", IF(AD105="SA","PS",IF(AD105="TV","PS", IF(AD105="MI","PS", IF(AD105="MT","PS", IF(AD105="URG","URGO",""))))))))))))))))))))))))))</f>
        <v>N</v>
      </c>
      <c r="AE106" s="25" t="str">
        <f t="shared" ref="AE106" si="400">IF(AND(AE105="URG",AE104="S"),"URGS",IF(AND(AE105="N",AE104="F",AF104="F"),"NFFF",IF(AND(AE105="N",AE104="D",AF104="F"),"NFF",IF(AND(AE105="N",AE104="D"),"NFO",IF(AND(AE105="N",AE104="S"),"NFS",IF(AND(AE105="N",AE104="F"),"NF",IF(AND(AE105="N",AE104="D"),"NF",IF(AE105="N","N",IF(AND(AE105="M",AE104="F"),"MF",IF(AND(AE105="M",AE104="D"),"MF",IF(AE105="M","M",IF(AND(AE105="T",AE104="F"),"TF",IF(AND(AE105="T",AE104="D"),"TF",IF(AE105="T","T",IF(AND(AE105="C",AE104="F"),"CF",IF(AND(AE105="C",AE104="D"),"CF",IF(AE105="C","C",IF(AND(AE105="L",AE104="F"),"LF",IF(AND(AE105="L",AE104="D"),"LF", IF(AE105="L","L",IF(AE105="SC","PS", IF(AE105="SA","PS",IF(AE105="TV","PS", IF(AE105="MI","PS", IF(AE105="MT","PS", IF(AE105="URG","URGO",""))))))))))))))))))))))))))</f>
        <v>N</v>
      </c>
      <c r="AF106" s="25" t="str">
        <f t="shared" ref="AF106" si="401">IF(AND(AF105="URG",AF104="S"),"URGS",IF(AND(AF105="N",AF104="F",AG104="F"),"NFFF",IF(AND(AF105="N",AF104="D",AG104="F"),"NFF",IF(AND(AF105="N",AF104="D"),"NFO",IF(AND(AF105="N",AF104="S"),"NFS",IF(AND(AF105="N",AF104="F"),"NF",IF(AND(AF105="N",AF104="D"),"NF",IF(AF105="N","N",IF(AND(AF105="M",AF104="F"),"MF",IF(AND(AF105="M",AF104="D"),"MF",IF(AF105="M","M",IF(AND(AF105="T",AF104="F"),"TF",IF(AND(AF105="T",AF104="D"),"TF",IF(AF105="T","T",IF(AND(AF105="C",AF104="F"),"CF",IF(AND(AF105="C",AF104="D"),"CF",IF(AF105="C","C",IF(AND(AF105="L",AF104="F"),"LF",IF(AND(AF105="L",AF104="D"),"LF", IF(AF105="L","L",IF(AF105="SC","PS", IF(AF105="SA","PS",IF(AF105="TV","PS", IF(AF105="MI","PS", IF(AF105="MT","PS", IF(AF105="URG","URGO",""))))))))))))))))))))))))))</f>
        <v>N</v>
      </c>
      <c r="AG106" s="25" t="str">
        <f t="shared" ref="AG106" si="402">IF(AND(AG105="URG",AG104="S"),"URGS",IF(AND(AG105="N",AG104="F",AH104="F"),"NFFF",IF(AND(AG105="N",AG104="D",AH104="F"),"NFF",IF(AND(AG105="N",AG104="D"),"NFO",IF(AND(AG105="N",AG104="S"),"NFS",IF(AND(AG105="N",AG104="F"),"NF",IF(AND(AG105="N",AG104="D"),"NF",IF(AG105="N","N",IF(AND(AG105="M",AG104="F"),"MF",IF(AND(AG105="M",AG104="D"),"MF",IF(AG105="M","M",IF(AND(AG105="T",AG104="F"),"TF",IF(AND(AG105="T",AG104="D"),"TF",IF(AG105="T","T",IF(AND(AG105="C",AG104="F"),"CF",IF(AND(AG105="C",AG104="D"),"CF",IF(AG105="C","C",IF(AND(AG105="L",AG104="F"),"LF",IF(AND(AG105="L",AG104="D"),"LF", IF(AG105="L","L",IF(AG105="SC","PS", IF(AG105="SA","PS",IF(AG105="TV","PS", IF(AG105="MI","PS", IF(AG105="MT","PS", IF(AG105="URG","URGO",""))))))))))))))))))))))))))</f>
        <v>NFS</v>
      </c>
      <c r="AH106" s="25" t="str">
        <f t="shared" ref="AH106" si="403">IF(AND(AH105="URG",AH104="S"),"URGS",IF(AND(AH105="N",AH104="F",AI104="F"),"NFFF",IF(AND(AH105="N",AH104="D",AI104="F"),"NFF",IF(AND(AH105="N",AH104="D"),"NFO",IF(AND(AH105="N",AH104="S"),"NFS",IF(AND(AH105="N",AH104="F"),"NF",IF(AND(AH105="N",AH104="D"),"NF",IF(AH105="N","N",IF(AND(AH105="M",AH104="F"),"MF",IF(AND(AH105="M",AH104="D"),"MF",IF(AH105="M","M",IF(AND(AH105="T",AH104="F"),"TF",IF(AND(AH105="T",AH104="D"),"TF",IF(AH105="T","T",IF(AND(AH105="C",AH104="F"),"CF",IF(AND(AH105="C",AH104="D"),"CF",IF(AH105="C","C",IF(AND(AH105="L",AH104="F"),"LF",IF(AND(AH105="L",AH104="D"),"LF", IF(AH105="L","L",IF(AH105="SC","PS", IF(AH105="SA","PS",IF(AH105="TV","PS", IF(AH105="MI","PS", IF(AH105="MT","PS", IF(AH105="URG","URGO",""))))))))))))))))))))))))))</f>
        <v>NFO</v>
      </c>
      <c r="AI106" s="25" t="str">
        <f t="shared" ref="AI106" si="404">IF(AND(AI105="URG",AI104="S"),"URGS",IF(AND(AI105="N",AI104="F",AJ104="F"),"NFFF",IF(AND(AI105="N",AI104="D",AJ104="F"),"NFF",IF(AND(AI105="N",AI104="D"),"NFO",IF(AND(AI105="N",AI104="S"),"NFS",IF(AND(AI105="N",AI104="F"),"NF",IF(AND(AI105="N",AI104="D"),"NF",IF(AI105="N","N",IF(AND(AI105="M",AI104="F"),"MF",IF(AND(AI105="M",AI104="D"),"MF",IF(AI105="M","M",IF(AND(AI105="T",AI104="F"),"TF",IF(AND(AI105="T",AI104="D"),"TF",IF(AI105="T","T",IF(AND(AI105="C",AI104="F"),"CF",IF(AND(AI105="C",AI104="D"),"CF",IF(AI105="C","C",IF(AND(AI105="L",AI104="F"),"LF",IF(AND(AI105="L",AI104="D"),"LF", IF(AI105="L","L",IF(AI105="SC","PS", IF(AI105="SA","PS",IF(AI105="TV","PS", IF(AI105="MI","PS", IF(AI105="MT","PS", IF(AI105="URG","URGO",""))))))))))))))))))))))))))</f>
        <v>N</v>
      </c>
    </row>
    <row r="107" spans="1:35" x14ac:dyDescent="0.2">
      <c r="A107" s="126" t="s">
        <v>24</v>
      </c>
      <c r="B107" s="27">
        <f t="shared" ref="B107:B114" si="405">SUM(E107:AK107)</f>
        <v>0</v>
      </c>
      <c r="C107" s="158">
        <f>B103/240</f>
        <v>8640.972083333334</v>
      </c>
      <c r="D107" s="28">
        <f>B107*C107*0</f>
        <v>0</v>
      </c>
      <c r="E107" s="59" t="str">
        <f>IF(E111&gt;0,(IF(AND(E106="PS",E104="S"),4,IF(E106="M",6,IF(E106="T",5,IF(E106="C",11,IF(E106="N",0,IF(E106="NF",0,IF(E106="NFO",0, IF(E106="URGS",4,IF(E106="URGO",8, IF(E106="PS",8,""))))))))))-E111), IF(AND(E106="PS",E104="S"),4,IF(E106="M",6,IF(E106="T",5,IF(E106="C",11,IF(E106="N",0,IF(E106="NF",0,IF(E106="NFO",0, IF(E106="URGS",4,IF(E106="URGO",8, IF(E106="PS",8,"")))))))))))</f>
        <v/>
      </c>
      <c r="F107" s="59">
        <f t="shared" ref="F107:AI107" si="406">IF(F111&gt;0,(IF(AND(F106="PS",F104="S"),4,IF(F106="M",6,IF(F106="T",5,IF(F106="C",11,IF(F106="N",0,IF(F106="NF",0,IF(F106="NFO",0, IF(F106="URGS",4,IF(F106="URGO",8, IF(F106="PS",8,""))))))))))-F111), IF(AND(F106="PS",F104="S"),4,IF(F106="M",6,IF(F106="T",5,IF(F106="C",11,IF(F106="N",0,IF(F106="NF",0,IF(F106="NFO",0, IF(F106="URGS",4,IF(F106="URGO",8, IF(F106="PS",8,"")))))))))))</f>
        <v>0</v>
      </c>
      <c r="G107" s="59">
        <f t="shared" si="406"/>
        <v>0</v>
      </c>
      <c r="H107" s="59">
        <f t="shared" si="406"/>
        <v>0</v>
      </c>
      <c r="I107" s="59" t="str">
        <f t="shared" si="406"/>
        <v/>
      </c>
      <c r="J107" s="59">
        <f t="shared" si="406"/>
        <v>0</v>
      </c>
      <c r="K107" s="59">
        <f t="shared" si="406"/>
        <v>0</v>
      </c>
      <c r="L107" s="59" t="str">
        <f t="shared" si="406"/>
        <v/>
      </c>
      <c r="M107" s="59">
        <f t="shared" si="406"/>
        <v>0</v>
      </c>
      <c r="N107" s="59">
        <f t="shared" si="406"/>
        <v>0</v>
      </c>
      <c r="O107" s="59">
        <f t="shared" si="406"/>
        <v>0</v>
      </c>
      <c r="P107" s="59">
        <f t="shared" si="406"/>
        <v>0</v>
      </c>
      <c r="Q107" s="59">
        <f t="shared" si="406"/>
        <v>0</v>
      </c>
      <c r="R107" s="59">
        <f t="shared" si="406"/>
        <v>0</v>
      </c>
      <c r="S107" s="59" t="str">
        <f t="shared" si="406"/>
        <v/>
      </c>
      <c r="T107" s="59" t="str">
        <f t="shared" si="406"/>
        <v/>
      </c>
      <c r="U107" s="59">
        <f t="shared" si="406"/>
        <v>0</v>
      </c>
      <c r="V107" s="59">
        <f t="shared" si="406"/>
        <v>0</v>
      </c>
      <c r="W107" s="59">
        <f t="shared" si="406"/>
        <v>0</v>
      </c>
      <c r="X107" s="59">
        <f t="shared" si="406"/>
        <v>0</v>
      </c>
      <c r="Y107" s="59">
        <f t="shared" si="406"/>
        <v>0</v>
      </c>
      <c r="Z107" s="59" t="str">
        <f t="shared" si="406"/>
        <v/>
      </c>
      <c r="AA107" s="59">
        <f t="shared" si="406"/>
        <v>0</v>
      </c>
      <c r="AB107" s="59">
        <f t="shared" si="406"/>
        <v>0</v>
      </c>
      <c r="AC107" s="59">
        <f t="shared" si="406"/>
        <v>0</v>
      </c>
      <c r="AD107" s="59">
        <f t="shared" si="406"/>
        <v>0</v>
      </c>
      <c r="AE107" s="59">
        <f t="shared" si="406"/>
        <v>0</v>
      </c>
      <c r="AF107" s="59">
        <f t="shared" si="406"/>
        <v>0</v>
      </c>
      <c r="AG107" s="59" t="str">
        <f t="shared" si="406"/>
        <v/>
      </c>
      <c r="AH107" s="59">
        <f t="shared" si="406"/>
        <v>0</v>
      </c>
      <c r="AI107" s="59">
        <f t="shared" si="406"/>
        <v>0</v>
      </c>
    </row>
    <row r="108" spans="1:35" x14ac:dyDescent="0.2">
      <c r="A108" s="123" t="s">
        <v>28</v>
      </c>
      <c r="B108" s="27">
        <f t="shared" si="405"/>
        <v>190</v>
      </c>
      <c r="C108" s="159">
        <f>B103/240*35%</f>
        <v>3024.3402291666666</v>
      </c>
      <c r="D108" s="30">
        <f t="shared" ref="D108:D114" si="407">B108*C108</f>
        <v>574624.64354166668</v>
      </c>
      <c r="E108" s="29">
        <f>IF(E112&gt;0,(IF(E106="T",1,IF(E106="C",0,IF(E106="N",11,IF(E106="NF",6, IF(E106="NFO",6, IF(E106="NFS",2,""))))))-E112), IF(E106="T",1,IF(E106="C",0,IF(E106="N",8,IF(E106="NF",6, IF(E106="NFO",6, IF(E106="NFS",2,"")))))))</f>
        <v>2</v>
      </c>
      <c r="F108" s="29">
        <f t="shared" ref="F108:AI108" si="408">IF(F112&gt;0,(IF(F106="T",1,IF(F106="C",0,IF(F106="N",11,IF(F106="NF",6, IF(F106="NFO",6, IF(F106="NFS",2,""))))))-F112), IF(F106="T",1,IF(F106="C",0,IF(F106="N",8,IF(F106="NF",6, IF(F106="NFO",6, IF(F106="NFS",2,"")))))))</f>
        <v>6</v>
      </c>
      <c r="G108" s="29">
        <f t="shared" si="408"/>
        <v>8</v>
      </c>
      <c r="H108" s="29">
        <f t="shared" si="408"/>
        <v>8</v>
      </c>
      <c r="I108" s="29" t="str">
        <f t="shared" si="408"/>
        <v/>
      </c>
      <c r="J108" s="29">
        <f t="shared" si="408"/>
        <v>8</v>
      </c>
      <c r="K108" s="29">
        <f t="shared" si="408"/>
        <v>6</v>
      </c>
      <c r="L108" s="29">
        <f t="shared" si="408"/>
        <v>2</v>
      </c>
      <c r="M108" s="29">
        <f t="shared" si="408"/>
        <v>6</v>
      </c>
      <c r="N108" s="29">
        <f t="shared" si="408"/>
        <v>8</v>
      </c>
      <c r="O108" s="29">
        <f t="shared" si="408"/>
        <v>8</v>
      </c>
      <c r="P108" s="29">
        <f t="shared" si="408"/>
        <v>8</v>
      </c>
      <c r="Q108" s="29">
        <f t="shared" si="408"/>
        <v>8</v>
      </c>
      <c r="R108" s="29">
        <f t="shared" si="408"/>
        <v>8</v>
      </c>
      <c r="S108" s="29">
        <f t="shared" si="408"/>
        <v>2</v>
      </c>
      <c r="T108" s="29" t="str">
        <f t="shared" si="408"/>
        <v/>
      </c>
      <c r="U108" s="29">
        <f t="shared" si="408"/>
        <v>6</v>
      </c>
      <c r="V108" s="29">
        <f t="shared" si="408"/>
        <v>8</v>
      </c>
      <c r="W108" s="29">
        <f t="shared" si="408"/>
        <v>8</v>
      </c>
      <c r="X108" s="29">
        <f t="shared" si="408"/>
        <v>8</v>
      </c>
      <c r="Y108" s="29">
        <f t="shared" si="408"/>
        <v>8</v>
      </c>
      <c r="Z108" s="29">
        <f t="shared" si="408"/>
        <v>2</v>
      </c>
      <c r="AA108" s="29">
        <f t="shared" si="408"/>
        <v>6</v>
      </c>
      <c r="AB108" s="29">
        <f t="shared" si="408"/>
        <v>8</v>
      </c>
      <c r="AC108" s="29">
        <f t="shared" si="408"/>
        <v>8</v>
      </c>
      <c r="AD108" s="29">
        <f t="shared" si="408"/>
        <v>8</v>
      </c>
      <c r="AE108" s="29">
        <f t="shared" si="408"/>
        <v>8</v>
      </c>
      <c r="AF108" s="29">
        <f t="shared" si="408"/>
        <v>8</v>
      </c>
      <c r="AG108" s="29">
        <f t="shared" si="408"/>
        <v>2</v>
      </c>
      <c r="AH108" s="29">
        <f t="shared" si="408"/>
        <v>6</v>
      </c>
      <c r="AI108" s="29">
        <f t="shared" si="408"/>
        <v>8</v>
      </c>
    </row>
    <row r="109" spans="1:35" x14ac:dyDescent="0.2">
      <c r="A109" s="123" t="s">
        <v>30</v>
      </c>
      <c r="B109" s="27">
        <f t="shared" si="405"/>
        <v>0</v>
      </c>
      <c r="C109" s="159">
        <f>B103/240*190%</f>
        <v>16417.846958333335</v>
      </c>
      <c r="D109" s="30">
        <f t="shared" si="407"/>
        <v>0</v>
      </c>
      <c r="E109" s="29">
        <f>IF(E113&gt;0, (IF(E106="MF",8,IF(E106="TF",7,IF(E106="CF",12,IF(E106="NF",0, IF(E106="NFS",0, IF(E106="NFF",0, IF(E106="NFFF",0,"")))))))-E113), IF(E106="MF",8,IF(E106="TF",7,IF(E106="CF",12,IF(E106="NF",0, IF(E106="NFS",0, IF(E106="NFF",0, IF(E106="NFFF",0,""))))))))</f>
        <v>0</v>
      </c>
      <c r="F109" s="29" t="str">
        <f t="shared" ref="F109:AI109" si="409">IF(F113&gt;0, (IF(F106="MF",8,IF(F106="TF",7,IF(F106="CF",12,IF(F106="NF",0, IF(F106="NFS",0, IF(F106="NFF",0, IF(F106="NFFF",0,"")))))))-F113), IF(F106="MF",8,IF(F106="TF",7,IF(F106="CF",12,IF(F106="NF",0, IF(F106="NFS",0, IF(F106="NFF",0, IF(F106="NFFF",0,""))))))))</f>
        <v/>
      </c>
      <c r="G109" s="29" t="str">
        <f t="shared" si="409"/>
        <v/>
      </c>
      <c r="H109" s="29" t="str">
        <f t="shared" si="409"/>
        <v/>
      </c>
      <c r="I109" s="29" t="str">
        <f t="shared" si="409"/>
        <v/>
      </c>
      <c r="J109" s="29" t="str">
        <f t="shared" si="409"/>
        <v/>
      </c>
      <c r="K109" s="29">
        <f t="shared" si="409"/>
        <v>0</v>
      </c>
      <c r="L109" s="29">
        <f t="shared" si="409"/>
        <v>0</v>
      </c>
      <c r="M109" s="29" t="str">
        <f t="shared" si="409"/>
        <v/>
      </c>
      <c r="N109" s="29" t="str">
        <f t="shared" si="409"/>
        <v/>
      </c>
      <c r="O109" s="29" t="str">
        <f t="shared" si="409"/>
        <v/>
      </c>
      <c r="P109" s="29" t="str">
        <f t="shared" si="409"/>
        <v/>
      </c>
      <c r="Q109" s="29" t="str">
        <f t="shared" si="409"/>
        <v/>
      </c>
      <c r="R109" s="29" t="str">
        <f t="shared" si="409"/>
        <v/>
      </c>
      <c r="S109" s="29">
        <f t="shared" si="409"/>
        <v>0</v>
      </c>
      <c r="T109" s="29">
        <f t="shared" si="409"/>
        <v>0</v>
      </c>
      <c r="U109" s="29">
        <f t="shared" si="409"/>
        <v>0</v>
      </c>
      <c r="V109" s="29" t="str">
        <f t="shared" si="409"/>
        <v/>
      </c>
      <c r="W109" s="29" t="str">
        <f t="shared" si="409"/>
        <v/>
      </c>
      <c r="X109" s="29" t="str">
        <f t="shared" si="409"/>
        <v/>
      </c>
      <c r="Y109" s="29" t="str">
        <f t="shared" si="409"/>
        <v/>
      </c>
      <c r="Z109" s="29">
        <f t="shared" si="409"/>
        <v>0</v>
      </c>
      <c r="AA109" s="29" t="str">
        <f t="shared" si="409"/>
        <v/>
      </c>
      <c r="AB109" s="29" t="str">
        <f t="shared" si="409"/>
        <v/>
      </c>
      <c r="AC109" s="29" t="str">
        <f t="shared" si="409"/>
        <v/>
      </c>
      <c r="AD109" s="29" t="str">
        <f t="shared" si="409"/>
        <v/>
      </c>
      <c r="AE109" s="29" t="str">
        <f t="shared" si="409"/>
        <v/>
      </c>
      <c r="AF109" s="29" t="str">
        <f t="shared" si="409"/>
        <v/>
      </c>
      <c r="AG109" s="29">
        <f t="shared" si="409"/>
        <v>0</v>
      </c>
      <c r="AH109" s="29" t="str">
        <f t="shared" si="409"/>
        <v/>
      </c>
      <c r="AI109" s="29" t="str">
        <f t="shared" si="409"/>
        <v/>
      </c>
    </row>
    <row r="110" spans="1:35" x14ac:dyDescent="0.2">
      <c r="A110" s="123" t="s">
        <v>31</v>
      </c>
      <c r="B110" s="27">
        <f t="shared" si="405"/>
        <v>50</v>
      </c>
      <c r="C110" s="159">
        <f>B103/240*225%</f>
        <v>19442.1871875</v>
      </c>
      <c r="D110" s="30">
        <f t="shared" si="407"/>
        <v>972109.359375</v>
      </c>
      <c r="E110" s="29">
        <f>IF(E114&gt;0,( IF(E106="TF",1,IF(E106="CF",1,IF(E106="NF",5, IF(E106="NFO",2, IF(E106="NFS",6, IF(E106="NFF",8, IF(E106="NFFF",8,"")))))))-E114), IF(E106="TF",1,IF(E106="CF",1,IF(E106="NF",2, IF(E106="NFO",2, IF(E106="NFS",6, IF(E106="NFF",8, IF(E106="NFFF",8,""))))))))</f>
        <v>6</v>
      </c>
      <c r="F110" s="29">
        <f t="shared" ref="F110:AI110" si="410">IF(F114&gt;0,( IF(F106="TF",1,IF(F106="CF",1,IF(F106="NF",5, IF(F106="NFO",2, IF(F106="NFS",6, IF(F106="NFF",8, IF(F106="NFFF",8,"")))))))-F114), IF(F106="TF",1,IF(F106="CF",1,IF(F106="NF",2, IF(F106="NFO",2, IF(F106="NFS",6, IF(F106="NFF",8, IF(F106="NFFF",8,""))))))))</f>
        <v>2</v>
      </c>
      <c r="G110" s="29" t="str">
        <f t="shared" si="410"/>
        <v/>
      </c>
      <c r="H110" s="29" t="str">
        <f t="shared" si="410"/>
        <v/>
      </c>
      <c r="I110" s="29" t="str">
        <f t="shared" si="410"/>
        <v/>
      </c>
      <c r="J110" s="29" t="str">
        <f t="shared" si="410"/>
        <v/>
      </c>
      <c r="K110" s="29">
        <f t="shared" si="410"/>
        <v>2</v>
      </c>
      <c r="L110" s="29">
        <f t="shared" si="410"/>
        <v>6</v>
      </c>
      <c r="M110" s="29">
        <f t="shared" si="410"/>
        <v>2</v>
      </c>
      <c r="N110" s="29" t="str">
        <f t="shared" si="410"/>
        <v/>
      </c>
      <c r="O110" s="29" t="str">
        <f t="shared" si="410"/>
        <v/>
      </c>
      <c r="P110" s="29" t="str">
        <f t="shared" si="410"/>
        <v/>
      </c>
      <c r="Q110" s="29" t="str">
        <f t="shared" si="410"/>
        <v/>
      </c>
      <c r="R110" s="29" t="str">
        <f t="shared" si="410"/>
        <v/>
      </c>
      <c r="S110" s="29">
        <f t="shared" si="410"/>
        <v>6</v>
      </c>
      <c r="T110" s="29">
        <f t="shared" si="410"/>
        <v>8</v>
      </c>
      <c r="U110" s="29">
        <f t="shared" si="410"/>
        <v>2</v>
      </c>
      <c r="V110" s="29" t="str">
        <f t="shared" si="410"/>
        <v/>
      </c>
      <c r="W110" s="29" t="str">
        <f t="shared" si="410"/>
        <v/>
      </c>
      <c r="X110" s="29" t="str">
        <f t="shared" si="410"/>
        <v/>
      </c>
      <c r="Y110" s="29" t="str">
        <f t="shared" si="410"/>
        <v/>
      </c>
      <c r="Z110" s="29">
        <f t="shared" si="410"/>
        <v>6</v>
      </c>
      <c r="AA110" s="29">
        <f t="shared" si="410"/>
        <v>2</v>
      </c>
      <c r="AB110" s="29" t="str">
        <f t="shared" si="410"/>
        <v/>
      </c>
      <c r="AC110" s="29" t="str">
        <f t="shared" si="410"/>
        <v/>
      </c>
      <c r="AD110" s="29" t="str">
        <f t="shared" si="410"/>
        <v/>
      </c>
      <c r="AE110" s="29" t="str">
        <f t="shared" si="410"/>
        <v/>
      </c>
      <c r="AF110" s="29" t="str">
        <f t="shared" si="410"/>
        <v/>
      </c>
      <c r="AG110" s="29">
        <f t="shared" si="410"/>
        <v>6</v>
      </c>
      <c r="AH110" s="29">
        <f t="shared" si="410"/>
        <v>2</v>
      </c>
      <c r="AI110" s="29" t="str">
        <f t="shared" si="410"/>
        <v/>
      </c>
    </row>
    <row r="111" spans="1:35" x14ac:dyDescent="0.2">
      <c r="A111" s="123" t="s">
        <v>32</v>
      </c>
      <c r="B111" s="27">
        <f t="shared" si="405"/>
        <v>0</v>
      </c>
      <c r="C111" s="30">
        <f>B103/240*125%</f>
        <v>10801.215104166668</v>
      </c>
      <c r="D111" s="30">
        <f t="shared" si="407"/>
        <v>0</v>
      </c>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29"/>
      <c r="AG111" s="29"/>
      <c r="AH111" s="29"/>
      <c r="AI111" s="29"/>
    </row>
    <row r="112" spans="1:35" x14ac:dyDescent="0.2">
      <c r="A112" s="123" t="s">
        <v>33</v>
      </c>
      <c r="B112" s="27">
        <f t="shared" si="405"/>
        <v>0</v>
      </c>
      <c r="C112" s="30">
        <f>B103/240*175%</f>
        <v>15121.701145833335</v>
      </c>
      <c r="D112" s="30">
        <f t="shared" si="407"/>
        <v>0</v>
      </c>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row>
    <row r="113" spans="1:35" x14ac:dyDescent="0.2">
      <c r="A113" s="123" t="s">
        <v>34</v>
      </c>
      <c r="B113" s="27">
        <f t="shared" si="405"/>
        <v>0</v>
      </c>
      <c r="C113" s="30">
        <f>B103/240*200%</f>
        <v>17281.944166666668</v>
      </c>
      <c r="D113" s="32">
        <f t="shared" si="407"/>
        <v>0</v>
      </c>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row>
    <row r="114" spans="1:35" x14ac:dyDescent="0.2">
      <c r="A114" s="123" t="s">
        <v>35</v>
      </c>
      <c r="B114" s="27">
        <f t="shared" si="405"/>
        <v>0</v>
      </c>
      <c r="C114" s="30">
        <f>B103/240*250%</f>
        <v>21602.430208333335</v>
      </c>
      <c r="D114" s="34">
        <f t="shared" si="407"/>
        <v>0</v>
      </c>
      <c r="E114" s="35"/>
      <c r="F114" s="35"/>
      <c r="G114" s="35"/>
      <c r="H114" s="35"/>
      <c r="I114" s="35"/>
      <c r="J114" s="35"/>
      <c r="K114" s="35"/>
      <c r="L114" s="35"/>
      <c r="M114" s="35"/>
      <c r="N114" s="35"/>
      <c r="O114" s="35"/>
      <c r="P114" s="35"/>
      <c r="Q114" s="35"/>
      <c r="R114" s="35"/>
      <c r="S114" s="35"/>
      <c r="T114" s="35"/>
      <c r="U114" s="35"/>
      <c r="V114" s="35"/>
      <c r="W114" s="35"/>
      <c r="X114" s="35"/>
      <c r="Y114" s="35"/>
      <c r="Z114" s="35"/>
      <c r="AA114" s="35"/>
      <c r="AB114" s="35"/>
      <c r="AC114" s="35"/>
      <c r="AD114" s="35"/>
      <c r="AE114" s="35"/>
      <c r="AF114" s="35"/>
      <c r="AG114" s="35"/>
      <c r="AH114" s="35"/>
      <c r="AI114" s="35"/>
    </row>
    <row r="115" spans="1:35" x14ac:dyDescent="0.2">
      <c r="B115" s="37">
        <f>SUM(B107:B114)</f>
        <v>240</v>
      </c>
      <c r="C115" s="2"/>
      <c r="D115" s="38">
        <f>ROUND((SUM(D107:D114)),0)</f>
        <v>1546734</v>
      </c>
      <c r="E115" s="39"/>
      <c r="F115" s="40"/>
      <c r="G115" s="41"/>
      <c r="H115" s="41"/>
      <c r="I115" s="41"/>
      <c r="J115" s="41"/>
      <c r="K115" s="41"/>
      <c r="L115" s="39"/>
      <c r="M115" s="40"/>
      <c r="N115" s="41"/>
      <c r="O115" s="41"/>
      <c r="P115" s="41"/>
      <c r="Q115" s="41"/>
      <c r="R115" s="41"/>
      <c r="S115" s="39"/>
      <c r="T115" s="40"/>
      <c r="U115" s="41"/>
      <c r="V115" s="41"/>
      <c r="W115" s="41"/>
      <c r="X115" s="41"/>
      <c r="Y115" s="41"/>
      <c r="Z115" s="39"/>
      <c r="AA115" s="39"/>
      <c r="AB115" s="41"/>
      <c r="AC115" s="41"/>
      <c r="AD115" s="41"/>
      <c r="AE115" s="41"/>
      <c r="AF115" s="41"/>
      <c r="AG115" s="39"/>
      <c r="AH115" s="41"/>
      <c r="AI115" s="41"/>
    </row>
    <row r="116" spans="1:35" x14ac:dyDescent="0.2">
      <c r="B116" s="43">
        <f>SUM(B107:B110)-$AL$4</f>
        <v>64</v>
      </c>
    </row>
    <row r="117" spans="1:35" x14ac:dyDescent="0.2">
      <c r="A117" s="123" t="s">
        <v>112</v>
      </c>
      <c r="B117" s="163">
        <f>B103</f>
        <v>2073833.3</v>
      </c>
      <c r="C117" s="164"/>
      <c r="D117" s="165"/>
      <c r="E117" s="10">
        <f t="shared" ref="E117:AF117" si="411">+D117+1</f>
        <v>1</v>
      </c>
      <c r="F117" s="10">
        <f t="shared" si="411"/>
        <v>2</v>
      </c>
      <c r="G117" s="10">
        <f t="shared" si="411"/>
        <v>3</v>
      </c>
      <c r="H117" s="10">
        <f t="shared" si="411"/>
        <v>4</v>
      </c>
      <c r="I117" s="10">
        <f t="shared" si="411"/>
        <v>5</v>
      </c>
      <c r="J117" s="10">
        <f t="shared" si="411"/>
        <v>6</v>
      </c>
      <c r="K117" s="10">
        <f t="shared" si="411"/>
        <v>7</v>
      </c>
      <c r="L117" s="10">
        <f t="shared" si="411"/>
        <v>8</v>
      </c>
      <c r="M117" s="10">
        <f t="shared" si="411"/>
        <v>9</v>
      </c>
      <c r="N117" s="10">
        <f t="shared" si="411"/>
        <v>10</v>
      </c>
      <c r="O117" s="10">
        <f t="shared" si="411"/>
        <v>11</v>
      </c>
      <c r="P117" s="10">
        <f t="shared" si="411"/>
        <v>12</v>
      </c>
      <c r="Q117" s="10">
        <f t="shared" si="411"/>
        <v>13</v>
      </c>
      <c r="R117" s="10">
        <f t="shared" si="411"/>
        <v>14</v>
      </c>
      <c r="S117" s="10">
        <f t="shared" si="411"/>
        <v>15</v>
      </c>
      <c r="T117" s="10">
        <f t="shared" si="411"/>
        <v>16</v>
      </c>
      <c r="U117" s="10">
        <f t="shared" si="411"/>
        <v>17</v>
      </c>
      <c r="V117" s="10">
        <f t="shared" si="411"/>
        <v>18</v>
      </c>
      <c r="W117" s="10">
        <f t="shared" si="411"/>
        <v>19</v>
      </c>
      <c r="X117" s="10">
        <f t="shared" si="411"/>
        <v>20</v>
      </c>
      <c r="Y117" s="10">
        <f t="shared" si="411"/>
        <v>21</v>
      </c>
      <c r="Z117" s="10">
        <f t="shared" si="411"/>
        <v>22</v>
      </c>
      <c r="AA117" s="10">
        <f t="shared" si="411"/>
        <v>23</v>
      </c>
      <c r="AB117" s="10">
        <f t="shared" si="411"/>
        <v>24</v>
      </c>
      <c r="AC117" s="10">
        <f t="shared" si="411"/>
        <v>25</v>
      </c>
      <c r="AD117" s="10">
        <f t="shared" si="411"/>
        <v>26</v>
      </c>
      <c r="AE117" s="10">
        <f t="shared" si="411"/>
        <v>27</v>
      </c>
      <c r="AF117" s="10">
        <f t="shared" si="411"/>
        <v>28</v>
      </c>
      <c r="AG117" s="10">
        <v>29</v>
      </c>
      <c r="AH117" s="10">
        <v>30</v>
      </c>
      <c r="AI117" s="10"/>
    </row>
    <row r="118" spans="1:35" ht="10.5" customHeight="1" x14ac:dyDescent="0.2">
      <c r="A118" s="124"/>
      <c r="B118" s="14" t="s">
        <v>7</v>
      </c>
      <c r="C118" s="14" t="s">
        <v>8</v>
      </c>
      <c r="D118" s="14" t="s">
        <v>9</v>
      </c>
      <c r="E118" s="19" t="s">
        <v>11</v>
      </c>
      <c r="F118" s="58" t="s">
        <v>11</v>
      </c>
      <c r="G118" s="19" t="s">
        <v>12</v>
      </c>
      <c r="H118" s="19" t="s">
        <v>13</v>
      </c>
      <c r="I118" s="19" t="s">
        <v>14</v>
      </c>
      <c r="J118" s="57" t="s">
        <v>15</v>
      </c>
      <c r="K118" s="19" t="s">
        <v>16</v>
      </c>
      <c r="L118" s="19" t="s">
        <v>11</v>
      </c>
      <c r="M118" s="58" t="s">
        <v>11</v>
      </c>
      <c r="N118" s="19" t="s">
        <v>12</v>
      </c>
      <c r="O118" s="19" t="s">
        <v>13</v>
      </c>
      <c r="P118" s="19" t="s">
        <v>14</v>
      </c>
      <c r="Q118" s="57" t="s">
        <v>15</v>
      </c>
      <c r="R118" s="19" t="s">
        <v>16</v>
      </c>
      <c r="S118" s="19" t="s">
        <v>11</v>
      </c>
      <c r="T118" s="58" t="s">
        <v>11</v>
      </c>
      <c r="U118" s="19" t="s">
        <v>12</v>
      </c>
      <c r="V118" s="19" t="s">
        <v>13</v>
      </c>
      <c r="W118" s="19" t="s">
        <v>14</v>
      </c>
      <c r="X118" s="57" t="s">
        <v>15</v>
      </c>
      <c r="Y118" s="19" t="s">
        <v>16</v>
      </c>
      <c r="Z118" s="19" t="s">
        <v>11</v>
      </c>
      <c r="AA118" s="58" t="s">
        <v>11</v>
      </c>
      <c r="AB118" s="19" t="s">
        <v>12</v>
      </c>
      <c r="AC118" s="19" t="s">
        <v>13</v>
      </c>
      <c r="AD118" s="19" t="s">
        <v>14</v>
      </c>
      <c r="AE118" s="57" t="s">
        <v>15</v>
      </c>
      <c r="AF118" s="19" t="s">
        <v>16</v>
      </c>
      <c r="AG118" s="19" t="s">
        <v>11</v>
      </c>
      <c r="AH118" s="58" t="s">
        <v>11</v>
      </c>
      <c r="AI118" s="19"/>
    </row>
    <row r="119" spans="1:35" x14ac:dyDescent="0.2">
      <c r="A119" s="125" t="s">
        <v>18</v>
      </c>
      <c r="B119" s="166" t="s">
        <v>19</v>
      </c>
      <c r="C119" s="166"/>
      <c r="D119" s="166"/>
      <c r="E119" s="19" t="s">
        <v>20</v>
      </c>
      <c r="F119" s="19" t="s">
        <v>20</v>
      </c>
      <c r="G119" s="19" t="s">
        <v>20</v>
      </c>
      <c r="H119" s="19" t="s">
        <v>20</v>
      </c>
      <c r="I119" s="19" t="s">
        <v>20</v>
      </c>
      <c r="J119" s="19" t="s">
        <v>20</v>
      </c>
      <c r="K119" s="19" t="s">
        <v>20</v>
      </c>
      <c r="L119" s="19" t="s">
        <v>20</v>
      </c>
      <c r="M119" s="19" t="s">
        <v>20</v>
      </c>
      <c r="N119" s="19" t="s">
        <v>20</v>
      </c>
      <c r="O119" s="19" t="s">
        <v>20</v>
      </c>
      <c r="P119" s="19" t="s">
        <v>20</v>
      </c>
      <c r="Q119" s="19" t="s">
        <v>20</v>
      </c>
      <c r="R119" s="19" t="s">
        <v>20</v>
      </c>
      <c r="S119" s="19" t="s">
        <v>20</v>
      </c>
      <c r="T119" s="19" t="s">
        <v>20</v>
      </c>
      <c r="U119" s="19" t="s">
        <v>20</v>
      </c>
      <c r="V119" s="19" t="s">
        <v>20</v>
      </c>
      <c r="W119" s="19" t="s">
        <v>20</v>
      </c>
      <c r="X119" s="19" t="s">
        <v>20</v>
      </c>
      <c r="Y119" s="19" t="s">
        <v>20</v>
      </c>
      <c r="Z119" s="19" t="s">
        <v>20</v>
      </c>
      <c r="AA119" s="19" t="s">
        <v>20</v>
      </c>
      <c r="AB119" s="19" t="s">
        <v>20</v>
      </c>
      <c r="AC119" s="19" t="s">
        <v>20</v>
      </c>
      <c r="AD119" s="19" t="s">
        <v>20</v>
      </c>
      <c r="AE119" s="19" t="s">
        <v>20</v>
      </c>
      <c r="AF119" s="19" t="s">
        <v>20</v>
      </c>
      <c r="AG119" s="19" t="s">
        <v>20</v>
      </c>
      <c r="AH119" s="19" t="s">
        <v>20</v>
      </c>
      <c r="AI119" s="19"/>
    </row>
    <row r="120" spans="1:35" hidden="1" x14ac:dyDescent="0.2">
      <c r="A120" s="161" t="s">
        <v>23</v>
      </c>
      <c r="B120" s="161"/>
      <c r="C120" s="161"/>
      <c r="D120" s="161"/>
      <c r="E120" s="25" t="str">
        <f>IF(AND(E119="URG",E118="S"),"URGS",IF(AND(E119="N",E118="F",F118="F"),"NFFF",IF(AND(E119="N",E118="D",F118="F"),"NFF",IF(AND(E119="N",E118="D"),"NFO",IF(AND(E119="N",E118="S"),"NFS",IF(AND(E119="N",E118="F"),"NF",IF(AND(E119="N",E118="D"),"NF",IF(E119="N","N",IF(AND(E119="M",E118="F"),"MF",IF(AND(E119="M",E118="D"),"MF",IF(E119="M","M",IF(AND(E119="T",E118="F"),"TF",IF(AND(E119="T",E118="D"),"TF",IF(E119="T","T",IF(AND(E119="C",E118="F"),"CF",IF(AND(E119="C",E118="D"),"CF",IF(E119="C","C",IF(AND(E119="L",E118="F"),"LF",IF(AND(E119="L",E118="D"),"LF", IF(E119="L","L",IF(E119="SC","PS", IF(E119="SA","PS",IF(E119="TV","PS", IF(E119="MI","PS", IF(E119="MT","PS", IF(E119="URG","URGO",""))))))))))))))))))))))))))</f>
        <v>N</v>
      </c>
      <c r="F120" s="25" t="str">
        <f>IF(AND(F119="URG",F118="S"),"URGS",IF(AND(F119="N",F118="F",G118="F"),"NFFF",IF(AND(F119="N",F118="D",G118="F"),"NFF",IF(AND(F119="N",F118="D"),"NFO",IF(AND(F119="N",F118="S"),"NFS",IF(AND(F119="N",F118="F"),"NF",IF(AND(F119="N",F118="D"),"NF",IF(F119="N","N",IF(AND(F119="M",F118="F"),"MF",IF(AND(F119="M",F118="D"),"MF",IF(F119="M","M",IF(AND(F119="T",F118="F"),"TF",IF(AND(F119="T",F118="D"),"TF",IF(F119="T","T",IF(AND(F119="C",F118="F"),"CF",IF(AND(F119="C",F118="D"),"CF",IF(F119="C","C",IF(AND(F119="L",F118="F"),"LF",IF(AND(F119="L",F118="D"),"LF", IF(F119="L","L",IF(F119="SC","PS", IF(F119="SA","PS",IF(F119="TV","PS", IF(F119="MI","PS", IF(F119="MT","PS", IF(F119="URG","URGO",""))))))))))))))))))))))))))</f>
        <v>N</v>
      </c>
      <c r="G120" s="25" t="str">
        <f>IF(AND(G119="URG",G118="S"),"URGS",IF(AND(G119="N",G118="F",H118="F"),"NFFF",IF(AND(G119="N",G118="D",H118="F"),"NFF",IF(AND(G119="N",G118="D"),"NFO",IF(AND(G119="N",G118="S"),"NFS",IF(AND(G119="N",G118="F"),"NF",IF(AND(G119="N",G118="D"),"NF",IF(G119="N","N",IF(AND(G119="M",G118="F"),"MF",IF(AND(G119="M",G118="D"),"MF",IF(G119="M","M",IF(AND(G119="T",G118="F"),"TF",IF(AND(G119="T",G118="D"),"TF",IF(G119="T","T",IF(AND(G119="C",G118="F"),"CF",IF(AND(G119="C",G118="D"),"CF",IF(G119="C","C",IF(AND(G119="L",G118="F"),"LF",IF(AND(G119="L",G118="D"),"LF", IF(G119="L","L",IF(G119="SC","PS", IF(G119="SA","PS",IF(G119="TV","PS", IF(G119="MI","PS", IF(G119="MT","PS", IF(G119="URG","URGO",""))))))))))))))))))))))))))</f>
        <v>N</v>
      </c>
      <c r="H120" s="25" t="str">
        <f>IF(AND(H119="URG",H118="S"),"URGS",IF(AND(H119="N",H118="F",I118="F"),"NFFF",IF(AND(H119="N",H118="D",I118="F"),"NFF",IF(AND(H119="N",H118="D"),"NFO",IF(AND(H119="N",H118="S"),"NFS",IF(AND(H119="N",H118="F"),"NF",IF(AND(H119="N",H118="D"),"NF",IF(H119="N","N",IF(AND(H119="M",H118="F"),"MF",IF(AND(H119="M",H118="D"),"MF",IF(H119="M","M",IF(AND(H119="T",H118="F"),"TF",IF(AND(H119="T",H118="D"),"TF",IF(H119="T","T",IF(AND(H119="C",H118="F"),"CF",IF(AND(H119="C",H118="D"),"CF",IF(H119="C","C",IF(AND(H119="L",H118="F"),"LF",IF(AND(H119="L",H118="D"),"LF", IF(H119="L","L",IF(H119="SC","PS", IF(H119="SA","PS",IF(H119="TV","PS", IF(H119="MI","PS", IF(H119="MT","PS", IF(H119="URG","URGO",""))))))))))))))))))))))))))</f>
        <v>N</v>
      </c>
      <c r="I120" s="25"/>
      <c r="J120" s="25" t="str">
        <f t="shared" ref="J120" si="412">IF(AND(J119="URG",J118="S"),"URGS",IF(AND(J119="N",J118="F",K118="F"),"NFFF",IF(AND(J119="N",J118="D",K118="F"),"NFF",IF(AND(J119="N",J118="D"),"NFO",IF(AND(J119="N",J118="S"),"NFS",IF(AND(J119="N",J118="F"),"NF",IF(AND(J119="N",J118="D"),"NF",IF(J119="N","N",IF(AND(J119="M",J118="F"),"MF",IF(AND(J119="M",J118="D"),"MF",IF(J119="M","M",IF(AND(J119="T",J118="F"),"TF",IF(AND(J119="T",J118="D"),"TF",IF(J119="T","T",IF(AND(J119="C",J118="F"),"CF",IF(AND(J119="C",J118="D"),"CF",IF(J119="C","C",IF(AND(J119="L",J118="F"),"LF",IF(AND(J119="L",J118="D"),"LF", IF(J119="L","L",IF(J119="SC","PS", IF(J119="SA","PS",IF(J119="TV","PS", IF(J119="MI","PS", IF(J119="MT","PS", IF(J119="URG","URGO",""))))))))))))))))))))))))))</f>
        <v>NFO</v>
      </c>
      <c r="K120" s="25" t="str">
        <f t="shared" ref="K120" si="413">IF(AND(K119="URG",K118="S"),"URGS",IF(AND(K119="N",K118="F",L118="F"),"NFFF",IF(AND(K119="N",K118="D",L118="F"),"NFF",IF(AND(K119="N",K118="D"),"NFO",IF(AND(K119="N",K118="S"),"NFS",IF(AND(K119="N",K118="F"),"NF",IF(AND(K119="N",K118="D"),"NF",IF(K119="N","N",IF(AND(K119="M",K118="F"),"MF",IF(AND(K119="M",K118="D"),"MF",IF(K119="M","M",IF(AND(K119="T",K118="F"),"TF",IF(AND(K119="T",K118="D"),"TF",IF(K119="T","T",IF(AND(K119="C",K118="F"),"CF",IF(AND(K119="C",K118="D"),"CF",IF(K119="C","C",IF(AND(K119="L",K118="F"),"LF",IF(AND(K119="L",K118="D"),"LF", IF(K119="L","L",IF(K119="SC","PS", IF(K119="SA","PS",IF(K119="TV","PS", IF(K119="MI","PS", IF(K119="MT","PS", IF(K119="URG","URGO",""))))))))))))))))))))))))))</f>
        <v>N</v>
      </c>
      <c r="L120" s="25" t="str">
        <f t="shared" ref="L120" si="414">IF(AND(L119="URG",L118="S"),"URGS",IF(AND(L119="N",L118="F",M118="F"),"NFFF",IF(AND(L119="N",L118="D",M118="F"),"NFF",IF(AND(L119="N",L118="D"),"NFO",IF(AND(L119="N",L118="S"),"NFS",IF(AND(L119="N",L118="F"),"NF",IF(AND(L119="N",L118="D"),"NF",IF(L119="N","N",IF(AND(L119="M",L118="F"),"MF",IF(AND(L119="M",L118="D"),"MF",IF(L119="M","M",IF(AND(L119="T",L118="F"),"TF",IF(AND(L119="T",L118="D"),"TF",IF(L119="T","T",IF(AND(L119="C",L118="F"),"CF",IF(AND(L119="C",L118="D"),"CF",IF(L119="C","C",IF(AND(L119="L",L118="F"),"LF",IF(AND(L119="L",L118="D"),"LF", IF(L119="L","L",IF(L119="SC","PS", IF(L119="SA","PS",IF(L119="TV","PS", IF(L119="MI","PS", IF(L119="MT","PS", IF(L119="URG","URGO",""))))))))))))))))))))))))))</f>
        <v>N</v>
      </c>
      <c r="M120" s="25" t="str">
        <f t="shared" ref="M120" si="415">IF(AND(M119="URG",M118="S"),"URGS",IF(AND(M119="N",M118="F",N118="F"),"NFFF",IF(AND(M119="N",M118="D",N118="F"),"NFF",IF(AND(M119="N",M118="D"),"NFO",IF(AND(M119="N",M118="S"),"NFS",IF(AND(M119="N",M118="F"),"NF",IF(AND(M119="N",M118="D"),"NF",IF(M119="N","N",IF(AND(M119="M",M118="F"),"MF",IF(AND(M119="M",M118="D"),"MF",IF(M119="M","M",IF(AND(M119="T",M118="F"),"TF",IF(AND(M119="T",M118="D"),"TF",IF(M119="T","T",IF(AND(M119="C",M118="F"),"CF",IF(AND(M119="C",M118="D"),"CF",IF(M119="C","C",IF(AND(M119="L",M118="F"),"LF",IF(AND(M119="L",M118="D"),"LF", IF(M119="L","L",IF(M119="SC","PS", IF(M119="SA","PS",IF(M119="TV","PS", IF(M119="MI","PS", IF(M119="MT","PS", IF(M119="URG","URGO",""))))))))))))))))))))))))))</f>
        <v>N</v>
      </c>
      <c r="N120" s="25" t="str">
        <f t="shared" ref="N120" si="416">IF(AND(N119="URG",N118="S"),"URGS",IF(AND(N119="N",N118="F",O118="F"),"NFFF",IF(AND(N119="N",N118="D",O118="F"),"NFF",IF(AND(N119="N",N118="D"),"NFO",IF(AND(N119="N",N118="S"),"NFS",IF(AND(N119="N",N118="F"),"NF",IF(AND(N119="N",N118="D"),"NF",IF(N119="N","N",IF(AND(N119="M",N118="F"),"MF",IF(AND(N119="M",N118="D"),"MF",IF(N119="M","M",IF(AND(N119="T",N118="F"),"TF",IF(AND(N119="T",N118="D"),"TF",IF(N119="T","T",IF(AND(N119="C",N118="F"),"CF",IF(AND(N119="C",N118="D"),"CF",IF(N119="C","C",IF(AND(N119="L",N118="F"),"LF",IF(AND(N119="L",N118="D"),"LF", IF(N119="L","L",IF(N119="SC","PS", IF(N119="SA","PS",IF(N119="TV","PS", IF(N119="MI","PS", IF(N119="MT","PS", IF(N119="URG","URGO",""))))))))))))))))))))))))))</f>
        <v>N</v>
      </c>
      <c r="O120" s="25" t="str">
        <f t="shared" ref="O120" si="417">IF(AND(O119="URG",O118="S"),"URGS",IF(AND(O119="N",O118="F",P118="F"),"NFFF",IF(AND(O119="N",O118="D",P118="F"),"NFF",IF(AND(O119="N",O118="D"),"NFO",IF(AND(O119="N",O118="S"),"NFS",IF(AND(O119="N",O118="F"),"NF",IF(AND(O119="N",O118="D"),"NF",IF(O119="N","N",IF(AND(O119="M",O118="F"),"MF",IF(AND(O119="M",O118="D"),"MF",IF(O119="M","M",IF(AND(O119="T",O118="F"),"TF",IF(AND(O119="T",O118="D"),"TF",IF(O119="T","T",IF(AND(O119="C",O118="F"),"CF",IF(AND(O119="C",O118="D"),"CF",IF(O119="C","C",IF(AND(O119="L",O118="F"),"LF",IF(AND(O119="L",O118="D"),"LF", IF(O119="L","L",IF(O119="SC","PS", IF(O119="SA","PS",IF(O119="TV","PS", IF(O119="MI","PS", IF(O119="MT","PS", IF(O119="URG","URGO",""))))))))))))))))))))))))))</f>
        <v>N</v>
      </c>
      <c r="P120" s="25" t="str">
        <f t="shared" ref="P120" si="418">IF(AND(P119="URG",P118="S"),"URGS",IF(AND(P119="N",P118="F",Q118="F"),"NFFF",IF(AND(P119="N",P118="D",Q118="F"),"NFF",IF(AND(P119="N",P118="D"),"NFO",IF(AND(P119="N",P118="S"),"NFS",IF(AND(P119="N",P118="F"),"NF",IF(AND(P119="N",P118="D"),"NF",IF(P119="N","N",IF(AND(P119="M",P118="F"),"MF",IF(AND(P119="M",P118="D"),"MF",IF(P119="M","M",IF(AND(P119="T",P118="F"),"TF",IF(AND(P119="T",P118="D"),"TF",IF(P119="T","T",IF(AND(P119="C",P118="F"),"CF",IF(AND(P119="C",P118="D"),"CF",IF(P119="C","C",IF(AND(P119="L",P118="F"),"LF",IF(AND(P119="L",P118="D"),"LF", IF(P119="L","L",IF(P119="SC","PS", IF(P119="SA","PS",IF(P119="TV","PS", IF(P119="MI","PS", IF(P119="MT","PS", IF(P119="URG","URGO",""))))))))))))))))))))))))))</f>
        <v>NFS</v>
      </c>
      <c r="Q120" s="25" t="str">
        <f t="shared" ref="Q120" si="419">IF(AND(Q119="URG",Q118="S"),"URGS",IF(AND(Q119="N",Q118="F",R118="F"),"NFFF",IF(AND(Q119="N",Q118="D",R118="F"),"NFF",IF(AND(Q119="N",Q118="D"),"NFO",IF(AND(Q119="N",Q118="S"),"NFS",IF(AND(Q119="N",Q118="F"),"NF",IF(AND(Q119="N",Q118="D"),"NF",IF(Q119="N","N",IF(AND(Q119="M",Q118="F"),"MF",IF(AND(Q119="M",Q118="D"),"MF",IF(Q119="M","M",IF(AND(Q119="T",Q118="F"),"TF",IF(AND(Q119="T",Q118="D"),"TF",IF(Q119="T","T",IF(AND(Q119="C",Q118="F"),"CF",IF(AND(Q119="C",Q118="D"),"CF",IF(Q119="C","C",IF(AND(Q119="L",Q118="F"),"LF",IF(AND(Q119="L",Q118="D"),"LF", IF(Q119="L","L",IF(Q119="SC","PS", IF(Q119="SA","PS",IF(Q119="TV","PS", IF(Q119="MI","PS", IF(Q119="MT","PS", IF(Q119="URG","URGO",""))))))))))))))))))))))))))</f>
        <v>NFO</v>
      </c>
      <c r="R120" s="25" t="str">
        <f t="shared" ref="R120" si="420">IF(AND(R119="URG",R118="S"),"URGS",IF(AND(R119="N",R118="F",S118="F"),"NFFF",IF(AND(R119="N",R118="D",S118="F"),"NFF",IF(AND(R119="N",R118="D"),"NFO",IF(AND(R119="N",R118="S"),"NFS",IF(AND(R119="N",R118="F"),"NF",IF(AND(R119="N",R118="D"),"NF",IF(R119="N","N",IF(AND(R119="M",R118="F"),"MF",IF(AND(R119="M",R118="D"),"MF",IF(R119="M","M",IF(AND(R119="T",R118="F"),"TF",IF(AND(R119="T",R118="D"),"TF",IF(R119="T","T",IF(AND(R119="C",R118="F"),"CF",IF(AND(R119="C",R118="D"),"CF",IF(R119="C","C",IF(AND(R119="L",R118="F"),"LF",IF(AND(R119="L",R118="D"),"LF", IF(R119="L","L",IF(R119="SC","PS", IF(R119="SA","PS",IF(R119="TV","PS", IF(R119="MI","PS", IF(R119="MT","PS", IF(R119="URG","URGO",""))))))))))))))))))))))))))</f>
        <v>N</v>
      </c>
      <c r="S120" s="25" t="str">
        <f t="shared" ref="S120" si="421">IF(AND(S119="URG",S118="S"),"URGS",IF(AND(S119="N",S118="F",T118="F"),"NFFF",IF(AND(S119="N",S118="D",T118="F"),"NFF",IF(AND(S119="N",S118="D"),"NFO",IF(AND(S119="N",S118="S"),"NFS",IF(AND(S119="N",S118="F"),"NF",IF(AND(S119="N",S118="D"),"NF",IF(S119="N","N",IF(AND(S119="M",S118="F"),"MF",IF(AND(S119="M",S118="D"),"MF",IF(S119="M","M",IF(AND(S119="T",S118="F"),"TF",IF(AND(S119="T",S118="D"),"TF",IF(S119="T","T",IF(AND(S119="C",S118="F"),"CF",IF(AND(S119="C",S118="D"),"CF",IF(S119="C","C",IF(AND(S119="L",S118="F"),"LF",IF(AND(S119="L",S118="D"),"LF", IF(S119="L","L",IF(S119="SC","PS", IF(S119="SA","PS",IF(S119="TV","PS", IF(S119="MI","PS", IF(S119="MT","PS", IF(S119="URG","URGO",""))))))))))))))))))))))))))</f>
        <v>N</v>
      </c>
      <c r="T120" s="25" t="str">
        <f t="shared" ref="T120" si="422">IF(AND(T119="URG",T118="S"),"URGS",IF(AND(T119="N",T118="F",U118="F"),"NFFF",IF(AND(T119="N",T118="D",U118="F"),"NFF",IF(AND(T119="N",T118="D"),"NFO",IF(AND(T119="N",T118="S"),"NFS",IF(AND(T119="N",T118="F"),"NF",IF(AND(T119="N",T118="D"),"NF",IF(T119="N","N",IF(AND(T119="M",T118="F"),"MF",IF(AND(T119="M",T118="D"),"MF",IF(T119="M","M",IF(AND(T119="T",T118="F"),"TF",IF(AND(T119="T",T118="D"),"TF",IF(T119="T","T",IF(AND(T119="C",T118="F"),"CF",IF(AND(T119="C",T118="D"),"CF",IF(T119="C","C",IF(AND(T119="L",T118="F"),"LF",IF(AND(T119="L",T118="D"),"LF", IF(T119="L","L",IF(T119="SC","PS", IF(T119="SA","PS",IF(T119="TV","PS", IF(T119="MI","PS", IF(T119="MT","PS", IF(T119="URG","URGO",""))))))))))))))))))))))))))</f>
        <v>N</v>
      </c>
      <c r="U120" s="25" t="str">
        <f t="shared" ref="U120" si="423">IF(AND(U119="URG",U118="S"),"URGS",IF(AND(U119="N",U118="F",V118="F"),"NFFF",IF(AND(U119="N",U118="D",V118="F"),"NFF",IF(AND(U119="N",U118="D"),"NFO",IF(AND(U119="N",U118="S"),"NFS",IF(AND(U119="N",U118="F"),"NF",IF(AND(U119="N",U118="D"),"NF",IF(U119="N","N",IF(AND(U119="M",U118="F"),"MF",IF(AND(U119="M",U118="D"),"MF",IF(U119="M","M",IF(AND(U119="T",U118="F"),"TF",IF(AND(U119="T",U118="D"),"TF",IF(U119="T","T",IF(AND(U119="C",U118="F"),"CF",IF(AND(U119="C",U118="D"),"CF",IF(U119="C","C",IF(AND(U119="L",U118="F"),"LF",IF(AND(U119="L",U118="D"),"LF", IF(U119="L","L",IF(U119="SC","PS", IF(U119="SA","PS",IF(U119="TV","PS", IF(U119="MI","PS", IF(U119="MT","PS", IF(U119="URG","URGO",""))))))))))))))))))))))))))</f>
        <v>N</v>
      </c>
      <c r="V120" s="25" t="str">
        <f t="shared" ref="V120" si="424">IF(AND(V119="URG",V118="S"),"URGS",IF(AND(V119="N",V118="F",W118="F"),"NFFF",IF(AND(V119="N",V118="D",W118="F"),"NFF",IF(AND(V119="N",V118="D"),"NFO",IF(AND(V119="N",V118="S"),"NFS",IF(AND(V119="N",V118="F"),"NF",IF(AND(V119="N",V118="D"),"NF",IF(V119="N","N",IF(AND(V119="M",V118="F"),"MF",IF(AND(V119="M",V118="D"),"MF",IF(V119="M","M",IF(AND(V119="T",V118="F"),"TF",IF(AND(V119="T",V118="D"),"TF",IF(V119="T","T",IF(AND(V119="C",V118="F"),"CF",IF(AND(V119="C",V118="D"),"CF",IF(V119="C","C",IF(AND(V119="L",V118="F"),"LF",IF(AND(V119="L",V118="D"),"LF", IF(V119="L","L",IF(V119="SC","PS", IF(V119="SA","PS",IF(V119="TV","PS", IF(V119="MI","PS", IF(V119="MT","PS", IF(V119="URG","URGO",""))))))))))))))))))))))))))</f>
        <v>N</v>
      </c>
      <c r="W120" s="25" t="str">
        <f t="shared" ref="W120" si="425">IF(AND(W119="URG",W118="S"),"URGS",IF(AND(W119="N",W118="F",X118="F"),"NFFF",IF(AND(W119="N",W118="D",X118="F"),"NFF",IF(AND(W119="N",W118="D"),"NFO",IF(AND(W119="N",W118="S"),"NFS",IF(AND(W119="N",W118="F"),"NF",IF(AND(W119="N",W118="D"),"NF",IF(W119="N","N",IF(AND(W119="M",W118="F"),"MF",IF(AND(W119="M",W118="D"),"MF",IF(W119="M","M",IF(AND(W119="T",W118="F"),"TF",IF(AND(W119="T",W118="D"),"TF",IF(W119="T","T",IF(AND(W119="C",W118="F"),"CF",IF(AND(W119="C",W118="D"),"CF",IF(W119="C","C",IF(AND(W119="L",W118="F"),"LF",IF(AND(W119="L",W118="D"),"LF", IF(W119="L","L",IF(W119="SC","PS", IF(W119="SA","PS",IF(W119="TV","PS", IF(W119="MI","PS", IF(W119="MT","PS", IF(W119="URG","URGO",""))))))))))))))))))))))))))</f>
        <v>NFS</v>
      </c>
      <c r="X120" s="25" t="str">
        <f t="shared" ref="X120" si="426">IF(AND(X119="URG",X118="S"),"URGS",IF(AND(X119="N",X118="F",Y118="F"),"NFFF",IF(AND(X119="N",X118="D",Y118="F"),"NFF",IF(AND(X119="N",X118="D"),"NFO",IF(AND(X119="N",X118="S"),"NFS",IF(AND(X119="N",X118="F"),"NF",IF(AND(X119="N",X118="D"),"NF",IF(X119="N","N",IF(AND(X119="M",X118="F"),"MF",IF(AND(X119="M",X118="D"),"MF",IF(X119="M","M",IF(AND(X119="T",X118="F"),"TF",IF(AND(X119="T",X118="D"),"TF",IF(X119="T","T",IF(AND(X119="C",X118="F"),"CF",IF(AND(X119="C",X118="D"),"CF",IF(X119="C","C",IF(AND(X119="L",X118="F"),"LF",IF(AND(X119="L",X118="D"),"LF", IF(X119="L","L",IF(X119="SC","PS", IF(X119="SA","PS",IF(X119="TV","PS", IF(X119="MI","PS", IF(X119="MT","PS", IF(X119="URG","URGO",""))))))))))))))))))))))))))</f>
        <v>NFO</v>
      </c>
      <c r="Y120" s="25" t="str">
        <f t="shared" ref="Y120" si="427">IF(AND(Y119="URG",Y118="S"),"URGS",IF(AND(Y119="N",Y118="F",Z118="F"),"NFFF",IF(AND(Y119="N",Y118="D",Z118="F"),"NFF",IF(AND(Y119="N",Y118="D"),"NFO",IF(AND(Y119="N",Y118="S"),"NFS",IF(AND(Y119="N",Y118="F"),"NF",IF(AND(Y119="N",Y118="D"),"NF",IF(Y119="N","N",IF(AND(Y119="M",Y118="F"),"MF",IF(AND(Y119="M",Y118="D"),"MF",IF(Y119="M","M",IF(AND(Y119="T",Y118="F"),"TF",IF(AND(Y119="T",Y118="D"),"TF",IF(Y119="T","T",IF(AND(Y119="C",Y118="F"),"CF",IF(AND(Y119="C",Y118="D"),"CF",IF(Y119="C","C",IF(AND(Y119="L",Y118="F"),"LF",IF(AND(Y119="L",Y118="D"),"LF", IF(Y119="L","L",IF(Y119="SC","PS", IF(Y119="SA","PS",IF(Y119="TV","PS", IF(Y119="MI","PS", IF(Y119="MT","PS", IF(Y119="URG","URGO",""))))))))))))))))))))))))))</f>
        <v>N</v>
      </c>
      <c r="Z120" s="25" t="str">
        <f t="shared" ref="Z120" si="428">IF(AND(Z119="URG",Z118="S"),"URGS",IF(AND(Z119="N",Z118="F",AA118="F"),"NFFF",IF(AND(Z119="N",Z118="D",AA118="F"),"NFF",IF(AND(Z119="N",Z118="D"),"NFO",IF(AND(Z119="N",Z118="S"),"NFS",IF(AND(Z119="N",Z118="F"),"NF",IF(AND(Z119="N",Z118="D"),"NF",IF(Z119="N","N",IF(AND(Z119="M",Z118="F"),"MF",IF(AND(Z119="M",Z118="D"),"MF",IF(Z119="M","M",IF(AND(Z119="T",Z118="F"),"TF",IF(AND(Z119="T",Z118="D"),"TF",IF(Z119="T","T",IF(AND(Z119="C",Z118="F"),"CF",IF(AND(Z119="C",Z118="D"),"CF",IF(Z119="C","C",IF(AND(Z119="L",Z118="F"),"LF",IF(AND(Z119="L",Z118="D"),"LF", IF(Z119="L","L",IF(Z119="SC","PS", IF(Z119="SA","PS",IF(Z119="TV","PS", IF(Z119="MI","PS", IF(Z119="MT","PS", IF(Z119="URG","URGO",""))))))))))))))))))))))))))</f>
        <v>N</v>
      </c>
      <c r="AA120" s="25" t="str">
        <f t="shared" ref="AA120" si="429">IF(AND(AA119="URG",AA118="S"),"URGS",IF(AND(AA119="N",AA118="F",AB118="F"),"NFFF",IF(AND(AA119="N",AA118="D",AB118="F"),"NFF",IF(AND(AA119="N",AA118="D"),"NFO",IF(AND(AA119="N",AA118="S"),"NFS",IF(AND(AA119="N",AA118="F"),"NF",IF(AND(AA119="N",AA118="D"),"NF",IF(AA119="N","N",IF(AND(AA119="M",AA118="F"),"MF",IF(AND(AA119="M",AA118="D"),"MF",IF(AA119="M","M",IF(AND(AA119="T",AA118="F"),"TF",IF(AND(AA119="T",AA118="D"),"TF",IF(AA119="T","T",IF(AND(AA119="C",AA118="F"),"CF",IF(AND(AA119="C",AA118="D"),"CF",IF(AA119="C","C",IF(AND(AA119="L",AA118="F"),"LF",IF(AND(AA119="L",AA118="D"),"LF", IF(AA119="L","L",IF(AA119="SC","PS", IF(AA119="SA","PS",IF(AA119="TV","PS", IF(AA119="MI","PS", IF(AA119="MT","PS", IF(AA119="URG","URGO",""))))))))))))))))))))))))))</f>
        <v>N</v>
      </c>
      <c r="AB120" s="25" t="str">
        <f t="shared" ref="AB120" si="430">IF(AND(AB119="URG",AB118="S"),"URGS",IF(AND(AB119="N",AB118="F",AC118="F"),"NFFF",IF(AND(AB119="N",AB118="D",AC118="F"),"NFF",IF(AND(AB119="N",AB118="D"),"NFO",IF(AND(AB119="N",AB118="S"),"NFS",IF(AND(AB119="N",AB118="F"),"NF",IF(AND(AB119="N",AB118="D"),"NF",IF(AB119="N","N",IF(AND(AB119="M",AB118="F"),"MF",IF(AND(AB119="M",AB118="D"),"MF",IF(AB119="M","M",IF(AND(AB119="T",AB118="F"),"TF",IF(AND(AB119="T",AB118="D"),"TF",IF(AB119="T","T",IF(AND(AB119="C",AB118="F"),"CF",IF(AND(AB119="C",AB118="D"),"CF",IF(AB119="C","C",IF(AND(AB119="L",AB118="F"),"LF",IF(AND(AB119="L",AB118="D"),"LF", IF(AB119="L","L",IF(AB119="SC","PS", IF(AB119="SA","PS",IF(AB119="TV","PS", IF(AB119="MI","PS", IF(AB119="MT","PS", IF(AB119="URG","URGO",""))))))))))))))))))))))))))</f>
        <v>N</v>
      </c>
      <c r="AC120" s="25" t="str">
        <f t="shared" ref="AC120" si="431">IF(AND(AC119="URG",AC118="S"),"URGS",IF(AND(AC119="N",AC118="F",AD118="F"),"NFFF",IF(AND(AC119="N",AC118="D",AD118="F"),"NFF",IF(AND(AC119="N",AC118="D"),"NFO",IF(AND(AC119="N",AC118="S"),"NFS",IF(AND(AC119="N",AC118="F"),"NF",IF(AND(AC119="N",AC118="D"),"NF",IF(AC119="N","N",IF(AND(AC119="M",AC118="F"),"MF",IF(AND(AC119="M",AC118="D"),"MF",IF(AC119="M","M",IF(AND(AC119="T",AC118="F"),"TF",IF(AND(AC119="T",AC118="D"),"TF",IF(AC119="T","T",IF(AND(AC119="C",AC118="F"),"CF",IF(AND(AC119="C",AC118="D"),"CF",IF(AC119="C","C",IF(AND(AC119="L",AC118="F"),"LF",IF(AND(AC119="L",AC118="D"),"LF", IF(AC119="L","L",IF(AC119="SC","PS", IF(AC119="SA","PS",IF(AC119="TV","PS", IF(AC119="MI","PS", IF(AC119="MT","PS", IF(AC119="URG","URGO",""))))))))))))))))))))))))))</f>
        <v>N</v>
      </c>
      <c r="AD120" s="25" t="str">
        <f t="shared" ref="AD120" si="432">IF(AND(AD119="URG",AD118="S"),"URGS",IF(AND(AD119="N",AD118="F",AE118="F"),"NFFF",IF(AND(AD119="N",AD118="D",AE118="F"),"NFF",IF(AND(AD119="N",AD118="D"),"NFO",IF(AND(AD119="N",AD118="S"),"NFS",IF(AND(AD119="N",AD118="F"),"NF",IF(AND(AD119="N",AD118="D"),"NF",IF(AD119="N","N",IF(AND(AD119="M",AD118="F"),"MF",IF(AND(AD119="M",AD118="D"),"MF",IF(AD119="M","M",IF(AND(AD119="T",AD118="F"),"TF",IF(AND(AD119="T",AD118="D"),"TF",IF(AD119="T","T",IF(AND(AD119="C",AD118="F"),"CF",IF(AND(AD119="C",AD118="D"),"CF",IF(AD119="C","C",IF(AND(AD119="L",AD118="F"),"LF",IF(AND(AD119="L",AD118="D"),"LF", IF(AD119="L","L",IF(AD119="SC","PS", IF(AD119="SA","PS",IF(AD119="TV","PS", IF(AD119="MI","PS", IF(AD119="MT","PS", IF(AD119="URG","URGO",""))))))))))))))))))))))))))</f>
        <v>NFS</v>
      </c>
      <c r="AE120" s="25" t="str">
        <f t="shared" ref="AE120" si="433">IF(AND(AE119="URG",AE118="S"),"URGS",IF(AND(AE119="N",AE118="F",AF118="F"),"NFFF",IF(AND(AE119="N",AE118="D",AF118="F"),"NFF",IF(AND(AE119="N",AE118="D"),"NFO",IF(AND(AE119="N",AE118="S"),"NFS",IF(AND(AE119="N",AE118="F"),"NF",IF(AND(AE119="N",AE118="D"),"NF",IF(AE119="N","N",IF(AND(AE119="M",AE118="F"),"MF",IF(AND(AE119="M",AE118="D"),"MF",IF(AE119="M","M",IF(AND(AE119="T",AE118="F"),"TF",IF(AND(AE119="T",AE118="D"),"TF",IF(AE119="T","T",IF(AND(AE119="C",AE118="F"),"CF",IF(AND(AE119="C",AE118="D"),"CF",IF(AE119="C","C",IF(AND(AE119="L",AE118="F"),"LF",IF(AND(AE119="L",AE118="D"),"LF", IF(AE119="L","L",IF(AE119="SC","PS", IF(AE119="SA","PS",IF(AE119="TV","PS", IF(AE119="MI","PS", IF(AE119="MT","PS", IF(AE119="URG","URGO",""))))))))))))))))))))))))))</f>
        <v>NFO</v>
      </c>
      <c r="AF120" s="25" t="str">
        <f t="shared" ref="AF120" si="434">IF(AND(AF119="URG",AF118="S"),"URGS",IF(AND(AF119="N",AF118="F",AG118="F"),"NFFF",IF(AND(AF119="N",AF118="D",AG118="F"),"NFF",IF(AND(AF119="N",AF118="D"),"NFO",IF(AND(AF119="N",AF118="S"),"NFS",IF(AND(AF119="N",AF118="F"),"NF",IF(AND(AF119="N",AF118="D"),"NF",IF(AF119="N","N",IF(AND(AF119="M",AF118="F"),"MF",IF(AND(AF119="M",AF118="D"),"MF",IF(AF119="M","M",IF(AND(AF119="T",AF118="F"),"TF",IF(AND(AF119="T",AF118="D"),"TF",IF(AF119="T","T",IF(AND(AF119="C",AF118="F"),"CF",IF(AND(AF119="C",AF118="D"),"CF",IF(AF119="C","C",IF(AND(AF119="L",AF118="F"),"LF",IF(AND(AF119="L",AF118="D"),"LF", IF(AF119="L","L",IF(AF119="SC","PS", IF(AF119="SA","PS",IF(AF119="TV","PS", IF(AF119="MI","PS", IF(AF119="MT","PS", IF(AF119="URG","URGO",""))))))))))))))))))))))))))</f>
        <v>N</v>
      </c>
      <c r="AG120" s="25" t="str">
        <f t="shared" ref="AG120" si="435">IF(AND(AG119="URG",AG118="S"),"URGS",IF(AND(AG119="N",AG118="F",AH118="F"),"NFFF",IF(AND(AG119="N",AG118="D",AH118="F"),"NFF",IF(AND(AG119="N",AG118="D"),"NFO",IF(AND(AG119="N",AG118="S"),"NFS",IF(AND(AG119="N",AG118="F"),"NF",IF(AND(AG119="N",AG118="D"),"NF",IF(AG119="N","N",IF(AND(AG119="M",AG118="F"),"MF",IF(AND(AG119="M",AG118="D"),"MF",IF(AG119="M","M",IF(AND(AG119="T",AG118="F"),"TF",IF(AND(AG119="T",AG118="D"),"TF",IF(AG119="T","T",IF(AND(AG119="C",AG118="F"),"CF",IF(AND(AG119="C",AG118="D"),"CF",IF(AG119="C","C",IF(AND(AG119="L",AG118="F"),"LF",IF(AND(AG119="L",AG118="D"),"LF", IF(AG119="L","L",IF(AG119="SC","PS", IF(AG119="SA","PS",IF(AG119="TV","PS", IF(AG119="MI","PS", IF(AG119="MT","PS", IF(AG119="URG","URGO",""))))))))))))))))))))))))))</f>
        <v>N</v>
      </c>
      <c r="AH120" s="25" t="str">
        <f t="shared" ref="AH120" si="436">IF(AND(AH119="URG",AH118="S"),"URGS",IF(AND(AH119="N",AH118="F",AI118="F"),"NFFF",IF(AND(AH119="N",AH118="D",AI118="F"),"NFF",IF(AND(AH119="N",AH118="D"),"NFO",IF(AND(AH119="N",AH118="S"),"NFS",IF(AND(AH119="N",AH118="F"),"NF",IF(AND(AH119="N",AH118="D"),"NF",IF(AH119="N","N",IF(AND(AH119="M",AH118="F"),"MF",IF(AND(AH119="M",AH118="D"),"MF",IF(AH119="M","M",IF(AND(AH119="T",AH118="F"),"TF",IF(AND(AH119="T",AH118="D"),"TF",IF(AH119="T","T",IF(AND(AH119="C",AH118="F"),"CF",IF(AND(AH119="C",AH118="D"),"CF",IF(AH119="C","C",IF(AND(AH119="L",AH118="F"),"LF",IF(AND(AH119="L",AH118="D"),"LF", IF(AH119="L","L",IF(AH119="SC","PS", IF(AH119="SA","PS",IF(AH119="TV","PS", IF(AH119="MI","PS", IF(AH119="MT","PS", IF(AH119="URG","URGO",""))))))))))))))))))))))))))</f>
        <v>N</v>
      </c>
      <c r="AI120" s="25" t="str">
        <f t="shared" ref="AI120" si="437">IF(AND(AI119="URG",AI118="S"),"URGS",IF(AND(AI119="N",AI118="F",AJ118="F"),"NFFF",IF(AND(AI119="N",AI118="D",AJ118="F"),"NFF",IF(AND(AI119="N",AI118="D"),"NFO",IF(AND(AI119="N",AI118="S"),"NFS",IF(AND(AI119="N",AI118="F"),"NF",IF(AND(AI119="N",AI118="D"),"NF",IF(AI119="N","N",IF(AND(AI119="M",AI118="F"),"MF",IF(AND(AI119="M",AI118="D"),"MF",IF(AI119="M","M",IF(AND(AI119="T",AI118="F"),"TF",IF(AND(AI119="T",AI118="D"),"TF",IF(AI119="T","T",IF(AND(AI119="C",AI118="F"),"CF",IF(AND(AI119="C",AI118="D"),"CF",IF(AI119="C","C",IF(AND(AI119="L",AI118="F"),"LF",IF(AND(AI119="L",AI118="D"),"LF", IF(AI119="L","L",IF(AI119="SC","PS", IF(AI119="SA","PS",IF(AI119="TV","PS", IF(AI119="MI","PS", IF(AI119="MT","PS", IF(AI119="URG","URGO",""))))))))))))))))))))))))))</f>
        <v/>
      </c>
    </row>
    <row r="121" spans="1:35" x14ac:dyDescent="0.2">
      <c r="A121" s="126" t="s">
        <v>24</v>
      </c>
      <c r="B121" s="27">
        <f t="shared" ref="B121:B128" si="438">SUM(E121:AK121)</f>
        <v>0</v>
      </c>
      <c r="C121" s="158">
        <f>B117/240</f>
        <v>8640.972083333334</v>
      </c>
      <c r="D121" s="28">
        <f>B121*C121*0</f>
        <v>0</v>
      </c>
      <c r="E121" s="59">
        <f>IF(E125&gt;0,(IF(AND(E120="PS",E118="S"),4,IF(E120="M",6,IF(E120="T",5,IF(E120="C",11,IF(E120="N",0,IF(E120="NF",0,IF(E120="NFO",0, IF(E120="URGS",4,IF(E120="URGO",8, IF(E120="PS",8,""))))))))))-E125), IF(AND(E120="PS",E118="S"),4,IF(E120="M",6,IF(E120="T",5,IF(E120="C",11,IF(E120="N",0,IF(E120="NF",0,IF(E120="NFO",0, IF(E120="URGS",4,IF(E120="URGO",8, IF(E120="PS",8,"")))))))))))</f>
        <v>0</v>
      </c>
      <c r="F121" s="59">
        <f t="shared" ref="F121:AI121" si="439">IF(F125&gt;0,(IF(AND(F120="PS",F118="S"),4,IF(F120="M",6,IF(F120="T",5,IF(F120="C",11,IF(F120="N",0,IF(F120="NF",0,IF(F120="NFO",0, IF(F120="URGS",4,IF(F120="URGO",8, IF(F120="PS",8,""))))))))))-F125), IF(AND(F120="PS",F118="S"),4,IF(F120="M",6,IF(F120="T",5,IF(F120="C",11,IF(F120="N",0,IF(F120="NF",0,IF(F120="NFO",0, IF(F120="URGS",4,IF(F120="URGO",8, IF(F120="PS",8,"")))))))))))</f>
        <v>0</v>
      </c>
      <c r="G121" s="59">
        <f t="shared" si="439"/>
        <v>0</v>
      </c>
      <c r="H121" s="59">
        <f t="shared" si="439"/>
        <v>0</v>
      </c>
      <c r="I121" s="59" t="str">
        <f t="shared" si="439"/>
        <v/>
      </c>
      <c r="J121" s="59">
        <f t="shared" si="439"/>
        <v>0</v>
      </c>
      <c r="K121" s="59">
        <f t="shared" si="439"/>
        <v>0</v>
      </c>
      <c r="L121" s="59">
        <f t="shared" si="439"/>
        <v>0</v>
      </c>
      <c r="M121" s="59">
        <f t="shared" si="439"/>
        <v>0</v>
      </c>
      <c r="N121" s="59">
        <f t="shared" si="439"/>
        <v>0</v>
      </c>
      <c r="O121" s="59">
        <f t="shared" si="439"/>
        <v>0</v>
      </c>
      <c r="P121" s="59" t="str">
        <f t="shared" si="439"/>
        <v/>
      </c>
      <c r="Q121" s="59">
        <f t="shared" si="439"/>
        <v>0</v>
      </c>
      <c r="R121" s="59">
        <f t="shared" si="439"/>
        <v>0</v>
      </c>
      <c r="S121" s="59">
        <f t="shared" si="439"/>
        <v>0</v>
      </c>
      <c r="T121" s="59">
        <f t="shared" si="439"/>
        <v>0</v>
      </c>
      <c r="U121" s="59">
        <f t="shared" si="439"/>
        <v>0</v>
      </c>
      <c r="V121" s="59">
        <f t="shared" si="439"/>
        <v>0</v>
      </c>
      <c r="W121" s="59" t="str">
        <f t="shared" si="439"/>
        <v/>
      </c>
      <c r="X121" s="59">
        <f t="shared" si="439"/>
        <v>0</v>
      </c>
      <c r="Y121" s="59">
        <f t="shared" si="439"/>
        <v>0</v>
      </c>
      <c r="Z121" s="59">
        <f t="shared" si="439"/>
        <v>0</v>
      </c>
      <c r="AA121" s="59">
        <f t="shared" si="439"/>
        <v>0</v>
      </c>
      <c r="AB121" s="59">
        <f t="shared" si="439"/>
        <v>0</v>
      </c>
      <c r="AC121" s="59">
        <f t="shared" si="439"/>
        <v>0</v>
      </c>
      <c r="AD121" s="59" t="str">
        <f t="shared" si="439"/>
        <v/>
      </c>
      <c r="AE121" s="59">
        <f t="shared" si="439"/>
        <v>0</v>
      </c>
      <c r="AF121" s="59">
        <f t="shared" si="439"/>
        <v>0</v>
      </c>
      <c r="AG121" s="59">
        <f t="shared" si="439"/>
        <v>0</v>
      </c>
      <c r="AH121" s="59">
        <f t="shared" si="439"/>
        <v>0</v>
      </c>
      <c r="AI121" s="59" t="str">
        <f t="shared" si="439"/>
        <v/>
      </c>
    </row>
    <row r="122" spans="1:35" x14ac:dyDescent="0.2">
      <c r="A122" s="123" t="s">
        <v>28</v>
      </c>
      <c r="B122" s="27">
        <f t="shared" si="438"/>
        <v>206</v>
      </c>
      <c r="C122" s="159">
        <f>B117/240*35%</f>
        <v>3024.3402291666666</v>
      </c>
      <c r="D122" s="30">
        <f t="shared" ref="D122:D128" si="440">B122*C122</f>
        <v>623014.08720833331</v>
      </c>
      <c r="E122" s="29">
        <f>IF(E126&gt;0,(IF(E120="T",1,IF(E120="C",0,IF(E120="N",11,IF(E120="NF",6, IF(E120="NFO",6, IF(E120="NFS",2,""))))))-E126), IF(E120="T",1,IF(E120="C",0,IF(E120="N",8,IF(E120="NF",6, IF(E120="NFO",6, IF(E120="NFS",2,"")))))))</f>
        <v>8</v>
      </c>
      <c r="F122" s="29">
        <f t="shared" ref="F122:AI122" si="441">IF(F126&gt;0,(IF(F120="T",1,IF(F120="C",0,IF(F120="N",11,IF(F120="NF",6, IF(F120="NFO",6, IF(F120="NFS",2,""))))))-F126), IF(F120="T",1,IF(F120="C",0,IF(F120="N",8,IF(F120="NF",6, IF(F120="NFO",6, IF(F120="NFS",2,"")))))))</f>
        <v>8</v>
      </c>
      <c r="G122" s="29">
        <f t="shared" si="441"/>
        <v>8</v>
      </c>
      <c r="H122" s="29">
        <f t="shared" si="441"/>
        <v>8</v>
      </c>
      <c r="I122" s="29" t="str">
        <f t="shared" si="441"/>
        <v/>
      </c>
      <c r="J122" s="29">
        <f t="shared" si="441"/>
        <v>6</v>
      </c>
      <c r="K122" s="29">
        <f t="shared" si="441"/>
        <v>8</v>
      </c>
      <c r="L122" s="29">
        <f t="shared" si="441"/>
        <v>8</v>
      </c>
      <c r="M122" s="29">
        <f t="shared" si="441"/>
        <v>8</v>
      </c>
      <c r="N122" s="29">
        <f t="shared" si="441"/>
        <v>8</v>
      </c>
      <c r="O122" s="29">
        <f t="shared" si="441"/>
        <v>8</v>
      </c>
      <c r="P122" s="29">
        <f t="shared" si="441"/>
        <v>2</v>
      </c>
      <c r="Q122" s="29">
        <f t="shared" si="441"/>
        <v>6</v>
      </c>
      <c r="R122" s="29">
        <f t="shared" si="441"/>
        <v>8</v>
      </c>
      <c r="S122" s="29">
        <f t="shared" si="441"/>
        <v>8</v>
      </c>
      <c r="T122" s="29">
        <f t="shared" si="441"/>
        <v>8</v>
      </c>
      <c r="U122" s="29">
        <f t="shared" si="441"/>
        <v>8</v>
      </c>
      <c r="V122" s="29">
        <f t="shared" si="441"/>
        <v>8</v>
      </c>
      <c r="W122" s="29">
        <f t="shared" si="441"/>
        <v>2</v>
      </c>
      <c r="X122" s="29">
        <f t="shared" si="441"/>
        <v>6</v>
      </c>
      <c r="Y122" s="29">
        <f t="shared" si="441"/>
        <v>8</v>
      </c>
      <c r="Z122" s="29">
        <f t="shared" si="441"/>
        <v>8</v>
      </c>
      <c r="AA122" s="29">
        <f t="shared" si="441"/>
        <v>8</v>
      </c>
      <c r="AB122" s="29">
        <f t="shared" si="441"/>
        <v>8</v>
      </c>
      <c r="AC122" s="29">
        <f t="shared" si="441"/>
        <v>8</v>
      </c>
      <c r="AD122" s="29">
        <f t="shared" si="441"/>
        <v>2</v>
      </c>
      <c r="AE122" s="29">
        <f t="shared" si="441"/>
        <v>6</v>
      </c>
      <c r="AF122" s="29">
        <f t="shared" si="441"/>
        <v>8</v>
      </c>
      <c r="AG122" s="29">
        <f t="shared" si="441"/>
        <v>8</v>
      </c>
      <c r="AH122" s="29">
        <f t="shared" si="441"/>
        <v>8</v>
      </c>
      <c r="AI122" s="29" t="str">
        <f t="shared" si="441"/>
        <v/>
      </c>
    </row>
    <row r="123" spans="1:35" x14ac:dyDescent="0.2">
      <c r="A123" s="123" t="s">
        <v>30</v>
      </c>
      <c r="B123" s="27">
        <f t="shared" si="438"/>
        <v>0</v>
      </c>
      <c r="C123" s="159">
        <f>B117/240*190%</f>
        <v>16417.846958333335</v>
      </c>
      <c r="D123" s="30">
        <f t="shared" si="440"/>
        <v>0</v>
      </c>
      <c r="E123" s="29" t="str">
        <f>IF(E127&gt;0, (IF(E120="MF",8,IF(E120="TF",7,IF(E120="CF",12,IF(E120="NF",0, IF(E120="NFS",0, IF(E120="NFF",0, IF(E120="NFFF",0,"")))))))-E127), IF(E120="MF",8,IF(E120="TF",7,IF(E120="CF",12,IF(E120="NF",0, IF(E120="NFS",0, IF(E120="NFF",0, IF(E120="NFFF",0,""))))))))</f>
        <v/>
      </c>
      <c r="F123" s="29" t="str">
        <f t="shared" ref="F123:AI123" si="442">IF(F127&gt;0, (IF(F120="MF",8,IF(F120="TF",7,IF(F120="CF",12,IF(F120="NF",0, IF(F120="NFS",0, IF(F120="NFF",0, IF(F120="NFFF",0,"")))))))-F127), IF(F120="MF",8,IF(F120="TF",7,IF(F120="CF",12,IF(F120="NF",0, IF(F120="NFS",0, IF(F120="NFF",0, IF(F120="NFFF",0,""))))))))</f>
        <v/>
      </c>
      <c r="G123" s="29" t="str">
        <f t="shared" si="442"/>
        <v/>
      </c>
      <c r="H123" s="29" t="str">
        <f t="shared" si="442"/>
        <v/>
      </c>
      <c r="I123" s="29" t="str">
        <f t="shared" si="442"/>
        <v/>
      </c>
      <c r="J123" s="29" t="str">
        <f t="shared" si="442"/>
        <v/>
      </c>
      <c r="K123" s="29" t="str">
        <f t="shared" si="442"/>
        <v/>
      </c>
      <c r="L123" s="29" t="str">
        <f t="shared" si="442"/>
        <v/>
      </c>
      <c r="M123" s="29" t="str">
        <f t="shared" si="442"/>
        <v/>
      </c>
      <c r="N123" s="29" t="str">
        <f t="shared" si="442"/>
        <v/>
      </c>
      <c r="O123" s="29" t="str">
        <f t="shared" si="442"/>
        <v/>
      </c>
      <c r="P123" s="29">
        <f t="shared" si="442"/>
        <v>0</v>
      </c>
      <c r="Q123" s="29" t="str">
        <f t="shared" si="442"/>
        <v/>
      </c>
      <c r="R123" s="29" t="str">
        <f t="shared" si="442"/>
        <v/>
      </c>
      <c r="S123" s="29" t="str">
        <f t="shared" si="442"/>
        <v/>
      </c>
      <c r="T123" s="29" t="str">
        <f t="shared" si="442"/>
        <v/>
      </c>
      <c r="U123" s="29" t="str">
        <f t="shared" si="442"/>
        <v/>
      </c>
      <c r="V123" s="29" t="str">
        <f t="shared" si="442"/>
        <v/>
      </c>
      <c r="W123" s="29">
        <f t="shared" si="442"/>
        <v>0</v>
      </c>
      <c r="X123" s="29" t="str">
        <f t="shared" si="442"/>
        <v/>
      </c>
      <c r="Y123" s="29" t="str">
        <f t="shared" si="442"/>
        <v/>
      </c>
      <c r="Z123" s="29" t="str">
        <f t="shared" si="442"/>
        <v/>
      </c>
      <c r="AA123" s="29" t="str">
        <f t="shared" si="442"/>
        <v/>
      </c>
      <c r="AB123" s="29" t="str">
        <f t="shared" si="442"/>
        <v/>
      </c>
      <c r="AC123" s="29" t="str">
        <f t="shared" si="442"/>
        <v/>
      </c>
      <c r="AD123" s="29">
        <f t="shared" si="442"/>
        <v>0</v>
      </c>
      <c r="AE123" s="29" t="str">
        <f t="shared" si="442"/>
        <v/>
      </c>
      <c r="AF123" s="29" t="str">
        <f t="shared" si="442"/>
        <v/>
      </c>
      <c r="AG123" s="29" t="str">
        <f t="shared" si="442"/>
        <v/>
      </c>
      <c r="AH123" s="29" t="str">
        <f t="shared" si="442"/>
        <v/>
      </c>
      <c r="AI123" s="29" t="str">
        <f t="shared" si="442"/>
        <v/>
      </c>
    </row>
    <row r="124" spans="1:35" x14ac:dyDescent="0.2">
      <c r="A124" s="123" t="s">
        <v>31</v>
      </c>
      <c r="B124" s="27">
        <f t="shared" si="438"/>
        <v>26</v>
      </c>
      <c r="C124" s="159">
        <f>B117/240*225%</f>
        <v>19442.1871875</v>
      </c>
      <c r="D124" s="30">
        <f t="shared" si="440"/>
        <v>505496.86687500001</v>
      </c>
      <c r="E124" s="29" t="str">
        <f>IF(E128&gt;0,( IF(E120="TF",1,IF(E120="CF",1,IF(E120="NF",5, IF(E120="NFO",2, IF(E120="NFS",6, IF(E120="NFF",8, IF(E120="NFFF",8,"")))))))-E128), IF(E120="TF",1,IF(E120="CF",1,IF(E120="NF",2, IF(E120="NFO",2, IF(E120="NFS",6, IF(E120="NFF",8, IF(E120="NFFF",8,""))))))))</f>
        <v/>
      </c>
      <c r="F124" s="29" t="str">
        <f t="shared" ref="F124:AI124" si="443">IF(F128&gt;0,( IF(F120="TF",1,IF(F120="CF",1,IF(F120="NF",5, IF(F120="NFO",2, IF(F120="NFS",6, IF(F120="NFF",8, IF(F120="NFFF",8,"")))))))-F128), IF(F120="TF",1,IF(F120="CF",1,IF(F120="NF",2, IF(F120="NFO",2, IF(F120="NFS",6, IF(F120="NFF",8, IF(F120="NFFF",8,""))))))))</f>
        <v/>
      </c>
      <c r="G124" s="29" t="str">
        <f t="shared" si="443"/>
        <v/>
      </c>
      <c r="H124" s="29" t="str">
        <f t="shared" si="443"/>
        <v/>
      </c>
      <c r="I124" s="29" t="str">
        <f t="shared" si="443"/>
        <v/>
      </c>
      <c r="J124" s="29">
        <f t="shared" si="443"/>
        <v>2</v>
      </c>
      <c r="K124" s="29" t="str">
        <f t="shared" si="443"/>
        <v/>
      </c>
      <c r="L124" s="29" t="str">
        <f t="shared" si="443"/>
        <v/>
      </c>
      <c r="M124" s="29" t="str">
        <f t="shared" si="443"/>
        <v/>
      </c>
      <c r="N124" s="29" t="str">
        <f t="shared" si="443"/>
        <v/>
      </c>
      <c r="O124" s="29" t="str">
        <f t="shared" si="443"/>
        <v/>
      </c>
      <c r="P124" s="29">
        <f t="shared" si="443"/>
        <v>6</v>
      </c>
      <c r="Q124" s="29">
        <f t="shared" si="443"/>
        <v>2</v>
      </c>
      <c r="R124" s="29" t="str">
        <f t="shared" si="443"/>
        <v/>
      </c>
      <c r="S124" s="29" t="str">
        <f t="shared" si="443"/>
        <v/>
      </c>
      <c r="T124" s="29" t="str">
        <f t="shared" si="443"/>
        <v/>
      </c>
      <c r="U124" s="29" t="str">
        <f t="shared" si="443"/>
        <v/>
      </c>
      <c r="V124" s="29" t="str">
        <f t="shared" si="443"/>
        <v/>
      </c>
      <c r="W124" s="29">
        <f t="shared" si="443"/>
        <v>6</v>
      </c>
      <c r="X124" s="29">
        <f t="shared" si="443"/>
        <v>2</v>
      </c>
      <c r="Y124" s="29" t="str">
        <f t="shared" si="443"/>
        <v/>
      </c>
      <c r="Z124" s="29" t="str">
        <f t="shared" si="443"/>
        <v/>
      </c>
      <c r="AA124" s="29" t="str">
        <f t="shared" si="443"/>
        <v/>
      </c>
      <c r="AB124" s="29" t="str">
        <f t="shared" si="443"/>
        <v/>
      </c>
      <c r="AC124" s="29" t="str">
        <f t="shared" si="443"/>
        <v/>
      </c>
      <c r="AD124" s="29">
        <f t="shared" si="443"/>
        <v>6</v>
      </c>
      <c r="AE124" s="29">
        <f t="shared" si="443"/>
        <v>2</v>
      </c>
      <c r="AF124" s="29" t="str">
        <f t="shared" si="443"/>
        <v/>
      </c>
      <c r="AG124" s="29" t="str">
        <f t="shared" si="443"/>
        <v/>
      </c>
      <c r="AH124" s="29" t="str">
        <f t="shared" si="443"/>
        <v/>
      </c>
      <c r="AI124" s="29" t="str">
        <f t="shared" si="443"/>
        <v/>
      </c>
    </row>
    <row r="125" spans="1:35" x14ac:dyDescent="0.2">
      <c r="A125" s="123" t="s">
        <v>32</v>
      </c>
      <c r="B125" s="27">
        <f t="shared" si="438"/>
        <v>0</v>
      </c>
      <c r="C125" s="30">
        <f>B117/240*125%</f>
        <v>10801.215104166668</v>
      </c>
      <c r="D125" s="30">
        <f t="shared" si="440"/>
        <v>0</v>
      </c>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29"/>
      <c r="AG125" s="29"/>
      <c r="AH125" s="29"/>
      <c r="AI125" s="29"/>
    </row>
    <row r="126" spans="1:35" x14ac:dyDescent="0.2">
      <c r="A126" s="123" t="s">
        <v>33</v>
      </c>
      <c r="B126" s="27">
        <f t="shared" si="438"/>
        <v>0</v>
      </c>
      <c r="C126" s="30">
        <f>B117/240*175%</f>
        <v>15121.701145833335</v>
      </c>
      <c r="D126" s="30">
        <f t="shared" si="440"/>
        <v>0</v>
      </c>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row>
    <row r="127" spans="1:35" x14ac:dyDescent="0.2">
      <c r="A127" s="123" t="s">
        <v>34</v>
      </c>
      <c r="B127" s="27">
        <f t="shared" si="438"/>
        <v>0</v>
      </c>
      <c r="C127" s="30">
        <f>B117/240*200%</f>
        <v>17281.944166666668</v>
      </c>
      <c r="D127" s="32">
        <f t="shared" si="440"/>
        <v>0</v>
      </c>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row>
    <row r="128" spans="1:35" x14ac:dyDescent="0.2">
      <c r="A128" s="123" t="s">
        <v>35</v>
      </c>
      <c r="B128" s="27">
        <f t="shared" si="438"/>
        <v>0</v>
      </c>
      <c r="C128" s="30">
        <f>B117/240*250%</f>
        <v>21602.430208333335</v>
      </c>
      <c r="D128" s="34">
        <f t="shared" si="440"/>
        <v>0</v>
      </c>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D128" s="35"/>
      <c r="AE128" s="35"/>
      <c r="AF128" s="35"/>
      <c r="AG128" s="35"/>
      <c r="AH128" s="35"/>
      <c r="AI128" s="35"/>
    </row>
    <row r="129" spans="1:35" x14ac:dyDescent="0.2">
      <c r="B129" s="37">
        <f>SUM(B121:B128)</f>
        <v>232</v>
      </c>
      <c r="C129" s="2"/>
      <c r="D129" s="38">
        <f>ROUND((SUM(D121:D128)),0)</f>
        <v>1128511</v>
      </c>
      <c r="E129" s="39"/>
      <c r="F129" s="40"/>
      <c r="G129" s="41"/>
      <c r="H129" s="41"/>
      <c r="I129" s="41"/>
      <c r="J129" s="41"/>
      <c r="K129" s="41"/>
      <c r="L129" s="39"/>
      <c r="M129" s="40"/>
      <c r="N129" s="41"/>
      <c r="O129" s="41"/>
      <c r="P129" s="41"/>
      <c r="Q129" s="41"/>
      <c r="R129" s="41"/>
      <c r="S129" s="39"/>
      <c r="T129" s="40"/>
      <c r="U129" s="41"/>
      <c r="V129" s="41"/>
      <c r="W129" s="41"/>
      <c r="X129" s="41"/>
      <c r="Y129" s="41"/>
      <c r="Z129" s="39"/>
      <c r="AA129" s="39"/>
      <c r="AB129" s="41"/>
      <c r="AC129" s="41"/>
      <c r="AD129" s="41"/>
      <c r="AE129" s="41"/>
      <c r="AF129" s="41"/>
      <c r="AG129" s="39"/>
      <c r="AH129" s="41"/>
      <c r="AI129" s="41"/>
    </row>
    <row r="130" spans="1:35" x14ac:dyDescent="0.2">
      <c r="B130" s="43">
        <f>SUM(B121:B124)-$AL$4</f>
        <v>56</v>
      </c>
    </row>
    <row r="131" spans="1:35" x14ac:dyDescent="0.2">
      <c r="A131" s="123" t="s">
        <v>113</v>
      </c>
      <c r="B131" s="163">
        <f>B117</f>
        <v>2073833.3</v>
      </c>
      <c r="C131" s="164"/>
      <c r="D131" s="165"/>
      <c r="E131" s="10">
        <f t="shared" ref="E131:AF131" si="444">+D131+1</f>
        <v>1</v>
      </c>
      <c r="F131" s="10">
        <f t="shared" si="444"/>
        <v>2</v>
      </c>
      <c r="G131" s="10">
        <f t="shared" si="444"/>
        <v>3</v>
      </c>
      <c r="H131" s="10">
        <f t="shared" si="444"/>
        <v>4</v>
      </c>
      <c r="I131" s="10">
        <f t="shared" si="444"/>
        <v>5</v>
      </c>
      <c r="J131" s="10">
        <f t="shared" si="444"/>
        <v>6</v>
      </c>
      <c r="K131" s="10">
        <f t="shared" si="444"/>
        <v>7</v>
      </c>
      <c r="L131" s="10">
        <f t="shared" si="444"/>
        <v>8</v>
      </c>
      <c r="M131" s="10">
        <f t="shared" si="444"/>
        <v>9</v>
      </c>
      <c r="N131" s="10">
        <f t="shared" si="444"/>
        <v>10</v>
      </c>
      <c r="O131" s="10">
        <f t="shared" si="444"/>
        <v>11</v>
      </c>
      <c r="P131" s="10">
        <f t="shared" si="444"/>
        <v>12</v>
      </c>
      <c r="Q131" s="10">
        <f t="shared" si="444"/>
        <v>13</v>
      </c>
      <c r="R131" s="10">
        <f t="shared" si="444"/>
        <v>14</v>
      </c>
      <c r="S131" s="10">
        <f t="shared" si="444"/>
        <v>15</v>
      </c>
      <c r="T131" s="10">
        <f t="shared" si="444"/>
        <v>16</v>
      </c>
      <c r="U131" s="10">
        <f t="shared" si="444"/>
        <v>17</v>
      </c>
      <c r="V131" s="10">
        <f t="shared" si="444"/>
        <v>18</v>
      </c>
      <c r="W131" s="10">
        <f t="shared" si="444"/>
        <v>19</v>
      </c>
      <c r="X131" s="10">
        <f t="shared" si="444"/>
        <v>20</v>
      </c>
      <c r="Y131" s="10">
        <f t="shared" si="444"/>
        <v>21</v>
      </c>
      <c r="Z131" s="10">
        <f t="shared" si="444"/>
        <v>22</v>
      </c>
      <c r="AA131" s="10">
        <f t="shared" si="444"/>
        <v>23</v>
      </c>
      <c r="AB131" s="10">
        <f t="shared" si="444"/>
        <v>24</v>
      </c>
      <c r="AC131" s="10">
        <f t="shared" si="444"/>
        <v>25</v>
      </c>
      <c r="AD131" s="10">
        <f t="shared" si="444"/>
        <v>26</v>
      </c>
      <c r="AE131" s="10">
        <f t="shared" si="444"/>
        <v>27</v>
      </c>
      <c r="AF131" s="10">
        <f t="shared" si="444"/>
        <v>28</v>
      </c>
      <c r="AG131" s="10">
        <v>29</v>
      </c>
      <c r="AH131" s="10">
        <v>30</v>
      </c>
      <c r="AI131" s="10">
        <v>31</v>
      </c>
    </row>
    <row r="132" spans="1:35" x14ac:dyDescent="0.2">
      <c r="A132" s="124"/>
      <c r="B132" s="14" t="s">
        <v>7</v>
      </c>
      <c r="C132" s="14" t="s">
        <v>8</v>
      </c>
      <c r="D132" s="14" t="s">
        <v>9</v>
      </c>
      <c r="E132" s="19" t="s">
        <v>12</v>
      </c>
      <c r="F132" s="19" t="s">
        <v>13</v>
      </c>
      <c r="G132" s="19" t="s">
        <v>14</v>
      </c>
      <c r="H132" s="57" t="s">
        <v>15</v>
      </c>
      <c r="I132" s="19" t="s">
        <v>16</v>
      </c>
      <c r="J132" s="19" t="s">
        <v>11</v>
      </c>
      <c r="K132" s="58" t="s">
        <v>11</v>
      </c>
      <c r="L132" s="19" t="s">
        <v>12</v>
      </c>
      <c r="M132" s="19" t="s">
        <v>13</v>
      </c>
      <c r="N132" s="19" t="s">
        <v>14</v>
      </c>
      <c r="O132" s="57" t="s">
        <v>15</v>
      </c>
      <c r="P132" s="121" t="s">
        <v>10</v>
      </c>
      <c r="Q132" s="19" t="s">
        <v>11</v>
      </c>
      <c r="R132" s="58" t="s">
        <v>11</v>
      </c>
      <c r="S132" s="19" t="s">
        <v>12</v>
      </c>
      <c r="T132" s="19" t="s">
        <v>13</v>
      </c>
      <c r="U132" s="19" t="s">
        <v>14</v>
      </c>
      <c r="V132" s="57" t="s">
        <v>15</v>
      </c>
      <c r="W132" s="19" t="s">
        <v>16</v>
      </c>
      <c r="X132" s="19" t="s">
        <v>11</v>
      </c>
      <c r="Y132" s="58" t="s">
        <v>11</v>
      </c>
      <c r="Z132" s="19" t="s">
        <v>12</v>
      </c>
      <c r="AA132" s="19" t="s">
        <v>13</v>
      </c>
      <c r="AB132" s="19" t="s">
        <v>14</v>
      </c>
      <c r="AC132" s="57" t="s">
        <v>15</v>
      </c>
      <c r="AD132" s="19" t="s">
        <v>16</v>
      </c>
      <c r="AE132" s="19" t="s">
        <v>11</v>
      </c>
      <c r="AF132" s="58" t="s">
        <v>11</v>
      </c>
      <c r="AG132" s="19" t="s">
        <v>12</v>
      </c>
      <c r="AH132" s="19" t="s">
        <v>13</v>
      </c>
      <c r="AI132" s="19" t="s">
        <v>14</v>
      </c>
    </row>
    <row r="133" spans="1:35" x14ac:dyDescent="0.2">
      <c r="A133" s="125" t="s">
        <v>18</v>
      </c>
      <c r="B133" s="166" t="s">
        <v>19</v>
      </c>
      <c r="C133" s="166"/>
      <c r="D133" s="166"/>
      <c r="E133" s="19" t="s">
        <v>20</v>
      </c>
      <c r="F133" s="19" t="s">
        <v>20</v>
      </c>
      <c r="G133" s="19" t="s">
        <v>20</v>
      </c>
      <c r="H133" s="19" t="s">
        <v>20</v>
      </c>
      <c r="I133" s="19" t="s">
        <v>20</v>
      </c>
      <c r="J133" s="19" t="s">
        <v>20</v>
      </c>
      <c r="K133" s="19" t="s">
        <v>20</v>
      </c>
      <c r="L133" s="19" t="s">
        <v>20</v>
      </c>
      <c r="M133" s="19" t="s">
        <v>20</v>
      </c>
      <c r="N133" s="19" t="s">
        <v>20</v>
      </c>
      <c r="O133" s="19" t="s">
        <v>20</v>
      </c>
      <c r="P133" s="19" t="s">
        <v>20</v>
      </c>
      <c r="Q133" s="19" t="s">
        <v>20</v>
      </c>
      <c r="R133" s="19" t="s">
        <v>20</v>
      </c>
      <c r="S133" s="19" t="s">
        <v>20</v>
      </c>
      <c r="T133" s="19" t="s">
        <v>20</v>
      </c>
      <c r="U133" s="19" t="s">
        <v>20</v>
      </c>
      <c r="V133" s="19" t="s">
        <v>20</v>
      </c>
      <c r="W133" s="19" t="s">
        <v>20</v>
      </c>
      <c r="X133" s="19" t="s">
        <v>20</v>
      </c>
      <c r="Y133" s="19" t="s">
        <v>20</v>
      </c>
      <c r="Z133" s="19" t="s">
        <v>20</v>
      </c>
      <c r="AA133" s="19" t="s">
        <v>20</v>
      </c>
      <c r="AB133" s="19" t="s">
        <v>20</v>
      </c>
      <c r="AC133" s="19" t="s">
        <v>20</v>
      </c>
      <c r="AD133" s="19" t="s">
        <v>20</v>
      </c>
      <c r="AE133" s="19" t="s">
        <v>20</v>
      </c>
      <c r="AF133" s="19" t="s">
        <v>20</v>
      </c>
      <c r="AG133" s="19" t="s">
        <v>20</v>
      </c>
      <c r="AH133" s="19" t="s">
        <v>20</v>
      </c>
      <c r="AI133" s="19" t="s">
        <v>20</v>
      </c>
    </row>
    <row r="134" spans="1:35" hidden="1" x14ac:dyDescent="0.2">
      <c r="A134" s="161" t="s">
        <v>23</v>
      </c>
      <c r="B134" s="161"/>
      <c r="C134" s="161"/>
      <c r="D134" s="161"/>
      <c r="E134" s="25" t="str">
        <f>IF(AND(E133="URG",E132="S"),"URGS",IF(AND(E133="N",E132="F",F132="F"),"NFFF",IF(AND(E133="N",E132="D",F132="F"),"NFF",IF(AND(E133="N",E132="D"),"NFO",IF(AND(E133="N",E132="S"),"NFS",IF(AND(E133="N",E132="F"),"NF",IF(AND(E133="N",E132="D"),"NF",IF(E133="N","N",IF(AND(E133="M",E132="F"),"MF",IF(AND(E133="M",E132="D"),"MF",IF(E133="M","M",IF(AND(E133="T",E132="F"),"TF",IF(AND(E133="T",E132="D"),"TF",IF(E133="T","T",IF(AND(E133="C",E132="F"),"CF",IF(AND(E133="C",E132="D"),"CF",IF(E133="C","C",IF(AND(E133="L",E132="F"),"LF",IF(AND(E133="L",E132="D"),"LF", IF(E133="L","L",IF(E133="SC","PS", IF(E133="SA","PS",IF(E133="TV","PS", IF(E133="MI","PS", IF(E133="MT","PS", IF(E133="URG","URGO",""))))))))))))))))))))))))))</f>
        <v>N</v>
      </c>
      <c r="F134" s="25" t="str">
        <f>IF(AND(F133="URG",F132="S"),"URGS",IF(AND(F133="N",F132="F",G132="F"),"NFFF",IF(AND(F133="N",F132="D",G132="F"),"NFF",IF(AND(F133="N",F132="D"),"NFO",IF(AND(F133="N",F132="S"),"NFS",IF(AND(F133="N",F132="F"),"NF",IF(AND(F133="N",F132="D"),"NF",IF(F133="N","N",IF(AND(F133="M",F132="F"),"MF",IF(AND(F133="M",F132="D"),"MF",IF(F133="M","M",IF(AND(F133="T",F132="F"),"TF",IF(AND(F133="T",F132="D"),"TF",IF(F133="T","T",IF(AND(F133="C",F132="F"),"CF",IF(AND(F133="C",F132="D"),"CF",IF(F133="C","C",IF(AND(F133="L",F132="F"),"LF",IF(AND(F133="L",F132="D"),"LF", IF(F133="L","L",IF(F133="SC","PS", IF(F133="SA","PS",IF(F133="TV","PS", IF(F133="MI","PS", IF(F133="MT","PS", IF(F133="URG","URGO",""))))))))))))))))))))))))))</f>
        <v>N</v>
      </c>
      <c r="G134" s="25" t="str">
        <f>IF(AND(G133="URG",G132="S"),"URGS",IF(AND(G133="N",G132="F",H132="F"),"NFFF",IF(AND(G133="N",G132="D",H132="F"),"NFF",IF(AND(G133="N",G132="D"),"NFO",IF(AND(G133="N",G132="S"),"NFS",IF(AND(G133="N",G132="F"),"NF",IF(AND(G133="N",G132="D"),"NF",IF(G133="N","N",IF(AND(G133="M",G132="F"),"MF",IF(AND(G133="M",G132="D"),"MF",IF(G133="M","M",IF(AND(G133="T",G132="F"),"TF",IF(AND(G133="T",G132="D"),"TF",IF(G133="T","T",IF(AND(G133="C",G132="F"),"CF",IF(AND(G133="C",G132="D"),"CF",IF(G133="C","C",IF(AND(G133="L",G132="F"),"LF",IF(AND(G133="L",G132="D"),"LF", IF(G133="L","L",IF(G133="SC","PS", IF(G133="SA","PS",IF(G133="TV","PS", IF(G133="MI","PS", IF(G133="MT","PS", IF(G133="URG","URGO",""))))))))))))))))))))))))))</f>
        <v>NFS</v>
      </c>
      <c r="H134" s="25" t="str">
        <f>IF(AND(H133="URG",H132="S"),"URGS",IF(AND(H133="N",H132="F",I132="F"),"NFFF",IF(AND(H133="N",H132="D",I132="F"),"NFF",IF(AND(H133="N",H132="D"),"NFO",IF(AND(H133="N",H132="S"),"NFS",IF(AND(H133="N",H132="F"),"NF",IF(AND(H133="N",H132="D"),"NF",IF(H133="N","N",IF(AND(H133="M",H132="F"),"MF",IF(AND(H133="M",H132="D"),"MF",IF(H133="M","M",IF(AND(H133="T",H132="F"),"TF",IF(AND(H133="T",H132="D"),"TF",IF(H133="T","T",IF(AND(H133="C",H132="F"),"CF",IF(AND(H133="C",H132="D"),"CF",IF(H133="C","C",IF(AND(H133="L",H132="F"),"LF",IF(AND(H133="L",H132="D"),"LF", IF(H133="L","L",IF(H133="SC","PS", IF(H133="SA","PS",IF(H133="TV","PS", IF(H133="MI","PS", IF(H133="MT","PS", IF(H133="URG","URGO",""))))))))))))))))))))))))))</f>
        <v>NFO</v>
      </c>
      <c r="I134" s="25"/>
      <c r="J134" s="25" t="str">
        <f t="shared" ref="J134" si="445">IF(AND(J133="URG",J132="S"),"URGS",IF(AND(J133="N",J132="F",K132="F"),"NFFF",IF(AND(J133="N",J132="D",K132="F"),"NFF",IF(AND(J133="N",J132="D"),"NFO",IF(AND(J133="N",J132="S"),"NFS",IF(AND(J133="N",J132="F"),"NF",IF(AND(J133="N",J132="D"),"NF",IF(J133="N","N",IF(AND(J133="M",J132="F"),"MF",IF(AND(J133="M",J132="D"),"MF",IF(J133="M","M",IF(AND(J133="T",J132="F"),"TF",IF(AND(J133="T",J132="D"),"TF",IF(J133="T","T",IF(AND(J133="C",J132="F"),"CF",IF(AND(J133="C",J132="D"),"CF",IF(J133="C","C",IF(AND(J133="L",J132="F"),"LF",IF(AND(J133="L",J132="D"),"LF", IF(J133="L","L",IF(J133="SC","PS", IF(J133="SA","PS",IF(J133="TV","PS", IF(J133="MI","PS", IF(J133="MT","PS", IF(J133="URG","URGO",""))))))))))))))))))))))))))</f>
        <v>N</v>
      </c>
      <c r="K134" s="25" t="str">
        <f t="shared" ref="K134" si="446">IF(AND(K133="URG",K132="S"),"URGS",IF(AND(K133="N",K132="F",L132="F"),"NFFF",IF(AND(K133="N",K132="D",L132="F"),"NFF",IF(AND(K133="N",K132="D"),"NFO",IF(AND(K133="N",K132="S"),"NFS",IF(AND(K133="N",K132="F"),"NF",IF(AND(K133="N",K132="D"),"NF",IF(K133="N","N",IF(AND(K133="M",K132="F"),"MF",IF(AND(K133="M",K132="D"),"MF",IF(K133="M","M",IF(AND(K133="T",K132="F"),"TF",IF(AND(K133="T",K132="D"),"TF",IF(K133="T","T",IF(AND(K133="C",K132="F"),"CF",IF(AND(K133="C",K132="D"),"CF",IF(K133="C","C",IF(AND(K133="L",K132="F"),"LF",IF(AND(K133="L",K132="D"),"LF", IF(K133="L","L",IF(K133="SC","PS", IF(K133="SA","PS",IF(K133="TV","PS", IF(K133="MI","PS", IF(K133="MT","PS", IF(K133="URG","URGO",""))))))))))))))))))))))))))</f>
        <v>N</v>
      </c>
      <c r="L134" s="25" t="str">
        <f t="shared" ref="L134" si="447">IF(AND(L133="URG",L132="S"),"URGS",IF(AND(L133="N",L132="F",M132="F"),"NFFF",IF(AND(L133="N",L132="D",M132="F"),"NFF",IF(AND(L133="N",L132="D"),"NFO",IF(AND(L133="N",L132="S"),"NFS",IF(AND(L133="N",L132="F"),"NF",IF(AND(L133="N",L132="D"),"NF",IF(L133="N","N",IF(AND(L133="M",L132="F"),"MF",IF(AND(L133="M",L132="D"),"MF",IF(L133="M","M",IF(AND(L133="T",L132="F"),"TF",IF(AND(L133="T",L132="D"),"TF",IF(L133="T","T",IF(AND(L133="C",L132="F"),"CF",IF(AND(L133="C",L132="D"),"CF",IF(L133="C","C",IF(AND(L133="L",L132="F"),"LF",IF(AND(L133="L",L132="D"),"LF", IF(L133="L","L",IF(L133="SC","PS", IF(L133="SA","PS",IF(L133="TV","PS", IF(L133="MI","PS", IF(L133="MT","PS", IF(L133="URG","URGO",""))))))))))))))))))))))))))</f>
        <v>N</v>
      </c>
      <c r="M134" s="25" t="str">
        <f t="shared" ref="M134" si="448">IF(AND(M133="URG",M132="S"),"URGS",IF(AND(M133="N",M132="F",N132="F"),"NFFF",IF(AND(M133="N",M132="D",N132="F"),"NFF",IF(AND(M133="N",M132="D"),"NFO",IF(AND(M133="N",M132="S"),"NFS",IF(AND(M133="N",M132="F"),"NF",IF(AND(M133="N",M132="D"),"NF",IF(M133="N","N",IF(AND(M133="M",M132="F"),"MF",IF(AND(M133="M",M132="D"),"MF",IF(M133="M","M",IF(AND(M133="T",M132="F"),"TF",IF(AND(M133="T",M132="D"),"TF",IF(M133="T","T",IF(AND(M133="C",M132="F"),"CF",IF(AND(M133="C",M132="D"),"CF",IF(M133="C","C",IF(AND(M133="L",M132="F"),"LF",IF(AND(M133="L",M132="D"),"LF", IF(M133="L","L",IF(M133="SC","PS", IF(M133="SA","PS",IF(M133="TV","PS", IF(M133="MI","PS", IF(M133="MT","PS", IF(M133="URG","URGO",""))))))))))))))))))))))))))</f>
        <v>N</v>
      </c>
      <c r="N134" s="25" t="str">
        <f t="shared" ref="N134" si="449">IF(AND(N133="URG",N132="S"),"URGS",IF(AND(N133="N",N132="F",O132="F"),"NFFF",IF(AND(N133="N",N132="D",O132="F"),"NFF",IF(AND(N133="N",N132="D"),"NFO",IF(AND(N133="N",N132="S"),"NFS",IF(AND(N133="N",N132="F"),"NF",IF(AND(N133="N",N132="D"),"NF",IF(N133="N","N",IF(AND(N133="M",N132="F"),"MF",IF(AND(N133="M",N132="D"),"MF",IF(N133="M","M",IF(AND(N133="T",N132="F"),"TF",IF(AND(N133="T",N132="D"),"TF",IF(N133="T","T",IF(AND(N133="C",N132="F"),"CF",IF(AND(N133="C",N132="D"),"CF",IF(N133="C","C",IF(AND(N133="L",N132="F"),"LF",IF(AND(N133="L",N132="D"),"LF", IF(N133="L","L",IF(N133="SC","PS", IF(N133="SA","PS",IF(N133="TV","PS", IF(N133="MI","PS", IF(N133="MT","PS", IF(N133="URG","URGO",""))))))))))))))))))))))))))</f>
        <v>NFS</v>
      </c>
      <c r="O134" s="25" t="str">
        <f t="shared" ref="O134" si="450">IF(AND(O133="URG",O132="S"),"URGS",IF(AND(O133="N",O132="F",P132="F"),"NFFF",IF(AND(O133="N",O132="D",P132="F"),"NFF",IF(AND(O133="N",O132="D"),"NFO",IF(AND(O133="N",O132="S"),"NFS",IF(AND(O133="N",O132="F"),"NF",IF(AND(O133="N",O132="D"),"NF",IF(O133="N","N",IF(AND(O133="M",O132="F"),"MF",IF(AND(O133="M",O132="D"),"MF",IF(O133="M","M",IF(AND(O133="T",O132="F"),"TF",IF(AND(O133="T",O132="D"),"TF",IF(O133="T","T",IF(AND(O133="C",O132="F"),"CF",IF(AND(O133="C",O132="D"),"CF",IF(O133="C","C",IF(AND(O133="L",O132="F"),"LF",IF(AND(O133="L",O132="D"),"LF", IF(O133="L","L",IF(O133="SC","PS", IF(O133="SA","PS",IF(O133="TV","PS", IF(O133="MI","PS", IF(O133="MT","PS", IF(O133="URG","URGO",""))))))))))))))))))))))))))</f>
        <v>NFF</v>
      </c>
      <c r="P134" s="25" t="str">
        <f t="shared" ref="P134" si="451">IF(AND(P133="URG",P132="S"),"URGS",IF(AND(P133="N",P132="F",Q132="F"),"NFFF",IF(AND(P133="N",P132="D",Q132="F"),"NFF",IF(AND(P133="N",P132="D"),"NFO",IF(AND(P133="N",P132="S"),"NFS",IF(AND(P133="N",P132="F"),"NF",IF(AND(P133="N",P132="D"),"NF",IF(P133="N","N",IF(AND(P133="M",P132="F"),"MF",IF(AND(P133="M",P132="D"),"MF",IF(P133="M","M",IF(AND(P133="T",P132="F"),"TF",IF(AND(P133="T",P132="D"),"TF",IF(P133="T","T",IF(AND(P133="C",P132="F"),"CF",IF(AND(P133="C",P132="D"),"CF",IF(P133="C","C",IF(AND(P133="L",P132="F"),"LF",IF(AND(P133="L",P132="D"),"LF", IF(P133="L","L",IF(P133="SC","PS", IF(P133="SA","PS",IF(P133="TV","PS", IF(P133="MI","PS", IF(P133="MT","PS", IF(P133="URG","URGO",""))))))))))))))))))))))))))</f>
        <v>NF</v>
      </c>
      <c r="Q134" s="25" t="str">
        <f t="shared" ref="Q134" si="452">IF(AND(Q133="URG",Q132="S"),"URGS",IF(AND(Q133="N",Q132="F",R132="F"),"NFFF",IF(AND(Q133="N",Q132="D",R132="F"),"NFF",IF(AND(Q133="N",Q132="D"),"NFO",IF(AND(Q133="N",Q132="S"),"NFS",IF(AND(Q133="N",Q132="F"),"NF",IF(AND(Q133="N",Q132="D"),"NF",IF(Q133="N","N",IF(AND(Q133="M",Q132="F"),"MF",IF(AND(Q133="M",Q132="D"),"MF",IF(Q133="M","M",IF(AND(Q133="T",Q132="F"),"TF",IF(AND(Q133="T",Q132="D"),"TF",IF(Q133="T","T",IF(AND(Q133="C",Q132="F"),"CF",IF(AND(Q133="C",Q132="D"),"CF",IF(Q133="C","C",IF(AND(Q133="L",Q132="F"),"LF",IF(AND(Q133="L",Q132="D"),"LF", IF(Q133="L","L",IF(Q133="SC","PS", IF(Q133="SA","PS",IF(Q133="TV","PS", IF(Q133="MI","PS", IF(Q133="MT","PS", IF(Q133="URG","URGO",""))))))))))))))))))))))))))</f>
        <v>N</v>
      </c>
      <c r="R134" s="25" t="str">
        <f t="shared" ref="R134" si="453">IF(AND(R133="URG",R132="S"),"URGS",IF(AND(R133="N",R132="F",S132="F"),"NFFF",IF(AND(R133="N",R132="D",S132="F"),"NFF",IF(AND(R133="N",R132="D"),"NFO",IF(AND(R133="N",R132="S"),"NFS",IF(AND(R133="N",R132="F"),"NF",IF(AND(R133="N",R132="D"),"NF",IF(R133="N","N",IF(AND(R133="M",R132="F"),"MF",IF(AND(R133="M",R132="D"),"MF",IF(R133="M","M",IF(AND(R133="T",R132="F"),"TF",IF(AND(R133="T",R132="D"),"TF",IF(R133="T","T",IF(AND(R133="C",R132="F"),"CF",IF(AND(R133="C",R132="D"),"CF",IF(R133="C","C",IF(AND(R133="L",R132="F"),"LF",IF(AND(R133="L",R132="D"),"LF", IF(R133="L","L",IF(R133="SC","PS", IF(R133="SA","PS",IF(R133="TV","PS", IF(R133="MI","PS", IF(R133="MT","PS", IF(R133="URG","URGO",""))))))))))))))))))))))))))</f>
        <v>N</v>
      </c>
      <c r="S134" s="25" t="str">
        <f t="shared" ref="S134" si="454">IF(AND(S133="URG",S132="S"),"URGS",IF(AND(S133="N",S132="F",T132="F"),"NFFF",IF(AND(S133="N",S132="D",T132="F"),"NFF",IF(AND(S133="N",S132="D"),"NFO",IF(AND(S133="N",S132="S"),"NFS",IF(AND(S133="N",S132="F"),"NF",IF(AND(S133="N",S132="D"),"NF",IF(S133="N","N",IF(AND(S133="M",S132="F"),"MF",IF(AND(S133="M",S132="D"),"MF",IF(S133="M","M",IF(AND(S133="T",S132="F"),"TF",IF(AND(S133="T",S132="D"),"TF",IF(S133="T","T",IF(AND(S133="C",S132="F"),"CF",IF(AND(S133="C",S132="D"),"CF",IF(S133="C","C",IF(AND(S133="L",S132="F"),"LF",IF(AND(S133="L",S132="D"),"LF", IF(S133="L","L",IF(S133="SC","PS", IF(S133="SA","PS",IF(S133="TV","PS", IF(S133="MI","PS", IF(S133="MT","PS", IF(S133="URG","URGO",""))))))))))))))))))))))))))</f>
        <v>N</v>
      </c>
      <c r="T134" s="25" t="str">
        <f t="shared" ref="T134" si="455">IF(AND(T133="URG",T132="S"),"URGS",IF(AND(T133="N",T132="F",U132="F"),"NFFF",IF(AND(T133="N",T132="D",U132="F"),"NFF",IF(AND(T133="N",T132="D"),"NFO",IF(AND(T133="N",T132="S"),"NFS",IF(AND(T133="N",T132="F"),"NF",IF(AND(T133="N",T132="D"),"NF",IF(T133="N","N",IF(AND(T133="M",T132="F"),"MF",IF(AND(T133="M",T132="D"),"MF",IF(T133="M","M",IF(AND(T133="T",T132="F"),"TF",IF(AND(T133="T",T132="D"),"TF",IF(T133="T","T",IF(AND(T133="C",T132="F"),"CF",IF(AND(T133="C",T132="D"),"CF",IF(T133="C","C",IF(AND(T133="L",T132="F"),"LF",IF(AND(T133="L",T132="D"),"LF", IF(T133="L","L",IF(T133="SC","PS", IF(T133="SA","PS",IF(T133="TV","PS", IF(T133="MI","PS", IF(T133="MT","PS", IF(T133="URG","URGO",""))))))))))))))))))))))))))</f>
        <v>N</v>
      </c>
      <c r="U134" s="25" t="str">
        <f t="shared" ref="U134" si="456">IF(AND(U133="URG",U132="S"),"URGS",IF(AND(U133="N",U132="F",V132="F"),"NFFF",IF(AND(U133="N",U132="D",V132="F"),"NFF",IF(AND(U133="N",U132="D"),"NFO",IF(AND(U133="N",U132="S"),"NFS",IF(AND(U133="N",U132="F"),"NF",IF(AND(U133="N",U132="D"),"NF",IF(U133="N","N",IF(AND(U133="M",U132="F"),"MF",IF(AND(U133="M",U132="D"),"MF",IF(U133="M","M",IF(AND(U133="T",U132="F"),"TF",IF(AND(U133="T",U132="D"),"TF",IF(U133="T","T",IF(AND(U133="C",U132="F"),"CF",IF(AND(U133="C",U132="D"),"CF",IF(U133="C","C",IF(AND(U133="L",U132="F"),"LF",IF(AND(U133="L",U132="D"),"LF", IF(U133="L","L",IF(U133="SC","PS", IF(U133="SA","PS",IF(U133="TV","PS", IF(U133="MI","PS", IF(U133="MT","PS", IF(U133="URG","URGO",""))))))))))))))))))))))))))</f>
        <v>NFS</v>
      </c>
      <c r="V134" s="25" t="str">
        <f t="shared" ref="V134" si="457">IF(AND(V133="URG",V132="S"),"URGS",IF(AND(V133="N",V132="F",W132="F"),"NFFF",IF(AND(V133="N",V132="D",W132="F"),"NFF",IF(AND(V133="N",V132="D"),"NFO",IF(AND(V133="N",V132="S"),"NFS",IF(AND(V133="N",V132="F"),"NF",IF(AND(V133="N",V132="D"),"NF",IF(V133="N","N",IF(AND(V133="M",V132="F"),"MF",IF(AND(V133="M",V132="D"),"MF",IF(V133="M","M",IF(AND(V133="T",V132="F"),"TF",IF(AND(V133="T",V132="D"),"TF",IF(V133="T","T",IF(AND(V133="C",V132="F"),"CF",IF(AND(V133="C",V132="D"),"CF",IF(V133="C","C",IF(AND(V133="L",V132="F"),"LF",IF(AND(V133="L",V132="D"),"LF", IF(V133="L","L",IF(V133="SC","PS", IF(V133="SA","PS",IF(V133="TV","PS", IF(V133="MI","PS", IF(V133="MT","PS", IF(V133="URG","URGO",""))))))))))))))))))))))))))</f>
        <v>NFO</v>
      </c>
      <c r="W134" s="25" t="str">
        <f t="shared" ref="W134" si="458">IF(AND(W133="URG",W132="S"),"URGS",IF(AND(W133="N",W132="F",X132="F"),"NFFF",IF(AND(W133="N",W132="D",X132="F"),"NFF",IF(AND(W133="N",W132="D"),"NFO",IF(AND(W133="N",W132="S"),"NFS",IF(AND(W133="N",W132="F"),"NF",IF(AND(W133="N",W132="D"),"NF",IF(W133="N","N",IF(AND(W133="M",W132="F"),"MF",IF(AND(W133="M",W132="D"),"MF",IF(W133="M","M",IF(AND(W133="T",W132="F"),"TF",IF(AND(W133="T",W132="D"),"TF",IF(W133="T","T",IF(AND(W133="C",W132="F"),"CF",IF(AND(W133="C",W132="D"),"CF",IF(W133="C","C",IF(AND(W133="L",W132="F"),"LF",IF(AND(W133="L",W132="D"),"LF", IF(W133="L","L",IF(W133="SC","PS", IF(W133="SA","PS",IF(W133="TV","PS", IF(W133="MI","PS", IF(W133="MT","PS", IF(W133="URG","URGO",""))))))))))))))))))))))))))</f>
        <v>N</v>
      </c>
      <c r="X134" s="25" t="str">
        <f t="shared" ref="X134" si="459">IF(AND(X133="URG",X132="S"),"URGS",IF(AND(X133="N",X132="F",Y132="F"),"NFFF",IF(AND(X133="N",X132="D",Y132="F"),"NFF",IF(AND(X133="N",X132="D"),"NFO",IF(AND(X133="N",X132="S"),"NFS",IF(AND(X133="N",X132="F"),"NF",IF(AND(X133="N",X132="D"),"NF",IF(X133="N","N",IF(AND(X133="M",X132="F"),"MF",IF(AND(X133="M",X132="D"),"MF",IF(X133="M","M",IF(AND(X133="T",X132="F"),"TF",IF(AND(X133="T",X132="D"),"TF",IF(X133="T","T",IF(AND(X133="C",X132="F"),"CF",IF(AND(X133="C",X132="D"),"CF",IF(X133="C","C",IF(AND(X133="L",X132="F"),"LF",IF(AND(X133="L",X132="D"),"LF", IF(X133="L","L",IF(X133="SC","PS", IF(X133="SA","PS",IF(X133="TV","PS", IF(X133="MI","PS", IF(X133="MT","PS", IF(X133="URG","URGO",""))))))))))))))))))))))))))</f>
        <v>N</v>
      </c>
      <c r="Y134" s="25" t="str">
        <f t="shared" ref="Y134" si="460">IF(AND(Y133="URG",Y132="S"),"URGS",IF(AND(Y133="N",Y132="F",Z132="F"),"NFFF",IF(AND(Y133="N",Y132="D",Z132="F"),"NFF",IF(AND(Y133="N",Y132="D"),"NFO",IF(AND(Y133="N",Y132="S"),"NFS",IF(AND(Y133="N",Y132="F"),"NF",IF(AND(Y133="N",Y132="D"),"NF",IF(Y133="N","N",IF(AND(Y133="M",Y132="F"),"MF",IF(AND(Y133="M",Y132="D"),"MF",IF(Y133="M","M",IF(AND(Y133="T",Y132="F"),"TF",IF(AND(Y133="T",Y132="D"),"TF",IF(Y133="T","T",IF(AND(Y133="C",Y132="F"),"CF",IF(AND(Y133="C",Y132="D"),"CF",IF(Y133="C","C",IF(AND(Y133="L",Y132="F"),"LF",IF(AND(Y133="L",Y132="D"),"LF", IF(Y133="L","L",IF(Y133="SC","PS", IF(Y133="SA","PS",IF(Y133="TV","PS", IF(Y133="MI","PS", IF(Y133="MT","PS", IF(Y133="URG","URGO",""))))))))))))))))))))))))))</f>
        <v>N</v>
      </c>
      <c r="Z134" s="25" t="str">
        <f t="shared" ref="Z134" si="461">IF(AND(Z133="URG",Z132="S"),"URGS",IF(AND(Z133="N",Z132="F",AA132="F"),"NFFF",IF(AND(Z133="N",Z132="D",AA132="F"),"NFF",IF(AND(Z133="N",Z132="D"),"NFO",IF(AND(Z133="N",Z132="S"),"NFS",IF(AND(Z133="N",Z132="F"),"NF",IF(AND(Z133="N",Z132="D"),"NF",IF(Z133="N","N",IF(AND(Z133="M",Z132="F"),"MF",IF(AND(Z133="M",Z132="D"),"MF",IF(Z133="M","M",IF(AND(Z133="T",Z132="F"),"TF",IF(AND(Z133="T",Z132="D"),"TF",IF(Z133="T","T",IF(AND(Z133="C",Z132="F"),"CF",IF(AND(Z133="C",Z132="D"),"CF",IF(Z133="C","C",IF(AND(Z133="L",Z132="F"),"LF",IF(AND(Z133="L",Z132="D"),"LF", IF(Z133="L","L",IF(Z133="SC","PS", IF(Z133="SA","PS",IF(Z133="TV","PS", IF(Z133="MI","PS", IF(Z133="MT","PS", IF(Z133="URG","URGO",""))))))))))))))))))))))))))</f>
        <v>N</v>
      </c>
      <c r="AA134" s="25" t="str">
        <f t="shared" ref="AA134" si="462">IF(AND(AA133="URG",AA132="S"),"URGS",IF(AND(AA133="N",AA132="F",AB132="F"),"NFFF",IF(AND(AA133="N",AA132="D",AB132="F"),"NFF",IF(AND(AA133="N",AA132="D"),"NFO",IF(AND(AA133="N",AA132="S"),"NFS",IF(AND(AA133="N",AA132="F"),"NF",IF(AND(AA133="N",AA132="D"),"NF",IF(AA133="N","N",IF(AND(AA133="M",AA132="F"),"MF",IF(AND(AA133="M",AA132="D"),"MF",IF(AA133="M","M",IF(AND(AA133="T",AA132="F"),"TF",IF(AND(AA133="T",AA132="D"),"TF",IF(AA133="T","T",IF(AND(AA133="C",AA132="F"),"CF",IF(AND(AA133="C",AA132="D"),"CF",IF(AA133="C","C",IF(AND(AA133="L",AA132="F"),"LF",IF(AND(AA133="L",AA132="D"),"LF", IF(AA133="L","L",IF(AA133="SC","PS", IF(AA133="SA","PS",IF(AA133="TV","PS", IF(AA133="MI","PS", IF(AA133="MT","PS", IF(AA133="URG","URGO",""))))))))))))))))))))))))))</f>
        <v>N</v>
      </c>
      <c r="AB134" s="25" t="str">
        <f t="shared" ref="AB134" si="463">IF(AND(AB133="URG",AB132="S"),"URGS",IF(AND(AB133="N",AB132="F",AC132="F"),"NFFF",IF(AND(AB133="N",AB132="D",AC132="F"),"NFF",IF(AND(AB133="N",AB132="D"),"NFO",IF(AND(AB133="N",AB132="S"),"NFS",IF(AND(AB133="N",AB132="F"),"NF",IF(AND(AB133="N",AB132="D"),"NF",IF(AB133="N","N",IF(AND(AB133="M",AB132="F"),"MF",IF(AND(AB133="M",AB132="D"),"MF",IF(AB133="M","M",IF(AND(AB133="T",AB132="F"),"TF",IF(AND(AB133="T",AB132="D"),"TF",IF(AB133="T","T",IF(AND(AB133="C",AB132="F"),"CF",IF(AND(AB133="C",AB132="D"),"CF",IF(AB133="C","C",IF(AND(AB133="L",AB132="F"),"LF",IF(AND(AB133="L",AB132="D"),"LF", IF(AB133="L","L",IF(AB133="SC","PS", IF(AB133="SA","PS",IF(AB133="TV","PS", IF(AB133="MI","PS", IF(AB133="MT","PS", IF(AB133="URG","URGO",""))))))))))))))))))))))))))</f>
        <v>NFS</v>
      </c>
      <c r="AC134" s="25" t="str">
        <f t="shared" ref="AC134" si="464">IF(AND(AC133="URG",AC132="S"),"URGS",IF(AND(AC133="N",AC132="F",AD132="F"),"NFFF",IF(AND(AC133="N",AC132="D",AD132="F"),"NFF",IF(AND(AC133="N",AC132="D"),"NFO",IF(AND(AC133="N",AC132="S"),"NFS",IF(AND(AC133="N",AC132="F"),"NF",IF(AND(AC133="N",AC132="D"),"NF",IF(AC133="N","N",IF(AND(AC133="M",AC132="F"),"MF",IF(AND(AC133="M",AC132="D"),"MF",IF(AC133="M","M",IF(AND(AC133="T",AC132="F"),"TF",IF(AND(AC133="T",AC132="D"),"TF",IF(AC133="T","T",IF(AND(AC133="C",AC132="F"),"CF",IF(AND(AC133="C",AC132="D"),"CF",IF(AC133="C","C",IF(AND(AC133="L",AC132="F"),"LF",IF(AND(AC133="L",AC132="D"),"LF", IF(AC133="L","L",IF(AC133="SC","PS", IF(AC133="SA","PS",IF(AC133="TV","PS", IF(AC133="MI","PS", IF(AC133="MT","PS", IF(AC133="URG","URGO",""))))))))))))))))))))))))))</f>
        <v>NFO</v>
      </c>
      <c r="AD134" s="25" t="str">
        <f t="shared" ref="AD134" si="465">IF(AND(AD133="URG",AD132="S"),"URGS",IF(AND(AD133="N",AD132="F",AE132="F"),"NFFF",IF(AND(AD133="N",AD132="D",AE132="F"),"NFF",IF(AND(AD133="N",AD132="D"),"NFO",IF(AND(AD133="N",AD132="S"),"NFS",IF(AND(AD133="N",AD132="F"),"NF",IF(AND(AD133="N",AD132="D"),"NF",IF(AD133="N","N",IF(AND(AD133="M",AD132="F"),"MF",IF(AND(AD133="M",AD132="D"),"MF",IF(AD133="M","M",IF(AND(AD133="T",AD132="F"),"TF",IF(AND(AD133="T",AD132="D"),"TF",IF(AD133="T","T",IF(AND(AD133="C",AD132="F"),"CF",IF(AND(AD133="C",AD132="D"),"CF",IF(AD133="C","C",IF(AND(AD133="L",AD132="F"),"LF",IF(AND(AD133="L",AD132="D"),"LF", IF(AD133="L","L",IF(AD133="SC","PS", IF(AD133="SA","PS",IF(AD133="TV","PS", IF(AD133="MI","PS", IF(AD133="MT","PS", IF(AD133="URG","URGO",""))))))))))))))))))))))))))</f>
        <v>N</v>
      </c>
      <c r="AE134" s="25" t="str">
        <f t="shared" ref="AE134" si="466">IF(AND(AE133="URG",AE132="S"),"URGS",IF(AND(AE133="N",AE132="F",AF132="F"),"NFFF",IF(AND(AE133="N",AE132="D",AF132="F"),"NFF",IF(AND(AE133="N",AE132="D"),"NFO",IF(AND(AE133="N",AE132="S"),"NFS",IF(AND(AE133="N",AE132="F"),"NF",IF(AND(AE133="N",AE132="D"),"NF",IF(AE133="N","N",IF(AND(AE133="M",AE132="F"),"MF",IF(AND(AE133="M",AE132="D"),"MF",IF(AE133="M","M",IF(AND(AE133="T",AE132="F"),"TF",IF(AND(AE133="T",AE132="D"),"TF",IF(AE133="T","T",IF(AND(AE133="C",AE132="F"),"CF",IF(AND(AE133="C",AE132="D"),"CF",IF(AE133="C","C",IF(AND(AE133="L",AE132="F"),"LF",IF(AND(AE133="L",AE132="D"),"LF", IF(AE133="L","L",IF(AE133="SC","PS", IF(AE133="SA","PS",IF(AE133="TV","PS", IF(AE133="MI","PS", IF(AE133="MT","PS", IF(AE133="URG","URGO",""))))))))))))))))))))))))))</f>
        <v>N</v>
      </c>
      <c r="AF134" s="25" t="str">
        <f t="shared" ref="AF134" si="467">IF(AND(AF133="URG",AF132="S"),"URGS",IF(AND(AF133="N",AF132="F",AG132="F"),"NFFF",IF(AND(AF133="N",AF132="D",AG132="F"),"NFF",IF(AND(AF133="N",AF132="D"),"NFO",IF(AND(AF133="N",AF132="S"),"NFS",IF(AND(AF133="N",AF132="F"),"NF",IF(AND(AF133="N",AF132="D"),"NF",IF(AF133="N","N",IF(AND(AF133="M",AF132="F"),"MF",IF(AND(AF133="M",AF132="D"),"MF",IF(AF133="M","M",IF(AND(AF133="T",AF132="F"),"TF",IF(AND(AF133="T",AF132="D"),"TF",IF(AF133="T","T",IF(AND(AF133="C",AF132="F"),"CF",IF(AND(AF133="C",AF132="D"),"CF",IF(AF133="C","C",IF(AND(AF133="L",AF132="F"),"LF",IF(AND(AF133="L",AF132="D"),"LF", IF(AF133="L","L",IF(AF133="SC","PS", IF(AF133="SA","PS",IF(AF133="TV","PS", IF(AF133="MI","PS", IF(AF133="MT","PS", IF(AF133="URG","URGO",""))))))))))))))))))))))))))</f>
        <v>N</v>
      </c>
      <c r="AG134" s="25" t="str">
        <f t="shared" ref="AG134" si="468">IF(AND(AG133="URG",AG132="S"),"URGS",IF(AND(AG133="N",AG132="F",AH132="F"),"NFFF",IF(AND(AG133="N",AG132="D",AH132="F"),"NFF",IF(AND(AG133="N",AG132="D"),"NFO",IF(AND(AG133="N",AG132="S"),"NFS",IF(AND(AG133="N",AG132="F"),"NF",IF(AND(AG133="N",AG132="D"),"NF",IF(AG133="N","N",IF(AND(AG133="M",AG132="F"),"MF",IF(AND(AG133="M",AG132="D"),"MF",IF(AG133="M","M",IF(AND(AG133="T",AG132="F"),"TF",IF(AND(AG133="T",AG132="D"),"TF",IF(AG133="T","T",IF(AND(AG133="C",AG132="F"),"CF",IF(AND(AG133="C",AG132="D"),"CF",IF(AG133="C","C",IF(AND(AG133="L",AG132="F"),"LF",IF(AND(AG133="L",AG132="D"),"LF", IF(AG133="L","L",IF(AG133="SC","PS", IF(AG133="SA","PS",IF(AG133="TV","PS", IF(AG133="MI","PS", IF(AG133="MT","PS", IF(AG133="URG","URGO",""))))))))))))))))))))))))))</f>
        <v>N</v>
      </c>
      <c r="AH134" s="25" t="str">
        <f t="shared" ref="AH134" si="469">IF(AND(AH133="URG",AH132="S"),"URGS",IF(AND(AH133="N",AH132="F",AI132="F"),"NFFF",IF(AND(AH133="N",AH132="D",AI132="F"),"NFF",IF(AND(AH133="N",AH132="D"),"NFO",IF(AND(AH133="N",AH132="S"),"NFS",IF(AND(AH133="N",AH132="F"),"NF",IF(AND(AH133="N",AH132="D"),"NF",IF(AH133="N","N",IF(AND(AH133="M",AH132="F"),"MF",IF(AND(AH133="M",AH132="D"),"MF",IF(AH133="M","M",IF(AND(AH133="T",AH132="F"),"TF",IF(AND(AH133="T",AH132="D"),"TF",IF(AH133="T","T",IF(AND(AH133="C",AH132="F"),"CF",IF(AND(AH133="C",AH132="D"),"CF",IF(AH133="C","C",IF(AND(AH133="L",AH132="F"),"LF",IF(AND(AH133="L",AH132="D"),"LF", IF(AH133="L","L",IF(AH133="SC","PS", IF(AH133="SA","PS",IF(AH133="TV","PS", IF(AH133="MI","PS", IF(AH133="MT","PS", IF(AH133="URG","URGO",""))))))))))))))))))))))))))</f>
        <v>N</v>
      </c>
      <c r="AI134" s="25" t="str">
        <f t="shared" ref="AI134" si="470">IF(AND(AI133="URG",AI132="S"),"URGS",IF(AND(AI133="N",AI132="F",AJ132="F"),"NFFF",IF(AND(AI133="N",AI132="D",AJ132="F"),"NFF",IF(AND(AI133="N",AI132="D"),"NFO",IF(AND(AI133="N",AI132="S"),"NFS",IF(AND(AI133="N",AI132="F"),"NF",IF(AND(AI133="N",AI132="D"),"NF",IF(AI133="N","N",IF(AND(AI133="M",AI132="F"),"MF",IF(AND(AI133="M",AI132="D"),"MF",IF(AI133="M","M",IF(AND(AI133="T",AI132="F"),"TF",IF(AND(AI133="T",AI132="D"),"TF",IF(AI133="T","T",IF(AND(AI133="C",AI132="F"),"CF",IF(AND(AI133="C",AI132="D"),"CF",IF(AI133="C","C",IF(AND(AI133="L",AI132="F"),"LF",IF(AND(AI133="L",AI132="D"),"LF", IF(AI133="L","L",IF(AI133="SC","PS", IF(AI133="SA","PS",IF(AI133="TV","PS", IF(AI133="MI","PS", IF(AI133="MT","PS", IF(AI133="URG","URGO",""))))))))))))))))))))))))))</f>
        <v>NFS</v>
      </c>
    </row>
    <row r="135" spans="1:35" x14ac:dyDescent="0.2">
      <c r="A135" s="126" t="s">
        <v>24</v>
      </c>
      <c r="B135" s="27">
        <f t="shared" ref="B135:B142" si="471">SUM(E135:AK135)</f>
        <v>0</v>
      </c>
      <c r="C135" s="158">
        <f>B131/240</f>
        <v>8640.972083333334</v>
      </c>
      <c r="D135" s="28">
        <f>B135*C135*0</f>
        <v>0</v>
      </c>
      <c r="E135" s="59">
        <f>IF(E139&gt;0,(IF(AND(E134="PS",E132="S"),4,IF(E134="M",6,IF(E134="T",5,IF(E134="C",11,IF(E134="N",0,IF(E134="NF",0,IF(E134="NFO",0, IF(E134="URGS",4,IF(E134="URGO",8, IF(E134="PS",8,""))))))))))-E139), IF(AND(E134="PS",E132="S"),4,IF(E134="M",6,IF(E134="T",5,IF(E134="C",11,IF(E134="N",0,IF(E134="NF",0,IF(E134="NFO",0, IF(E134="URGS",4,IF(E134="URGO",8, IF(E134="PS",8,"")))))))))))</f>
        <v>0</v>
      </c>
      <c r="F135" s="59">
        <f t="shared" ref="F135:AI135" si="472">IF(F139&gt;0,(IF(AND(F134="PS",F132="S"),4,IF(F134="M",6,IF(F134="T",5,IF(F134="C",11,IF(F134="N",0,IF(F134="NF",0,IF(F134="NFO",0, IF(F134="URGS",4,IF(F134="URGO",8, IF(F134="PS",8,""))))))))))-F139), IF(AND(F134="PS",F132="S"),4,IF(F134="M",6,IF(F134="T",5,IF(F134="C",11,IF(F134="N",0,IF(F134="NF",0,IF(F134="NFO",0, IF(F134="URGS",4,IF(F134="URGO",8, IF(F134="PS",8,"")))))))))))</f>
        <v>0</v>
      </c>
      <c r="G135" s="59" t="str">
        <f t="shared" si="472"/>
        <v/>
      </c>
      <c r="H135" s="59">
        <f t="shared" si="472"/>
        <v>0</v>
      </c>
      <c r="I135" s="59" t="str">
        <f t="shared" si="472"/>
        <v/>
      </c>
      <c r="J135" s="59">
        <f t="shared" si="472"/>
        <v>0</v>
      </c>
      <c r="K135" s="59">
        <f t="shared" si="472"/>
        <v>0</v>
      </c>
      <c r="L135" s="59">
        <f t="shared" si="472"/>
        <v>0</v>
      </c>
      <c r="M135" s="59">
        <f t="shared" si="472"/>
        <v>0</v>
      </c>
      <c r="N135" s="59" t="str">
        <f t="shared" si="472"/>
        <v/>
      </c>
      <c r="O135" s="59" t="str">
        <f t="shared" si="472"/>
        <v/>
      </c>
      <c r="P135" s="59">
        <f t="shared" si="472"/>
        <v>0</v>
      </c>
      <c r="Q135" s="59">
        <f t="shared" si="472"/>
        <v>0</v>
      </c>
      <c r="R135" s="59">
        <f t="shared" si="472"/>
        <v>0</v>
      </c>
      <c r="S135" s="59">
        <f t="shared" si="472"/>
        <v>0</v>
      </c>
      <c r="T135" s="59">
        <f t="shared" si="472"/>
        <v>0</v>
      </c>
      <c r="U135" s="59" t="str">
        <f t="shared" si="472"/>
        <v/>
      </c>
      <c r="V135" s="59">
        <f t="shared" si="472"/>
        <v>0</v>
      </c>
      <c r="W135" s="59">
        <f t="shared" si="472"/>
        <v>0</v>
      </c>
      <c r="X135" s="59">
        <f t="shared" si="472"/>
        <v>0</v>
      </c>
      <c r="Y135" s="59">
        <f t="shared" si="472"/>
        <v>0</v>
      </c>
      <c r="Z135" s="59">
        <f t="shared" si="472"/>
        <v>0</v>
      </c>
      <c r="AA135" s="59">
        <f t="shared" si="472"/>
        <v>0</v>
      </c>
      <c r="AB135" s="59" t="str">
        <f t="shared" si="472"/>
        <v/>
      </c>
      <c r="AC135" s="59">
        <f t="shared" si="472"/>
        <v>0</v>
      </c>
      <c r="AD135" s="59">
        <f t="shared" si="472"/>
        <v>0</v>
      </c>
      <c r="AE135" s="59">
        <f t="shared" si="472"/>
        <v>0</v>
      </c>
      <c r="AF135" s="59">
        <f t="shared" si="472"/>
        <v>0</v>
      </c>
      <c r="AG135" s="59">
        <f t="shared" si="472"/>
        <v>0</v>
      </c>
      <c r="AH135" s="59">
        <f t="shared" si="472"/>
        <v>0</v>
      </c>
      <c r="AI135" s="59" t="str">
        <f t="shared" si="472"/>
        <v/>
      </c>
    </row>
    <row r="136" spans="1:35" x14ac:dyDescent="0.2">
      <c r="A136" s="123" t="s">
        <v>28</v>
      </c>
      <c r="B136" s="27">
        <f t="shared" si="471"/>
        <v>194</v>
      </c>
      <c r="C136" s="159">
        <f>B131/240*35%</f>
        <v>3024.3402291666666</v>
      </c>
      <c r="D136" s="30">
        <f t="shared" ref="D136:D142" si="473">B136*C136</f>
        <v>586722.00445833337</v>
      </c>
      <c r="E136" s="29">
        <f>IF(E140&gt;0,(IF(E134="T",1,IF(E134="C",0,IF(E134="N",11,IF(E134="NF",6, IF(E134="NFO",6, IF(E134="NFS",2,""))))))-E140), IF(E134="T",1,IF(E134="C",0,IF(E134="N",8,IF(E134="NF",6, IF(E134="NFO",6, IF(E134="NFS",2,"")))))))</f>
        <v>8</v>
      </c>
      <c r="F136" s="29">
        <f t="shared" ref="F136:AH136" si="474">IF(F140&gt;0,(IF(F134="T",1,IF(F134="C",0,IF(F134="N",11,IF(F134="NF",6, IF(F134="NFO",6, IF(F134="NFS",2,""))))))-F140), IF(F134="T",1,IF(F134="C",0,IF(F134="N",8,IF(F134="NF",6, IF(F134="NFO",6, IF(F134="NFS",2,"")))))))</f>
        <v>8</v>
      </c>
      <c r="G136" s="29">
        <f t="shared" si="474"/>
        <v>2</v>
      </c>
      <c r="H136" s="29">
        <f t="shared" si="474"/>
        <v>6</v>
      </c>
      <c r="I136" s="29" t="str">
        <f t="shared" si="474"/>
        <v/>
      </c>
      <c r="J136" s="29">
        <f t="shared" si="474"/>
        <v>8</v>
      </c>
      <c r="K136" s="29">
        <f t="shared" si="474"/>
        <v>8</v>
      </c>
      <c r="L136" s="29">
        <f t="shared" si="474"/>
        <v>8</v>
      </c>
      <c r="M136" s="29">
        <f t="shared" si="474"/>
        <v>8</v>
      </c>
      <c r="N136" s="29">
        <f t="shared" si="474"/>
        <v>2</v>
      </c>
      <c r="O136" s="29" t="str">
        <f t="shared" si="474"/>
        <v/>
      </c>
      <c r="P136" s="29">
        <f t="shared" si="474"/>
        <v>6</v>
      </c>
      <c r="Q136" s="29">
        <f t="shared" si="474"/>
        <v>8</v>
      </c>
      <c r="R136" s="29">
        <f t="shared" si="474"/>
        <v>8</v>
      </c>
      <c r="S136" s="29">
        <f t="shared" si="474"/>
        <v>8</v>
      </c>
      <c r="T136" s="29">
        <f t="shared" si="474"/>
        <v>8</v>
      </c>
      <c r="U136" s="29">
        <f t="shared" si="474"/>
        <v>2</v>
      </c>
      <c r="V136" s="29">
        <f t="shared" si="474"/>
        <v>6</v>
      </c>
      <c r="W136" s="29">
        <f t="shared" si="474"/>
        <v>8</v>
      </c>
      <c r="X136" s="29">
        <f t="shared" si="474"/>
        <v>8</v>
      </c>
      <c r="Y136" s="29">
        <f t="shared" si="474"/>
        <v>8</v>
      </c>
      <c r="Z136" s="29">
        <f t="shared" si="474"/>
        <v>8</v>
      </c>
      <c r="AA136" s="29">
        <f t="shared" si="474"/>
        <v>8</v>
      </c>
      <c r="AB136" s="29">
        <f t="shared" si="474"/>
        <v>2</v>
      </c>
      <c r="AC136" s="29">
        <f t="shared" si="474"/>
        <v>6</v>
      </c>
      <c r="AD136" s="29">
        <f t="shared" si="474"/>
        <v>8</v>
      </c>
      <c r="AE136" s="29">
        <f t="shared" si="474"/>
        <v>8</v>
      </c>
      <c r="AF136" s="29">
        <f t="shared" si="474"/>
        <v>8</v>
      </c>
      <c r="AG136" s="29">
        <f t="shared" si="474"/>
        <v>8</v>
      </c>
      <c r="AH136" s="29">
        <f t="shared" si="474"/>
        <v>8</v>
      </c>
      <c r="AI136" s="29">
        <f>IF(AI140&gt;0,(IF(AI134="T",1,IF(AI134="C",0,IF(AI134="N",11,IF(AI134="NF",6, IF(AI134="NFO",6, IF(AI134="NFS",2,""))))))-AI140), IF(AI134="T",1,IF(AI134="C",0,IF(AI134="N",8,IF(AI134="NF",6, IF(AI134="NFO",6, IF(AI134="NFS",2,"")))))))</f>
        <v>2</v>
      </c>
    </row>
    <row r="137" spans="1:35" x14ac:dyDescent="0.2">
      <c r="A137" s="123" t="s">
        <v>30</v>
      </c>
      <c r="B137" s="27">
        <f t="shared" si="471"/>
        <v>0</v>
      </c>
      <c r="C137" s="159">
        <f>B131/240*190%</f>
        <v>16417.846958333335</v>
      </c>
      <c r="D137" s="30">
        <f t="shared" si="473"/>
        <v>0</v>
      </c>
      <c r="E137" s="29" t="str">
        <f>IF(E141&gt;0, (IF(E134="MF",8,IF(E134="TF",7,IF(E134="CF",12,IF(E134="NF",0, IF(E134="NFS",0, IF(E134="NFF",0, IF(E134="NFFF",0,"")))))))-E141), IF(E134="MF",8,IF(E134="TF",7,IF(E134="CF",12,IF(E134="NF",0, IF(E134="NFS",0, IF(E134="NFF",0, IF(E134="NFFF",0,""))))))))</f>
        <v/>
      </c>
      <c r="F137" s="29" t="str">
        <f t="shared" ref="F137:AH137" si="475">IF(F141&gt;0, (IF(F134="MF",8,IF(F134="TF",7,IF(F134="CF",12,IF(F134="NF",0, IF(F134="NFS",0, IF(F134="NFF",0, IF(F134="NFFF",0,"")))))))-F141), IF(F134="MF",8,IF(F134="TF",7,IF(F134="CF",12,IF(F134="NF",0, IF(F134="NFS",0, IF(F134="NFF",0, IF(F134="NFFF",0,""))))))))</f>
        <v/>
      </c>
      <c r="G137" s="29">
        <f t="shared" si="475"/>
        <v>0</v>
      </c>
      <c r="H137" s="29" t="str">
        <f t="shared" si="475"/>
        <v/>
      </c>
      <c r="I137" s="29" t="str">
        <f t="shared" si="475"/>
        <v/>
      </c>
      <c r="J137" s="29" t="str">
        <f t="shared" si="475"/>
        <v/>
      </c>
      <c r="K137" s="29" t="str">
        <f t="shared" si="475"/>
        <v/>
      </c>
      <c r="L137" s="29" t="str">
        <f t="shared" si="475"/>
        <v/>
      </c>
      <c r="M137" s="29" t="str">
        <f t="shared" si="475"/>
        <v/>
      </c>
      <c r="N137" s="29">
        <f t="shared" si="475"/>
        <v>0</v>
      </c>
      <c r="O137" s="29">
        <f t="shared" si="475"/>
        <v>0</v>
      </c>
      <c r="P137" s="29">
        <f t="shared" si="475"/>
        <v>0</v>
      </c>
      <c r="Q137" s="29" t="str">
        <f t="shared" si="475"/>
        <v/>
      </c>
      <c r="R137" s="29" t="str">
        <f t="shared" si="475"/>
        <v/>
      </c>
      <c r="S137" s="29" t="str">
        <f t="shared" si="475"/>
        <v/>
      </c>
      <c r="T137" s="29" t="str">
        <f t="shared" si="475"/>
        <v/>
      </c>
      <c r="U137" s="29">
        <f t="shared" si="475"/>
        <v>0</v>
      </c>
      <c r="V137" s="29" t="str">
        <f t="shared" si="475"/>
        <v/>
      </c>
      <c r="W137" s="29" t="str">
        <f t="shared" si="475"/>
        <v/>
      </c>
      <c r="X137" s="29" t="str">
        <f t="shared" si="475"/>
        <v/>
      </c>
      <c r="Y137" s="29" t="str">
        <f t="shared" si="475"/>
        <v/>
      </c>
      <c r="Z137" s="29" t="str">
        <f t="shared" si="475"/>
        <v/>
      </c>
      <c r="AA137" s="29" t="str">
        <f t="shared" si="475"/>
        <v/>
      </c>
      <c r="AB137" s="29">
        <f t="shared" si="475"/>
        <v>0</v>
      </c>
      <c r="AC137" s="29" t="str">
        <f t="shared" si="475"/>
        <v/>
      </c>
      <c r="AD137" s="29" t="str">
        <f t="shared" si="475"/>
        <v/>
      </c>
      <c r="AE137" s="29" t="str">
        <f t="shared" si="475"/>
        <v/>
      </c>
      <c r="AF137" s="29" t="str">
        <f t="shared" si="475"/>
        <v/>
      </c>
      <c r="AG137" s="29" t="str">
        <f t="shared" si="475"/>
        <v/>
      </c>
      <c r="AH137" s="29" t="str">
        <f t="shared" si="475"/>
        <v/>
      </c>
      <c r="AI137" s="29">
        <f>IF(AI141&gt;0, (IF(AI134="MF",8,IF(AI134="TF",7,IF(AI134="CF",12,IF(AI134="NF",0, IF(AI134="NFS",0, IF(AI134="NFF",0, IF(AI134="NFFF",0,"")))))))-AI141), IF(AI134="MF",8,IF(AI134="TF",7,IF(AI134="CF",12,IF(AI134="NF",0, IF(AI134="NFS",0, IF(AI134="NFF",0, IF(AI134="NFFF",0,""))))))))</f>
        <v>0</v>
      </c>
    </row>
    <row r="138" spans="1:35" x14ac:dyDescent="0.2">
      <c r="A138" s="123" t="s">
        <v>31</v>
      </c>
      <c r="B138" s="27">
        <f t="shared" si="471"/>
        <v>46</v>
      </c>
      <c r="C138" s="159">
        <f>B131/240*225%</f>
        <v>19442.1871875</v>
      </c>
      <c r="D138" s="30">
        <f t="shared" si="473"/>
        <v>894340.61062499997</v>
      </c>
      <c r="E138" s="29" t="str">
        <f>IF(E142&gt;0,( IF(E134="TF",1,IF(E134="CF",1,IF(E134="NF",5, IF(E134="NFO",2, IF(E134="NFS",6, IF(E134="NFF",8, IF(E134="NFFF",8,"")))))))-E142), IF(E134="TF",1,IF(E134="CF",1,IF(E134="NF",2, IF(E134="NFO",2, IF(E134="NFS",6, IF(E134="NFF",8, IF(E134="NFFF",8,""))))))))</f>
        <v/>
      </c>
      <c r="F138" s="29" t="str">
        <f t="shared" ref="F138:AH138" si="476">IF(F142&gt;0,( IF(F134="TF",1,IF(F134="CF",1,IF(F134="NF",5, IF(F134="NFO",2, IF(F134="NFS",6, IF(F134="NFF",8, IF(F134="NFFF",8,"")))))))-F142), IF(F134="TF",1,IF(F134="CF",1,IF(F134="NF",2, IF(F134="NFO",2, IF(F134="NFS",6, IF(F134="NFF",8, IF(F134="NFFF",8,""))))))))</f>
        <v/>
      </c>
      <c r="G138" s="29">
        <f t="shared" si="476"/>
        <v>6</v>
      </c>
      <c r="H138" s="29">
        <f t="shared" si="476"/>
        <v>2</v>
      </c>
      <c r="I138" s="29" t="str">
        <f t="shared" si="476"/>
        <v/>
      </c>
      <c r="J138" s="29" t="str">
        <f t="shared" si="476"/>
        <v/>
      </c>
      <c r="K138" s="29" t="str">
        <f t="shared" si="476"/>
        <v/>
      </c>
      <c r="L138" s="29" t="str">
        <f t="shared" si="476"/>
        <v/>
      </c>
      <c r="M138" s="29" t="str">
        <f t="shared" si="476"/>
        <v/>
      </c>
      <c r="N138" s="29">
        <f t="shared" si="476"/>
        <v>6</v>
      </c>
      <c r="O138" s="29">
        <f t="shared" si="476"/>
        <v>8</v>
      </c>
      <c r="P138" s="29">
        <f t="shared" si="476"/>
        <v>2</v>
      </c>
      <c r="Q138" s="29" t="str">
        <f t="shared" si="476"/>
        <v/>
      </c>
      <c r="R138" s="29" t="str">
        <f t="shared" si="476"/>
        <v/>
      </c>
      <c r="S138" s="29" t="str">
        <f t="shared" si="476"/>
        <v/>
      </c>
      <c r="T138" s="29" t="str">
        <f t="shared" si="476"/>
        <v/>
      </c>
      <c r="U138" s="29">
        <f t="shared" si="476"/>
        <v>6</v>
      </c>
      <c r="V138" s="29">
        <f t="shared" si="476"/>
        <v>2</v>
      </c>
      <c r="W138" s="29" t="str">
        <f t="shared" si="476"/>
        <v/>
      </c>
      <c r="X138" s="29" t="str">
        <f t="shared" si="476"/>
        <v/>
      </c>
      <c r="Y138" s="29" t="str">
        <f t="shared" si="476"/>
        <v/>
      </c>
      <c r="Z138" s="29" t="str">
        <f t="shared" si="476"/>
        <v/>
      </c>
      <c r="AA138" s="29" t="str">
        <f t="shared" si="476"/>
        <v/>
      </c>
      <c r="AB138" s="29">
        <f t="shared" si="476"/>
        <v>6</v>
      </c>
      <c r="AC138" s="29">
        <f t="shared" si="476"/>
        <v>2</v>
      </c>
      <c r="AD138" s="29" t="str">
        <f t="shared" si="476"/>
        <v/>
      </c>
      <c r="AE138" s="29" t="str">
        <f t="shared" si="476"/>
        <v/>
      </c>
      <c r="AF138" s="29" t="str">
        <f t="shared" si="476"/>
        <v/>
      </c>
      <c r="AG138" s="29" t="str">
        <f t="shared" si="476"/>
        <v/>
      </c>
      <c r="AH138" s="29" t="str">
        <f t="shared" si="476"/>
        <v/>
      </c>
      <c r="AI138" s="29">
        <f>IF(AI142&gt;0,( IF(AI134="TF",1,IF(AI134="CF",1,IF(AI134="NF",5, IF(AI134="NFO",2, IF(AI134="NFS",6, IF(AI134="NFF",8, IF(AI134="NFFF",8,"")))))))-AI142), IF(AI134="TF",1,IF(AI134="CF",1,IF(AI134="NF",2, IF(AI134="NFO",2, IF(AI134="NFS",6, IF(AI134="NFF",8, IF(AI134="NFFF",8,""))))))))</f>
        <v>6</v>
      </c>
    </row>
    <row r="139" spans="1:35" x14ac:dyDescent="0.2">
      <c r="A139" s="123" t="s">
        <v>32</v>
      </c>
      <c r="B139" s="27">
        <f t="shared" si="471"/>
        <v>0</v>
      </c>
      <c r="C139" s="30">
        <f>B131/240*125%</f>
        <v>10801.215104166668</v>
      </c>
      <c r="D139" s="30">
        <f t="shared" si="473"/>
        <v>0</v>
      </c>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29"/>
      <c r="AG139" s="29"/>
      <c r="AH139" s="29"/>
      <c r="AI139" s="29"/>
    </row>
    <row r="140" spans="1:35" x14ac:dyDescent="0.2">
      <c r="A140" s="123" t="s">
        <v>33</v>
      </c>
      <c r="B140" s="27">
        <f t="shared" si="471"/>
        <v>0</v>
      </c>
      <c r="C140" s="30">
        <f>B131/240*175%</f>
        <v>15121.701145833335</v>
      </c>
      <c r="D140" s="30">
        <f t="shared" si="473"/>
        <v>0</v>
      </c>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row>
    <row r="141" spans="1:35" x14ac:dyDescent="0.2">
      <c r="A141" s="123" t="s">
        <v>34</v>
      </c>
      <c r="B141" s="27">
        <f t="shared" si="471"/>
        <v>0</v>
      </c>
      <c r="C141" s="30">
        <f>B131/240*200%</f>
        <v>17281.944166666668</v>
      </c>
      <c r="D141" s="32">
        <f t="shared" si="473"/>
        <v>0</v>
      </c>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row>
    <row r="142" spans="1:35" x14ac:dyDescent="0.2">
      <c r="A142" s="123" t="s">
        <v>35</v>
      </c>
      <c r="B142" s="27">
        <f t="shared" si="471"/>
        <v>0</v>
      </c>
      <c r="C142" s="30">
        <f>B131/240*250%</f>
        <v>21602.430208333335</v>
      </c>
      <c r="D142" s="34">
        <f t="shared" si="473"/>
        <v>0</v>
      </c>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row>
    <row r="143" spans="1:35" x14ac:dyDescent="0.2">
      <c r="B143" s="37">
        <f>SUM(B135:B142)</f>
        <v>240</v>
      </c>
      <c r="C143" s="2"/>
      <c r="D143" s="38">
        <f>ROUND((SUM(D135:D142)),0)</f>
        <v>1481063</v>
      </c>
      <c r="E143" s="39"/>
      <c r="F143" s="40"/>
      <c r="G143" s="41"/>
      <c r="H143" s="41"/>
      <c r="I143" s="41"/>
      <c r="J143" s="41"/>
      <c r="K143" s="41"/>
      <c r="L143" s="39"/>
      <c r="M143" s="40"/>
      <c r="N143" s="41"/>
      <c r="O143" s="41"/>
      <c r="P143" s="41"/>
      <c r="Q143" s="41"/>
      <c r="R143" s="41"/>
      <c r="S143" s="39"/>
      <c r="T143" s="40"/>
      <c r="U143" s="41"/>
      <c r="V143" s="41"/>
      <c r="W143" s="41"/>
      <c r="X143" s="41"/>
      <c r="Y143" s="41"/>
      <c r="Z143" s="39"/>
      <c r="AA143" s="39"/>
      <c r="AB143" s="41"/>
      <c r="AC143" s="41"/>
      <c r="AD143" s="41"/>
      <c r="AE143" s="41"/>
      <c r="AF143" s="41"/>
      <c r="AG143" s="39"/>
      <c r="AH143" s="41"/>
      <c r="AI143" s="41"/>
    </row>
    <row r="144" spans="1:35" x14ac:dyDescent="0.2">
      <c r="B144" s="43">
        <f>SUM(B135:B138)-$AL$4</f>
        <v>64</v>
      </c>
    </row>
    <row r="145" spans="1:35" x14ac:dyDescent="0.2">
      <c r="A145" s="123" t="s">
        <v>114</v>
      </c>
      <c r="B145" s="163">
        <f>B131</f>
        <v>2073833.3</v>
      </c>
      <c r="C145" s="164"/>
      <c r="D145" s="165"/>
      <c r="E145" s="10">
        <f t="shared" ref="E145:AF145" si="477">+D145+1</f>
        <v>1</v>
      </c>
      <c r="F145" s="10">
        <f t="shared" si="477"/>
        <v>2</v>
      </c>
      <c r="G145" s="10">
        <f t="shared" si="477"/>
        <v>3</v>
      </c>
      <c r="H145" s="10">
        <f t="shared" si="477"/>
        <v>4</v>
      </c>
      <c r="I145" s="10">
        <f t="shared" si="477"/>
        <v>5</v>
      </c>
      <c r="J145" s="10">
        <f t="shared" si="477"/>
        <v>6</v>
      </c>
      <c r="K145" s="10">
        <f t="shared" si="477"/>
        <v>7</v>
      </c>
      <c r="L145" s="10">
        <f t="shared" si="477"/>
        <v>8</v>
      </c>
      <c r="M145" s="10">
        <f t="shared" si="477"/>
        <v>9</v>
      </c>
      <c r="N145" s="10">
        <f t="shared" si="477"/>
        <v>10</v>
      </c>
      <c r="O145" s="10">
        <f t="shared" si="477"/>
        <v>11</v>
      </c>
      <c r="P145" s="10">
        <f t="shared" si="477"/>
        <v>12</v>
      </c>
      <c r="Q145" s="10">
        <f t="shared" si="477"/>
        <v>13</v>
      </c>
      <c r="R145" s="10">
        <f t="shared" si="477"/>
        <v>14</v>
      </c>
      <c r="S145" s="10">
        <f t="shared" si="477"/>
        <v>15</v>
      </c>
      <c r="T145" s="10">
        <f t="shared" si="477"/>
        <v>16</v>
      </c>
      <c r="U145" s="10">
        <f t="shared" si="477"/>
        <v>17</v>
      </c>
      <c r="V145" s="10">
        <f t="shared" si="477"/>
        <v>18</v>
      </c>
      <c r="W145" s="10">
        <f t="shared" si="477"/>
        <v>19</v>
      </c>
      <c r="X145" s="10">
        <f t="shared" si="477"/>
        <v>20</v>
      </c>
      <c r="Y145" s="10">
        <f t="shared" si="477"/>
        <v>21</v>
      </c>
      <c r="Z145" s="10">
        <f t="shared" si="477"/>
        <v>22</v>
      </c>
      <c r="AA145" s="10">
        <f t="shared" si="477"/>
        <v>23</v>
      </c>
      <c r="AB145" s="10">
        <f t="shared" si="477"/>
        <v>24</v>
      </c>
      <c r="AC145" s="10">
        <f t="shared" si="477"/>
        <v>25</v>
      </c>
      <c r="AD145" s="10">
        <f t="shared" si="477"/>
        <v>26</v>
      </c>
      <c r="AE145" s="10">
        <f t="shared" si="477"/>
        <v>27</v>
      </c>
      <c r="AF145" s="10">
        <f t="shared" si="477"/>
        <v>28</v>
      </c>
      <c r="AG145" s="10">
        <v>29</v>
      </c>
      <c r="AH145" s="10">
        <v>30</v>
      </c>
      <c r="AI145" s="10">
        <v>31</v>
      </c>
    </row>
    <row r="146" spans="1:35" x14ac:dyDescent="0.2">
      <c r="A146" s="124"/>
      <c r="B146" s="14" t="s">
        <v>7</v>
      </c>
      <c r="C146" s="14" t="s">
        <v>8</v>
      </c>
      <c r="D146" s="14" t="s">
        <v>9</v>
      </c>
      <c r="E146" s="57" t="s">
        <v>15</v>
      </c>
      <c r="F146" s="121" t="s">
        <v>10</v>
      </c>
      <c r="G146" s="19" t="s">
        <v>11</v>
      </c>
      <c r="H146" s="58" t="s">
        <v>11</v>
      </c>
      <c r="I146" s="19" t="s">
        <v>12</v>
      </c>
      <c r="J146" s="19" t="s">
        <v>13</v>
      </c>
      <c r="K146" s="19" t="s">
        <v>14</v>
      </c>
      <c r="L146" s="57" t="s">
        <v>15</v>
      </c>
      <c r="M146" s="19" t="s">
        <v>16</v>
      </c>
      <c r="N146" s="19" t="s">
        <v>11</v>
      </c>
      <c r="O146" s="58" t="s">
        <v>11</v>
      </c>
      <c r="P146" s="19" t="s">
        <v>12</v>
      </c>
      <c r="Q146" s="19" t="s">
        <v>13</v>
      </c>
      <c r="R146" s="19" t="s">
        <v>14</v>
      </c>
      <c r="S146" s="57" t="s">
        <v>15</v>
      </c>
      <c r="T146" s="121" t="s">
        <v>10</v>
      </c>
      <c r="U146" s="19" t="s">
        <v>11</v>
      </c>
      <c r="V146" s="58" t="s">
        <v>11</v>
      </c>
      <c r="W146" s="19" t="s">
        <v>12</v>
      </c>
      <c r="X146" s="19" t="s">
        <v>13</v>
      </c>
      <c r="Y146" s="19" t="s">
        <v>14</v>
      </c>
      <c r="Z146" s="57" t="s">
        <v>15</v>
      </c>
      <c r="AA146" s="19" t="s">
        <v>16</v>
      </c>
      <c r="AB146" s="19" t="s">
        <v>11</v>
      </c>
      <c r="AC146" s="58" t="s">
        <v>11</v>
      </c>
      <c r="AD146" s="19" t="s">
        <v>12</v>
      </c>
      <c r="AE146" s="19" t="s">
        <v>13</v>
      </c>
      <c r="AF146" s="19" t="s">
        <v>14</v>
      </c>
      <c r="AG146" s="57" t="s">
        <v>15</v>
      </c>
      <c r="AH146" s="19" t="s">
        <v>16</v>
      </c>
      <c r="AI146" s="19"/>
    </row>
    <row r="147" spans="1:35" ht="12.75" customHeight="1" x14ac:dyDescent="0.2">
      <c r="A147" s="125" t="s">
        <v>18</v>
      </c>
      <c r="B147" s="166" t="s">
        <v>19</v>
      </c>
      <c r="C147" s="166"/>
      <c r="D147" s="166"/>
      <c r="E147" s="19" t="s">
        <v>20</v>
      </c>
      <c r="F147" s="19" t="s">
        <v>20</v>
      </c>
      <c r="G147" s="19" t="s">
        <v>20</v>
      </c>
      <c r="H147" s="19" t="s">
        <v>20</v>
      </c>
      <c r="I147" s="19" t="s">
        <v>20</v>
      </c>
      <c r="J147" s="19" t="s">
        <v>20</v>
      </c>
      <c r="K147" s="19" t="s">
        <v>20</v>
      </c>
      <c r="L147" s="19" t="s">
        <v>20</v>
      </c>
      <c r="M147" s="19" t="s">
        <v>20</v>
      </c>
      <c r="N147" s="19" t="s">
        <v>20</v>
      </c>
      <c r="O147" s="19" t="s">
        <v>20</v>
      </c>
      <c r="P147" s="19" t="s">
        <v>20</v>
      </c>
      <c r="Q147" s="19" t="s">
        <v>20</v>
      </c>
      <c r="R147" s="19" t="s">
        <v>20</v>
      </c>
      <c r="S147" s="19" t="s">
        <v>20</v>
      </c>
      <c r="T147" s="19" t="s">
        <v>20</v>
      </c>
      <c r="U147" s="19" t="s">
        <v>20</v>
      </c>
      <c r="V147" s="19" t="s">
        <v>20</v>
      </c>
      <c r="W147" s="19" t="s">
        <v>20</v>
      </c>
      <c r="X147" s="19" t="s">
        <v>20</v>
      </c>
      <c r="Y147" s="19" t="s">
        <v>20</v>
      </c>
      <c r="Z147" s="19" t="s">
        <v>20</v>
      </c>
      <c r="AA147" s="19" t="s">
        <v>20</v>
      </c>
      <c r="AB147" s="19" t="s">
        <v>20</v>
      </c>
      <c r="AC147" s="19" t="s">
        <v>20</v>
      </c>
      <c r="AD147" s="19" t="s">
        <v>20</v>
      </c>
      <c r="AE147" s="19" t="s">
        <v>20</v>
      </c>
      <c r="AF147" s="19" t="s">
        <v>20</v>
      </c>
      <c r="AG147" s="19" t="s">
        <v>20</v>
      </c>
      <c r="AH147" s="19" t="s">
        <v>20</v>
      </c>
      <c r="AI147" s="19"/>
    </row>
    <row r="148" spans="1:35" ht="12.75" hidden="1" customHeight="1" x14ac:dyDescent="0.2">
      <c r="A148" s="161" t="s">
        <v>23</v>
      </c>
      <c r="B148" s="161"/>
      <c r="C148" s="161"/>
      <c r="D148" s="161"/>
      <c r="E148" s="25" t="str">
        <f>IF(AND(E147="URG",E146="S"),"URGS",IF(AND(E147="N",E146="F",F146="F"),"NFFF",IF(AND(E147="N",E146="D",F146="F"),"NFF",IF(AND(E147="N",E146="D"),"NFO",IF(AND(E147="N",E146="S"),"NFS",IF(AND(E147="N",E146="F"),"NF",IF(AND(E147="N",E146="D"),"NF",IF(E147="N","N",IF(AND(E147="M",E146="F"),"MF",IF(AND(E147="M",E146="D"),"MF",IF(E147="M","M",IF(AND(E147="T",E146="F"),"TF",IF(AND(E147="T",E146="D"),"TF",IF(E147="T","T",IF(AND(E147="C",E146="F"),"CF",IF(AND(E147="C",E146="D"),"CF",IF(E147="C","C",IF(AND(E147="L",E146="F"),"LF",IF(AND(E147="L",E146="D"),"LF", IF(E147="L","L",IF(E147="SC","PS", IF(E147="SA","PS",IF(E147="TV","PS", IF(E147="MI","PS", IF(E147="MT","PS", IF(E147="URG","URGO",""))))))))))))))))))))))))))</f>
        <v>NFF</v>
      </c>
      <c r="F148" s="25" t="str">
        <f>IF(AND(F147="URG",F146="S"),"URGS",IF(AND(F147="N",F146="F",G146="F"),"NFFF",IF(AND(F147="N",F146="D",G146="F"),"NFF",IF(AND(F147="N",F146="D"),"NFO",IF(AND(F147="N",F146="S"),"NFS",IF(AND(F147="N",F146="F"),"NF",IF(AND(F147="N",F146="D"),"NF",IF(F147="N","N",IF(AND(F147="M",F146="F"),"MF",IF(AND(F147="M",F146="D"),"MF",IF(F147="M","M",IF(AND(F147="T",F146="F"),"TF",IF(AND(F147="T",F146="D"),"TF",IF(F147="T","T",IF(AND(F147="C",F146="F"),"CF",IF(AND(F147="C",F146="D"),"CF",IF(F147="C","C",IF(AND(F147="L",F146="F"),"LF",IF(AND(F147="L",F146="D"),"LF", IF(F147="L","L",IF(F147="SC","PS", IF(F147="SA","PS",IF(F147="TV","PS", IF(F147="MI","PS", IF(F147="MT","PS", IF(F147="URG","URGO",""))))))))))))))))))))))))))</f>
        <v>NF</v>
      </c>
      <c r="G148" s="25" t="str">
        <f>IF(AND(G147="URG",G146="S"),"URGS",IF(AND(G147="N",G146="F",H146="F"),"NFFF",IF(AND(G147="N",G146="D",H146="F"),"NFF",IF(AND(G147="N",G146="D"),"NFO",IF(AND(G147="N",G146="S"),"NFS",IF(AND(G147="N",G146="F"),"NF",IF(AND(G147="N",G146="D"),"NF",IF(G147="N","N",IF(AND(G147="M",G146="F"),"MF",IF(AND(G147="M",G146="D"),"MF",IF(G147="M","M",IF(AND(G147="T",G146="F"),"TF",IF(AND(G147="T",G146="D"),"TF",IF(G147="T","T",IF(AND(G147="C",G146="F"),"CF",IF(AND(G147="C",G146="D"),"CF",IF(G147="C","C",IF(AND(G147="L",G146="F"),"LF",IF(AND(G147="L",G146="D"),"LF", IF(G147="L","L",IF(G147="SC","PS", IF(G147="SA","PS",IF(G147="TV","PS", IF(G147="MI","PS", IF(G147="MT","PS", IF(G147="URG","URGO",""))))))))))))))))))))))))))</f>
        <v>N</v>
      </c>
      <c r="H148" s="25" t="str">
        <f>IF(AND(H147="URG",H146="S"),"URGS",IF(AND(H147="N",H146="F",I146="F"),"NFFF",IF(AND(H147="N",H146="D",I146="F"),"NFF",IF(AND(H147="N",H146="D"),"NFO",IF(AND(H147="N",H146="S"),"NFS",IF(AND(H147="N",H146="F"),"NF",IF(AND(H147="N",H146="D"),"NF",IF(H147="N","N",IF(AND(H147="M",H146="F"),"MF",IF(AND(H147="M",H146="D"),"MF",IF(H147="M","M",IF(AND(H147="T",H146="F"),"TF",IF(AND(H147="T",H146="D"),"TF",IF(H147="T","T",IF(AND(H147="C",H146="F"),"CF",IF(AND(H147="C",H146="D"),"CF",IF(H147="C","C",IF(AND(H147="L",H146="F"),"LF",IF(AND(H147="L",H146="D"),"LF", IF(H147="L","L",IF(H147="SC","PS", IF(H147="SA","PS",IF(H147="TV","PS", IF(H147="MI","PS", IF(H147="MT","PS", IF(H147="URG","URGO",""))))))))))))))))))))))))))</f>
        <v>N</v>
      </c>
      <c r="I148" s="25"/>
      <c r="J148" s="25" t="str">
        <f t="shared" ref="J148" si="478">IF(AND(J147="URG",J146="S"),"URGS",IF(AND(J147="N",J146="F",K146="F"),"NFFF",IF(AND(J147="N",J146="D",K146="F"),"NFF",IF(AND(J147="N",J146="D"),"NFO",IF(AND(J147="N",J146="S"),"NFS",IF(AND(J147="N",J146="F"),"NF",IF(AND(J147="N",J146="D"),"NF",IF(J147="N","N",IF(AND(J147="M",J146="F"),"MF",IF(AND(J147="M",J146="D"),"MF",IF(J147="M","M",IF(AND(J147="T",J146="F"),"TF",IF(AND(J147="T",J146="D"),"TF",IF(J147="T","T",IF(AND(J147="C",J146="F"),"CF",IF(AND(J147="C",J146="D"),"CF",IF(J147="C","C",IF(AND(J147="L",J146="F"),"LF",IF(AND(J147="L",J146="D"),"LF", IF(J147="L","L",IF(J147="SC","PS", IF(J147="SA","PS",IF(J147="TV","PS", IF(J147="MI","PS", IF(J147="MT","PS", IF(J147="URG","URGO",""))))))))))))))))))))))))))</f>
        <v>N</v>
      </c>
      <c r="K148" s="25" t="str">
        <f t="shared" ref="K148" si="479">IF(AND(K147="URG",K146="S"),"URGS",IF(AND(K147="N",K146="F",L146="F"),"NFFF",IF(AND(K147="N",K146="D",L146="F"),"NFF",IF(AND(K147="N",K146="D"),"NFO",IF(AND(K147="N",K146="S"),"NFS",IF(AND(K147="N",K146="F"),"NF",IF(AND(K147="N",K146="D"),"NF",IF(K147="N","N",IF(AND(K147="M",K146="F"),"MF",IF(AND(K147="M",K146="D"),"MF",IF(K147="M","M",IF(AND(K147="T",K146="F"),"TF",IF(AND(K147="T",K146="D"),"TF",IF(K147="T","T",IF(AND(K147="C",K146="F"),"CF",IF(AND(K147="C",K146="D"),"CF",IF(K147="C","C",IF(AND(K147="L",K146="F"),"LF",IF(AND(K147="L",K146="D"),"LF", IF(K147="L","L",IF(K147="SC","PS", IF(K147="SA","PS",IF(K147="TV","PS", IF(K147="MI","PS", IF(K147="MT","PS", IF(K147="URG","URGO",""))))))))))))))))))))))))))</f>
        <v>NFS</v>
      </c>
      <c r="L148" s="25" t="str">
        <f t="shared" ref="L148" si="480">IF(AND(L147="URG",L146="S"),"URGS",IF(AND(L147="N",L146="F",M146="F"),"NFFF",IF(AND(L147="N",L146="D",M146="F"),"NFF",IF(AND(L147="N",L146="D"),"NFO",IF(AND(L147="N",L146="S"),"NFS",IF(AND(L147="N",L146="F"),"NF",IF(AND(L147="N",L146="D"),"NF",IF(L147="N","N",IF(AND(L147="M",L146="F"),"MF",IF(AND(L147="M",L146="D"),"MF",IF(L147="M","M",IF(AND(L147="T",L146="F"),"TF",IF(AND(L147="T",L146="D"),"TF",IF(L147="T","T",IF(AND(L147="C",L146="F"),"CF",IF(AND(L147="C",L146="D"),"CF",IF(L147="C","C",IF(AND(L147="L",L146="F"),"LF",IF(AND(L147="L",L146="D"),"LF", IF(L147="L","L",IF(L147="SC","PS", IF(L147="SA","PS",IF(L147="TV","PS", IF(L147="MI","PS", IF(L147="MT","PS", IF(L147="URG","URGO",""))))))))))))))))))))))))))</f>
        <v>NFO</v>
      </c>
      <c r="M148" s="25" t="str">
        <f t="shared" ref="M148" si="481">IF(AND(M147="URG",M146="S"),"URGS",IF(AND(M147="N",M146="F",N146="F"),"NFFF",IF(AND(M147="N",M146="D",N146="F"),"NFF",IF(AND(M147="N",M146="D"),"NFO",IF(AND(M147="N",M146="S"),"NFS",IF(AND(M147="N",M146="F"),"NF",IF(AND(M147="N",M146="D"),"NF",IF(M147="N","N",IF(AND(M147="M",M146="F"),"MF",IF(AND(M147="M",M146="D"),"MF",IF(M147="M","M",IF(AND(M147="T",M146="F"),"TF",IF(AND(M147="T",M146="D"),"TF",IF(M147="T","T",IF(AND(M147="C",M146="F"),"CF",IF(AND(M147="C",M146="D"),"CF",IF(M147="C","C",IF(AND(M147="L",M146="F"),"LF",IF(AND(M147="L",M146="D"),"LF", IF(M147="L","L",IF(M147="SC","PS", IF(M147="SA","PS",IF(M147="TV","PS", IF(M147="MI","PS", IF(M147="MT","PS", IF(M147="URG","URGO",""))))))))))))))))))))))))))</f>
        <v>N</v>
      </c>
      <c r="N148" s="25" t="str">
        <f t="shared" ref="N148" si="482">IF(AND(N147="URG",N146="S"),"URGS",IF(AND(N147="N",N146="F",O146="F"),"NFFF",IF(AND(N147="N",N146="D",O146="F"),"NFF",IF(AND(N147="N",N146="D"),"NFO",IF(AND(N147="N",N146="S"),"NFS",IF(AND(N147="N",N146="F"),"NF",IF(AND(N147="N",N146="D"),"NF",IF(N147="N","N",IF(AND(N147="M",N146="F"),"MF",IF(AND(N147="M",N146="D"),"MF",IF(N147="M","M",IF(AND(N147="T",N146="F"),"TF",IF(AND(N147="T",N146="D"),"TF",IF(N147="T","T",IF(AND(N147="C",N146="F"),"CF",IF(AND(N147="C",N146="D"),"CF",IF(N147="C","C",IF(AND(N147="L",N146="F"),"LF",IF(AND(N147="L",N146="D"),"LF", IF(N147="L","L",IF(N147="SC","PS", IF(N147="SA","PS",IF(N147="TV","PS", IF(N147="MI","PS", IF(N147="MT","PS", IF(N147="URG","URGO",""))))))))))))))))))))))))))</f>
        <v>N</v>
      </c>
      <c r="O148" s="25" t="str">
        <f t="shared" ref="O148" si="483">IF(AND(O147="URG",O146="S"),"URGS",IF(AND(O147="N",O146="F",P146="F"),"NFFF",IF(AND(O147="N",O146="D",P146="F"),"NFF",IF(AND(O147="N",O146="D"),"NFO",IF(AND(O147="N",O146="S"),"NFS",IF(AND(O147="N",O146="F"),"NF",IF(AND(O147="N",O146="D"),"NF",IF(O147="N","N",IF(AND(O147="M",O146="F"),"MF",IF(AND(O147="M",O146="D"),"MF",IF(O147="M","M",IF(AND(O147="T",O146="F"),"TF",IF(AND(O147="T",O146="D"),"TF",IF(O147="T","T",IF(AND(O147="C",O146="F"),"CF",IF(AND(O147="C",O146="D"),"CF",IF(O147="C","C",IF(AND(O147="L",O146="F"),"LF",IF(AND(O147="L",O146="D"),"LF", IF(O147="L","L",IF(O147="SC","PS", IF(O147="SA","PS",IF(O147="TV","PS", IF(O147="MI","PS", IF(O147="MT","PS", IF(O147="URG","URGO",""))))))))))))))))))))))))))</f>
        <v>N</v>
      </c>
      <c r="P148" s="25" t="str">
        <f t="shared" ref="P148" si="484">IF(AND(P147="URG",P146="S"),"URGS",IF(AND(P147="N",P146="F",Q146="F"),"NFFF",IF(AND(P147="N",P146="D",Q146="F"),"NFF",IF(AND(P147="N",P146="D"),"NFO",IF(AND(P147="N",P146="S"),"NFS",IF(AND(P147="N",P146="F"),"NF",IF(AND(P147="N",P146="D"),"NF",IF(P147="N","N",IF(AND(P147="M",P146="F"),"MF",IF(AND(P147="M",P146="D"),"MF",IF(P147="M","M",IF(AND(P147="T",P146="F"),"TF",IF(AND(P147="T",P146="D"),"TF",IF(P147="T","T",IF(AND(P147="C",P146="F"),"CF",IF(AND(P147="C",P146="D"),"CF",IF(P147="C","C",IF(AND(P147="L",P146="F"),"LF",IF(AND(P147="L",P146="D"),"LF", IF(P147="L","L",IF(P147="SC","PS", IF(P147="SA","PS",IF(P147="TV","PS", IF(P147="MI","PS", IF(P147="MT","PS", IF(P147="URG","URGO",""))))))))))))))))))))))))))</f>
        <v>N</v>
      </c>
      <c r="Q148" s="25" t="str">
        <f t="shared" ref="Q148" si="485">IF(AND(Q147="URG",Q146="S"),"URGS",IF(AND(Q147="N",Q146="F",R146="F"),"NFFF",IF(AND(Q147="N",Q146="D",R146="F"),"NFF",IF(AND(Q147="N",Q146="D"),"NFO",IF(AND(Q147="N",Q146="S"),"NFS",IF(AND(Q147="N",Q146="F"),"NF",IF(AND(Q147="N",Q146="D"),"NF",IF(Q147="N","N",IF(AND(Q147="M",Q146="F"),"MF",IF(AND(Q147="M",Q146="D"),"MF",IF(Q147="M","M",IF(AND(Q147="T",Q146="F"),"TF",IF(AND(Q147="T",Q146="D"),"TF",IF(Q147="T","T",IF(AND(Q147="C",Q146="F"),"CF",IF(AND(Q147="C",Q146="D"),"CF",IF(Q147="C","C",IF(AND(Q147="L",Q146="F"),"LF",IF(AND(Q147="L",Q146="D"),"LF", IF(Q147="L","L",IF(Q147="SC","PS", IF(Q147="SA","PS",IF(Q147="TV","PS", IF(Q147="MI","PS", IF(Q147="MT","PS", IF(Q147="URG","URGO",""))))))))))))))))))))))))))</f>
        <v>N</v>
      </c>
      <c r="R148" s="25" t="str">
        <f t="shared" ref="R148" si="486">IF(AND(R147="URG",R146="S"),"URGS",IF(AND(R147="N",R146="F",S146="F"),"NFFF",IF(AND(R147="N",R146="D",S146="F"),"NFF",IF(AND(R147="N",R146="D"),"NFO",IF(AND(R147="N",R146="S"),"NFS",IF(AND(R147="N",R146="F"),"NF",IF(AND(R147="N",R146="D"),"NF",IF(R147="N","N",IF(AND(R147="M",R146="F"),"MF",IF(AND(R147="M",R146="D"),"MF",IF(R147="M","M",IF(AND(R147="T",R146="F"),"TF",IF(AND(R147="T",R146="D"),"TF",IF(R147="T","T",IF(AND(R147="C",R146="F"),"CF",IF(AND(R147="C",R146="D"),"CF",IF(R147="C","C",IF(AND(R147="L",R146="F"),"LF",IF(AND(R147="L",R146="D"),"LF", IF(R147="L","L",IF(R147="SC","PS", IF(R147="SA","PS",IF(R147="TV","PS", IF(R147="MI","PS", IF(R147="MT","PS", IF(R147="URG","URGO",""))))))))))))))))))))))))))</f>
        <v>NFS</v>
      </c>
      <c r="S148" s="25" t="str">
        <f t="shared" ref="S148" si="487">IF(AND(S147="URG",S146="S"),"URGS",IF(AND(S147="N",S146="F",T146="F"),"NFFF",IF(AND(S147="N",S146="D",T146="F"),"NFF",IF(AND(S147="N",S146="D"),"NFO",IF(AND(S147="N",S146="S"),"NFS",IF(AND(S147="N",S146="F"),"NF",IF(AND(S147="N",S146="D"),"NF",IF(S147="N","N",IF(AND(S147="M",S146="F"),"MF",IF(AND(S147="M",S146="D"),"MF",IF(S147="M","M",IF(AND(S147="T",S146="F"),"TF",IF(AND(S147="T",S146="D"),"TF",IF(S147="T","T",IF(AND(S147="C",S146="F"),"CF",IF(AND(S147="C",S146="D"),"CF",IF(S147="C","C",IF(AND(S147="L",S146="F"),"LF",IF(AND(S147="L",S146="D"),"LF", IF(S147="L","L",IF(S147="SC","PS", IF(S147="SA","PS",IF(S147="TV","PS", IF(S147="MI","PS", IF(S147="MT","PS", IF(S147="URG","URGO",""))))))))))))))))))))))))))</f>
        <v>NFF</v>
      </c>
      <c r="T148" s="25" t="str">
        <f t="shared" ref="T148" si="488">IF(AND(T147="URG",T146="S"),"URGS",IF(AND(T147="N",T146="F",U146="F"),"NFFF",IF(AND(T147="N",T146="D",U146="F"),"NFF",IF(AND(T147="N",T146="D"),"NFO",IF(AND(T147="N",T146="S"),"NFS",IF(AND(T147="N",T146="F"),"NF",IF(AND(T147="N",T146="D"),"NF",IF(T147="N","N",IF(AND(T147="M",T146="F"),"MF",IF(AND(T147="M",T146="D"),"MF",IF(T147="M","M",IF(AND(T147="T",T146="F"),"TF",IF(AND(T147="T",T146="D"),"TF",IF(T147="T","T",IF(AND(T147="C",T146="F"),"CF",IF(AND(T147="C",T146="D"),"CF",IF(T147="C","C",IF(AND(T147="L",T146="F"),"LF",IF(AND(T147="L",T146="D"),"LF", IF(T147="L","L",IF(T147="SC","PS", IF(T147="SA","PS",IF(T147="TV","PS", IF(T147="MI","PS", IF(T147="MT","PS", IF(T147="URG","URGO",""))))))))))))))))))))))))))</f>
        <v>NF</v>
      </c>
      <c r="U148" s="25" t="str">
        <f t="shared" ref="U148" si="489">IF(AND(U147="URG",U146="S"),"URGS",IF(AND(U147="N",U146="F",V146="F"),"NFFF",IF(AND(U147="N",U146="D",V146="F"),"NFF",IF(AND(U147="N",U146="D"),"NFO",IF(AND(U147="N",U146="S"),"NFS",IF(AND(U147="N",U146="F"),"NF",IF(AND(U147="N",U146="D"),"NF",IF(U147="N","N",IF(AND(U147="M",U146="F"),"MF",IF(AND(U147="M",U146="D"),"MF",IF(U147="M","M",IF(AND(U147="T",U146="F"),"TF",IF(AND(U147="T",U146="D"),"TF",IF(U147="T","T",IF(AND(U147="C",U146="F"),"CF",IF(AND(U147="C",U146="D"),"CF",IF(U147="C","C",IF(AND(U147="L",U146="F"),"LF",IF(AND(U147="L",U146="D"),"LF", IF(U147="L","L",IF(U147="SC","PS", IF(U147="SA","PS",IF(U147="TV","PS", IF(U147="MI","PS", IF(U147="MT","PS", IF(U147="URG","URGO",""))))))))))))))))))))))))))</f>
        <v>N</v>
      </c>
      <c r="V148" s="25" t="str">
        <f t="shared" ref="V148" si="490">IF(AND(V147="URG",V146="S"),"URGS",IF(AND(V147="N",V146="F",W146="F"),"NFFF",IF(AND(V147="N",V146="D",W146="F"),"NFF",IF(AND(V147="N",V146="D"),"NFO",IF(AND(V147="N",V146="S"),"NFS",IF(AND(V147="N",V146="F"),"NF",IF(AND(V147="N",V146="D"),"NF",IF(V147="N","N",IF(AND(V147="M",V146="F"),"MF",IF(AND(V147="M",V146="D"),"MF",IF(V147="M","M",IF(AND(V147="T",V146="F"),"TF",IF(AND(V147="T",V146="D"),"TF",IF(V147="T","T",IF(AND(V147="C",V146="F"),"CF",IF(AND(V147="C",V146="D"),"CF",IF(V147="C","C",IF(AND(V147="L",V146="F"),"LF",IF(AND(V147="L",V146="D"),"LF", IF(V147="L","L",IF(V147="SC","PS", IF(V147="SA","PS",IF(V147="TV","PS", IF(V147="MI","PS", IF(V147="MT","PS", IF(V147="URG","URGO",""))))))))))))))))))))))))))</f>
        <v>N</v>
      </c>
      <c r="W148" s="25" t="str">
        <f t="shared" ref="W148" si="491">IF(AND(W147="URG",W146="S"),"URGS",IF(AND(W147="N",W146="F",X146="F"),"NFFF",IF(AND(W147="N",W146="D",X146="F"),"NFF",IF(AND(W147="N",W146="D"),"NFO",IF(AND(W147="N",W146="S"),"NFS",IF(AND(W147="N",W146="F"),"NF",IF(AND(W147="N",W146="D"),"NF",IF(W147="N","N",IF(AND(W147="M",W146="F"),"MF",IF(AND(W147="M",W146="D"),"MF",IF(W147="M","M",IF(AND(W147="T",W146="F"),"TF",IF(AND(W147="T",W146="D"),"TF",IF(W147="T","T",IF(AND(W147="C",W146="F"),"CF",IF(AND(W147="C",W146="D"),"CF",IF(W147="C","C",IF(AND(W147="L",W146="F"),"LF",IF(AND(W147="L",W146="D"),"LF", IF(W147="L","L",IF(W147="SC","PS", IF(W147="SA","PS",IF(W147="TV","PS", IF(W147="MI","PS", IF(W147="MT","PS", IF(W147="URG","URGO",""))))))))))))))))))))))))))</f>
        <v>N</v>
      </c>
      <c r="X148" s="25" t="str">
        <f t="shared" ref="X148" si="492">IF(AND(X147="URG",X146="S"),"URGS",IF(AND(X147="N",X146="F",Y146="F"),"NFFF",IF(AND(X147="N",X146="D",Y146="F"),"NFF",IF(AND(X147="N",X146="D"),"NFO",IF(AND(X147="N",X146="S"),"NFS",IF(AND(X147="N",X146="F"),"NF",IF(AND(X147="N",X146="D"),"NF",IF(X147="N","N",IF(AND(X147="M",X146="F"),"MF",IF(AND(X147="M",X146="D"),"MF",IF(X147="M","M",IF(AND(X147="T",X146="F"),"TF",IF(AND(X147="T",X146="D"),"TF",IF(X147="T","T",IF(AND(X147="C",X146="F"),"CF",IF(AND(X147="C",X146="D"),"CF",IF(X147="C","C",IF(AND(X147="L",X146="F"),"LF",IF(AND(X147="L",X146="D"),"LF", IF(X147="L","L",IF(X147="SC","PS", IF(X147="SA","PS",IF(X147="TV","PS", IF(X147="MI","PS", IF(X147="MT","PS", IF(X147="URG","URGO",""))))))))))))))))))))))))))</f>
        <v>N</v>
      </c>
      <c r="Y148" s="25" t="str">
        <f t="shared" ref="Y148" si="493">IF(AND(Y147="URG",Y146="S"),"URGS",IF(AND(Y147="N",Y146="F",Z146="F"),"NFFF",IF(AND(Y147="N",Y146="D",Z146="F"),"NFF",IF(AND(Y147="N",Y146="D"),"NFO",IF(AND(Y147="N",Y146="S"),"NFS",IF(AND(Y147="N",Y146="F"),"NF",IF(AND(Y147="N",Y146="D"),"NF",IF(Y147="N","N",IF(AND(Y147="M",Y146="F"),"MF",IF(AND(Y147="M",Y146="D"),"MF",IF(Y147="M","M",IF(AND(Y147="T",Y146="F"),"TF",IF(AND(Y147="T",Y146="D"),"TF",IF(Y147="T","T",IF(AND(Y147="C",Y146="F"),"CF",IF(AND(Y147="C",Y146="D"),"CF",IF(Y147="C","C",IF(AND(Y147="L",Y146="F"),"LF",IF(AND(Y147="L",Y146="D"),"LF", IF(Y147="L","L",IF(Y147="SC","PS", IF(Y147="SA","PS",IF(Y147="TV","PS", IF(Y147="MI","PS", IF(Y147="MT","PS", IF(Y147="URG","URGO",""))))))))))))))))))))))))))</f>
        <v>NFS</v>
      </c>
      <c r="Z148" s="25" t="str">
        <f t="shared" ref="Z148" si="494">IF(AND(Z147="URG",Z146="S"),"URGS",IF(AND(Z147="N",Z146="F",AA146="F"),"NFFF",IF(AND(Z147="N",Z146="D",AA146="F"),"NFF",IF(AND(Z147="N",Z146="D"),"NFO",IF(AND(Z147="N",Z146="S"),"NFS",IF(AND(Z147="N",Z146="F"),"NF",IF(AND(Z147="N",Z146="D"),"NF",IF(Z147="N","N",IF(AND(Z147="M",Z146="F"),"MF",IF(AND(Z147="M",Z146="D"),"MF",IF(Z147="M","M",IF(AND(Z147="T",Z146="F"),"TF",IF(AND(Z147="T",Z146="D"),"TF",IF(Z147="T","T",IF(AND(Z147="C",Z146="F"),"CF",IF(AND(Z147="C",Z146="D"),"CF",IF(Z147="C","C",IF(AND(Z147="L",Z146="F"),"LF",IF(AND(Z147="L",Z146="D"),"LF", IF(Z147="L","L",IF(Z147="SC","PS", IF(Z147="SA","PS",IF(Z147="TV","PS", IF(Z147="MI","PS", IF(Z147="MT","PS", IF(Z147="URG","URGO",""))))))))))))))))))))))))))</f>
        <v>NFO</v>
      </c>
      <c r="AA148" s="25" t="str">
        <f t="shared" ref="AA148" si="495">IF(AND(AA147="URG",AA146="S"),"URGS",IF(AND(AA147="N",AA146="F",AB146="F"),"NFFF",IF(AND(AA147="N",AA146="D",AB146="F"),"NFF",IF(AND(AA147="N",AA146="D"),"NFO",IF(AND(AA147="N",AA146="S"),"NFS",IF(AND(AA147="N",AA146="F"),"NF",IF(AND(AA147="N",AA146="D"),"NF",IF(AA147="N","N",IF(AND(AA147="M",AA146="F"),"MF",IF(AND(AA147="M",AA146="D"),"MF",IF(AA147="M","M",IF(AND(AA147="T",AA146="F"),"TF",IF(AND(AA147="T",AA146="D"),"TF",IF(AA147="T","T",IF(AND(AA147="C",AA146="F"),"CF",IF(AND(AA147="C",AA146="D"),"CF",IF(AA147="C","C",IF(AND(AA147="L",AA146="F"),"LF",IF(AND(AA147="L",AA146="D"),"LF", IF(AA147="L","L",IF(AA147="SC","PS", IF(AA147="SA","PS",IF(AA147="TV","PS", IF(AA147="MI","PS", IF(AA147="MT","PS", IF(AA147="URG","URGO",""))))))))))))))))))))))))))</f>
        <v>N</v>
      </c>
      <c r="AB148" s="25" t="str">
        <f t="shared" ref="AB148" si="496">IF(AND(AB147="URG",AB146="S"),"URGS",IF(AND(AB147="N",AB146="F",AC146="F"),"NFFF",IF(AND(AB147="N",AB146="D",AC146="F"),"NFF",IF(AND(AB147="N",AB146="D"),"NFO",IF(AND(AB147="N",AB146="S"),"NFS",IF(AND(AB147="N",AB146="F"),"NF",IF(AND(AB147="N",AB146="D"),"NF",IF(AB147="N","N",IF(AND(AB147="M",AB146="F"),"MF",IF(AND(AB147="M",AB146="D"),"MF",IF(AB147="M","M",IF(AND(AB147="T",AB146="F"),"TF",IF(AND(AB147="T",AB146="D"),"TF",IF(AB147="T","T",IF(AND(AB147="C",AB146="F"),"CF",IF(AND(AB147="C",AB146="D"),"CF",IF(AB147="C","C",IF(AND(AB147="L",AB146="F"),"LF",IF(AND(AB147="L",AB146="D"),"LF", IF(AB147="L","L",IF(AB147="SC","PS", IF(AB147="SA","PS",IF(AB147="TV","PS", IF(AB147="MI","PS", IF(AB147="MT","PS", IF(AB147="URG","URGO",""))))))))))))))))))))))))))</f>
        <v>N</v>
      </c>
      <c r="AC148" s="25" t="str">
        <f t="shared" ref="AC148" si="497">IF(AND(AC147="URG",AC146="S"),"URGS",IF(AND(AC147="N",AC146="F",AD146="F"),"NFFF",IF(AND(AC147="N",AC146="D",AD146="F"),"NFF",IF(AND(AC147="N",AC146="D"),"NFO",IF(AND(AC147="N",AC146="S"),"NFS",IF(AND(AC147="N",AC146="F"),"NF",IF(AND(AC147="N",AC146="D"),"NF",IF(AC147="N","N",IF(AND(AC147="M",AC146="F"),"MF",IF(AND(AC147="M",AC146="D"),"MF",IF(AC147="M","M",IF(AND(AC147="T",AC146="F"),"TF",IF(AND(AC147="T",AC146="D"),"TF",IF(AC147="T","T",IF(AND(AC147="C",AC146="F"),"CF",IF(AND(AC147="C",AC146="D"),"CF",IF(AC147="C","C",IF(AND(AC147="L",AC146="F"),"LF",IF(AND(AC147="L",AC146="D"),"LF", IF(AC147="L","L",IF(AC147="SC","PS", IF(AC147="SA","PS",IF(AC147="TV","PS", IF(AC147="MI","PS", IF(AC147="MT","PS", IF(AC147="URG","URGO",""))))))))))))))))))))))))))</f>
        <v>N</v>
      </c>
      <c r="AD148" s="25" t="str">
        <f t="shared" ref="AD148" si="498">IF(AND(AD147="URG",AD146="S"),"URGS",IF(AND(AD147="N",AD146="F",AE146="F"),"NFFF",IF(AND(AD147="N",AD146="D",AE146="F"),"NFF",IF(AND(AD147="N",AD146="D"),"NFO",IF(AND(AD147="N",AD146="S"),"NFS",IF(AND(AD147="N",AD146="F"),"NF",IF(AND(AD147="N",AD146="D"),"NF",IF(AD147="N","N",IF(AND(AD147="M",AD146="F"),"MF",IF(AND(AD147="M",AD146="D"),"MF",IF(AD147="M","M",IF(AND(AD147="T",AD146="F"),"TF",IF(AND(AD147="T",AD146="D"),"TF",IF(AD147="T","T",IF(AND(AD147="C",AD146="F"),"CF",IF(AND(AD147="C",AD146="D"),"CF",IF(AD147="C","C",IF(AND(AD147="L",AD146="F"),"LF",IF(AND(AD147="L",AD146="D"),"LF", IF(AD147="L","L",IF(AD147="SC","PS", IF(AD147="SA","PS",IF(AD147="TV","PS", IF(AD147="MI","PS", IF(AD147="MT","PS", IF(AD147="URG","URGO",""))))))))))))))))))))))))))</f>
        <v>N</v>
      </c>
      <c r="AE148" s="25" t="str">
        <f t="shared" ref="AE148" si="499">IF(AND(AE147="URG",AE146="S"),"URGS",IF(AND(AE147="N",AE146="F",AF146="F"),"NFFF",IF(AND(AE147="N",AE146="D",AF146="F"),"NFF",IF(AND(AE147="N",AE146="D"),"NFO",IF(AND(AE147="N",AE146="S"),"NFS",IF(AND(AE147="N",AE146="F"),"NF",IF(AND(AE147="N",AE146="D"),"NF",IF(AE147="N","N",IF(AND(AE147="M",AE146="F"),"MF",IF(AND(AE147="M",AE146="D"),"MF",IF(AE147="M","M",IF(AND(AE147="T",AE146="F"),"TF",IF(AND(AE147="T",AE146="D"),"TF",IF(AE147="T","T",IF(AND(AE147="C",AE146="F"),"CF",IF(AND(AE147="C",AE146="D"),"CF",IF(AE147="C","C",IF(AND(AE147="L",AE146="F"),"LF",IF(AND(AE147="L",AE146="D"),"LF", IF(AE147="L","L",IF(AE147="SC","PS", IF(AE147="SA","PS",IF(AE147="TV","PS", IF(AE147="MI","PS", IF(AE147="MT","PS", IF(AE147="URG","URGO",""))))))))))))))))))))))))))</f>
        <v>N</v>
      </c>
      <c r="AF148" s="25" t="str">
        <f t="shared" ref="AF148" si="500">IF(AND(AF147="URG",AF146="S"),"URGS",IF(AND(AF147="N",AF146="F",AG146="F"),"NFFF",IF(AND(AF147="N",AF146="D",AG146="F"),"NFF",IF(AND(AF147="N",AF146="D"),"NFO",IF(AND(AF147="N",AF146="S"),"NFS",IF(AND(AF147="N",AF146="F"),"NF",IF(AND(AF147="N",AF146="D"),"NF",IF(AF147="N","N",IF(AND(AF147="M",AF146="F"),"MF",IF(AND(AF147="M",AF146="D"),"MF",IF(AF147="M","M",IF(AND(AF147="T",AF146="F"),"TF",IF(AND(AF147="T",AF146="D"),"TF",IF(AF147="T","T",IF(AND(AF147="C",AF146="F"),"CF",IF(AND(AF147="C",AF146="D"),"CF",IF(AF147="C","C",IF(AND(AF147="L",AF146="F"),"LF",IF(AND(AF147="L",AF146="D"),"LF", IF(AF147="L","L",IF(AF147="SC","PS", IF(AF147="SA","PS",IF(AF147="TV","PS", IF(AF147="MI","PS", IF(AF147="MT","PS", IF(AF147="URG","URGO",""))))))))))))))))))))))))))</f>
        <v>NFS</v>
      </c>
      <c r="AG148" s="25" t="str">
        <f t="shared" ref="AG148" si="501">IF(AND(AG147="URG",AG146="S"),"URGS",IF(AND(AG147="N",AG146="F",AH146="F"),"NFFF",IF(AND(AG147="N",AG146="D",AH146="F"),"NFF",IF(AND(AG147="N",AG146="D"),"NFO",IF(AND(AG147="N",AG146="S"),"NFS",IF(AND(AG147="N",AG146="F"),"NF",IF(AND(AG147="N",AG146="D"),"NF",IF(AG147="N","N",IF(AND(AG147="M",AG146="F"),"MF",IF(AND(AG147="M",AG146="D"),"MF",IF(AG147="M","M",IF(AND(AG147="T",AG146="F"),"TF",IF(AND(AG147="T",AG146="D"),"TF",IF(AG147="T","T",IF(AND(AG147="C",AG146="F"),"CF",IF(AND(AG147="C",AG146="D"),"CF",IF(AG147="C","C",IF(AND(AG147="L",AG146="F"),"LF",IF(AND(AG147="L",AG146="D"),"LF", IF(AG147="L","L",IF(AG147="SC","PS", IF(AG147="SA","PS",IF(AG147="TV","PS", IF(AG147="MI","PS", IF(AG147="MT","PS", IF(AG147="URG","URGO",""))))))))))))))))))))))))))</f>
        <v>NFO</v>
      </c>
      <c r="AH148" s="25" t="str">
        <f t="shared" ref="AH148" si="502">IF(AND(AH147="URG",AH146="S"),"URGS",IF(AND(AH147="N",AH146="F",AI146="F"),"NFFF",IF(AND(AH147="N",AH146="D",AI146="F"),"NFF",IF(AND(AH147="N",AH146="D"),"NFO",IF(AND(AH147="N",AH146="S"),"NFS",IF(AND(AH147="N",AH146="F"),"NF",IF(AND(AH147="N",AH146="D"),"NF",IF(AH147="N","N",IF(AND(AH147="M",AH146="F"),"MF",IF(AND(AH147="M",AH146="D"),"MF",IF(AH147="M","M",IF(AND(AH147="T",AH146="F"),"TF",IF(AND(AH147="T",AH146="D"),"TF",IF(AH147="T","T",IF(AND(AH147="C",AH146="F"),"CF",IF(AND(AH147="C",AH146="D"),"CF",IF(AH147="C","C",IF(AND(AH147="L",AH146="F"),"LF",IF(AND(AH147="L",AH146="D"),"LF", IF(AH147="L","L",IF(AH147="SC","PS", IF(AH147="SA","PS",IF(AH147="TV","PS", IF(AH147="MI","PS", IF(AH147="MT","PS", IF(AH147="URG","URGO",""))))))))))))))))))))))))))</f>
        <v>N</v>
      </c>
      <c r="AI148" s="25" t="str">
        <f t="shared" ref="AI148" si="503">IF(AND(AI147="URG",AI146="S"),"URGS",IF(AND(AI147="N",AI146="F",AJ146="F"),"NFFF",IF(AND(AI147="N",AI146="D",AJ146="F"),"NFF",IF(AND(AI147="N",AI146="D"),"NFO",IF(AND(AI147="N",AI146="S"),"NFS",IF(AND(AI147="N",AI146="F"),"NF",IF(AND(AI147="N",AI146="D"),"NF",IF(AI147="N","N",IF(AND(AI147="M",AI146="F"),"MF",IF(AND(AI147="M",AI146="D"),"MF",IF(AI147="M","M",IF(AND(AI147="T",AI146="F"),"TF",IF(AND(AI147="T",AI146="D"),"TF",IF(AI147="T","T",IF(AND(AI147="C",AI146="F"),"CF",IF(AND(AI147="C",AI146="D"),"CF",IF(AI147="C","C",IF(AND(AI147="L",AI146="F"),"LF",IF(AND(AI147="L",AI146="D"),"LF", IF(AI147="L","L",IF(AI147="SC","PS", IF(AI147="SA","PS",IF(AI147="TV","PS", IF(AI147="MI","PS", IF(AI147="MT","PS", IF(AI147="URG","URGO",""))))))))))))))))))))))))))</f>
        <v/>
      </c>
    </row>
    <row r="149" spans="1:35" ht="12.75" customHeight="1" x14ac:dyDescent="0.2">
      <c r="A149" s="126" t="s">
        <v>24</v>
      </c>
      <c r="B149" s="27">
        <f t="shared" ref="B149:B156" si="504">SUM(E149:AK149)</f>
        <v>0</v>
      </c>
      <c r="C149" s="158">
        <f>B145/240</f>
        <v>8640.972083333334</v>
      </c>
      <c r="D149" s="28">
        <f>B149*C149*0</f>
        <v>0</v>
      </c>
      <c r="E149" s="59" t="str">
        <f>IF(E153&gt;0,(IF(AND(E148="PS",E146="S"),4,IF(E148="M",6,IF(E148="T",5,IF(E148="C",11,IF(E148="N",0,IF(E148="NF",0,IF(E148="NFO",0, IF(E148="URGS",4,IF(E148="URGO",8, IF(E148="PS",8,""))))))))))-E153), IF(AND(E148="PS",E146="S"),4,IF(E148="M",6,IF(E148="T",5,IF(E148="C",11,IF(E148="N",0,IF(E148="NF",0,IF(E148="NFO",0, IF(E148="URGS",4,IF(E148="URGO",8, IF(E148="PS",8,"")))))))))))</f>
        <v/>
      </c>
      <c r="F149" s="59">
        <f t="shared" ref="F149:AI149" si="505">IF(F153&gt;0,(IF(AND(F148="PS",F146="S"),4,IF(F148="M",6,IF(F148="T",5,IF(F148="C",11,IF(F148="N",0,IF(F148="NF",0,IF(F148="NFO",0, IF(F148="URGS",4,IF(F148="URGO",8, IF(F148="PS",8,""))))))))))-F153), IF(AND(F148="PS",F146="S"),4,IF(F148="M",6,IF(F148="T",5,IF(F148="C",11,IF(F148="N",0,IF(F148="NF",0,IF(F148="NFO",0, IF(F148="URGS",4,IF(F148="URGO",8, IF(F148="PS",8,"")))))))))))</f>
        <v>0</v>
      </c>
      <c r="G149" s="59">
        <f t="shared" si="505"/>
        <v>0</v>
      </c>
      <c r="H149" s="59">
        <f t="shared" si="505"/>
        <v>0</v>
      </c>
      <c r="I149" s="59" t="str">
        <f t="shared" si="505"/>
        <v/>
      </c>
      <c r="J149" s="59">
        <f t="shared" si="505"/>
        <v>0</v>
      </c>
      <c r="K149" s="59" t="str">
        <f t="shared" si="505"/>
        <v/>
      </c>
      <c r="L149" s="59">
        <f t="shared" si="505"/>
        <v>0</v>
      </c>
      <c r="M149" s="59">
        <f t="shared" si="505"/>
        <v>0</v>
      </c>
      <c r="N149" s="59">
        <f t="shared" si="505"/>
        <v>0</v>
      </c>
      <c r="O149" s="59">
        <f t="shared" si="505"/>
        <v>0</v>
      </c>
      <c r="P149" s="59">
        <f t="shared" si="505"/>
        <v>0</v>
      </c>
      <c r="Q149" s="59">
        <f t="shared" si="505"/>
        <v>0</v>
      </c>
      <c r="R149" s="59" t="str">
        <f t="shared" si="505"/>
        <v/>
      </c>
      <c r="S149" s="59" t="str">
        <f t="shared" si="505"/>
        <v/>
      </c>
      <c r="T149" s="59">
        <f t="shared" si="505"/>
        <v>0</v>
      </c>
      <c r="U149" s="59">
        <f t="shared" si="505"/>
        <v>0</v>
      </c>
      <c r="V149" s="59">
        <f t="shared" si="505"/>
        <v>0</v>
      </c>
      <c r="W149" s="59">
        <f t="shared" si="505"/>
        <v>0</v>
      </c>
      <c r="X149" s="59">
        <f t="shared" si="505"/>
        <v>0</v>
      </c>
      <c r="Y149" s="59" t="str">
        <f t="shared" si="505"/>
        <v/>
      </c>
      <c r="Z149" s="59">
        <f t="shared" si="505"/>
        <v>0</v>
      </c>
      <c r="AA149" s="59">
        <f t="shared" si="505"/>
        <v>0</v>
      </c>
      <c r="AB149" s="59">
        <f t="shared" si="505"/>
        <v>0</v>
      </c>
      <c r="AC149" s="59">
        <f t="shared" si="505"/>
        <v>0</v>
      </c>
      <c r="AD149" s="59">
        <f t="shared" si="505"/>
        <v>0</v>
      </c>
      <c r="AE149" s="59">
        <f t="shared" si="505"/>
        <v>0</v>
      </c>
      <c r="AF149" s="59" t="str">
        <f t="shared" si="505"/>
        <v/>
      </c>
      <c r="AG149" s="59">
        <f t="shared" si="505"/>
        <v>0</v>
      </c>
      <c r="AH149" s="59">
        <f t="shared" si="505"/>
        <v>0</v>
      </c>
      <c r="AI149" s="59" t="str">
        <f t="shared" si="505"/>
        <v/>
      </c>
    </row>
    <row r="150" spans="1:35" ht="12.75" customHeight="1" x14ac:dyDescent="0.2">
      <c r="A150" s="123" t="s">
        <v>28</v>
      </c>
      <c r="B150" s="27">
        <f t="shared" si="504"/>
        <v>182</v>
      </c>
      <c r="C150" s="159">
        <f>B145/240*35%</f>
        <v>3024.3402291666666</v>
      </c>
      <c r="D150" s="30">
        <f t="shared" ref="D150:D156" si="506">B150*C150</f>
        <v>550429.92170833331</v>
      </c>
      <c r="E150" s="29" t="str">
        <f>IF(E154&gt;0,(IF(E148="T",1,IF(E148="C",0,IF(E148="N",11,IF(E148="NF",6, IF(E148="NFO",6, IF(E148="NFS",2,""))))))-E154), IF(E148="T",1,IF(E148="C",0,IF(E148="N",8,IF(E148="NF",6, IF(E148="NFO",6, IF(E148="NFS",2,"")))))))</f>
        <v/>
      </c>
      <c r="F150" s="29">
        <f t="shared" ref="F150:AI150" si="507">IF(F154&gt;0,(IF(F148="T",1,IF(F148="C",0,IF(F148="N",11,IF(F148="NF",6, IF(F148="NFO",6, IF(F148="NFS",2,""))))))-F154), IF(F148="T",1,IF(F148="C",0,IF(F148="N",8,IF(F148="NF",6, IF(F148="NFO",6, IF(F148="NFS",2,"")))))))</f>
        <v>6</v>
      </c>
      <c r="G150" s="29">
        <f t="shared" si="507"/>
        <v>8</v>
      </c>
      <c r="H150" s="29">
        <f t="shared" si="507"/>
        <v>8</v>
      </c>
      <c r="I150" s="29" t="str">
        <f t="shared" si="507"/>
        <v/>
      </c>
      <c r="J150" s="29">
        <f t="shared" si="507"/>
        <v>8</v>
      </c>
      <c r="K150" s="29">
        <f t="shared" si="507"/>
        <v>2</v>
      </c>
      <c r="L150" s="29">
        <f t="shared" si="507"/>
        <v>6</v>
      </c>
      <c r="M150" s="29">
        <f t="shared" si="507"/>
        <v>8</v>
      </c>
      <c r="N150" s="29">
        <f t="shared" si="507"/>
        <v>8</v>
      </c>
      <c r="O150" s="29">
        <f t="shared" si="507"/>
        <v>8</v>
      </c>
      <c r="P150" s="29">
        <f t="shared" si="507"/>
        <v>8</v>
      </c>
      <c r="Q150" s="29">
        <f t="shared" si="507"/>
        <v>8</v>
      </c>
      <c r="R150" s="29">
        <f t="shared" si="507"/>
        <v>2</v>
      </c>
      <c r="S150" s="29" t="str">
        <f t="shared" si="507"/>
        <v/>
      </c>
      <c r="T150" s="29">
        <f t="shared" si="507"/>
        <v>6</v>
      </c>
      <c r="U150" s="29">
        <f t="shared" si="507"/>
        <v>8</v>
      </c>
      <c r="V150" s="29">
        <f t="shared" si="507"/>
        <v>8</v>
      </c>
      <c r="W150" s="29">
        <f t="shared" si="507"/>
        <v>8</v>
      </c>
      <c r="X150" s="29">
        <f t="shared" si="507"/>
        <v>8</v>
      </c>
      <c r="Y150" s="29">
        <f t="shared" si="507"/>
        <v>2</v>
      </c>
      <c r="Z150" s="29">
        <f t="shared" si="507"/>
        <v>6</v>
      </c>
      <c r="AA150" s="29">
        <f t="shared" si="507"/>
        <v>8</v>
      </c>
      <c r="AB150" s="29">
        <f t="shared" si="507"/>
        <v>8</v>
      </c>
      <c r="AC150" s="29">
        <f t="shared" si="507"/>
        <v>8</v>
      </c>
      <c r="AD150" s="29">
        <f t="shared" si="507"/>
        <v>8</v>
      </c>
      <c r="AE150" s="29">
        <f t="shared" si="507"/>
        <v>8</v>
      </c>
      <c r="AF150" s="29">
        <f t="shared" si="507"/>
        <v>2</v>
      </c>
      <c r="AG150" s="29">
        <f t="shared" si="507"/>
        <v>6</v>
      </c>
      <c r="AH150" s="29">
        <f t="shared" si="507"/>
        <v>8</v>
      </c>
      <c r="AI150" s="29" t="str">
        <f t="shared" si="507"/>
        <v/>
      </c>
    </row>
    <row r="151" spans="1:35" ht="12.75" customHeight="1" x14ac:dyDescent="0.2">
      <c r="A151" s="123" t="s">
        <v>30</v>
      </c>
      <c r="B151" s="27">
        <f t="shared" si="504"/>
        <v>0</v>
      </c>
      <c r="C151" s="159">
        <f>B145/240*190%</f>
        <v>16417.846958333335</v>
      </c>
      <c r="D151" s="30">
        <f t="shared" si="506"/>
        <v>0</v>
      </c>
      <c r="E151" s="29">
        <f>IF(E155&gt;0, (IF(E148="MF",8,IF(E148="TF",7,IF(E148="CF",12,IF(E148="NF",0, IF(E148="NFS",0, IF(E148="NFF",0, IF(E148="NFFF",0,"")))))))-E155), IF(E148="MF",8,IF(E148="TF",7,IF(E148="CF",12,IF(E148="NF",0, IF(E148="NFS",0, IF(E148="NFF",0, IF(E148="NFFF",0,""))))))))</f>
        <v>0</v>
      </c>
      <c r="F151" s="29">
        <f t="shared" ref="F151:AI151" si="508">IF(F155&gt;0, (IF(F148="MF",8,IF(F148="TF",7,IF(F148="CF",12,IF(F148="NF",0, IF(F148="NFS",0, IF(F148="NFF",0, IF(F148="NFFF",0,"")))))))-F155), IF(F148="MF",8,IF(F148="TF",7,IF(F148="CF",12,IF(F148="NF",0, IF(F148="NFS",0, IF(F148="NFF",0, IF(F148="NFFF",0,""))))))))</f>
        <v>0</v>
      </c>
      <c r="G151" s="29" t="str">
        <f t="shared" si="508"/>
        <v/>
      </c>
      <c r="H151" s="29" t="str">
        <f t="shared" si="508"/>
        <v/>
      </c>
      <c r="I151" s="29" t="str">
        <f t="shared" si="508"/>
        <v/>
      </c>
      <c r="J151" s="29" t="str">
        <f t="shared" si="508"/>
        <v/>
      </c>
      <c r="K151" s="29">
        <f t="shared" si="508"/>
        <v>0</v>
      </c>
      <c r="L151" s="29" t="str">
        <f t="shared" si="508"/>
        <v/>
      </c>
      <c r="M151" s="29" t="str">
        <f t="shared" si="508"/>
        <v/>
      </c>
      <c r="N151" s="29" t="str">
        <f t="shared" si="508"/>
        <v/>
      </c>
      <c r="O151" s="29" t="str">
        <f t="shared" si="508"/>
        <v/>
      </c>
      <c r="P151" s="29" t="str">
        <f t="shared" si="508"/>
        <v/>
      </c>
      <c r="Q151" s="29" t="str">
        <f t="shared" si="508"/>
        <v/>
      </c>
      <c r="R151" s="29">
        <f t="shared" si="508"/>
        <v>0</v>
      </c>
      <c r="S151" s="29">
        <f t="shared" si="508"/>
        <v>0</v>
      </c>
      <c r="T151" s="29">
        <f t="shared" si="508"/>
        <v>0</v>
      </c>
      <c r="U151" s="29" t="str">
        <f t="shared" si="508"/>
        <v/>
      </c>
      <c r="V151" s="29" t="str">
        <f t="shared" si="508"/>
        <v/>
      </c>
      <c r="W151" s="29" t="str">
        <f t="shared" si="508"/>
        <v/>
      </c>
      <c r="X151" s="29" t="str">
        <f t="shared" si="508"/>
        <v/>
      </c>
      <c r="Y151" s="29">
        <f t="shared" si="508"/>
        <v>0</v>
      </c>
      <c r="Z151" s="29" t="str">
        <f t="shared" si="508"/>
        <v/>
      </c>
      <c r="AA151" s="29" t="str">
        <f t="shared" si="508"/>
        <v/>
      </c>
      <c r="AB151" s="29" t="str">
        <f t="shared" si="508"/>
        <v/>
      </c>
      <c r="AC151" s="29" t="str">
        <f t="shared" si="508"/>
        <v/>
      </c>
      <c r="AD151" s="29" t="str">
        <f t="shared" si="508"/>
        <v/>
      </c>
      <c r="AE151" s="29" t="str">
        <f t="shared" si="508"/>
        <v/>
      </c>
      <c r="AF151" s="29">
        <f t="shared" si="508"/>
        <v>0</v>
      </c>
      <c r="AG151" s="29" t="str">
        <f t="shared" si="508"/>
        <v/>
      </c>
      <c r="AH151" s="29" t="str">
        <f t="shared" si="508"/>
        <v/>
      </c>
      <c r="AI151" s="29" t="str">
        <f t="shared" si="508"/>
        <v/>
      </c>
    </row>
    <row r="152" spans="1:35" x14ac:dyDescent="0.2">
      <c r="A152" s="123" t="s">
        <v>31</v>
      </c>
      <c r="B152" s="27">
        <f t="shared" si="504"/>
        <v>50</v>
      </c>
      <c r="C152" s="159">
        <f>B145/240*225%</f>
        <v>19442.1871875</v>
      </c>
      <c r="D152" s="30">
        <f t="shared" si="506"/>
        <v>972109.359375</v>
      </c>
      <c r="E152" s="29">
        <f>IF(E156&gt;0,( IF(E148="TF",1,IF(E148="CF",1,IF(E148="NF",5, IF(E148="NFO",2, IF(E148="NFS",6, IF(E148="NFF",8, IF(E148="NFFF",8,"")))))))-E156), IF(E148="TF",1,IF(E148="CF",1,IF(E148="NF",2, IF(E148="NFO",2, IF(E148="NFS",6, IF(E148="NFF",8, IF(E148="NFFF",8,""))))))))</f>
        <v>8</v>
      </c>
      <c r="F152" s="29">
        <f t="shared" ref="F152:AI152" si="509">IF(F156&gt;0,( IF(F148="TF",1,IF(F148="CF",1,IF(F148="NF",5, IF(F148="NFO",2, IF(F148="NFS",6, IF(F148="NFF",8, IF(F148="NFFF",8,"")))))))-F156), IF(F148="TF",1,IF(F148="CF",1,IF(F148="NF",2, IF(F148="NFO",2, IF(F148="NFS",6, IF(F148="NFF",8, IF(F148="NFFF",8,""))))))))</f>
        <v>2</v>
      </c>
      <c r="G152" s="29" t="str">
        <f t="shared" si="509"/>
        <v/>
      </c>
      <c r="H152" s="29" t="str">
        <f t="shared" si="509"/>
        <v/>
      </c>
      <c r="I152" s="29" t="str">
        <f t="shared" si="509"/>
        <v/>
      </c>
      <c r="J152" s="29" t="str">
        <f t="shared" si="509"/>
        <v/>
      </c>
      <c r="K152" s="29">
        <f t="shared" si="509"/>
        <v>6</v>
      </c>
      <c r="L152" s="29">
        <f t="shared" si="509"/>
        <v>2</v>
      </c>
      <c r="M152" s="29" t="str">
        <f t="shared" si="509"/>
        <v/>
      </c>
      <c r="N152" s="29" t="str">
        <f t="shared" si="509"/>
        <v/>
      </c>
      <c r="O152" s="29" t="str">
        <f t="shared" si="509"/>
        <v/>
      </c>
      <c r="P152" s="29" t="str">
        <f t="shared" si="509"/>
        <v/>
      </c>
      <c r="Q152" s="29" t="str">
        <f t="shared" si="509"/>
        <v/>
      </c>
      <c r="R152" s="29">
        <f t="shared" si="509"/>
        <v>6</v>
      </c>
      <c r="S152" s="29">
        <f t="shared" si="509"/>
        <v>8</v>
      </c>
      <c r="T152" s="29">
        <f t="shared" si="509"/>
        <v>2</v>
      </c>
      <c r="U152" s="29" t="str">
        <f t="shared" si="509"/>
        <v/>
      </c>
      <c r="V152" s="29" t="str">
        <f t="shared" si="509"/>
        <v/>
      </c>
      <c r="W152" s="29" t="str">
        <f t="shared" si="509"/>
        <v/>
      </c>
      <c r="X152" s="29" t="str">
        <f t="shared" si="509"/>
        <v/>
      </c>
      <c r="Y152" s="29">
        <f t="shared" si="509"/>
        <v>6</v>
      </c>
      <c r="Z152" s="29">
        <f t="shared" si="509"/>
        <v>2</v>
      </c>
      <c r="AA152" s="29" t="str">
        <f t="shared" si="509"/>
        <v/>
      </c>
      <c r="AB152" s="29" t="str">
        <f t="shared" si="509"/>
        <v/>
      </c>
      <c r="AC152" s="29" t="str">
        <f t="shared" si="509"/>
        <v/>
      </c>
      <c r="AD152" s="29" t="str">
        <f t="shared" si="509"/>
        <v/>
      </c>
      <c r="AE152" s="29" t="str">
        <f t="shared" si="509"/>
        <v/>
      </c>
      <c r="AF152" s="29">
        <f t="shared" si="509"/>
        <v>6</v>
      </c>
      <c r="AG152" s="29">
        <f t="shared" si="509"/>
        <v>2</v>
      </c>
      <c r="AH152" s="29" t="str">
        <f t="shared" si="509"/>
        <v/>
      </c>
      <c r="AI152" s="29" t="str">
        <f t="shared" si="509"/>
        <v/>
      </c>
    </row>
    <row r="153" spans="1:35" x14ac:dyDescent="0.2">
      <c r="A153" s="123" t="s">
        <v>32</v>
      </c>
      <c r="B153" s="27">
        <f t="shared" si="504"/>
        <v>0</v>
      </c>
      <c r="C153" s="30">
        <f>B145/240*125%</f>
        <v>10801.215104166668</v>
      </c>
      <c r="D153" s="30">
        <f t="shared" si="506"/>
        <v>0</v>
      </c>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29"/>
      <c r="AG153" s="29"/>
      <c r="AH153" s="29"/>
      <c r="AI153" s="29"/>
    </row>
    <row r="154" spans="1:35" x14ac:dyDescent="0.2">
      <c r="A154" s="123" t="s">
        <v>33</v>
      </c>
      <c r="B154" s="27">
        <f t="shared" si="504"/>
        <v>0</v>
      </c>
      <c r="C154" s="30">
        <f>B145/240*175%</f>
        <v>15121.701145833335</v>
      </c>
      <c r="D154" s="30">
        <f t="shared" si="506"/>
        <v>0</v>
      </c>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row>
    <row r="155" spans="1:35" x14ac:dyDescent="0.2">
      <c r="A155" s="123" t="s">
        <v>34</v>
      </c>
      <c r="B155" s="27">
        <f t="shared" si="504"/>
        <v>0</v>
      </c>
      <c r="C155" s="30">
        <f>B145/240*200%</f>
        <v>17281.944166666668</v>
      </c>
      <c r="D155" s="32">
        <f t="shared" si="506"/>
        <v>0</v>
      </c>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row>
    <row r="156" spans="1:35" x14ac:dyDescent="0.2">
      <c r="A156" s="123" t="s">
        <v>35</v>
      </c>
      <c r="B156" s="27">
        <f t="shared" si="504"/>
        <v>0</v>
      </c>
      <c r="C156" s="30">
        <f>B145/240*250%</f>
        <v>21602.430208333335</v>
      </c>
      <c r="D156" s="34">
        <f t="shared" si="506"/>
        <v>0</v>
      </c>
      <c r="E156" s="35"/>
      <c r="F156" s="35"/>
      <c r="G156" s="35"/>
      <c r="H156" s="35"/>
      <c r="I156" s="35"/>
      <c r="J156" s="35"/>
      <c r="K156" s="35"/>
      <c r="L156" s="35"/>
      <c r="M156" s="35"/>
      <c r="N156" s="35"/>
      <c r="O156" s="35"/>
      <c r="P156" s="35"/>
      <c r="Q156" s="35"/>
      <c r="R156" s="35"/>
      <c r="S156" s="35"/>
      <c r="T156" s="35"/>
      <c r="U156" s="35"/>
      <c r="V156" s="35"/>
      <c r="W156" s="35"/>
      <c r="X156" s="35"/>
      <c r="Y156" s="35"/>
      <c r="Z156" s="35"/>
      <c r="AA156" s="35"/>
      <c r="AB156" s="35"/>
      <c r="AC156" s="35"/>
      <c r="AD156" s="35"/>
      <c r="AE156" s="35"/>
      <c r="AF156" s="35"/>
      <c r="AG156" s="35"/>
      <c r="AH156" s="35"/>
      <c r="AI156" s="35"/>
    </row>
    <row r="157" spans="1:35" x14ac:dyDescent="0.2">
      <c r="B157" s="37">
        <f>SUM(B149:B156)</f>
        <v>232</v>
      </c>
      <c r="C157" s="2"/>
      <c r="D157" s="38">
        <f>ROUND((SUM(D149:D156)),0)</f>
        <v>1522539</v>
      </c>
      <c r="E157" s="39"/>
      <c r="F157" s="40"/>
      <c r="G157" s="41"/>
      <c r="H157" s="41"/>
      <c r="I157" s="41"/>
      <c r="J157" s="41"/>
      <c r="K157" s="41"/>
      <c r="L157" s="39"/>
      <c r="M157" s="40"/>
      <c r="N157" s="41"/>
      <c r="O157" s="41"/>
      <c r="P157" s="41"/>
      <c r="Q157" s="41"/>
      <c r="R157" s="41"/>
      <c r="S157" s="39"/>
      <c r="T157" s="40"/>
      <c r="U157" s="41"/>
      <c r="V157" s="41"/>
      <c r="W157" s="41"/>
      <c r="X157" s="41"/>
      <c r="Y157" s="41"/>
      <c r="Z157" s="39"/>
      <c r="AA157" s="39"/>
      <c r="AB157" s="41"/>
      <c r="AC157" s="41"/>
      <c r="AD157" s="41"/>
      <c r="AE157" s="41"/>
      <c r="AF157" s="41"/>
      <c r="AG157" s="39"/>
      <c r="AH157" s="41"/>
      <c r="AI157" s="41"/>
    </row>
    <row r="158" spans="1:35" x14ac:dyDescent="0.2">
      <c r="B158" s="43">
        <f>SUM(B149:B152)-$AL$4</f>
        <v>56</v>
      </c>
    </row>
    <row r="159" spans="1:35" x14ac:dyDescent="0.2">
      <c r="A159" s="123" t="s">
        <v>115</v>
      </c>
      <c r="B159" s="163">
        <f>B145</f>
        <v>2073833.3</v>
      </c>
      <c r="C159" s="164"/>
      <c r="D159" s="165"/>
      <c r="E159" s="10">
        <f t="shared" ref="E159:AF159" si="510">+D159+1</f>
        <v>1</v>
      </c>
      <c r="F159" s="10">
        <f t="shared" si="510"/>
        <v>2</v>
      </c>
      <c r="G159" s="10">
        <f t="shared" si="510"/>
        <v>3</v>
      </c>
      <c r="H159" s="10">
        <f t="shared" si="510"/>
        <v>4</v>
      </c>
      <c r="I159" s="10">
        <f t="shared" si="510"/>
        <v>5</v>
      </c>
      <c r="J159" s="10">
        <f t="shared" si="510"/>
        <v>6</v>
      </c>
      <c r="K159" s="10">
        <f t="shared" si="510"/>
        <v>7</v>
      </c>
      <c r="L159" s="10">
        <f t="shared" si="510"/>
        <v>8</v>
      </c>
      <c r="M159" s="10">
        <f t="shared" si="510"/>
        <v>9</v>
      </c>
      <c r="N159" s="10">
        <f t="shared" si="510"/>
        <v>10</v>
      </c>
      <c r="O159" s="10">
        <f t="shared" si="510"/>
        <v>11</v>
      </c>
      <c r="P159" s="10">
        <f t="shared" si="510"/>
        <v>12</v>
      </c>
      <c r="Q159" s="10">
        <f t="shared" si="510"/>
        <v>13</v>
      </c>
      <c r="R159" s="10">
        <f t="shared" si="510"/>
        <v>14</v>
      </c>
      <c r="S159" s="10">
        <f t="shared" si="510"/>
        <v>15</v>
      </c>
      <c r="T159" s="10">
        <f t="shared" si="510"/>
        <v>16</v>
      </c>
      <c r="U159" s="10">
        <f t="shared" si="510"/>
        <v>17</v>
      </c>
      <c r="V159" s="10">
        <f t="shared" si="510"/>
        <v>18</v>
      </c>
      <c r="W159" s="10">
        <f t="shared" si="510"/>
        <v>19</v>
      </c>
      <c r="X159" s="10">
        <f t="shared" si="510"/>
        <v>20</v>
      </c>
      <c r="Y159" s="10">
        <f t="shared" si="510"/>
        <v>21</v>
      </c>
      <c r="Z159" s="10">
        <f t="shared" si="510"/>
        <v>22</v>
      </c>
      <c r="AA159" s="10">
        <f t="shared" si="510"/>
        <v>23</v>
      </c>
      <c r="AB159" s="10">
        <f t="shared" si="510"/>
        <v>24</v>
      </c>
      <c r="AC159" s="10">
        <f t="shared" si="510"/>
        <v>25</v>
      </c>
      <c r="AD159" s="10">
        <f t="shared" si="510"/>
        <v>26</v>
      </c>
      <c r="AE159" s="10">
        <f t="shared" si="510"/>
        <v>27</v>
      </c>
      <c r="AF159" s="10">
        <f t="shared" si="510"/>
        <v>28</v>
      </c>
      <c r="AG159" s="10">
        <v>29</v>
      </c>
      <c r="AH159" s="10">
        <v>30</v>
      </c>
      <c r="AI159" s="10">
        <v>31</v>
      </c>
    </row>
    <row r="160" spans="1:35" x14ac:dyDescent="0.2">
      <c r="A160" s="124"/>
      <c r="B160" s="14" t="s">
        <v>7</v>
      </c>
      <c r="C160" s="14" t="s">
        <v>8</v>
      </c>
      <c r="D160" s="14" t="s">
        <v>9</v>
      </c>
      <c r="E160" s="19" t="s">
        <v>11</v>
      </c>
      <c r="F160" s="58" t="s">
        <v>11</v>
      </c>
      <c r="G160" s="19" t="s">
        <v>12</v>
      </c>
      <c r="H160" s="19" t="s">
        <v>13</v>
      </c>
      <c r="I160" s="19" t="s">
        <v>14</v>
      </c>
      <c r="J160" s="57" t="s">
        <v>15</v>
      </c>
      <c r="K160" s="19" t="s">
        <v>16</v>
      </c>
      <c r="L160" s="121" t="s">
        <v>10</v>
      </c>
      <c r="M160" s="58" t="s">
        <v>11</v>
      </c>
      <c r="N160" s="19" t="s">
        <v>12</v>
      </c>
      <c r="O160" s="19" t="s">
        <v>13</v>
      </c>
      <c r="P160" s="19" t="s">
        <v>14</v>
      </c>
      <c r="Q160" s="57" t="s">
        <v>15</v>
      </c>
      <c r="R160" s="19" t="s">
        <v>16</v>
      </c>
      <c r="S160" s="19" t="s">
        <v>11</v>
      </c>
      <c r="T160" s="58" t="s">
        <v>11</v>
      </c>
      <c r="U160" s="19" t="s">
        <v>12</v>
      </c>
      <c r="V160" s="19" t="s">
        <v>13</v>
      </c>
      <c r="W160" s="19" t="s">
        <v>14</v>
      </c>
      <c r="X160" s="57" t="s">
        <v>15</v>
      </c>
      <c r="Y160" s="19" t="s">
        <v>16</v>
      </c>
      <c r="Z160" s="19" t="s">
        <v>11</v>
      </c>
      <c r="AA160" s="58" t="s">
        <v>11</v>
      </c>
      <c r="AB160" s="19" t="s">
        <v>12</v>
      </c>
      <c r="AC160" s="121" t="s">
        <v>10</v>
      </c>
      <c r="AD160" s="19" t="s">
        <v>14</v>
      </c>
      <c r="AE160" s="57" t="s">
        <v>15</v>
      </c>
      <c r="AF160" s="19" t="s">
        <v>16</v>
      </c>
      <c r="AG160" s="19" t="s">
        <v>11</v>
      </c>
      <c r="AH160" s="58" t="s">
        <v>11</v>
      </c>
      <c r="AI160" s="58" t="s">
        <v>12</v>
      </c>
    </row>
    <row r="161" spans="1:35" x14ac:dyDescent="0.2">
      <c r="A161" s="125" t="s">
        <v>18</v>
      </c>
      <c r="B161" s="166" t="s">
        <v>19</v>
      </c>
      <c r="C161" s="166"/>
      <c r="D161" s="166"/>
      <c r="E161" s="19" t="s">
        <v>20</v>
      </c>
      <c r="F161" s="19" t="s">
        <v>20</v>
      </c>
      <c r="G161" s="19" t="s">
        <v>20</v>
      </c>
      <c r="H161" s="19" t="s">
        <v>20</v>
      </c>
      <c r="I161" s="19" t="s">
        <v>20</v>
      </c>
      <c r="J161" s="19" t="s">
        <v>20</v>
      </c>
      <c r="K161" s="19" t="s">
        <v>20</v>
      </c>
      <c r="L161" s="19" t="s">
        <v>20</v>
      </c>
      <c r="M161" s="19" t="s">
        <v>20</v>
      </c>
      <c r="N161" s="19" t="s">
        <v>20</v>
      </c>
      <c r="O161" s="19" t="s">
        <v>20</v>
      </c>
      <c r="P161" s="19" t="s">
        <v>20</v>
      </c>
      <c r="Q161" s="19" t="s">
        <v>20</v>
      </c>
      <c r="R161" s="19" t="s">
        <v>20</v>
      </c>
      <c r="S161" s="19" t="s">
        <v>20</v>
      </c>
      <c r="T161" s="19" t="s">
        <v>20</v>
      </c>
      <c r="U161" s="19" t="s">
        <v>20</v>
      </c>
      <c r="V161" s="19" t="s">
        <v>20</v>
      </c>
      <c r="W161" s="19" t="s">
        <v>20</v>
      </c>
      <c r="X161" s="19" t="s">
        <v>20</v>
      </c>
      <c r="Y161" s="19" t="s">
        <v>20</v>
      </c>
      <c r="Z161" s="19" t="s">
        <v>20</v>
      </c>
      <c r="AA161" s="19" t="s">
        <v>20</v>
      </c>
      <c r="AB161" s="19" t="s">
        <v>20</v>
      </c>
      <c r="AC161" s="19" t="s">
        <v>20</v>
      </c>
      <c r="AD161" s="19" t="s">
        <v>20</v>
      </c>
      <c r="AE161" s="19" t="s">
        <v>20</v>
      </c>
      <c r="AF161" s="19" t="s">
        <v>20</v>
      </c>
      <c r="AG161" s="19" t="s">
        <v>20</v>
      </c>
      <c r="AH161" s="19" t="s">
        <v>20</v>
      </c>
      <c r="AI161" s="19" t="s">
        <v>20</v>
      </c>
    </row>
    <row r="162" spans="1:35" hidden="1" x14ac:dyDescent="0.2">
      <c r="A162" s="161" t="s">
        <v>23</v>
      </c>
      <c r="B162" s="161"/>
      <c r="C162" s="161"/>
      <c r="D162" s="161"/>
      <c r="E162" s="25" t="str">
        <f>IF(AND(E161="URG",E160="S"),"URGS",IF(AND(E161="N",E160="F",F160="F"),"NFFF",IF(AND(E161="N",E160="D",F160="F"),"NFF",IF(AND(E161="N",E160="D"),"NFO",IF(AND(E161="N",E160="S"),"NFS",IF(AND(E161="N",E160="F"),"NF",IF(AND(E161="N",E160="D"),"NF",IF(E161="N","N",IF(AND(E161="M",E160="F"),"MF",IF(AND(E161="M",E160="D"),"MF",IF(E161="M","M",IF(AND(E161="T",E160="F"),"TF",IF(AND(E161="T",E160="D"),"TF",IF(E161="T","T",IF(AND(E161="C",E160="F"),"CF",IF(AND(E161="C",E160="D"),"CF",IF(E161="C","C",IF(AND(E161="L",E160="F"),"LF",IF(AND(E161="L",E160="D"),"LF", IF(E161="L","L",IF(E161="SC","PS", IF(E161="SA","PS",IF(E161="TV","PS", IF(E161="MI","PS", IF(E161="MT","PS", IF(E161="URG","URGO",""))))))))))))))))))))))))))</f>
        <v>N</v>
      </c>
      <c r="F162" s="25" t="str">
        <f>IF(AND(F161="URG",F160="S"),"URGS",IF(AND(F161="N",F160="F",G160="F"),"NFFF",IF(AND(F161="N",F160="D",G160="F"),"NFF",IF(AND(F161="N",F160="D"),"NFO",IF(AND(F161="N",F160="S"),"NFS",IF(AND(F161="N",F160="F"),"NF",IF(AND(F161="N",F160="D"),"NF",IF(F161="N","N",IF(AND(F161="M",F160="F"),"MF",IF(AND(F161="M",F160="D"),"MF",IF(F161="M","M",IF(AND(F161="T",F160="F"),"TF",IF(AND(F161="T",F160="D"),"TF",IF(F161="T","T",IF(AND(F161="C",F160="F"),"CF",IF(AND(F161="C",F160="D"),"CF",IF(F161="C","C",IF(AND(F161="L",F160="F"),"LF",IF(AND(F161="L",F160="D"),"LF", IF(F161="L","L",IF(F161="SC","PS", IF(F161="SA","PS",IF(F161="TV","PS", IF(F161="MI","PS", IF(F161="MT","PS", IF(F161="URG","URGO",""))))))))))))))))))))))))))</f>
        <v>N</v>
      </c>
      <c r="G162" s="25" t="str">
        <f>IF(AND(G161="URG",G160="S"),"URGS",IF(AND(G161="N",G160="F",H160="F"),"NFFF",IF(AND(G161="N",G160="D",H160="F"),"NFF",IF(AND(G161="N",G160="D"),"NFO",IF(AND(G161="N",G160="S"),"NFS",IF(AND(G161="N",G160="F"),"NF",IF(AND(G161="N",G160="D"),"NF",IF(G161="N","N",IF(AND(G161="M",G160="F"),"MF",IF(AND(G161="M",G160="D"),"MF",IF(G161="M","M",IF(AND(G161="T",G160="F"),"TF",IF(AND(G161="T",G160="D"),"TF",IF(G161="T","T",IF(AND(G161="C",G160="F"),"CF",IF(AND(G161="C",G160="D"),"CF",IF(G161="C","C",IF(AND(G161="L",G160="F"),"LF",IF(AND(G161="L",G160="D"),"LF", IF(G161="L","L",IF(G161="SC","PS", IF(G161="SA","PS",IF(G161="TV","PS", IF(G161="MI","PS", IF(G161="MT","PS", IF(G161="URG","URGO",""))))))))))))))))))))))))))</f>
        <v>N</v>
      </c>
      <c r="H162" s="25" t="str">
        <f>IF(AND(H161="URG",H160="S"),"URGS",IF(AND(H161="N",H160="F",I160="F"),"NFFF",IF(AND(H161="N",H160="D",I160="F"),"NFF",IF(AND(H161="N",H160="D"),"NFO",IF(AND(H161="N",H160="S"),"NFS",IF(AND(H161="N",H160="F"),"NF",IF(AND(H161="N",H160="D"),"NF",IF(H161="N","N",IF(AND(H161="M",H160="F"),"MF",IF(AND(H161="M",H160="D"),"MF",IF(H161="M","M",IF(AND(H161="T",H160="F"),"TF",IF(AND(H161="T",H160="D"),"TF",IF(H161="T","T",IF(AND(H161="C",H160="F"),"CF",IF(AND(H161="C",H160="D"),"CF",IF(H161="C","C",IF(AND(H161="L",H160="F"),"LF",IF(AND(H161="L",H160="D"),"LF", IF(H161="L","L",IF(H161="SC","PS", IF(H161="SA","PS",IF(H161="TV","PS", IF(H161="MI","PS", IF(H161="MT","PS", IF(H161="URG","URGO",""))))))))))))))))))))))))))</f>
        <v>N</v>
      </c>
      <c r="I162" s="25"/>
      <c r="J162" s="25" t="str">
        <f t="shared" ref="J162" si="511">IF(AND(J161="URG",J160="S"),"URGS",IF(AND(J161="N",J160="F",K160="F"),"NFFF",IF(AND(J161="N",J160="D",K160="F"),"NFF",IF(AND(J161="N",J160="D"),"NFO",IF(AND(J161="N",J160="S"),"NFS",IF(AND(J161="N",J160="F"),"NF",IF(AND(J161="N",J160="D"),"NF",IF(J161="N","N",IF(AND(J161="M",J160="F"),"MF",IF(AND(J161="M",J160="D"),"MF",IF(J161="M","M",IF(AND(J161="T",J160="F"),"TF",IF(AND(J161="T",J160="D"),"TF",IF(J161="T","T",IF(AND(J161="C",J160="F"),"CF",IF(AND(J161="C",J160="D"),"CF",IF(J161="C","C",IF(AND(J161="L",J160="F"),"LF",IF(AND(J161="L",J160="D"),"LF", IF(J161="L","L",IF(J161="SC","PS", IF(J161="SA","PS",IF(J161="TV","PS", IF(J161="MI","PS", IF(J161="MT","PS", IF(J161="URG","URGO",""))))))))))))))))))))))))))</f>
        <v>NFO</v>
      </c>
      <c r="K162" s="25" t="str">
        <f t="shared" ref="K162" si="512">IF(AND(K161="URG",K160="S"),"URGS",IF(AND(K161="N",K160="F",L160="F"),"NFFF",IF(AND(K161="N",K160="D",L160="F"),"NFF",IF(AND(K161="N",K160="D"),"NFO",IF(AND(K161="N",K160="S"),"NFS",IF(AND(K161="N",K160="F"),"NF",IF(AND(K161="N",K160="D"),"NF",IF(K161="N","N",IF(AND(K161="M",K160="F"),"MF",IF(AND(K161="M",K160="D"),"MF",IF(K161="M","M",IF(AND(K161="T",K160="F"),"TF",IF(AND(K161="T",K160="D"),"TF",IF(K161="T","T",IF(AND(K161="C",K160="F"),"CF",IF(AND(K161="C",K160="D"),"CF",IF(K161="C","C",IF(AND(K161="L",K160="F"),"LF",IF(AND(K161="L",K160="D"),"LF", IF(K161="L","L",IF(K161="SC","PS", IF(K161="SA","PS",IF(K161="TV","PS", IF(K161="MI","PS", IF(K161="MT","PS", IF(K161="URG","URGO",""))))))))))))))))))))))))))</f>
        <v>N</v>
      </c>
      <c r="L162" s="25" t="str">
        <f t="shared" ref="L162" si="513">IF(AND(L161="URG",L160="S"),"URGS",IF(AND(L161="N",L160="F",M160="F"),"NFFF",IF(AND(L161="N",L160="D",M160="F"),"NFF",IF(AND(L161="N",L160="D"),"NFO",IF(AND(L161="N",L160="S"),"NFS",IF(AND(L161="N",L160="F"),"NF",IF(AND(L161="N",L160="D"),"NF",IF(L161="N","N",IF(AND(L161="M",L160="F"),"MF",IF(AND(L161="M",L160="D"),"MF",IF(L161="M","M",IF(AND(L161="T",L160="F"),"TF",IF(AND(L161="T",L160="D"),"TF",IF(L161="T","T",IF(AND(L161="C",L160="F"),"CF",IF(AND(L161="C",L160="D"),"CF",IF(L161="C","C",IF(AND(L161="L",L160="F"),"LF",IF(AND(L161="L",L160="D"),"LF", IF(L161="L","L",IF(L161="SC","PS", IF(L161="SA","PS",IF(L161="TV","PS", IF(L161="MI","PS", IF(L161="MT","PS", IF(L161="URG","URGO",""))))))))))))))))))))))))))</f>
        <v>NF</v>
      </c>
      <c r="M162" s="25" t="str">
        <f t="shared" ref="M162" si="514">IF(AND(M161="URG",M160="S"),"URGS",IF(AND(M161="N",M160="F",N160="F"),"NFFF",IF(AND(M161="N",M160="D",N160="F"),"NFF",IF(AND(M161="N",M160="D"),"NFO",IF(AND(M161="N",M160="S"),"NFS",IF(AND(M161="N",M160="F"),"NF",IF(AND(M161="N",M160="D"),"NF",IF(M161="N","N",IF(AND(M161="M",M160="F"),"MF",IF(AND(M161="M",M160="D"),"MF",IF(M161="M","M",IF(AND(M161="T",M160="F"),"TF",IF(AND(M161="T",M160="D"),"TF",IF(M161="T","T",IF(AND(M161="C",M160="F"),"CF",IF(AND(M161="C",M160="D"),"CF",IF(M161="C","C",IF(AND(M161="L",M160="F"),"LF",IF(AND(M161="L",M160="D"),"LF", IF(M161="L","L",IF(M161="SC","PS", IF(M161="SA","PS",IF(M161="TV","PS", IF(M161="MI","PS", IF(M161="MT","PS", IF(M161="URG","URGO",""))))))))))))))))))))))))))</f>
        <v>N</v>
      </c>
      <c r="N162" s="25" t="str">
        <f t="shared" ref="N162" si="515">IF(AND(N161="URG",N160="S"),"URGS",IF(AND(N161="N",N160="F",O160="F"),"NFFF",IF(AND(N161="N",N160="D",O160="F"),"NFF",IF(AND(N161="N",N160="D"),"NFO",IF(AND(N161="N",N160="S"),"NFS",IF(AND(N161="N",N160="F"),"NF",IF(AND(N161="N",N160="D"),"NF",IF(N161="N","N",IF(AND(N161="M",N160="F"),"MF",IF(AND(N161="M",N160="D"),"MF",IF(N161="M","M",IF(AND(N161="T",N160="F"),"TF",IF(AND(N161="T",N160="D"),"TF",IF(N161="T","T",IF(AND(N161="C",N160="F"),"CF",IF(AND(N161="C",N160="D"),"CF",IF(N161="C","C",IF(AND(N161="L",N160="F"),"LF",IF(AND(N161="L",N160="D"),"LF", IF(N161="L","L",IF(N161="SC","PS", IF(N161="SA","PS",IF(N161="TV","PS", IF(N161="MI","PS", IF(N161="MT","PS", IF(N161="URG","URGO",""))))))))))))))))))))))))))</f>
        <v>N</v>
      </c>
      <c r="O162" s="25" t="str">
        <f t="shared" ref="O162" si="516">IF(AND(O161="URG",O160="S"),"URGS",IF(AND(O161="N",O160="F",P160="F"),"NFFF",IF(AND(O161="N",O160="D",P160="F"),"NFF",IF(AND(O161="N",O160="D"),"NFO",IF(AND(O161="N",O160="S"),"NFS",IF(AND(O161="N",O160="F"),"NF",IF(AND(O161="N",O160="D"),"NF",IF(O161="N","N",IF(AND(O161="M",O160="F"),"MF",IF(AND(O161="M",O160="D"),"MF",IF(O161="M","M",IF(AND(O161="T",O160="F"),"TF",IF(AND(O161="T",O160="D"),"TF",IF(O161="T","T",IF(AND(O161="C",O160="F"),"CF",IF(AND(O161="C",O160="D"),"CF",IF(O161="C","C",IF(AND(O161="L",O160="F"),"LF",IF(AND(O161="L",O160="D"),"LF", IF(O161="L","L",IF(O161="SC","PS", IF(O161="SA","PS",IF(O161="TV","PS", IF(O161="MI","PS", IF(O161="MT","PS", IF(O161="URG","URGO",""))))))))))))))))))))))))))</f>
        <v>N</v>
      </c>
      <c r="P162" s="25" t="str">
        <f t="shared" ref="P162" si="517">IF(AND(P161="URG",P160="S"),"URGS",IF(AND(P161="N",P160="F",Q160="F"),"NFFF",IF(AND(P161="N",P160="D",Q160="F"),"NFF",IF(AND(P161="N",P160="D"),"NFO",IF(AND(P161="N",P160="S"),"NFS",IF(AND(P161="N",P160="F"),"NF",IF(AND(P161="N",P160="D"),"NF",IF(P161="N","N",IF(AND(P161="M",P160="F"),"MF",IF(AND(P161="M",P160="D"),"MF",IF(P161="M","M",IF(AND(P161="T",P160="F"),"TF",IF(AND(P161="T",P160="D"),"TF",IF(P161="T","T",IF(AND(P161="C",P160="F"),"CF",IF(AND(P161="C",P160="D"),"CF",IF(P161="C","C",IF(AND(P161="L",P160="F"),"LF",IF(AND(P161="L",P160="D"),"LF", IF(P161="L","L",IF(P161="SC","PS", IF(P161="SA","PS",IF(P161="TV","PS", IF(P161="MI","PS", IF(P161="MT","PS", IF(P161="URG","URGO",""))))))))))))))))))))))))))</f>
        <v>NFS</v>
      </c>
      <c r="Q162" s="25" t="str">
        <f t="shared" ref="Q162" si="518">IF(AND(Q161="URG",Q160="S"),"URGS",IF(AND(Q161="N",Q160="F",R160="F"),"NFFF",IF(AND(Q161="N",Q160="D",R160="F"),"NFF",IF(AND(Q161="N",Q160="D"),"NFO",IF(AND(Q161="N",Q160="S"),"NFS",IF(AND(Q161="N",Q160="F"),"NF",IF(AND(Q161="N",Q160="D"),"NF",IF(Q161="N","N",IF(AND(Q161="M",Q160="F"),"MF",IF(AND(Q161="M",Q160="D"),"MF",IF(Q161="M","M",IF(AND(Q161="T",Q160="F"),"TF",IF(AND(Q161="T",Q160="D"),"TF",IF(Q161="T","T",IF(AND(Q161="C",Q160="F"),"CF",IF(AND(Q161="C",Q160="D"),"CF",IF(Q161="C","C",IF(AND(Q161="L",Q160="F"),"LF",IF(AND(Q161="L",Q160="D"),"LF", IF(Q161="L","L",IF(Q161="SC","PS", IF(Q161="SA","PS",IF(Q161="TV","PS", IF(Q161="MI","PS", IF(Q161="MT","PS", IF(Q161="URG","URGO",""))))))))))))))))))))))))))</f>
        <v>NFO</v>
      </c>
      <c r="R162" s="25" t="str">
        <f t="shared" ref="R162" si="519">IF(AND(R161="URG",R160="S"),"URGS",IF(AND(R161="N",R160="F",S160="F"),"NFFF",IF(AND(R161="N",R160="D",S160="F"),"NFF",IF(AND(R161="N",R160="D"),"NFO",IF(AND(R161="N",R160="S"),"NFS",IF(AND(R161="N",R160="F"),"NF",IF(AND(R161="N",R160="D"),"NF",IF(R161="N","N",IF(AND(R161="M",R160="F"),"MF",IF(AND(R161="M",R160="D"),"MF",IF(R161="M","M",IF(AND(R161="T",R160="F"),"TF",IF(AND(R161="T",R160="D"),"TF",IF(R161="T","T",IF(AND(R161="C",R160="F"),"CF",IF(AND(R161="C",R160="D"),"CF",IF(R161="C","C",IF(AND(R161="L",R160="F"),"LF",IF(AND(R161="L",R160="D"),"LF", IF(R161="L","L",IF(R161="SC","PS", IF(R161="SA","PS",IF(R161="TV","PS", IF(R161="MI","PS", IF(R161="MT","PS", IF(R161="URG","URGO",""))))))))))))))))))))))))))</f>
        <v>N</v>
      </c>
      <c r="S162" s="25" t="str">
        <f t="shared" ref="S162" si="520">IF(AND(S161="URG",S160="S"),"URGS",IF(AND(S161="N",S160="F",T160="F"),"NFFF",IF(AND(S161="N",S160="D",T160="F"),"NFF",IF(AND(S161="N",S160="D"),"NFO",IF(AND(S161="N",S160="S"),"NFS",IF(AND(S161="N",S160="F"),"NF",IF(AND(S161="N",S160="D"),"NF",IF(S161="N","N",IF(AND(S161="M",S160="F"),"MF",IF(AND(S161="M",S160="D"),"MF",IF(S161="M","M",IF(AND(S161="T",S160="F"),"TF",IF(AND(S161="T",S160="D"),"TF",IF(S161="T","T",IF(AND(S161="C",S160="F"),"CF",IF(AND(S161="C",S160="D"),"CF",IF(S161="C","C",IF(AND(S161="L",S160="F"),"LF",IF(AND(S161="L",S160="D"),"LF", IF(S161="L","L",IF(S161="SC","PS", IF(S161="SA","PS",IF(S161="TV","PS", IF(S161="MI","PS", IF(S161="MT","PS", IF(S161="URG","URGO",""))))))))))))))))))))))))))</f>
        <v>N</v>
      </c>
      <c r="T162" s="25" t="str">
        <f t="shared" ref="T162" si="521">IF(AND(T161="URG",T160="S"),"URGS",IF(AND(T161="N",T160="F",U160="F"),"NFFF",IF(AND(T161="N",T160="D",U160="F"),"NFF",IF(AND(T161="N",T160="D"),"NFO",IF(AND(T161="N",T160="S"),"NFS",IF(AND(T161="N",T160="F"),"NF",IF(AND(T161="N",T160="D"),"NF",IF(T161="N","N",IF(AND(T161="M",T160="F"),"MF",IF(AND(T161="M",T160="D"),"MF",IF(T161="M","M",IF(AND(T161="T",T160="F"),"TF",IF(AND(T161="T",T160="D"),"TF",IF(T161="T","T",IF(AND(T161="C",T160="F"),"CF",IF(AND(T161="C",T160="D"),"CF",IF(T161="C","C",IF(AND(T161="L",T160="F"),"LF",IF(AND(T161="L",T160="D"),"LF", IF(T161="L","L",IF(T161="SC","PS", IF(T161="SA","PS",IF(T161="TV","PS", IF(T161="MI","PS", IF(T161="MT","PS", IF(T161="URG","URGO",""))))))))))))))))))))))))))</f>
        <v>N</v>
      </c>
      <c r="U162" s="25" t="str">
        <f t="shared" ref="U162" si="522">IF(AND(U161="URG",U160="S"),"URGS",IF(AND(U161="N",U160="F",V160="F"),"NFFF",IF(AND(U161="N",U160="D",V160="F"),"NFF",IF(AND(U161="N",U160="D"),"NFO",IF(AND(U161="N",U160="S"),"NFS",IF(AND(U161="N",U160="F"),"NF",IF(AND(U161="N",U160="D"),"NF",IF(U161="N","N",IF(AND(U161="M",U160="F"),"MF",IF(AND(U161="M",U160="D"),"MF",IF(U161="M","M",IF(AND(U161="T",U160="F"),"TF",IF(AND(U161="T",U160="D"),"TF",IF(U161="T","T",IF(AND(U161="C",U160="F"),"CF",IF(AND(U161="C",U160="D"),"CF",IF(U161="C","C",IF(AND(U161="L",U160="F"),"LF",IF(AND(U161="L",U160="D"),"LF", IF(U161="L","L",IF(U161="SC","PS", IF(U161="SA","PS",IF(U161="TV","PS", IF(U161="MI","PS", IF(U161="MT","PS", IF(U161="URG","URGO",""))))))))))))))))))))))))))</f>
        <v>N</v>
      </c>
      <c r="V162" s="25" t="str">
        <f t="shared" ref="V162" si="523">IF(AND(V161="URG",V160="S"),"URGS",IF(AND(V161="N",V160="F",W160="F"),"NFFF",IF(AND(V161="N",V160="D",W160="F"),"NFF",IF(AND(V161="N",V160="D"),"NFO",IF(AND(V161="N",V160="S"),"NFS",IF(AND(V161="N",V160="F"),"NF",IF(AND(V161="N",V160="D"),"NF",IF(V161="N","N",IF(AND(V161="M",V160="F"),"MF",IF(AND(V161="M",V160="D"),"MF",IF(V161="M","M",IF(AND(V161="T",V160="F"),"TF",IF(AND(V161="T",V160="D"),"TF",IF(V161="T","T",IF(AND(V161="C",V160="F"),"CF",IF(AND(V161="C",V160="D"),"CF",IF(V161="C","C",IF(AND(V161="L",V160="F"),"LF",IF(AND(V161="L",V160="D"),"LF", IF(V161="L","L",IF(V161="SC","PS", IF(V161="SA","PS",IF(V161="TV","PS", IF(V161="MI","PS", IF(V161="MT","PS", IF(V161="URG","URGO",""))))))))))))))))))))))))))</f>
        <v>N</v>
      </c>
      <c r="W162" s="25" t="str">
        <f t="shared" ref="W162" si="524">IF(AND(W161="URG",W160="S"),"URGS",IF(AND(W161="N",W160="F",X160="F"),"NFFF",IF(AND(W161="N",W160="D",X160="F"),"NFF",IF(AND(W161="N",W160="D"),"NFO",IF(AND(W161="N",W160="S"),"NFS",IF(AND(W161="N",W160="F"),"NF",IF(AND(W161="N",W160="D"),"NF",IF(W161="N","N",IF(AND(W161="M",W160="F"),"MF",IF(AND(W161="M",W160="D"),"MF",IF(W161="M","M",IF(AND(W161="T",W160="F"),"TF",IF(AND(W161="T",W160="D"),"TF",IF(W161="T","T",IF(AND(W161="C",W160="F"),"CF",IF(AND(W161="C",W160="D"),"CF",IF(W161="C","C",IF(AND(W161="L",W160="F"),"LF",IF(AND(W161="L",W160="D"),"LF", IF(W161="L","L",IF(W161="SC","PS", IF(W161="SA","PS",IF(W161="TV","PS", IF(W161="MI","PS", IF(W161="MT","PS", IF(W161="URG","URGO",""))))))))))))))))))))))))))</f>
        <v>NFS</v>
      </c>
      <c r="X162" s="25" t="str">
        <f t="shared" ref="X162" si="525">IF(AND(X161="URG",X160="S"),"URGS",IF(AND(X161="N",X160="F",Y160="F"),"NFFF",IF(AND(X161="N",X160="D",Y160="F"),"NFF",IF(AND(X161="N",X160="D"),"NFO",IF(AND(X161="N",X160="S"),"NFS",IF(AND(X161="N",X160="F"),"NF",IF(AND(X161="N",X160="D"),"NF",IF(X161="N","N",IF(AND(X161="M",X160="F"),"MF",IF(AND(X161="M",X160="D"),"MF",IF(X161="M","M",IF(AND(X161="T",X160="F"),"TF",IF(AND(X161="T",X160="D"),"TF",IF(X161="T","T",IF(AND(X161="C",X160="F"),"CF",IF(AND(X161="C",X160="D"),"CF",IF(X161="C","C",IF(AND(X161="L",X160="F"),"LF",IF(AND(X161="L",X160="D"),"LF", IF(X161="L","L",IF(X161="SC","PS", IF(X161="SA","PS",IF(X161="TV","PS", IF(X161="MI","PS", IF(X161="MT","PS", IF(X161="URG","URGO",""))))))))))))))))))))))))))</f>
        <v>NFO</v>
      </c>
      <c r="Y162" s="25" t="str">
        <f t="shared" ref="Y162" si="526">IF(AND(Y161="URG",Y160="S"),"URGS",IF(AND(Y161="N",Y160="F",Z160="F"),"NFFF",IF(AND(Y161="N",Y160="D",Z160="F"),"NFF",IF(AND(Y161="N",Y160="D"),"NFO",IF(AND(Y161="N",Y160="S"),"NFS",IF(AND(Y161="N",Y160="F"),"NF",IF(AND(Y161="N",Y160="D"),"NF",IF(Y161="N","N",IF(AND(Y161="M",Y160="F"),"MF",IF(AND(Y161="M",Y160="D"),"MF",IF(Y161="M","M",IF(AND(Y161="T",Y160="F"),"TF",IF(AND(Y161="T",Y160="D"),"TF",IF(Y161="T","T",IF(AND(Y161="C",Y160="F"),"CF",IF(AND(Y161="C",Y160="D"),"CF",IF(Y161="C","C",IF(AND(Y161="L",Y160="F"),"LF",IF(AND(Y161="L",Y160="D"),"LF", IF(Y161="L","L",IF(Y161="SC","PS", IF(Y161="SA","PS",IF(Y161="TV","PS", IF(Y161="MI","PS", IF(Y161="MT","PS", IF(Y161="URG","URGO",""))))))))))))))))))))))))))</f>
        <v>N</v>
      </c>
      <c r="Z162" s="25" t="str">
        <f t="shared" ref="Z162" si="527">IF(AND(Z161="URG",Z160="S"),"URGS",IF(AND(Z161="N",Z160="F",AA160="F"),"NFFF",IF(AND(Z161="N",Z160="D",AA160="F"),"NFF",IF(AND(Z161="N",Z160="D"),"NFO",IF(AND(Z161="N",Z160="S"),"NFS",IF(AND(Z161="N",Z160="F"),"NF",IF(AND(Z161="N",Z160="D"),"NF",IF(Z161="N","N",IF(AND(Z161="M",Z160="F"),"MF",IF(AND(Z161="M",Z160="D"),"MF",IF(Z161="M","M",IF(AND(Z161="T",Z160="F"),"TF",IF(AND(Z161="T",Z160="D"),"TF",IF(Z161="T","T",IF(AND(Z161="C",Z160="F"),"CF",IF(AND(Z161="C",Z160="D"),"CF",IF(Z161="C","C",IF(AND(Z161="L",Z160="F"),"LF",IF(AND(Z161="L",Z160="D"),"LF", IF(Z161="L","L",IF(Z161="SC","PS", IF(Z161="SA","PS",IF(Z161="TV","PS", IF(Z161="MI","PS", IF(Z161="MT","PS", IF(Z161="URG","URGO",""))))))))))))))))))))))))))</f>
        <v>N</v>
      </c>
      <c r="AA162" s="25" t="str">
        <f t="shared" ref="AA162" si="528">IF(AND(AA161="URG",AA160="S"),"URGS",IF(AND(AA161="N",AA160="F",AB160="F"),"NFFF",IF(AND(AA161="N",AA160="D",AB160="F"),"NFF",IF(AND(AA161="N",AA160="D"),"NFO",IF(AND(AA161="N",AA160="S"),"NFS",IF(AND(AA161="N",AA160="F"),"NF",IF(AND(AA161="N",AA160="D"),"NF",IF(AA161="N","N",IF(AND(AA161="M",AA160="F"),"MF",IF(AND(AA161="M",AA160="D"),"MF",IF(AA161="M","M",IF(AND(AA161="T",AA160="F"),"TF",IF(AND(AA161="T",AA160="D"),"TF",IF(AA161="T","T",IF(AND(AA161="C",AA160="F"),"CF",IF(AND(AA161="C",AA160="D"),"CF",IF(AA161="C","C",IF(AND(AA161="L",AA160="F"),"LF",IF(AND(AA161="L",AA160="D"),"LF", IF(AA161="L","L",IF(AA161="SC","PS", IF(AA161="SA","PS",IF(AA161="TV","PS", IF(AA161="MI","PS", IF(AA161="MT","PS", IF(AA161="URG","URGO",""))))))))))))))))))))))))))</f>
        <v>N</v>
      </c>
      <c r="AB162" s="25" t="str">
        <f t="shared" ref="AB162" si="529">IF(AND(AB161="URG",AB160="S"),"URGS",IF(AND(AB161="N",AB160="F",AC160="F"),"NFFF",IF(AND(AB161="N",AB160="D",AC160="F"),"NFF",IF(AND(AB161="N",AB160="D"),"NFO",IF(AND(AB161="N",AB160="S"),"NFS",IF(AND(AB161="N",AB160="F"),"NF",IF(AND(AB161="N",AB160="D"),"NF",IF(AB161="N","N",IF(AND(AB161="M",AB160="F"),"MF",IF(AND(AB161="M",AB160="D"),"MF",IF(AB161="M","M",IF(AND(AB161="T",AB160="F"),"TF",IF(AND(AB161="T",AB160="D"),"TF",IF(AB161="T","T",IF(AND(AB161="C",AB160="F"),"CF",IF(AND(AB161="C",AB160="D"),"CF",IF(AB161="C","C",IF(AND(AB161="L",AB160="F"),"LF",IF(AND(AB161="L",AB160="D"),"LF", IF(AB161="L","L",IF(AB161="SC","PS", IF(AB161="SA","PS",IF(AB161="TV","PS", IF(AB161="MI","PS", IF(AB161="MT","PS", IF(AB161="URG","URGO",""))))))))))))))))))))))))))</f>
        <v>N</v>
      </c>
      <c r="AC162" s="25" t="str">
        <f t="shared" ref="AC162" si="530">IF(AND(AC161="URG",AC160="S"),"URGS",IF(AND(AC161="N",AC160="F",AD160="F"),"NFFF",IF(AND(AC161="N",AC160="D",AD160="F"),"NFF",IF(AND(AC161="N",AC160="D"),"NFO",IF(AND(AC161="N",AC160="S"),"NFS",IF(AND(AC161="N",AC160="F"),"NF",IF(AND(AC161="N",AC160="D"),"NF",IF(AC161="N","N",IF(AND(AC161="M",AC160="F"),"MF",IF(AND(AC161="M",AC160="D"),"MF",IF(AC161="M","M",IF(AND(AC161="T",AC160="F"),"TF",IF(AND(AC161="T",AC160="D"),"TF",IF(AC161="T","T",IF(AND(AC161="C",AC160="F"),"CF",IF(AND(AC161="C",AC160="D"),"CF",IF(AC161="C","C",IF(AND(AC161="L",AC160="F"),"LF",IF(AND(AC161="L",AC160="D"),"LF", IF(AC161="L","L",IF(AC161="SC","PS", IF(AC161="SA","PS",IF(AC161="TV","PS", IF(AC161="MI","PS", IF(AC161="MT","PS", IF(AC161="URG","URGO",""))))))))))))))))))))))))))</f>
        <v>NF</v>
      </c>
      <c r="AD162" s="25" t="str">
        <f t="shared" ref="AD162" si="531">IF(AND(AD161="URG",AD160="S"),"URGS",IF(AND(AD161="N",AD160="F",AE160="F"),"NFFF",IF(AND(AD161="N",AD160="D",AE160="F"),"NFF",IF(AND(AD161="N",AD160="D"),"NFO",IF(AND(AD161="N",AD160="S"),"NFS",IF(AND(AD161="N",AD160="F"),"NF",IF(AND(AD161="N",AD160="D"),"NF",IF(AD161="N","N",IF(AND(AD161="M",AD160="F"),"MF",IF(AND(AD161="M",AD160="D"),"MF",IF(AD161="M","M",IF(AND(AD161="T",AD160="F"),"TF",IF(AND(AD161="T",AD160="D"),"TF",IF(AD161="T","T",IF(AND(AD161="C",AD160="F"),"CF",IF(AND(AD161="C",AD160="D"),"CF",IF(AD161="C","C",IF(AND(AD161="L",AD160="F"),"LF",IF(AND(AD161="L",AD160="D"),"LF", IF(AD161="L","L",IF(AD161="SC","PS", IF(AD161="SA","PS",IF(AD161="TV","PS", IF(AD161="MI","PS", IF(AD161="MT","PS", IF(AD161="URG","URGO",""))))))))))))))))))))))))))</f>
        <v>NFS</v>
      </c>
      <c r="AE162" s="25" t="str">
        <f t="shared" ref="AE162" si="532">IF(AND(AE161="URG",AE160="S"),"URGS",IF(AND(AE161="N",AE160="F",AF160="F"),"NFFF",IF(AND(AE161="N",AE160="D",AF160="F"),"NFF",IF(AND(AE161="N",AE160="D"),"NFO",IF(AND(AE161="N",AE160="S"),"NFS",IF(AND(AE161="N",AE160="F"),"NF",IF(AND(AE161="N",AE160="D"),"NF",IF(AE161="N","N",IF(AND(AE161="M",AE160="F"),"MF",IF(AND(AE161="M",AE160="D"),"MF",IF(AE161="M","M",IF(AND(AE161="T",AE160="F"),"TF",IF(AND(AE161="T",AE160="D"),"TF",IF(AE161="T","T",IF(AND(AE161="C",AE160="F"),"CF",IF(AND(AE161="C",AE160="D"),"CF",IF(AE161="C","C",IF(AND(AE161="L",AE160="F"),"LF",IF(AND(AE161="L",AE160="D"),"LF", IF(AE161="L","L",IF(AE161="SC","PS", IF(AE161="SA","PS",IF(AE161="TV","PS", IF(AE161="MI","PS", IF(AE161="MT","PS", IF(AE161="URG","URGO",""))))))))))))))))))))))))))</f>
        <v>NFO</v>
      </c>
      <c r="AF162" s="25" t="str">
        <f t="shared" ref="AF162" si="533">IF(AND(AF161="URG",AF160="S"),"URGS",IF(AND(AF161="N",AF160="F",AG160="F"),"NFFF",IF(AND(AF161="N",AF160="D",AG160="F"),"NFF",IF(AND(AF161="N",AF160="D"),"NFO",IF(AND(AF161="N",AF160="S"),"NFS",IF(AND(AF161="N",AF160="F"),"NF",IF(AND(AF161="N",AF160="D"),"NF",IF(AF161="N","N",IF(AND(AF161="M",AF160="F"),"MF",IF(AND(AF161="M",AF160="D"),"MF",IF(AF161="M","M",IF(AND(AF161="T",AF160="F"),"TF",IF(AND(AF161="T",AF160="D"),"TF",IF(AF161="T","T",IF(AND(AF161="C",AF160="F"),"CF",IF(AND(AF161="C",AF160="D"),"CF",IF(AF161="C","C",IF(AND(AF161="L",AF160="F"),"LF",IF(AND(AF161="L",AF160="D"),"LF", IF(AF161="L","L",IF(AF161="SC","PS", IF(AF161="SA","PS",IF(AF161="TV","PS", IF(AF161="MI","PS", IF(AF161="MT","PS", IF(AF161="URG","URGO",""))))))))))))))))))))))))))</f>
        <v>N</v>
      </c>
      <c r="AG162" s="25" t="str">
        <f t="shared" ref="AG162" si="534">IF(AND(AG161="URG",AG160="S"),"URGS",IF(AND(AG161="N",AG160="F",AH160="F"),"NFFF",IF(AND(AG161="N",AG160="D",AH160="F"),"NFF",IF(AND(AG161="N",AG160="D"),"NFO",IF(AND(AG161="N",AG160="S"),"NFS",IF(AND(AG161="N",AG160="F"),"NF",IF(AND(AG161="N",AG160="D"),"NF",IF(AG161="N","N",IF(AND(AG161="M",AG160="F"),"MF",IF(AND(AG161="M",AG160="D"),"MF",IF(AG161="M","M",IF(AND(AG161="T",AG160="F"),"TF",IF(AND(AG161="T",AG160="D"),"TF",IF(AG161="T","T",IF(AND(AG161="C",AG160="F"),"CF",IF(AND(AG161="C",AG160="D"),"CF",IF(AG161="C","C",IF(AND(AG161="L",AG160="F"),"LF",IF(AND(AG161="L",AG160="D"),"LF", IF(AG161="L","L",IF(AG161="SC","PS", IF(AG161="SA","PS",IF(AG161="TV","PS", IF(AG161="MI","PS", IF(AG161="MT","PS", IF(AG161="URG","URGO",""))))))))))))))))))))))))))</f>
        <v>N</v>
      </c>
      <c r="AH162" s="25" t="str">
        <f t="shared" ref="AH162" si="535">IF(AND(AH161="URG",AH160="S"),"URGS",IF(AND(AH161="N",AH160="F",AI160="F"),"NFFF",IF(AND(AH161="N",AH160="D",AI160="F"),"NFF",IF(AND(AH161="N",AH160="D"),"NFO",IF(AND(AH161="N",AH160="S"),"NFS",IF(AND(AH161="N",AH160="F"),"NF",IF(AND(AH161="N",AH160="D"),"NF",IF(AH161="N","N",IF(AND(AH161="M",AH160="F"),"MF",IF(AND(AH161="M",AH160="D"),"MF",IF(AH161="M","M",IF(AND(AH161="T",AH160="F"),"TF",IF(AND(AH161="T",AH160="D"),"TF",IF(AH161="T","T",IF(AND(AH161="C",AH160="F"),"CF",IF(AND(AH161="C",AH160="D"),"CF",IF(AH161="C","C",IF(AND(AH161="L",AH160="F"),"LF",IF(AND(AH161="L",AH160="D"),"LF", IF(AH161="L","L",IF(AH161="SC","PS", IF(AH161="SA","PS",IF(AH161="TV","PS", IF(AH161="MI","PS", IF(AH161="MT","PS", IF(AH161="URG","URGO",""))))))))))))))))))))))))))</f>
        <v>N</v>
      </c>
      <c r="AI162" s="25" t="str">
        <f t="shared" ref="AI162" si="536">IF(AND(AI161="URG",AI160="S"),"URGS",IF(AND(AI161="N",AI160="F",AJ160="F"),"NFFF",IF(AND(AI161="N",AI160="D",AJ160="F"),"NFF",IF(AND(AI161="N",AI160="D"),"NFO",IF(AND(AI161="N",AI160="S"),"NFS",IF(AND(AI161="N",AI160="F"),"NF",IF(AND(AI161="N",AI160="D"),"NF",IF(AI161="N","N",IF(AND(AI161="M",AI160="F"),"MF",IF(AND(AI161="M",AI160="D"),"MF",IF(AI161="M","M",IF(AND(AI161="T",AI160="F"),"TF",IF(AND(AI161="T",AI160="D"),"TF",IF(AI161="T","T",IF(AND(AI161="C",AI160="F"),"CF",IF(AND(AI161="C",AI160="D"),"CF",IF(AI161="C","C",IF(AND(AI161="L",AI160="F"),"LF",IF(AND(AI161="L",AI160="D"),"LF", IF(AI161="L","L",IF(AI161="SC","PS", IF(AI161="SA","PS",IF(AI161="TV","PS", IF(AI161="MI","PS", IF(AI161="MT","PS", IF(AI161="URG","URGO",""))))))))))))))))))))))))))</f>
        <v>N</v>
      </c>
    </row>
    <row r="163" spans="1:35" x14ac:dyDescent="0.2">
      <c r="A163" s="126" t="s">
        <v>24</v>
      </c>
      <c r="B163" s="27">
        <f t="shared" ref="B163:B170" si="537">SUM(E163:AK163)</f>
        <v>0</v>
      </c>
      <c r="C163" s="158">
        <f>B159/240</f>
        <v>8640.972083333334</v>
      </c>
      <c r="D163" s="28">
        <f>B163*C163*0</f>
        <v>0</v>
      </c>
      <c r="E163" s="59">
        <f>IF(E167&gt;0,(IF(AND(E162="PS",E160="S"),4,IF(E162="M",6,IF(E162="T",5,IF(E162="C",11,IF(E162="N",0,IF(E162="NF",0,IF(E162="NFO",0, IF(E162="URGS",4,IF(E162="URGO",8, IF(E162="PS",8,""))))))))))-E167), IF(AND(E162="PS",E160="S"),4,IF(E162="M",6,IF(E162="T",5,IF(E162="C",11,IF(E162="N",0,IF(E162="NF",0,IF(E162="NFO",0, IF(E162="URGS",4,IF(E162="URGO",8, IF(E162="PS",8,"")))))))))))</f>
        <v>0</v>
      </c>
      <c r="F163" s="59">
        <f t="shared" ref="F163:AI163" si="538">IF(F167&gt;0,(IF(AND(F162="PS",F160="S"),4,IF(F162="M",6,IF(F162="T",5,IF(F162="C",11,IF(F162="N",0,IF(F162="NF",0,IF(F162="NFO",0, IF(F162="URGS",4,IF(F162="URGO",8, IF(F162="PS",8,""))))))))))-F167), IF(AND(F162="PS",F160="S"),4,IF(F162="M",6,IF(F162="T",5,IF(F162="C",11,IF(F162="N",0,IF(F162="NF",0,IF(F162="NFO",0, IF(F162="URGS",4,IF(F162="URGO",8, IF(F162="PS",8,"")))))))))))</f>
        <v>0</v>
      </c>
      <c r="G163" s="59">
        <f t="shared" si="538"/>
        <v>0</v>
      </c>
      <c r="H163" s="59">
        <f t="shared" si="538"/>
        <v>0</v>
      </c>
      <c r="I163" s="59" t="str">
        <f t="shared" si="538"/>
        <v/>
      </c>
      <c r="J163" s="59">
        <f t="shared" si="538"/>
        <v>0</v>
      </c>
      <c r="K163" s="59">
        <f t="shared" si="538"/>
        <v>0</v>
      </c>
      <c r="L163" s="59">
        <f t="shared" si="538"/>
        <v>0</v>
      </c>
      <c r="M163" s="59">
        <f t="shared" si="538"/>
        <v>0</v>
      </c>
      <c r="N163" s="59">
        <f t="shared" si="538"/>
        <v>0</v>
      </c>
      <c r="O163" s="59">
        <f t="shared" si="538"/>
        <v>0</v>
      </c>
      <c r="P163" s="59" t="str">
        <f t="shared" si="538"/>
        <v/>
      </c>
      <c r="Q163" s="59">
        <f t="shared" si="538"/>
        <v>0</v>
      </c>
      <c r="R163" s="59">
        <f t="shared" si="538"/>
        <v>0</v>
      </c>
      <c r="S163" s="59">
        <f t="shared" si="538"/>
        <v>0</v>
      </c>
      <c r="T163" s="59">
        <f t="shared" si="538"/>
        <v>0</v>
      </c>
      <c r="U163" s="59">
        <f t="shared" si="538"/>
        <v>0</v>
      </c>
      <c r="V163" s="59">
        <f t="shared" si="538"/>
        <v>0</v>
      </c>
      <c r="W163" s="59" t="str">
        <f t="shared" si="538"/>
        <v/>
      </c>
      <c r="X163" s="59">
        <f t="shared" si="538"/>
        <v>0</v>
      </c>
      <c r="Y163" s="59">
        <f t="shared" si="538"/>
        <v>0</v>
      </c>
      <c r="Z163" s="59">
        <f t="shared" si="538"/>
        <v>0</v>
      </c>
      <c r="AA163" s="59">
        <f t="shared" si="538"/>
        <v>0</v>
      </c>
      <c r="AB163" s="59">
        <f t="shared" si="538"/>
        <v>0</v>
      </c>
      <c r="AC163" s="59">
        <f t="shared" si="538"/>
        <v>0</v>
      </c>
      <c r="AD163" s="59" t="str">
        <f t="shared" si="538"/>
        <v/>
      </c>
      <c r="AE163" s="59">
        <f t="shared" si="538"/>
        <v>0</v>
      </c>
      <c r="AF163" s="59">
        <f t="shared" si="538"/>
        <v>0</v>
      </c>
      <c r="AG163" s="59">
        <f t="shared" si="538"/>
        <v>0</v>
      </c>
      <c r="AH163" s="59">
        <f t="shared" si="538"/>
        <v>0</v>
      </c>
      <c r="AI163" s="59">
        <f t="shared" si="538"/>
        <v>0</v>
      </c>
    </row>
    <row r="164" spans="1:35" x14ac:dyDescent="0.2">
      <c r="A164" s="123" t="s">
        <v>28</v>
      </c>
      <c r="B164" s="27">
        <f t="shared" si="537"/>
        <v>210</v>
      </c>
      <c r="C164" s="159">
        <f>B159/240*35%</f>
        <v>3024.3402291666666</v>
      </c>
      <c r="D164" s="30">
        <f t="shared" ref="D164:D170" si="539">B164*C164</f>
        <v>635111.448125</v>
      </c>
      <c r="E164" s="29">
        <f>IF(E168&gt;0,(IF(E162="T",1,IF(E162="C",0,IF(E162="N",11,IF(E162="NF",6, IF(E162="NFO",6, IF(E162="NFS",2,""))))))-E168), IF(E162="T",1,IF(E162="C",0,IF(E162="N",8,IF(E162="NF",6, IF(E162="NFO",6, IF(E162="NFS",2,"")))))))</f>
        <v>8</v>
      </c>
      <c r="F164" s="29">
        <f t="shared" ref="F164:AI164" si="540">IF(F168&gt;0,(IF(F162="T",1,IF(F162="C",0,IF(F162="N",11,IF(F162="NF",6, IF(F162="NFO",6, IF(F162="NFS",2,""))))))-F168), IF(F162="T",1,IF(F162="C",0,IF(F162="N",8,IF(F162="NF",6, IF(F162="NFO",6, IF(F162="NFS",2,"")))))))</f>
        <v>8</v>
      </c>
      <c r="G164" s="29">
        <f t="shared" si="540"/>
        <v>8</v>
      </c>
      <c r="H164" s="29">
        <f t="shared" si="540"/>
        <v>8</v>
      </c>
      <c r="I164" s="29" t="str">
        <f t="shared" si="540"/>
        <v/>
      </c>
      <c r="J164" s="29">
        <f t="shared" si="540"/>
        <v>6</v>
      </c>
      <c r="K164" s="29">
        <f t="shared" si="540"/>
        <v>8</v>
      </c>
      <c r="L164" s="29">
        <f t="shared" si="540"/>
        <v>6</v>
      </c>
      <c r="M164" s="29">
        <f t="shared" si="540"/>
        <v>8</v>
      </c>
      <c r="N164" s="29">
        <f t="shared" si="540"/>
        <v>8</v>
      </c>
      <c r="O164" s="29">
        <f t="shared" si="540"/>
        <v>8</v>
      </c>
      <c r="P164" s="29">
        <f t="shared" si="540"/>
        <v>2</v>
      </c>
      <c r="Q164" s="29">
        <f t="shared" si="540"/>
        <v>6</v>
      </c>
      <c r="R164" s="29">
        <f t="shared" si="540"/>
        <v>8</v>
      </c>
      <c r="S164" s="29">
        <f t="shared" si="540"/>
        <v>8</v>
      </c>
      <c r="T164" s="29">
        <f t="shared" si="540"/>
        <v>8</v>
      </c>
      <c r="U164" s="29">
        <f t="shared" si="540"/>
        <v>8</v>
      </c>
      <c r="V164" s="29">
        <f t="shared" si="540"/>
        <v>8</v>
      </c>
      <c r="W164" s="29">
        <f t="shared" si="540"/>
        <v>2</v>
      </c>
      <c r="X164" s="29">
        <f t="shared" si="540"/>
        <v>6</v>
      </c>
      <c r="Y164" s="29">
        <f t="shared" si="540"/>
        <v>8</v>
      </c>
      <c r="Z164" s="29">
        <f t="shared" si="540"/>
        <v>8</v>
      </c>
      <c r="AA164" s="29">
        <f t="shared" si="540"/>
        <v>8</v>
      </c>
      <c r="AB164" s="29">
        <f t="shared" si="540"/>
        <v>8</v>
      </c>
      <c r="AC164" s="29">
        <f t="shared" si="540"/>
        <v>6</v>
      </c>
      <c r="AD164" s="29">
        <f t="shared" si="540"/>
        <v>2</v>
      </c>
      <c r="AE164" s="29">
        <f t="shared" si="540"/>
        <v>6</v>
      </c>
      <c r="AF164" s="29">
        <f t="shared" si="540"/>
        <v>8</v>
      </c>
      <c r="AG164" s="29">
        <f t="shared" si="540"/>
        <v>8</v>
      </c>
      <c r="AH164" s="29">
        <f t="shared" si="540"/>
        <v>8</v>
      </c>
      <c r="AI164" s="29">
        <f t="shared" si="540"/>
        <v>8</v>
      </c>
    </row>
    <row r="165" spans="1:35" x14ac:dyDescent="0.2">
      <c r="A165" s="123" t="s">
        <v>30</v>
      </c>
      <c r="B165" s="27">
        <f t="shared" si="537"/>
        <v>0</v>
      </c>
      <c r="C165" s="159">
        <f>B159/240*190%</f>
        <v>16417.846958333335</v>
      </c>
      <c r="D165" s="30">
        <f t="shared" si="539"/>
        <v>0</v>
      </c>
      <c r="E165" s="29" t="str">
        <f>IF(E169&gt;0, (IF(E162="MF",8,IF(E162="TF",7,IF(E162="CF",12,IF(E162="NF",0, IF(E162="NFS",0, IF(E162="NFF",0, IF(E162="NFFF",0,"")))))))-E169), IF(E162="MF",8,IF(E162="TF",7,IF(E162="CF",12,IF(E162="NF",0, IF(E162="NFS",0, IF(E162="NFF",0, IF(E162="NFFF",0,""))))))))</f>
        <v/>
      </c>
      <c r="F165" s="29" t="str">
        <f t="shared" ref="F165:AI165" si="541">IF(F169&gt;0, (IF(F162="MF",8,IF(F162="TF",7,IF(F162="CF",12,IF(F162="NF",0, IF(F162="NFS",0, IF(F162="NFF",0, IF(F162="NFFF",0,"")))))))-F169), IF(F162="MF",8,IF(F162="TF",7,IF(F162="CF",12,IF(F162="NF",0, IF(F162="NFS",0, IF(F162="NFF",0, IF(F162="NFFF",0,""))))))))</f>
        <v/>
      </c>
      <c r="G165" s="29" t="str">
        <f t="shared" si="541"/>
        <v/>
      </c>
      <c r="H165" s="29" t="str">
        <f t="shared" si="541"/>
        <v/>
      </c>
      <c r="I165" s="29" t="str">
        <f t="shared" si="541"/>
        <v/>
      </c>
      <c r="J165" s="29" t="str">
        <f t="shared" si="541"/>
        <v/>
      </c>
      <c r="K165" s="29" t="str">
        <f t="shared" si="541"/>
        <v/>
      </c>
      <c r="L165" s="29">
        <f t="shared" si="541"/>
        <v>0</v>
      </c>
      <c r="M165" s="29" t="str">
        <f t="shared" si="541"/>
        <v/>
      </c>
      <c r="N165" s="29" t="str">
        <f t="shared" si="541"/>
        <v/>
      </c>
      <c r="O165" s="29" t="str">
        <f t="shared" si="541"/>
        <v/>
      </c>
      <c r="P165" s="29">
        <f t="shared" si="541"/>
        <v>0</v>
      </c>
      <c r="Q165" s="29" t="str">
        <f t="shared" si="541"/>
        <v/>
      </c>
      <c r="R165" s="29" t="str">
        <f t="shared" si="541"/>
        <v/>
      </c>
      <c r="S165" s="29" t="str">
        <f t="shared" si="541"/>
        <v/>
      </c>
      <c r="T165" s="29" t="str">
        <f t="shared" si="541"/>
        <v/>
      </c>
      <c r="U165" s="29" t="str">
        <f t="shared" si="541"/>
        <v/>
      </c>
      <c r="V165" s="29" t="str">
        <f t="shared" si="541"/>
        <v/>
      </c>
      <c r="W165" s="29">
        <f t="shared" si="541"/>
        <v>0</v>
      </c>
      <c r="X165" s="29" t="str">
        <f t="shared" si="541"/>
        <v/>
      </c>
      <c r="Y165" s="29" t="str">
        <f t="shared" si="541"/>
        <v/>
      </c>
      <c r="Z165" s="29" t="str">
        <f t="shared" si="541"/>
        <v/>
      </c>
      <c r="AA165" s="29" t="str">
        <f t="shared" si="541"/>
        <v/>
      </c>
      <c r="AB165" s="29" t="str">
        <f t="shared" si="541"/>
        <v/>
      </c>
      <c r="AC165" s="29">
        <f t="shared" si="541"/>
        <v>0</v>
      </c>
      <c r="AD165" s="29">
        <f t="shared" si="541"/>
        <v>0</v>
      </c>
      <c r="AE165" s="29" t="str">
        <f t="shared" si="541"/>
        <v/>
      </c>
      <c r="AF165" s="29" t="str">
        <f t="shared" si="541"/>
        <v/>
      </c>
      <c r="AG165" s="29" t="str">
        <f t="shared" si="541"/>
        <v/>
      </c>
      <c r="AH165" s="29" t="str">
        <f t="shared" si="541"/>
        <v/>
      </c>
      <c r="AI165" s="29" t="str">
        <f t="shared" si="541"/>
        <v/>
      </c>
    </row>
    <row r="166" spans="1:35" x14ac:dyDescent="0.2">
      <c r="A166" s="123" t="s">
        <v>31</v>
      </c>
      <c r="B166" s="27">
        <f t="shared" si="537"/>
        <v>30</v>
      </c>
      <c r="C166" s="159">
        <f>B159/240*225%</f>
        <v>19442.1871875</v>
      </c>
      <c r="D166" s="30">
        <f t="shared" si="539"/>
        <v>583265.61562499998</v>
      </c>
      <c r="E166" s="29" t="str">
        <f>IF(E170&gt;0,( IF(E162="TF",1,IF(E162="CF",1,IF(E162="NF",5, IF(E162="NFO",2, IF(E162="NFS",6, IF(E162="NFF",8, IF(E162="NFFF",8,"")))))))-E170), IF(E162="TF",1,IF(E162="CF",1,IF(E162="NF",2, IF(E162="NFO",2, IF(E162="NFS",6, IF(E162="NFF",8, IF(E162="NFFF",8,""))))))))</f>
        <v/>
      </c>
      <c r="F166" s="29" t="str">
        <f t="shared" ref="F166:AI166" si="542">IF(F170&gt;0,( IF(F162="TF",1,IF(F162="CF",1,IF(F162="NF",5, IF(F162="NFO",2, IF(F162="NFS",6, IF(F162="NFF",8, IF(F162="NFFF",8,"")))))))-F170), IF(F162="TF",1,IF(F162="CF",1,IF(F162="NF",2, IF(F162="NFO",2, IF(F162="NFS",6, IF(F162="NFF",8, IF(F162="NFFF",8,""))))))))</f>
        <v/>
      </c>
      <c r="G166" s="29" t="str">
        <f t="shared" si="542"/>
        <v/>
      </c>
      <c r="H166" s="29" t="str">
        <f t="shared" si="542"/>
        <v/>
      </c>
      <c r="I166" s="29" t="str">
        <f t="shared" si="542"/>
        <v/>
      </c>
      <c r="J166" s="29">
        <f t="shared" si="542"/>
        <v>2</v>
      </c>
      <c r="K166" s="29" t="str">
        <f t="shared" si="542"/>
        <v/>
      </c>
      <c r="L166" s="29">
        <f t="shared" si="542"/>
        <v>2</v>
      </c>
      <c r="M166" s="29" t="str">
        <f t="shared" si="542"/>
        <v/>
      </c>
      <c r="N166" s="29" t="str">
        <f t="shared" si="542"/>
        <v/>
      </c>
      <c r="O166" s="29" t="str">
        <f t="shared" si="542"/>
        <v/>
      </c>
      <c r="P166" s="29">
        <f t="shared" si="542"/>
        <v>6</v>
      </c>
      <c r="Q166" s="29">
        <f t="shared" si="542"/>
        <v>2</v>
      </c>
      <c r="R166" s="29" t="str">
        <f t="shared" si="542"/>
        <v/>
      </c>
      <c r="S166" s="29" t="str">
        <f t="shared" si="542"/>
        <v/>
      </c>
      <c r="T166" s="29" t="str">
        <f t="shared" si="542"/>
        <v/>
      </c>
      <c r="U166" s="29" t="str">
        <f t="shared" si="542"/>
        <v/>
      </c>
      <c r="V166" s="29" t="str">
        <f t="shared" si="542"/>
        <v/>
      </c>
      <c r="W166" s="29">
        <f t="shared" si="542"/>
        <v>6</v>
      </c>
      <c r="X166" s="29">
        <f t="shared" si="542"/>
        <v>2</v>
      </c>
      <c r="Y166" s="29" t="str">
        <f t="shared" si="542"/>
        <v/>
      </c>
      <c r="Z166" s="29" t="str">
        <f t="shared" si="542"/>
        <v/>
      </c>
      <c r="AA166" s="29" t="str">
        <f t="shared" si="542"/>
        <v/>
      </c>
      <c r="AB166" s="29" t="str">
        <f t="shared" si="542"/>
        <v/>
      </c>
      <c r="AC166" s="29">
        <f t="shared" si="542"/>
        <v>2</v>
      </c>
      <c r="AD166" s="29">
        <f t="shared" si="542"/>
        <v>6</v>
      </c>
      <c r="AE166" s="29">
        <f t="shared" si="542"/>
        <v>2</v>
      </c>
      <c r="AF166" s="29" t="str">
        <f t="shared" si="542"/>
        <v/>
      </c>
      <c r="AG166" s="29" t="str">
        <f t="shared" si="542"/>
        <v/>
      </c>
      <c r="AH166" s="29" t="str">
        <f t="shared" si="542"/>
        <v/>
      </c>
      <c r="AI166" s="29" t="str">
        <f t="shared" si="542"/>
        <v/>
      </c>
    </row>
    <row r="167" spans="1:35" x14ac:dyDescent="0.2">
      <c r="A167" s="123" t="s">
        <v>32</v>
      </c>
      <c r="B167" s="27">
        <f t="shared" si="537"/>
        <v>0</v>
      </c>
      <c r="C167" s="30">
        <f>B159/240*125%</f>
        <v>10801.215104166668</v>
      </c>
      <c r="D167" s="30">
        <f t="shared" si="539"/>
        <v>0</v>
      </c>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29"/>
      <c r="AG167" s="29"/>
      <c r="AH167" s="29"/>
      <c r="AI167" s="29"/>
    </row>
    <row r="168" spans="1:35" x14ac:dyDescent="0.2">
      <c r="A168" s="123" t="s">
        <v>33</v>
      </c>
      <c r="B168" s="27">
        <f t="shared" si="537"/>
        <v>0</v>
      </c>
      <c r="C168" s="30">
        <f>B159/240*175%</f>
        <v>15121.701145833335</v>
      </c>
      <c r="D168" s="30">
        <f t="shared" si="539"/>
        <v>0</v>
      </c>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row>
    <row r="169" spans="1:35" x14ac:dyDescent="0.2">
      <c r="A169" s="123" t="s">
        <v>34</v>
      </c>
      <c r="B169" s="27">
        <f t="shared" si="537"/>
        <v>0</v>
      </c>
      <c r="C169" s="30">
        <f>B159/240*200%</f>
        <v>17281.944166666668</v>
      </c>
      <c r="D169" s="32">
        <f t="shared" si="539"/>
        <v>0</v>
      </c>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row>
    <row r="170" spans="1:35" x14ac:dyDescent="0.2">
      <c r="A170" s="123" t="s">
        <v>35</v>
      </c>
      <c r="B170" s="27">
        <f t="shared" si="537"/>
        <v>0</v>
      </c>
      <c r="C170" s="30">
        <f>B159/240*250%</f>
        <v>21602.430208333335</v>
      </c>
      <c r="D170" s="34">
        <f t="shared" si="539"/>
        <v>0</v>
      </c>
      <c r="E170" s="35"/>
      <c r="F170" s="35"/>
      <c r="G170" s="35"/>
      <c r="H170" s="35"/>
      <c r="I170" s="35"/>
      <c r="J170" s="35"/>
      <c r="K170" s="35"/>
      <c r="L170" s="35"/>
      <c r="M170" s="35"/>
      <c r="N170" s="35"/>
      <c r="O170" s="35"/>
      <c r="P170" s="35"/>
      <c r="Q170" s="35"/>
      <c r="R170" s="35"/>
      <c r="S170" s="35"/>
      <c r="T170" s="35"/>
      <c r="U170" s="35"/>
      <c r="V170" s="35"/>
      <c r="W170" s="35"/>
      <c r="X170" s="35"/>
      <c r="Y170" s="35"/>
      <c r="Z170" s="35"/>
      <c r="AA170" s="35"/>
      <c r="AB170" s="35"/>
      <c r="AC170" s="35"/>
      <c r="AD170" s="35"/>
      <c r="AE170" s="35"/>
      <c r="AF170" s="35"/>
      <c r="AG170" s="35"/>
      <c r="AH170" s="35"/>
      <c r="AI170" s="35"/>
    </row>
    <row r="171" spans="1:35" x14ac:dyDescent="0.2">
      <c r="B171" s="37">
        <f>SUM(B163:B170)</f>
        <v>240</v>
      </c>
      <c r="C171" s="2"/>
      <c r="D171" s="38">
        <f>ROUND((SUM(D163:D170)),0)</f>
        <v>1218377</v>
      </c>
      <c r="E171" s="39"/>
      <c r="F171" s="40"/>
      <c r="G171" s="41"/>
      <c r="H171" s="41"/>
      <c r="I171" s="41"/>
      <c r="J171" s="41"/>
      <c r="K171" s="41"/>
      <c r="L171" s="39"/>
      <c r="M171" s="40"/>
      <c r="N171" s="41"/>
      <c r="O171" s="41"/>
      <c r="P171" s="41"/>
      <c r="Q171" s="41"/>
      <c r="R171" s="41"/>
      <c r="S171" s="39"/>
      <c r="T171" s="40"/>
      <c r="U171" s="41"/>
      <c r="V171" s="41"/>
      <c r="W171" s="41"/>
      <c r="X171" s="41"/>
      <c r="Y171" s="41"/>
      <c r="Z171" s="39"/>
      <c r="AA171" s="39"/>
      <c r="AB171" s="41"/>
      <c r="AC171" s="41"/>
      <c r="AD171" s="41"/>
      <c r="AE171" s="41"/>
      <c r="AF171" s="41"/>
      <c r="AG171" s="39"/>
      <c r="AH171" s="41"/>
      <c r="AI171" s="41"/>
    </row>
    <row r="172" spans="1:35" x14ac:dyDescent="0.2">
      <c r="B172" s="43">
        <f>SUM(B163:B166)-$AL$4</f>
        <v>64</v>
      </c>
    </row>
  </sheetData>
  <mergeCells count="39">
    <mergeCell ref="B159:D159"/>
    <mergeCell ref="B161:D161"/>
    <mergeCell ref="A162:D162"/>
    <mergeCell ref="B131:D131"/>
    <mergeCell ref="B133:D133"/>
    <mergeCell ref="A134:D134"/>
    <mergeCell ref="B145:D145"/>
    <mergeCell ref="B147:D147"/>
    <mergeCell ref="A148:D148"/>
    <mergeCell ref="A120:D120"/>
    <mergeCell ref="B75:D75"/>
    <mergeCell ref="B77:D77"/>
    <mergeCell ref="A78:D78"/>
    <mergeCell ref="B89:D89"/>
    <mergeCell ref="B91:D91"/>
    <mergeCell ref="A92:D92"/>
    <mergeCell ref="B103:D103"/>
    <mergeCell ref="B105:D105"/>
    <mergeCell ref="A106:D106"/>
    <mergeCell ref="B117:D117"/>
    <mergeCell ref="B119:D119"/>
    <mergeCell ref="A64:D64"/>
    <mergeCell ref="B19:D19"/>
    <mergeCell ref="B21:D21"/>
    <mergeCell ref="A22:D22"/>
    <mergeCell ref="B33:D33"/>
    <mergeCell ref="B35:D35"/>
    <mergeCell ref="A36:D36"/>
    <mergeCell ref="B47:D47"/>
    <mergeCell ref="B49:D49"/>
    <mergeCell ref="A50:D50"/>
    <mergeCell ref="B61:D61"/>
    <mergeCell ref="B63:D63"/>
    <mergeCell ref="A8:D8"/>
    <mergeCell ref="A1:AK1"/>
    <mergeCell ref="A2:AK2"/>
    <mergeCell ref="A3:AK3"/>
    <mergeCell ref="B5:D5"/>
    <mergeCell ref="B7:D7"/>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55A7B-6124-4927-821F-ABC826314F37}">
  <dimension ref="A1:AP172"/>
  <sheetViews>
    <sheetView topLeftCell="A149" workbookViewId="0">
      <selection activeCell="D157" sqref="D157"/>
    </sheetView>
  </sheetViews>
  <sheetFormatPr baseColWidth="10" defaultColWidth="12.7109375" defaultRowHeight="12.75" x14ac:dyDescent="0.2"/>
  <cols>
    <col min="1" max="1" width="22.85546875" style="1" customWidth="1"/>
    <col min="2" max="2" width="8.5703125" style="1" customWidth="1"/>
    <col min="3" max="3" width="8" style="1" customWidth="1"/>
    <col min="4" max="4" width="10.42578125" style="1" customWidth="1"/>
    <col min="5" max="5" width="3.7109375" style="45" customWidth="1"/>
    <col min="6" max="6" width="3.7109375" style="46" customWidth="1"/>
    <col min="7" max="7" width="3.7109375" style="45" customWidth="1"/>
    <col min="8" max="11" width="3.7109375" style="1" customWidth="1"/>
    <col min="12" max="12" width="3.7109375" style="45" customWidth="1"/>
    <col min="13" max="13" width="3.7109375" style="46" customWidth="1"/>
    <col min="14" max="14" width="3.7109375" style="45" customWidth="1"/>
    <col min="15" max="15" width="4.28515625" style="1" bestFit="1" customWidth="1"/>
    <col min="16" max="18" width="3.7109375" style="1" customWidth="1"/>
    <col min="19" max="19" width="3.7109375" style="45" customWidth="1"/>
    <col min="20" max="20" width="3.7109375" style="46" customWidth="1"/>
    <col min="21" max="21" width="3.7109375" style="45" customWidth="1"/>
    <col min="22" max="25" width="3.7109375" style="1" customWidth="1"/>
    <col min="26" max="28" width="3.7109375" style="45" customWidth="1"/>
    <col min="29" max="31" width="3.7109375" style="1" customWidth="1"/>
    <col min="32" max="32" width="4" style="1" customWidth="1"/>
    <col min="33" max="33" width="3.42578125" style="45" customWidth="1"/>
    <col min="34" max="34" width="4.7109375" style="1" customWidth="1"/>
    <col min="35" max="35" width="4.42578125" style="1" customWidth="1"/>
    <col min="36" max="37" width="3.7109375" style="1" hidden="1" customWidth="1"/>
    <col min="38" max="38" width="11" style="1" customWidth="1"/>
    <col min="39" max="39" width="19.85546875" style="1" customWidth="1"/>
    <col min="40" max="42" width="12.7109375" style="1"/>
    <col min="43" max="43" width="13.85546875" style="1" customWidth="1"/>
    <col min="44" max="256" width="12.7109375" style="1"/>
    <col min="257" max="257" width="22.85546875" style="1" customWidth="1"/>
    <col min="258" max="258" width="8.5703125" style="1" customWidth="1"/>
    <col min="259" max="259" width="8" style="1" customWidth="1"/>
    <col min="260" max="260" width="10.42578125" style="1" customWidth="1"/>
    <col min="261" max="270" width="3.7109375" style="1" customWidth="1"/>
    <col min="271" max="271" width="4.28515625" style="1" bestFit="1" customWidth="1"/>
    <col min="272" max="287" width="3.7109375" style="1" customWidth="1"/>
    <col min="288" max="288" width="4" style="1" customWidth="1"/>
    <col min="289" max="289" width="3.42578125" style="1" customWidth="1"/>
    <col min="290" max="290" width="4.7109375" style="1" customWidth="1"/>
    <col min="291" max="291" width="3.28515625" style="1" customWidth="1"/>
    <col min="292" max="293" width="0" style="1" hidden="1" customWidth="1"/>
    <col min="294" max="294" width="11" style="1" customWidth="1"/>
    <col min="295" max="295" width="19.85546875" style="1" customWidth="1"/>
    <col min="296" max="298" width="12.7109375" style="1"/>
    <col min="299" max="299" width="13.85546875" style="1" customWidth="1"/>
    <col min="300" max="512" width="12.7109375" style="1"/>
    <col min="513" max="513" width="22.85546875" style="1" customWidth="1"/>
    <col min="514" max="514" width="8.5703125" style="1" customWidth="1"/>
    <col min="515" max="515" width="8" style="1" customWidth="1"/>
    <col min="516" max="516" width="10.42578125" style="1" customWidth="1"/>
    <col min="517" max="526" width="3.7109375" style="1" customWidth="1"/>
    <col min="527" max="527" width="4.28515625" style="1" bestFit="1" customWidth="1"/>
    <col min="528" max="543" width="3.7109375" style="1" customWidth="1"/>
    <col min="544" max="544" width="4" style="1" customWidth="1"/>
    <col min="545" max="545" width="3.42578125" style="1" customWidth="1"/>
    <col min="546" max="546" width="4.7109375" style="1" customWidth="1"/>
    <col min="547" max="547" width="3.28515625" style="1" customWidth="1"/>
    <col min="548" max="549" width="0" style="1" hidden="1" customWidth="1"/>
    <col min="550" max="550" width="11" style="1" customWidth="1"/>
    <col min="551" max="551" width="19.85546875" style="1" customWidth="1"/>
    <col min="552" max="554" width="12.7109375" style="1"/>
    <col min="555" max="555" width="13.85546875" style="1" customWidth="1"/>
    <col min="556" max="768" width="12.7109375" style="1"/>
    <col min="769" max="769" width="22.85546875" style="1" customWidth="1"/>
    <col min="770" max="770" width="8.5703125" style="1" customWidth="1"/>
    <col min="771" max="771" width="8" style="1" customWidth="1"/>
    <col min="772" max="772" width="10.42578125" style="1" customWidth="1"/>
    <col min="773" max="782" width="3.7109375" style="1" customWidth="1"/>
    <col min="783" max="783" width="4.28515625" style="1" bestFit="1" customWidth="1"/>
    <col min="784" max="799" width="3.7109375" style="1" customWidth="1"/>
    <col min="800" max="800" width="4" style="1" customWidth="1"/>
    <col min="801" max="801" width="3.42578125" style="1" customWidth="1"/>
    <col min="802" max="802" width="4.7109375" style="1" customWidth="1"/>
    <col min="803" max="803" width="3.28515625" style="1" customWidth="1"/>
    <col min="804" max="805" width="0" style="1" hidden="1" customWidth="1"/>
    <col min="806" max="806" width="11" style="1" customWidth="1"/>
    <col min="807" max="807" width="19.85546875" style="1" customWidth="1"/>
    <col min="808" max="810" width="12.7109375" style="1"/>
    <col min="811" max="811" width="13.85546875" style="1" customWidth="1"/>
    <col min="812" max="1024" width="12.7109375" style="1"/>
    <col min="1025" max="1025" width="22.85546875" style="1" customWidth="1"/>
    <col min="1026" max="1026" width="8.5703125" style="1" customWidth="1"/>
    <col min="1027" max="1027" width="8" style="1" customWidth="1"/>
    <col min="1028" max="1028" width="10.42578125" style="1" customWidth="1"/>
    <col min="1029" max="1038" width="3.7109375" style="1" customWidth="1"/>
    <col min="1039" max="1039" width="4.28515625" style="1" bestFit="1" customWidth="1"/>
    <col min="1040" max="1055" width="3.7109375" style="1" customWidth="1"/>
    <col min="1056" max="1056" width="4" style="1" customWidth="1"/>
    <col min="1057" max="1057" width="3.42578125" style="1" customWidth="1"/>
    <col min="1058" max="1058" width="4.7109375" style="1" customWidth="1"/>
    <col min="1059" max="1059" width="3.28515625" style="1" customWidth="1"/>
    <col min="1060" max="1061" width="0" style="1" hidden="1" customWidth="1"/>
    <col min="1062" max="1062" width="11" style="1" customWidth="1"/>
    <col min="1063" max="1063" width="19.85546875" style="1" customWidth="1"/>
    <col min="1064" max="1066" width="12.7109375" style="1"/>
    <col min="1067" max="1067" width="13.85546875" style="1" customWidth="1"/>
    <col min="1068" max="1280" width="12.7109375" style="1"/>
    <col min="1281" max="1281" width="22.85546875" style="1" customWidth="1"/>
    <col min="1282" max="1282" width="8.5703125" style="1" customWidth="1"/>
    <col min="1283" max="1283" width="8" style="1" customWidth="1"/>
    <col min="1284" max="1284" width="10.42578125" style="1" customWidth="1"/>
    <col min="1285" max="1294" width="3.7109375" style="1" customWidth="1"/>
    <col min="1295" max="1295" width="4.28515625" style="1" bestFit="1" customWidth="1"/>
    <col min="1296" max="1311" width="3.7109375" style="1" customWidth="1"/>
    <col min="1312" max="1312" width="4" style="1" customWidth="1"/>
    <col min="1313" max="1313" width="3.42578125" style="1" customWidth="1"/>
    <col min="1314" max="1314" width="4.7109375" style="1" customWidth="1"/>
    <col min="1315" max="1315" width="3.28515625" style="1" customWidth="1"/>
    <col min="1316" max="1317" width="0" style="1" hidden="1" customWidth="1"/>
    <col min="1318" max="1318" width="11" style="1" customWidth="1"/>
    <col min="1319" max="1319" width="19.85546875" style="1" customWidth="1"/>
    <col min="1320" max="1322" width="12.7109375" style="1"/>
    <col min="1323" max="1323" width="13.85546875" style="1" customWidth="1"/>
    <col min="1324" max="1536" width="12.7109375" style="1"/>
    <col min="1537" max="1537" width="22.85546875" style="1" customWidth="1"/>
    <col min="1538" max="1538" width="8.5703125" style="1" customWidth="1"/>
    <col min="1539" max="1539" width="8" style="1" customWidth="1"/>
    <col min="1540" max="1540" width="10.42578125" style="1" customWidth="1"/>
    <col min="1541" max="1550" width="3.7109375" style="1" customWidth="1"/>
    <col min="1551" max="1551" width="4.28515625" style="1" bestFit="1" customWidth="1"/>
    <col min="1552" max="1567" width="3.7109375" style="1" customWidth="1"/>
    <col min="1568" max="1568" width="4" style="1" customWidth="1"/>
    <col min="1569" max="1569" width="3.42578125" style="1" customWidth="1"/>
    <col min="1570" max="1570" width="4.7109375" style="1" customWidth="1"/>
    <col min="1571" max="1571" width="3.28515625" style="1" customWidth="1"/>
    <col min="1572" max="1573" width="0" style="1" hidden="1" customWidth="1"/>
    <col min="1574" max="1574" width="11" style="1" customWidth="1"/>
    <col min="1575" max="1575" width="19.85546875" style="1" customWidth="1"/>
    <col min="1576" max="1578" width="12.7109375" style="1"/>
    <col min="1579" max="1579" width="13.85546875" style="1" customWidth="1"/>
    <col min="1580" max="1792" width="12.7109375" style="1"/>
    <col min="1793" max="1793" width="22.85546875" style="1" customWidth="1"/>
    <col min="1794" max="1794" width="8.5703125" style="1" customWidth="1"/>
    <col min="1795" max="1795" width="8" style="1" customWidth="1"/>
    <col min="1796" max="1796" width="10.42578125" style="1" customWidth="1"/>
    <col min="1797" max="1806" width="3.7109375" style="1" customWidth="1"/>
    <col min="1807" max="1807" width="4.28515625" style="1" bestFit="1" customWidth="1"/>
    <col min="1808" max="1823" width="3.7109375" style="1" customWidth="1"/>
    <col min="1824" max="1824" width="4" style="1" customWidth="1"/>
    <col min="1825" max="1825" width="3.42578125" style="1" customWidth="1"/>
    <col min="1826" max="1826" width="4.7109375" style="1" customWidth="1"/>
    <col min="1827" max="1827" width="3.28515625" style="1" customWidth="1"/>
    <col min="1828" max="1829" width="0" style="1" hidden="1" customWidth="1"/>
    <col min="1830" max="1830" width="11" style="1" customWidth="1"/>
    <col min="1831" max="1831" width="19.85546875" style="1" customWidth="1"/>
    <col min="1832" max="1834" width="12.7109375" style="1"/>
    <col min="1835" max="1835" width="13.85546875" style="1" customWidth="1"/>
    <col min="1836" max="2048" width="12.7109375" style="1"/>
    <col min="2049" max="2049" width="22.85546875" style="1" customWidth="1"/>
    <col min="2050" max="2050" width="8.5703125" style="1" customWidth="1"/>
    <col min="2051" max="2051" width="8" style="1" customWidth="1"/>
    <col min="2052" max="2052" width="10.42578125" style="1" customWidth="1"/>
    <col min="2053" max="2062" width="3.7109375" style="1" customWidth="1"/>
    <col min="2063" max="2063" width="4.28515625" style="1" bestFit="1" customWidth="1"/>
    <col min="2064" max="2079" width="3.7109375" style="1" customWidth="1"/>
    <col min="2080" max="2080" width="4" style="1" customWidth="1"/>
    <col min="2081" max="2081" width="3.42578125" style="1" customWidth="1"/>
    <col min="2082" max="2082" width="4.7109375" style="1" customWidth="1"/>
    <col min="2083" max="2083" width="3.28515625" style="1" customWidth="1"/>
    <col min="2084" max="2085" width="0" style="1" hidden="1" customWidth="1"/>
    <col min="2086" max="2086" width="11" style="1" customWidth="1"/>
    <col min="2087" max="2087" width="19.85546875" style="1" customWidth="1"/>
    <col min="2088" max="2090" width="12.7109375" style="1"/>
    <col min="2091" max="2091" width="13.85546875" style="1" customWidth="1"/>
    <col min="2092" max="2304" width="12.7109375" style="1"/>
    <col min="2305" max="2305" width="22.85546875" style="1" customWidth="1"/>
    <col min="2306" max="2306" width="8.5703125" style="1" customWidth="1"/>
    <col min="2307" max="2307" width="8" style="1" customWidth="1"/>
    <col min="2308" max="2308" width="10.42578125" style="1" customWidth="1"/>
    <col min="2309" max="2318" width="3.7109375" style="1" customWidth="1"/>
    <col min="2319" max="2319" width="4.28515625" style="1" bestFit="1" customWidth="1"/>
    <col min="2320" max="2335" width="3.7109375" style="1" customWidth="1"/>
    <col min="2336" max="2336" width="4" style="1" customWidth="1"/>
    <col min="2337" max="2337" width="3.42578125" style="1" customWidth="1"/>
    <col min="2338" max="2338" width="4.7109375" style="1" customWidth="1"/>
    <col min="2339" max="2339" width="3.28515625" style="1" customWidth="1"/>
    <col min="2340" max="2341" width="0" style="1" hidden="1" customWidth="1"/>
    <col min="2342" max="2342" width="11" style="1" customWidth="1"/>
    <col min="2343" max="2343" width="19.85546875" style="1" customWidth="1"/>
    <col min="2344" max="2346" width="12.7109375" style="1"/>
    <col min="2347" max="2347" width="13.85546875" style="1" customWidth="1"/>
    <col min="2348" max="2560" width="12.7109375" style="1"/>
    <col min="2561" max="2561" width="22.85546875" style="1" customWidth="1"/>
    <col min="2562" max="2562" width="8.5703125" style="1" customWidth="1"/>
    <col min="2563" max="2563" width="8" style="1" customWidth="1"/>
    <col min="2564" max="2564" width="10.42578125" style="1" customWidth="1"/>
    <col min="2565" max="2574" width="3.7109375" style="1" customWidth="1"/>
    <col min="2575" max="2575" width="4.28515625" style="1" bestFit="1" customWidth="1"/>
    <col min="2576" max="2591" width="3.7109375" style="1" customWidth="1"/>
    <col min="2592" max="2592" width="4" style="1" customWidth="1"/>
    <col min="2593" max="2593" width="3.42578125" style="1" customWidth="1"/>
    <col min="2594" max="2594" width="4.7109375" style="1" customWidth="1"/>
    <col min="2595" max="2595" width="3.28515625" style="1" customWidth="1"/>
    <col min="2596" max="2597" width="0" style="1" hidden="1" customWidth="1"/>
    <col min="2598" max="2598" width="11" style="1" customWidth="1"/>
    <col min="2599" max="2599" width="19.85546875" style="1" customWidth="1"/>
    <col min="2600" max="2602" width="12.7109375" style="1"/>
    <col min="2603" max="2603" width="13.85546875" style="1" customWidth="1"/>
    <col min="2604" max="2816" width="12.7109375" style="1"/>
    <col min="2817" max="2817" width="22.85546875" style="1" customWidth="1"/>
    <col min="2818" max="2818" width="8.5703125" style="1" customWidth="1"/>
    <col min="2819" max="2819" width="8" style="1" customWidth="1"/>
    <col min="2820" max="2820" width="10.42578125" style="1" customWidth="1"/>
    <col min="2821" max="2830" width="3.7109375" style="1" customWidth="1"/>
    <col min="2831" max="2831" width="4.28515625" style="1" bestFit="1" customWidth="1"/>
    <col min="2832" max="2847" width="3.7109375" style="1" customWidth="1"/>
    <col min="2848" max="2848" width="4" style="1" customWidth="1"/>
    <col min="2849" max="2849" width="3.42578125" style="1" customWidth="1"/>
    <col min="2850" max="2850" width="4.7109375" style="1" customWidth="1"/>
    <col min="2851" max="2851" width="3.28515625" style="1" customWidth="1"/>
    <col min="2852" max="2853" width="0" style="1" hidden="1" customWidth="1"/>
    <col min="2854" max="2854" width="11" style="1" customWidth="1"/>
    <col min="2855" max="2855" width="19.85546875" style="1" customWidth="1"/>
    <col min="2856" max="2858" width="12.7109375" style="1"/>
    <col min="2859" max="2859" width="13.85546875" style="1" customWidth="1"/>
    <col min="2860" max="3072" width="12.7109375" style="1"/>
    <col min="3073" max="3073" width="22.85546875" style="1" customWidth="1"/>
    <col min="3074" max="3074" width="8.5703125" style="1" customWidth="1"/>
    <col min="3075" max="3075" width="8" style="1" customWidth="1"/>
    <col min="3076" max="3076" width="10.42578125" style="1" customWidth="1"/>
    <col min="3077" max="3086" width="3.7109375" style="1" customWidth="1"/>
    <col min="3087" max="3087" width="4.28515625" style="1" bestFit="1" customWidth="1"/>
    <col min="3088" max="3103" width="3.7109375" style="1" customWidth="1"/>
    <col min="3104" max="3104" width="4" style="1" customWidth="1"/>
    <col min="3105" max="3105" width="3.42578125" style="1" customWidth="1"/>
    <col min="3106" max="3106" width="4.7109375" style="1" customWidth="1"/>
    <col min="3107" max="3107" width="3.28515625" style="1" customWidth="1"/>
    <col min="3108" max="3109" width="0" style="1" hidden="1" customWidth="1"/>
    <col min="3110" max="3110" width="11" style="1" customWidth="1"/>
    <col min="3111" max="3111" width="19.85546875" style="1" customWidth="1"/>
    <col min="3112" max="3114" width="12.7109375" style="1"/>
    <col min="3115" max="3115" width="13.85546875" style="1" customWidth="1"/>
    <col min="3116" max="3328" width="12.7109375" style="1"/>
    <col min="3329" max="3329" width="22.85546875" style="1" customWidth="1"/>
    <col min="3330" max="3330" width="8.5703125" style="1" customWidth="1"/>
    <col min="3331" max="3331" width="8" style="1" customWidth="1"/>
    <col min="3332" max="3332" width="10.42578125" style="1" customWidth="1"/>
    <col min="3333" max="3342" width="3.7109375" style="1" customWidth="1"/>
    <col min="3343" max="3343" width="4.28515625" style="1" bestFit="1" customWidth="1"/>
    <col min="3344" max="3359" width="3.7109375" style="1" customWidth="1"/>
    <col min="3360" max="3360" width="4" style="1" customWidth="1"/>
    <col min="3361" max="3361" width="3.42578125" style="1" customWidth="1"/>
    <col min="3362" max="3362" width="4.7109375" style="1" customWidth="1"/>
    <col min="3363" max="3363" width="3.28515625" style="1" customWidth="1"/>
    <col min="3364" max="3365" width="0" style="1" hidden="1" customWidth="1"/>
    <col min="3366" max="3366" width="11" style="1" customWidth="1"/>
    <col min="3367" max="3367" width="19.85546875" style="1" customWidth="1"/>
    <col min="3368" max="3370" width="12.7109375" style="1"/>
    <col min="3371" max="3371" width="13.85546875" style="1" customWidth="1"/>
    <col min="3372" max="3584" width="12.7109375" style="1"/>
    <col min="3585" max="3585" width="22.85546875" style="1" customWidth="1"/>
    <col min="3586" max="3586" width="8.5703125" style="1" customWidth="1"/>
    <col min="3587" max="3587" width="8" style="1" customWidth="1"/>
    <col min="3588" max="3588" width="10.42578125" style="1" customWidth="1"/>
    <col min="3589" max="3598" width="3.7109375" style="1" customWidth="1"/>
    <col min="3599" max="3599" width="4.28515625" style="1" bestFit="1" customWidth="1"/>
    <col min="3600" max="3615" width="3.7109375" style="1" customWidth="1"/>
    <col min="3616" max="3616" width="4" style="1" customWidth="1"/>
    <col min="3617" max="3617" width="3.42578125" style="1" customWidth="1"/>
    <col min="3618" max="3618" width="4.7109375" style="1" customWidth="1"/>
    <col min="3619" max="3619" width="3.28515625" style="1" customWidth="1"/>
    <col min="3620" max="3621" width="0" style="1" hidden="1" customWidth="1"/>
    <col min="3622" max="3622" width="11" style="1" customWidth="1"/>
    <col min="3623" max="3623" width="19.85546875" style="1" customWidth="1"/>
    <col min="3624" max="3626" width="12.7109375" style="1"/>
    <col min="3627" max="3627" width="13.85546875" style="1" customWidth="1"/>
    <col min="3628" max="3840" width="12.7109375" style="1"/>
    <col min="3841" max="3841" width="22.85546875" style="1" customWidth="1"/>
    <col min="3842" max="3842" width="8.5703125" style="1" customWidth="1"/>
    <col min="3843" max="3843" width="8" style="1" customWidth="1"/>
    <col min="3844" max="3844" width="10.42578125" style="1" customWidth="1"/>
    <col min="3845" max="3854" width="3.7109375" style="1" customWidth="1"/>
    <col min="3855" max="3855" width="4.28515625" style="1" bestFit="1" customWidth="1"/>
    <col min="3856" max="3871" width="3.7109375" style="1" customWidth="1"/>
    <col min="3872" max="3872" width="4" style="1" customWidth="1"/>
    <col min="3873" max="3873" width="3.42578125" style="1" customWidth="1"/>
    <col min="3874" max="3874" width="4.7109375" style="1" customWidth="1"/>
    <col min="3875" max="3875" width="3.28515625" style="1" customWidth="1"/>
    <col min="3876" max="3877" width="0" style="1" hidden="1" customWidth="1"/>
    <col min="3878" max="3878" width="11" style="1" customWidth="1"/>
    <col min="3879" max="3879" width="19.85546875" style="1" customWidth="1"/>
    <col min="3880" max="3882" width="12.7109375" style="1"/>
    <col min="3883" max="3883" width="13.85546875" style="1" customWidth="1"/>
    <col min="3884" max="4096" width="12.7109375" style="1"/>
    <col min="4097" max="4097" width="22.85546875" style="1" customWidth="1"/>
    <col min="4098" max="4098" width="8.5703125" style="1" customWidth="1"/>
    <col min="4099" max="4099" width="8" style="1" customWidth="1"/>
    <col min="4100" max="4100" width="10.42578125" style="1" customWidth="1"/>
    <col min="4101" max="4110" width="3.7109375" style="1" customWidth="1"/>
    <col min="4111" max="4111" width="4.28515625" style="1" bestFit="1" customWidth="1"/>
    <col min="4112" max="4127" width="3.7109375" style="1" customWidth="1"/>
    <col min="4128" max="4128" width="4" style="1" customWidth="1"/>
    <col min="4129" max="4129" width="3.42578125" style="1" customWidth="1"/>
    <col min="4130" max="4130" width="4.7109375" style="1" customWidth="1"/>
    <col min="4131" max="4131" width="3.28515625" style="1" customWidth="1"/>
    <col min="4132" max="4133" width="0" style="1" hidden="1" customWidth="1"/>
    <col min="4134" max="4134" width="11" style="1" customWidth="1"/>
    <col min="4135" max="4135" width="19.85546875" style="1" customWidth="1"/>
    <col min="4136" max="4138" width="12.7109375" style="1"/>
    <col min="4139" max="4139" width="13.85546875" style="1" customWidth="1"/>
    <col min="4140" max="4352" width="12.7109375" style="1"/>
    <col min="4353" max="4353" width="22.85546875" style="1" customWidth="1"/>
    <col min="4354" max="4354" width="8.5703125" style="1" customWidth="1"/>
    <col min="4355" max="4355" width="8" style="1" customWidth="1"/>
    <col min="4356" max="4356" width="10.42578125" style="1" customWidth="1"/>
    <col min="4357" max="4366" width="3.7109375" style="1" customWidth="1"/>
    <col min="4367" max="4367" width="4.28515625" style="1" bestFit="1" customWidth="1"/>
    <col min="4368" max="4383" width="3.7109375" style="1" customWidth="1"/>
    <col min="4384" max="4384" width="4" style="1" customWidth="1"/>
    <col min="4385" max="4385" width="3.42578125" style="1" customWidth="1"/>
    <col min="4386" max="4386" width="4.7109375" style="1" customWidth="1"/>
    <col min="4387" max="4387" width="3.28515625" style="1" customWidth="1"/>
    <col min="4388" max="4389" width="0" style="1" hidden="1" customWidth="1"/>
    <col min="4390" max="4390" width="11" style="1" customWidth="1"/>
    <col min="4391" max="4391" width="19.85546875" style="1" customWidth="1"/>
    <col min="4392" max="4394" width="12.7109375" style="1"/>
    <col min="4395" max="4395" width="13.85546875" style="1" customWidth="1"/>
    <col min="4396" max="4608" width="12.7109375" style="1"/>
    <col min="4609" max="4609" width="22.85546875" style="1" customWidth="1"/>
    <col min="4610" max="4610" width="8.5703125" style="1" customWidth="1"/>
    <col min="4611" max="4611" width="8" style="1" customWidth="1"/>
    <col min="4612" max="4612" width="10.42578125" style="1" customWidth="1"/>
    <col min="4613" max="4622" width="3.7109375" style="1" customWidth="1"/>
    <col min="4623" max="4623" width="4.28515625" style="1" bestFit="1" customWidth="1"/>
    <col min="4624" max="4639" width="3.7109375" style="1" customWidth="1"/>
    <col min="4640" max="4640" width="4" style="1" customWidth="1"/>
    <col min="4641" max="4641" width="3.42578125" style="1" customWidth="1"/>
    <col min="4642" max="4642" width="4.7109375" style="1" customWidth="1"/>
    <col min="4643" max="4643" width="3.28515625" style="1" customWidth="1"/>
    <col min="4644" max="4645" width="0" style="1" hidden="1" customWidth="1"/>
    <col min="4646" max="4646" width="11" style="1" customWidth="1"/>
    <col min="4647" max="4647" width="19.85546875" style="1" customWidth="1"/>
    <col min="4648" max="4650" width="12.7109375" style="1"/>
    <col min="4651" max="4651" width="13.85546875" style="1" customWidth="1"/>
    <col min="4652" max="4864" width="12.7109375" style="1"/>
    <col min="4865" max="4865" width="22.85546875" style="1" customWidth="1"/>
    <col min="4866" max="4866" width="8.5703125" style="1" customWidth="1"/>
    <col min="4867" max="4867" width="8" style="1" customWidth="1"/>
    <col min="4868" max="4868" width="10.42578125" style="1" customWidth="1"/>
    <col min="4869" max="4878" width="3.7109375" style="1" customWidth="1"/>
    <col min="4879" max="4879" width="4.28515625" style="1" bestFit="1" customWidth="1"/>
    <col min="4880" max="4895" width="3.7109375" style="1" customWidth="1"/>
    <col min="4896" max="4896" width="4" style="1" customWidth="1"/>
    <col min="4897" max="4897" width="3.42578125" style="1" customWidth="1"/>
    <col min="4898" max="4898" width="4.7109375" style="1" customWidth="1"/>
    <col min="4899" max="4899" width="3.28515625" style="1" customWidth="1"/>
    <col min="4900" max="4901" width="0" style="1" hidden="1" customWidth="1"/>
    <col min="4902" max="4902" width="11" style="1" customWidth="1"/>
    <col min="4903" max="4903" width="19.85546875" style="1" customWidth="1"/>
    <col min="4904" max="4906" width="12.7109375" style="1"/>
    <col min="4907" max="4907" width="13.85546875" style="1" customWidth="1"/>
    <col min="4908" max="5120" width="12.7109375" style="1"/>
    <col min="5121" max="5121" width="22.85546875" style="1" customWidth="1"/>
    <col min="5122" max="5122" width="8.5703125" style="1" customWidth="1"/>
    <col min="5123" max="5123" width="8" style="1" customWidth="1"/>
    <col min="5124" max="5124" width="10.42578125" style="1" customWidth="1"/>
    <col min="5125" max="5134" width="3.7109375" style="1" customWidth="1"/>
    <col min="5135" max="5135" width="4.28515625" style="1" bestFit="1" customWidth="1"/>
    <col min="5136" max="5151" width="3.7109375" style="1" customWidth="1"/>
    <col min="5152" max="5152" width="4" style="1" customWidth="1"/>
    <col min="5153" max="5153" width="3.42578125" style="1" customWidth="1"/>
    <col min="5154" max="5154" width="4.7109375" style="1" customWidth="1"/>
    <col min="5155" max="5155" width="3.28515625" style="1" customWidth="1"/>
    <col min="5156" max="5157" width="0" style="1" hidden="1" customWidth="1"/>
    <col min="5158" max="5158" width="11" style="1" customWidth="1"/>
    <col min="5159" max="5159" width="19.85546875" style="1" customWidth="1"/>
    <col min="5160" max="5162" width="12.7109375" style="1"/>
    <col min="5163" max="5163" width="13.85546875" style="1" customWidth="1"/>
    <col min="5164" max="5376" width="12.7109375" style="1"/>
    <col min="5377" max="5377" width="22.85546875" style="1" customWidth="1"/>
    <col min="5378" max="5378" width="8.5703125" style="1" customWidth="1"/>
    <col min="5379" max="5379" width="8" style="1" customWidth="1"/>
    <col min="5380" max="5380" width="10.42578125" style="1" customWidth="1"/>
    <col min="5381" max="5390" width="3.7109375" style="1" customWidth="1"/>
    <col min="5391" max="5391" width="4.28515625" style="1" bestFit="1" customWidth="1"/>
    <col min="5392" max="5407" width="3.7109375" style="1" customWidth="1"/>
    <col min="5408" max="5408" width="4" style="1" customWidth="1"/>
    <col min="5409" max="5409" width="3.42578125" style="1" customWidth="1"/>
    <col min="5410" max="5410" width="4.7109375" style="1" customWidth="1"/>
    <col min="5411" max="5411" width="3.28515625" style="1" customWidth="1"/>
    <col min="5412" max="5413" width="0" style="1" hidden="1" customWidth="1"/>
    <col min="5414" max="5414" width="11" style="1" customWidth="1"/>
    <col min="5415" max="5415" width="19.85546875" style="1" customWidth="1"/>
    <col min="5416" max="5418" width="12.7109375" style="1"/>
    <col min="5419" max="5419" width="13.85546875" style="1" customWidth="1"/>
    <col min="5420" max="5632" width="12.7109375" style="1"/>
    <col min="5633" max="5633" width="22.85546875" style="1" customWidth="1"/>
    <col min="5634" max="5634" width="8.5703125" style="1" customWidth="1"/>
    <col min="5635" max="5635" width="8" style="1" customWidth="1"/>
    <col min="5636" max="5636" width="10.42578125" style="1" customWidth="1"/>
    <col min="5637" max="5646" width="3.7109375" style="1" customWidth="1"/>
    <col min="5647" max="5647" width="4.28515625" style="1" bestFit="1" customWidth="1"/>
    <col min="5648" max="5663" width="3.7109375" style="1" customWidth="1"/>
    <col min="5664" max="5664" width="4" style="1" customWidth="1"/>
    <col min="5665" max="5665" width="3.42578125" style="1" customWidth="1"/>
    <col min="5666" max="5666" width="4.7109375" style="1" customWidth="1"/>
    <col min="5667" max="5667" width="3.28515625" style="1" customWidth="1"/>
    <col min="5668" max="5669" width="0" style="1" hidden="1" customWidth="1"/>
    <col min="5670" max="5670" width="11" style="1" customWidth="1"/>
    <col min="5671" max="5671" width="19.85546875" style="1" customWidth="1"/>
    <col min="5672" max="5674" width="12.7109375" style="1"/>
    <col min="5675" max="5675" width="13.85546875" style="1" customWidth="1"/>
    <col min="5676" max="5888" width="12.7109375" style="1"/>
    <col min="5889" max="5889" width="22.85546875" style="1" customWidth="1"/>
    <col min="5890" max="5890" width="8.5703125" style="1" customWidth="1"/>
    <col min="5891" max="5891" width="8" style="1" customWidth="1"/>
    <col min="5892" max="5892" width="10.42578125" style="1" customWidth="1"/>
    <col min="5893" max="5902" width="3.7109375" style="1" customWidth="1"/>
    <col min="5903" max="5903" width="4.28515625" style="1" bestFit="1" customWidth="1"/>
    <col min="5904" max="5919" width="3.7109375" style="1" customWidth="1"/>
    <col min="5920" max="5920" width="4" style="1" customWidth="1"/>
    <col min="5921" max="5921" width="3.42578125" style="1" customWidth="1"/>
    <col min="5922" max="5922" width="4.7109375" style="1" customWidth="1"/>
    <col min="5923" max="5923" width="3.28515625" style="1" customWidth="1"/>
    <col min="5924" max="5925" width="0" style="1" hidden="1" customWidth="1"/>
    <col min="5926" max="5926" width="11" style="1" customWidth="1"/>
    <col min="5927" max="5927" width="19.85546875" style="1" customWidth="1"/>
    <col min="5928" max="5930" width="12.7109375" style="1"/>
    <col min="5931" max="5931" width="13.85546875" style="1" customWidth="1"/>
    <col min="5932" max="6144" width="12.7109375" style="1"/>
    <col min="6145" max="6145" width="22.85546875" style="1" customWidth="1"/>
    <col min="6146" max="6146" width="8.5703125" style="1" customWidth="1"/>
    <col min="6147" max="6147" width="8" style="1" customWidth="1"/>
    <col min="6148" max="6148" width="10.42578125" style="1" customWidth="1"/>
    <col min="6149" max="6158" width="3.7109375" style="1" customWidth="1"/>
    <col min="6159" max="6159" width="4.28515625" style="1" bestFit="1" customWidth="1"/>
    <col min="6160" max="6175" width="3.7109375" style="1" customWidth="1"/>
    <col min="6176" max="6176" width="4" style="1" customWidth="1"/>
    <col min="6177" max="6177" width="3.42578125" style="1" customWidth="1"/>
    <col min="6178" max="6178" width="4.7109375" style="1" customWidth="1"/>
    <col min="6179" max="6179" width="3.28515625" style="1" customWidth="1"/>
    <col min="6180" max="6181" width="0" style="1" hidden="1" customWidth="1"/>
    <col min="6182" max="6182" width="11" style="1" customWidth="1"/>
    <col min="6183" max="6183" width="19.85546875" style="1" customWidth="1"/>
    <col min="6184" max="6186" width="12.7109375" style="1"/>
    <col min="6187" max="6187" width="13.85546875" style="1" customWidth="1"/>
    <col min="6188" max="6400" width="12.7109375" style="1"/>
    <col min="6401" max="6401" width="22.85546875" style="1" customWidth="1"/>
    <col min="6402" max="6402" width="8.5703125" style="1" customWidth="1"/>
    <col min="6403" max="6403" width="8" style="1" customWidth="1"/>
    <col min="6404" max="6404" width="10.42578125" style="1" customWidth="1"/>
    <col min="6405" max="6414" width="3.7109375" style="1" customWidth="1"/>
    <col min="6415" max="6415" width="4.28515625" style="1" bestFit="1" customWidth="1"/>
    <col min="6416" max="6431" width="3.7109375" style="1" customWidth="1"/>
    <col min="6432" max="6432" width="4" style="1" customWidth="1"/>
    <col min="6433" max="6433" width="3.42578125" style="1" customWidth="1"/>
    <col min="6434" max="6434" width="4.7109375" style="1" customWidth="1"/>
    <col min="6435" max="6435" width="3.28515625" style="1" customWidth="1"/>
    <col min="6436" max="6437" width="0" style="1" hidden="1" customWidth="1"/>
    <col min="6438" max="6438" width="11" style="1" customWidth="1"/>
    <col min="6439" max="6439" width="19.85546875" style="1" customWidth="1"/>
    <col min="6440" max="6442" width="12.7109375" style="1"/>
    <col min="6443" max="6443" width="13.85546875" style="1" customWidth="1"/>
    <col min="6444" max="6656" width="12.7109375" style="1"/>
    <col min="6657" max="6657" width="22.85546875" style="1" customWidth="1"/>
    <col min="6658" max="6658" width="8.5703125" style="1" customWidth="1"/>
    <col min="6659" max="6659" width="8" style="1" customWidth="1"/>
    <col min="6660" max="6660" width="10.42578125" style="1" customWidth="1"/>
    <col min="6661" max="6670" width="3.7109375" style="1" customWidth="1"/>
    <col min="6671" max="6671" width="4.28515625" style="1" bestFit="1" customWidth="1"/>
    <col min="6672" max="6687" width="3.7109375" style="1" customWidth="1"/>
    <col min="6688" max="6688" width="4" style="1" customWidth="1"/>
    <col min="6689" max="6689" width="3.42578125" style="1" customWidth="1"/>
    <col min="6690" max="6690" width="4.7109375" style="1" customWidth="1"/>
    <col min="6691" max="6691" width="3.28515625" style="1" customWidth="1"/>
    <col min="6692" max="6693" width="0" style="1" hidden="1" customWidth="1"/>
    <col min="6694" max="6694" width="11" style="1" customWidth="1"/>
    <col min="6695" max="6695" width="19.85546875" style="1" customWidth="1"/>
    <col min="6696" max="6698" width="12.7109375" style="1"/>
    <col min="6699" max="6699" width="13.85546875" style="1" customWidth="1"/>
    <col min="6700" max="6912" width="12.7109375" style="1"/>
    <col min="6913" max="6913" width="22.85546875" style="1" customWidth="1"/>
    <col min="6914" max="6914" width="8.5703125" style="1" customWidth="1"/>
    <col min="6915" max="6915" width="8" style="1" customWidth="1"/>
    <col min="6916" max="6916" width="10.42578125" style="1" customWidth="1"/>
    <col min="6917" max="6926" width="3.7109375" style="1" customWidth="1"/>
    <col min="6927" max="6927" width="4.28515625" style="1" bestFit="1" customWidth="1"/>
    <col min="6928" max="6943" width="3.7109375" style="1" customWidth="1"/>
    <col min="6944" max="6944" width="4" style="1" customWidth="1"/>
    <col min="6945" max="6945" width="3.42578125" style="1" customWidth="1"/>
    <col min="6946" max="6946" width="4.7109375" style="1" customWidth="1"/>
    <col min="6947" max="6947" width="3.28515625" style="1" customWidth="1"/>
    <col min="6948" max="6949" width="0" style="1" hidden="1" customWidth="1"/>
    <col min="6950" max="6950" width="11" style="1" customWidth="1"/>
    <col min="6951" max="6951" width="19.85546875" style="1" customWidth="1"/>
    <col min="6952" max="6954" width="12.7109375" style="1"/>
    <col min="6955" max="6955" width="13.85546875" style="1" customWidth="1"/>
    <col min="6956" max="7168" width="12.7109375" style="1"/>
    <col min="7169" max="7169" width="22.85546875" style="1" customWidth="1"/>
    <col min="7170" max="7170" width="8.5703125" style="1" customWidth="1"/>
    <col min="7171" max="7171" width="8" style="1" customWidth="1"/>
    <col min="7172" max="7172" width="10.42578125" style="1" customWidth="1"/>
    <col min="7173" max="7182" width="3.7109375" style="1" customWidth="1"/>
    <col min="7183" max="7183" width="4.28515625" style="1" bestFit="1" customWidth="1"/>
    <col min="7184" max="7199" width="3.7109375" style="1" customWidth="1"/>
    <col min="7200" max="7200" width="4" style="1" customWidth="1"/>
    <col min="7201" max="7201" width="3.42578125" style="1" customWidth="1"/>
    <col min="7202" max="7202" width="4.7109375" style="1" customWidth="1"/>
    <col min="7203" max="7203" width="3.28515625" style="1" customWidth="1"/>
    <col min="7204" max="7205" width="0" style="1" hidden="1" customWidth="1"/>
    <col min="7206" max="7206" width="11" style="1" customWidth="1"/>
    <col min="7207" max="7207" width="19.85546875" style="1" customWidth="1"/>
    <col min="7208" max="7210" width="12.7109375" style="1"/>
    <col min="7211" max="7211" width="13.85546875" style="1" customWidth="1"/>
    <col min="7212" max="7424" width="12.7109375" style="1"/>
    <col min="7425" max="7425" width="22.85546875" style="1" customWidth="1"/>
    <col min="7426" max="7426" width="8.5703125" style="1" customWidth="1"/>
    <col min="7427" max="7427" width="8" style="1" customWidth="1"/>
    <col min="7428" max="7428" width="10.42578125" style="1" customWidth="1"/>
    <col min="7429" max="7438" width="3.7109375" style="1" customWidth="1"/>
    <col min="7439" max="7439" width="4.28515625" style="1" bestFit="1" customWidth="1"/>
    <col min="7440" max="7455" width="3.7109375" style="1" customWidth="1"/>
    <col min="7456" max="7456" width="4" style="1" customWidth="1"/>
    <col min="7457" max="7457" width="3.42578125" style="1" customWidth="1"/>
    <col min="7458" max="7458" width="4.7109375" style="1" customWidth="1"/>
    <col min="7459" max="7459" width="3.28515625" style="1" customWidth="1"/>
    <col min="7460" max="7461" width="0" style="1" hidden="1" customWidth="1"/>
    <col min="7462" max="7462" width="11" style="1" customWidth="1"/>
    <col min="7463" max="7463" width="19.85546875" style="1" customWidth="1"/>
    <col min="7464" max="7466" width="12.7109375" style="1"/>
    <col min="7467" max="7467" width="13.85546875" style="1" customWidth="1"/>
    <col min="7468" max="7680" width="12.7109375" style="1"/>
    <col min="7681" max="7681" width="22.85546875" style="1" customWidth="1"/>
    <col min="7682" max="7682" width="8.5703125" style="1" customWidth="1"/>
    <col min="7683" max="7683" width="8" style="1" customWidth="1"/>
    <col min="7684" max="7684" width="10.42578125" style="1" customWidth="1"/>
    <col min="7685" max="7694" width="3.7109375" style="1" customWidth="1"/>
    <col min="7695" max="7695" width="4.28515625" style="1" bestFit="1" customWidth="1"/>
    <col min="7696" max="7711" width="3.7109375" style="1" customWidth="1"/>
    <col min="7712" max="7712" width="4" style="1" customWidth="1"/>
    <col min="7713" max="7713" width="3.42578125" style="1" customWidth="1"/>
    <col min="7714" max="7714" width="4.7109375" style="1" customWidth="1"/>
    <col min="7715" max="7715" width="3.28515625" style="1" customWidth="1"/>
    <col min="7716" max="7717" width="0" style="1" hidden="1" customWidth="1"/>
    <col min="7718" max="7718" width="11" style="1" customWidth="1"/>
    <col min="7719" max="7719" width="19.85546875" style="1" customWidth="1"/>
    <col min="7720" max="7722" width="12.7109375" style="1"/>
    <col min="7723" max="7723" width="13.85546875" style="1" customWidth="1"/>
    <col min="7724" max="7936" width="12.7109375" style="1"/>
    <col min="7937" max="7937" width="22.85546875" style="1" customWidth="1"/>
    <col min="7938" max="7938" width="8.5703125" style="1" customWidth="1"/>
    <col min="7939" max="7939" width="8" style="1" customWidth="1"/>
    <col min="7940" max="7940" width="10.42578125" style="1" customWidth="1"/>
    <col min="7941" max="7950" width="3.7109375" style="1" customWidth="1"/>
    <col min="7951" max="7951" width="4.28515625" style="1" bestFit="1" customWidth="1"/>
    <col min="7952" max="7967" width="3.7109375" style="1" customWidth="1"/>
    <col min="7968" max="7968" width="4" style="1" customWidth="1"/>
    <col min="7969" max="7969" width="3.42578125" style="1" customWidth="1"/>
    <col min="7970" max="7970" width="4.7109375" style="1" customWidth="1"/>
    <col min="7971" max="7971" width="3.28515625" style="1" customWidth="1"/>
    <col min="7972" max="7973" width="0" style="1" hidden="1" customWidth="1"/>
    <col min="7974" max="7974" width="11" style="1" customWidth="1"/>
    <col min="7975" max="7975" width="19.85546875" style="1" customWidth="1"/>
    <col min="7976" max="7978" width="12.7109375" style="1"/>
    <col min="7979" max="7979" width="13.85546875" style="1" customWidth="1"/>
    <col min="7980" max="8192" width="12.7109375" style="1"/>
    <col min="8193" max="8193" width="22.85546875" style="1" customWidth="1"/>
    <col min="8194" max="8194" width="8.5703125" style="1" customWidth="1"/>
    <col min="8195" max="8195" width="8" style="1" customWidth="1"/>
    <col min="8196" max="8196" width="10.42578125" style="1" customWidth="1"/>
    <col min="8197" max="8206" width="3.7109375" style="1" customWidth="1"/>
    <col min="8207" max="8207" width="4.28515625" style="1" bestFit="1" customWidth="1"/>
    <col min="8208" max="8223" width="3.7109375" style="1" customWidth="1"/>
    <col min="8224" max="8224" width="4" style="1" customWidth="1"/>
    <col min="8225" max="8225" width="3.42578125" style="1" customWidth="1"/>
    <col min="8226" max="8226" width="4.7109375" style="1" customWidth="1"/>
    <col min="8227" max="8227" width="3.28515625" style="1" customWidth="1"/>
    <col min="8228" max="8229" width="0" style="1" hidden="1" customWidth="1"/>
    <col min="8230" max="8230" width="11" style="1" customWidth="1"/>
    <col min="8231" max="8231" width="19.85546875" style="1" customWidth="1"/>
    <col min="8232" max="8234" width="12.7109375" style="1"/>
    <col min="8235" max="8235" width="13.85546875" style="1" customWidth="1"/>
    <col min="8236" max="8448" width="12.7109375" style="1"/>
    <col min="8449" max="8449" width="22.85546875" style="1" customWidth="1"/>
    <col min="8450" max="8450" width="8.5703125" style="1" customWidth="1"/>
    <col min="8451" max="8451" width="8" style="1" customWidth="1"/>
    <col min="8452" max="8452" width="10.42578125" style="1" customWidth="1"/>
    <col min="8453" max="8462" width="3.7109375" style="1" customWidth="1"/>
    <col min="8463" max="8463" width="4.28515625" style="1" bestFit="1" customWidth="1"/>
    <col min="8464" max="8479" width="3.7109375" style="1" customWidth="1"/>
    <col min="8480" max="8480" width="4" style="1" customWidth="1"/>
    <col min="8481" max="8481" width="3.42578125" style="1" customWidth="1"/>
    <col min="8482" max="8482" width="4.7109375" style="1" customWidth="1"/>
    <col min="8483" max="8483" width="3.28515625" style="1" customWidth="1"/>
    <col min="8484" max="8485" width="0" style="1" hidden="1" customWidth="1"/>
    <col min="8486" max="8486" width="11" style="1" customWidth="1"/>
    <col min="8487" max="8487" width="19.85546875" style="1" customWidth="1"/>
    <col min="8488" max="8490" width="12.7109375" style="1"/>
    <col min="8491" max="8491" width="13.85546875" style="1" customWidth="1"/>
    <col min="8492" max="8704" width="12.7109375" style="1"/>
    <col min="8705" max="8705" width="22.85546875" style="1" customWidth="1"/>
    <col min="8706" max="8706" width="8.5703125" style="1" customWidth="1"/>
    <col min="8707" max="8707" width="8" style="1" customWidth="1"/>
    <col min="8708" max="8708" width="10.42578125" style="1" customWidth="1"/>
    <col min="8709" max="8718" width="3.7109375" style="1" customWidth="1"/>
    <col min="8719" max="8719" width="4.28515625" style="1" bestFit="1" customWidth="1"/>
    <col min="8720" max="8735" width="3.7109375" style="1" customWidth="1"/>
    <col min="8736" max="8736" width="4" style="1" customWidth="1"/>
    <col min="8737" max="8737" width="3.42578125" style="1" customWidth="1"/>
    <col min="8738" max="8738" width="4.7109375" style="1" customWidth="1"/>
    <col min="8739" max="8739" width="3.28515625" style="1" customWidth="1"/>
    <col min="8740" max="8741" width="0" style="1" hidden="1" customWidth="1"/>
    <col min="8742" max="8742" width="11" style="1" customWidth="1"/>
    <col min="8743" max="8743" width="19.85546875" style="1" customWidth="1"/>
    <col min="8744" max="8746" width="12.7109375" style="1"/>
    <col min="8747" max="8747" width="13.85546875" style="1" customWidth="1"/>
    <col min="8748" max="8960" width="12.7109375" style="1"/>
    <col min="8961" max="8961" width="22.85546875" style="1" customWidth="1"/>
    <col min="8962" max="8962" width="8.5703125" style="1" customWidth="1"/>
    <col min="8963" max="8963" width="8" style="1" customWidth="1"/>
    <col min="8964" max="8964" width="10.42578125" style="1" customWidth="1"/>
    <col min="8965" max="8974" width="3.7109375" style="1" customWidth="1"/>
    <col min="8975" max="8975" width="4.28515625" style="1" bestFit="1" customWidth="1"/>
    <col min="8976" max="8991" width="3.7109375" style="1" customWidth="1"/>
    <col min="8992" max="8992" width="4" style="1" customWidth="1"/>
    <col min="8993" max="8993" width="3.42578125" style="1" customWidth="1"/>
    <col min="8994" max="8994" width="4.7109375" style="1" customWidth="1"/>
    <col min="8995" max="8995" width="3.28515625" style="1" customWidth="1"/>
    <col min="8996" max="8997" width="0" style="1" hidden="1" customWidth="1"/>
    <col min="8998" max="8998" width="11" style="1" customWidth="1"/>
    <col min="8999" max="8999" width="19.85546875" style="1" customWidth="1"/>
    <col min="9000" max="9002" width="12.7109375" style="1"/>
    <col min="9003" max="9003" width="13.85546875" style="1" customWidth="1"/>
    <col min="9004" max="9216" width="12.7109375" style="1"/>
    <col min="9217" max="9217" width="22.85546875" style="1" customWidth="1"/>
    <col min="9218" max="9218" width="8.5703125" style="1" customWidth="1"/>
    <col min="9219" max="9219" width="8" style="1" customWidth="1"/>
    <col min="9220" max="9220" width="10.42578125" style="1" customWidth="1"/>
    <col min="9221" max="9230" width="3.7109375" style="1" customWidth="1"/>
    <col min="9231" max="9231" width="4.28515625" style="1" bestFit="1" customWidth="1"/>
    <col min="9232" max="9247" width="3.7109375" style="1" customWidth="1"/>
    <col min="9248" max="9248" width="4" style="1" customWidth="1"/>
    <col min="9249" max="9249" width="3.42578125" style="1" customWidth="1"/>
    <col min="9250" max="9250" width="4.7109375" style="1" customWidth="1"/>
    <col min="9251" max="9251" width="3.28515625" style="1" customWidth="1"/>
    <col min="9252" max="9253" width="0" style="1" hidden="1" customWidth="1"/>
    <col min="9254" max="9254" width="11" style="1" customWidth="1"/>
    <col min="9255" max="9255" width="19.85546875" style="1" customWidth="1"/>
    <col min="9256" max="9258" width="12.7109375" style="1"/>
    <col min="9259" max="9259" width="13.85546875" style="1" customWidth="1"/>
    <col min="9260" max="9472" width="12.7109375" style="1"/>
    <col min="9473" max="9473" width="22.85546875" style="1" customWidth="1"/>
    <col min="9474" max="9474" width="8.5703125" style="1" customWidth="1"/>
    <col min="9475" max="9475" width="8" style="1" customWidth="1"/>
    <col min="9476" max="9476" width="10.42578125" style="1" customWidth="1"/>
    <col min="9477" max="9486" width="3.7109375" style="1" customWidth="1"/>
    <col min="9487" max="9487" width="4.28515625" style="1" bestFit="1" customWidth="1"/>
    <col min="9488" max="9503" width="3.7109375" style="1" customWidth="1"/>
    <col min="9504" max="9504" width="4" style="1" customWidth="1"/>
    <col min="9505" max="9505" width="3.42578125" style="1" customWidth="1"/>
    <col min="9506" max="9506" width="4.7109375" style="1" customWidth="1"/>
    <col min="9507" max="9507" width="3.28515625" style="1" customWidth="1"/>
    <col min="9508" max="9509" width="0" style="1" hidden="1" customWidth="1"/>
    <col min="9510" max="9510" width="11" style="1" customWidth="1"/>
    <col min="9511" max="9511" width="19.85546875" style="1" customWidth="1"/>
    <col min="9512" max="9514" width="12.7109375" style="1"/>
    <col min="9515" max="9515" width="13.85546875" style="1" customWidth="1"/>
    <col min="9516" max="9728" width="12.7109375" style="1"/>
    <col min="9729" max="9729" width="22.85546875" style="1" customWidth="1"/>
    <col min="9730" max="9730" width="8.5703125" style="1" customWidth="1"/>
    <col min="9731" max="9731" width="8" style="1" customWidth="1"/>
    <col min="9732" max="9732" width="10.42578125" style="1" customWidth="1"/>
    <col min="9733" max="9742" width="3.7109375" style="1" customWidth="1"/>
    <col min="9743" max="9743" width="4.28515625" style="1" bestFit="1" customWidth="1"/>
    <col min="9744" max="9759" width="3.7109375" style="1" customWidth="1"/>
    <col min="9760" max="9760" width="4" style="1" customWidth="1"/>
    <col min="9761" max="9761" width="3.42578125" style="1" customWidth="1"/>
    <col min="9762" max="9762" width="4.7109375" style="1" customWidth="1"/>
    <col min="9763" max="9763" width="3.28515625" style="1" customWidth="1"/>
    <col min="9764" max="9765" width="0" style="1" hidden="1" customWidth="1"/>
    <col min="9766" max="9766" width="11" style="1" customWidth="1"/>
    <col min="9767" max="9767" width="19.85546875" style="1" customWidth="1"/>
    <col min="9768" max="9770" width="12.7109375" style="1"/>
    <col min="9771" max="9771" width="13.85546875" style="1" customWidth="1"/>
    <col min="9772" max="9984" width="12.7109375" style="1"/>
    <col min="9985" max="9985" width="22.85546875" style="1" customWidth="1"/>
    <col min="9986" max="9986" width="8.5703125" style="1" customWidth="1"/>
    <col min="9987" max="9987" width="8" style="1" customWidth="1"/>
    <col min="9988" max="9988" width="10.42578125" style="1" customWidth="1"/>
    <col min="9989" max="9998" width="3.7109375" style="1" customWidth="1"/>
    <col min="9999" max="9999" width="4.28515625" style="1" bestFit="1" customWidth="1"/>
    <col min="10000" max="10015" width="3.7109375" style="1" customWidth="1"/>
    <col min="10016" max="10016" width="4" style="1" customWidth="1"/>
    <col min="10017" max="10017" width="3.42578125" style="1" customWidth="1"/>
    <col min="10018" max="10018" width="4.7109375" style="1" customWidth="1"/>
    <col min="10019" max="10019" width="3.28515625" style="1" customWidth="1"/>
    <col min="10020" max="10021" width="0" style="1" hidden="1" customWidth="1"/>
    <col min="10022" max="10022" width="11" style="1" customWidth="1"/>
    <col min="10023" max="10023" width="19.85546875" style="1" customWidth="1"/>
    <col min="10024" max="10026" width="12.7109375" style="1"/>
    <col min="10027" max="10027" width="13.85546875" style="1" customWidth="1"/>
    <col min="10028" max="10240" width="12.7109375" style="1"/>
    <col min="10241" max="10241" width="22.85546875" style="1" customWidth="1"/>
    <col min="10242" max="10242" width="8.5703125" style="1" customWidth="1"/>
    <col min="10243" max="10243" width="8" style="1" customWidth="1"/>
    <col min="10244" max="10244" width="10.42578125" style="1" customWidth="1"/>
    <col min="10245" max="10254" width="3.7109375" style="1" customWidth="1"/>
    <col min="10255" max="10255" width="4.28515625" style="1" bestFit="1" customWidth="1"/>
    <col min="10256" max="10271" width="3.7109375" style="1" customWidth="1"/>
    <col min="10272" max="10272" width="4" style="1" customWidth="1"/>
    <col min="10273" max="10273" width="3.42578125" style="1" customWidth="1"/>
    <col min="10274" max="10274" width="4.7109375" style="1" customWidth="1"/>
    <col min="10275" max="10275" width="3.28515625" style="1" customWidth="1"/>
    <col min="10276" max="10277" width="0" style="1" hidden="1" customWidth="1"/>
    <col min="10278" max="10278" width="11" style="1" customWidth="1"/>
    <col min="10279" max="10279" width="19.85546875" style="1" customWidth="1"/>
    <col min="10280" max="10282" width="12.7109375" style="1"/>
    <col min="10283" max="10283" width="13.85546875" style="1" customWidth="1"/>
    <col min="10284" max="10496" width="12.7109375" style="1"/>
    <col min="10497" max="10497" width="22.85546875" style="1" customWidth="1"/>
    <col min="10498" max="10498" width="8.5703125" style="1" customWidth="1"/>
    <col min="10499" max="10499" width="8" style="1" customWidth="1"/>
    <col min="10500" max="10500" width="10.42578125" style="1" customWidth="1"/>
    <col min="10501" max="10510" width="3.7109375" style="1" customWidth="1"/>
    <col min="10511" max="10511" width="4.28515625" style="1" bestFit="1" customWidth="1"/>
    <col min="10512" max="10527" width="3.7109375" style="1" customWidth="1"/>
    <col min="10528" max="10528" width="4" style="1" customWidth="1"/>
    <col min="10529" max="10529" width="3.42578125" style="1" customWidth="1"/>
    <col min="10530" max="10530" width="4.7109375" style="1" customWidth="1"/>
    <col min="10531" max="10531" width="3.28515625" style="1" customWidth="1"/>
    <col min="10532" max="10533" width="0" style="1" hidden="1" customWidth="1"/>
    <col min="10534" max="10534" width="11" style="1" customWidth="1"/>
    <col min="10535" max="10535" width="19.85546875" style="1" customWidth="1"/>
    <col min="10536" max="10538" width="12.7109375" style="1"/>
    <col min="10539" max="10539" width="13.85546875" style="1" customWidth="1"/>
    <col min="10540" max="10752" width="12.7109375" style="1"/>
    <col min="10753" max="10753" width="22.85546875" style="1" customWidth="1"/>
    <col min="10754" max="10754" width="8.5703125" style="1" customWidth="1"/>
    <col min="10755" max="10755" width="8" style="1" customWidth="1"/>
    <col min="10756" max="10756" width="10.42578125" style="1" customWidth="1"/>
    <col min="10757" max="10766" width="3.7109375" style="1" customWidth="1"/>
    <col min="10767" max="10767" width="4.28515625" style="1" bestFit="1" customWidth="1"/>
    <col min="10768" max="10783" width="3.7109375" style="1" customWidth="1"/>
    <col min="10784" max="10784" width="4" style="1" customWidth="1"/>
    <col min="10785" max="10785" width="3.42578125" style="1" customWidth="1"/>
    <col min="10786" max="10786" width="4.7109375" style="1" customWidth="1"/>
    <col min="10787" max="10787" width="3.28515625" style="1" customWidth="1"/>
    <col min="10788" max="10789" width="0" style="1" hidden="1" customWidth="1"/>
    <col min="10790" max="10790" width="11" style="1" customWidth="1"/>
    <col min="10791" max="10791" width="19.85546875" style="1" customWidth="1"/>
    <col min="10792" max="10794" width="12.7109375" style="1"/>
    <col min="10795" max="10795" width="13.85546875" style="1" customWidth="1"/>
    <col min="10796" max="11008" width="12.7109375" style="1"/>
    <col min="11009" max="11009" width="22.85546875" style="1" customWidth="1"/>
    <col min="11010" max="11010" width="8.5703125" style="1" customWidth="1"/>
    <col min="11011" max="11011" width="8" style="1" customWidth="1"/>
    <col min="11012" max="11012" width="10.42578125" style="1" customWidth="1"/>
    <col min="11013" max="11022" width="3.7109375" style="1" customWidth="1"/>
    <col min="11023" max="11023" width="4.28515625" style="1" bestFit="1" customWidth="1"/>
    <col min="11024" max="11039" width="3.7109375" style="1" customWidth="1"/>
    <col min="11040" max="11040" width="4" style="1" customWidth="1"/>
    <col min="11041" max="11041" width="3.42578125" style="1" customWidth="1"/>
    <col min="11042" max="11042" width="4.7109375" style="1" customWidth="1"/>
    <col min="11043" max="11043" width="3.28515625" style="1" customWidth="1"/>
    <col min="11044" max="11045" width="0" style="1" hidden="1" customWidth="1"/>
    <col min="11046" max="11046" width="11" style="1" customWidth="1"/>
    <col min="11047" max="11047" width="19.85546875" style="1" customWidth="1"/>
    <col min="11048" max="11050" width="12.7109375" style="1"/>
    <col min="11051" max="11051" width="13.85546875" style="1" customWidth="1"/>
    <col min="11052" max="11264" width="12.7109375" style="1"/>
    <col min="11265" max="11265" width="22.85546875" style="1" customWidth="1"/>
    <col min="11266" max="11266" width="8.5703125" style="1" customWidth="1"/>
    <col min="11267" max="11267" width="8" style="1" customWidth="1"/>
    <col min="11268" max="11268" width="10.42578125" style="1" customWidth="1"/>
    <col min="11269" max="11278" width="3.7109375" style="1" customWidth="1"/>
    <col min="11279" max="11279" width="4.28515625" style="1" bestFit="1" customWidth="1"/>
    <col min="11280" max="11295" width="3.7109375" style="1" customWidth="1"/>
    <col min="11296" max="11296" width="4" style="1" customWidth="1"/>
    <col min="11297" max="11297" width="3.42578125" style="1" customWidth="1"/>
    <col min="11298" max="11298" width="4.7109375" style="1" customWidth="1"/>
    <col min="11299" max="11299" width="3.28515625" style="1" customWidth="1"/>
    <col min="11300" max="11301" width="0" style="1" hidden="1" customWidth="1"/>
    <col min="11302" max="11302" width="11" style="1" customWidth="1"/>
    <col min="11303" max="11303" width="19.85546875" style="1" customWidth="1"/>
    <col min="11304" max="11306" width="12.7109375" style="1"/>
    <col min="11307" max="11307" width="13.85546875" style="1" customWidth="1"/>
    <col min="11308" max="11520" width="12.7109375" style="1"/>
    <col min="11521" max="11521" width="22.85546875" style="1" customWidth="1"/>
    <col min="11522" max="11522" width="8.5703125" style="1" customWidth="1"/>
    <col min="11523" max="11523" width="8" style="1" customWidth="1"/>
    <col min="11524" max="11524" width="10.42578125" style="1" customWidth="1"/>
    <col min="11525" max="11534" width="3.7109375" style="1" customWidth="1"/>
    <col min="11535" max="11535" width="4.28515625" style="1" bestFit="1" customWidth="1"/>
    <col min="11536" max="11551" width="3.7109375" style="1" customWidth="1"/>
    <col min="11552" max="11552" width="4" style="1" customWidth="1"/>
    <col min="11553" max="11553" width="3.42578125" style="1" customWidth="1"/>
    <col min="11554" max="11554" width="4.7109375" style="1" customWidth="1"/>
    <col min="11555" max="11555" width="3.28515625" style="1" customWidth="1"/>
    <col min="11556" max="11557" width="0" style="1" hidden="1" customWidth="1"/>
    <col min="11558" max="11558" width="11" style="1" customWidth="1"/>
    <col min="11559" max="11559" width="19.85546875" style="1" customWidth="1"/>
    <col min="11560" max="11562" width="12.7109375" style="1"/>
    <col min="11563" max="11563" width="13.85546875" style="1" customWidth="1"/>
    <col min="11564" max="11776" width="12.7109375" style="1"/>
    <col min="11777" max="11777" width="22.85546875" style="1" customWidth="1"/>
    <col min="11778" max="11778" width="8.5703125" style="1" customWidth="1"/>
    <col min="11779" max="11779" width="8" style="1" customWidth="1"/>
    <col min="11780" max="11780" width="10.42578125" style="1" customWidth="1"/>
    <col min="11781" max="11790" width="3.7109375" style="1" customWidth="1"/>
    <col min="11791" max="11791" width="4.28515625" style="1" bestFit="1" customWidth="1"/>
    <col min="11792" max="11807" width="3.7109375" style="1" customWidth="1"/>
    <col min="11808" max="11808" width="4" style="1" customWidth="1"/>
    <col min="11809" max="11809" width="3.42578125" style="1" customWidth="1"/>
    <col min="11810" max="11810" width="4.7109375" style="1" customWidth="1"/>
    <col min="11811" max="11811" width="3.28515625" style="1" customWidth="1"/>
    <col min="11812" max="11813" width="0" style="1" hidden="1" customWidth="1"/>
    <col min="11814" max="11814" width="11" style="1" customWidth="1"/>
    <col min="11815" max="11815" width="19.85546875" style="1" customWidth="1"/>
    <col min="11816" max="11818" width="12.7109375" style="1"/>
    <col min="11819" max="11819" width="13.85546875" style="1" customWidth="1"/>
    <col min="11820" max="12032" width="12.7109375" style="1"/>
    <col min="12033" max="12033" width="22.85546875" style="1" customWidth="1"/>
    <col min="12034" max="12034" width="8.5703125" style="1" customWidth="1"/>
    <col min="12035" max="12035" width="8" style="1" customWidth="1"/>
    <col min="12036" max="12036" width="10.42578125" style="1" customWidth="1"/>
    <col min="12037" max="12046" width="3.7109375" style="1" customWidth="1"/>
    <col min="12047" max="12047" width="4.28515625" style="1" bestFit="1" customWidth="1"/>
    <col min="12048" max="12063" width="3.7109375" style="1" customWidth="1"/>
    <col min="12064" max="12064" width="4" style="1" customWidth="1"/>
    <col min="12065" max="12065" width="3.42578125" style="1" customWidth="1"/>
    <col min="12066" max="12066" width="4.7109375" style="1" customWidth="1"/>
    <col min="12067" max="12067" width="3.28515625" style="1" customWidth="1"/>
    <col min="12068" max="12069" width="0" style="1" hidden="1" customWidth="1"/>
    <col min="12070" max="12070" width="11" style="1" customWidth="1"/>
    <col min="12071" max="12071" width="19.85546875" style="1" customWidth="1"/>
    <col min="12072" max="12074" width="12.7109375" style="1"/>
    <col min="12075" max="12075" width="13.85546875" style="1" customWidth="1"/>
    <col min="12076" max="12288" width="12.7109375" style="1"/>
    <col min="12289" max="12289" width="22.85546875" style="1" customWidth="1"/>
    <col min="12290" max="12290" width="8.5703125" style="1" customWidth="1"/>
    <col min="12291" max="12291" width="8" style="1" customWidth="1"/>
    <col min="12292" max="12292" width="10.42578125" style="1" customWidth="1"/>
    <col min="12293" max="12302" width="3.7109375" style="1" customWidth="1"/>
    <col min="12303" max="12303" width="4.28515625" style="1" bestFit="1" customWidth="1"/>
    <col min="12304" max="12319" width="3.7109375" style="1" customWidth="1"/>
    <col min="12320" max="12320" width="4" style="1" customWidth="1"/>
    <col min="12321" max="12321" width="3.42578125" style="1" customWidth="1"/>
    <col min="12322" max="12322" width="4.7109375" style="1" customWidth="1"/>
    <col min="12323" max="12323" width="3.28515625" style="1" customWidth="1"/>
    <col min="12324" max="12325" width="0" style="1" hidden="1" customWidth="1"/>
    <col min="12326" max="12326" width="11" style="1" customWidth="1"/>
    <col min="12327" max="12327" width="19.85546875" style="1" customWidth="1"/>
    <col min="12328" max="12330" width="12.7109375" style="1"/>
    <col min="12331" max="12331" width="13.85546875" style="1" customWidth="1"/>
    <col min="12332" max="12544" width="12.7109375" style="1"/>
    <col min="12545" max="12545" width="22.85546875" style="1" customWidth="1"/>
    <col min="12546" max="12546" width="8.5703125" style="1" customWidth="1"/>
    <col min="12547" max="12547" width="8" style="1" customWidth="1"/>
    <col min="12548" max="12548" width="10.42578125" style="1" customWidth="1"/>
    <col min="12549" max="12558" width="3.7109375" style="1" customWidth="1"/>
    <col min="12559" max="12559" width="4.28515625" style="1" bestFit="1" customWidth="1"/>
    <col min="12560" max="12575" width="3.7109375" style="1" customWidth="1"/>
    <col min="12576" max="12576" width="4" style="1" customWidth="1"/>
    <col min="12577" max="12577" width="3.42578125" style="1" customWidth="1"/>
    <col min="12578" max="12578" width="4.7109375" style="1" customWidth="1"/>
    <col min="12579" max="12579" width="3.28515625" style="1" customWidth="1"/>
    <col min="12580" max="12581" width="0" style="1" hidden="1" customWidth="1"/>
    <col min="12582" max="12582" width="11" style="1" customWidth="1"/>
    <col min="12583" max="12583" width="19.85546875" style="1" customWidth="1"/>
    <col min="12584" max="12586" width="12.7109375" style="1"/>
    <col min="12587" max="12587" width="13.85546875" style="1" customWidth="1"/>
    <col min="12588" max="12800" width="12.7109375" style="1"/>
    <col min="12801" max="12801" width="22.85546875" style="1" customWidth="1"/>
    <col min="12802" max="12802" width="8.5703125" style="1" customWidth="1"/>
    <col min="12803" max="12803" width="8" style="1" customWidth="1"/>
    <col min="12804" max="12804" width="10.42578125" style="1" customWidth="1"/>
    <col min="12805" max="12814" width="3.7109375" style="1" customWidth="1"/>
    <col min="12815" max="12815" width="4.28515625" style="1" bestFit="1" customWidth="1"/>
    <col min="12816" max="12831" width="3.7109375" style="1" customWidth="1"/>
    <col min="12832" max="12832" width="4" style="1" customWidth="1"/>
    <col min="12833" max="12833" width="3.42578125" style="1" customWidth="1"/>
    <col min="12834" max="12834" width="4.7109375" style="1" customWidth="1"/>
    <col min="12835" max="12835" width="3.28515625" style="1" customWidth="1"/>
    <col min="12836" max="12837" width="0" style="1" hidden="1" customWidth="1"/>
    <col min="12838" max="12838" width="11" style="1" customWidth="1"/>
    <col min="12839" max="12839" width="19.85546875" style="1" customWidth="1"/>
    <col min="12840" max="12842" width="12.7109375" style="1"/>
    <col min="12843" max="12843" width="13.85546875" style="1" customWidth="1"/>
    <col min="12844" max="13056" width="12.7109375" style="1"/>
    <col min="13057" max="13057" width="22.85546875" style="1" customWidth="1"/>
    <col min="13058" max="13058" width="8.5703125" style="1" customWidth="1"/>
    <col min="13059" max="13059" width="8" style="1" customWidth="1"/>
    <col min="13060" max="13060" width="10.42578125" style="1" customWidth="1"/>
    <col min="13061" max="13070" width="3.7109375" style="1" customWidth="1"/>
    <col min="13071" max="13071" width="4.28515625" style="1" bestFit="1" customWidth="1"/>
    <col min="13072" max="13087" width="3.7109375" style="1" customWidth="1"/>
    <col min="13088" max="13088" width="4" style="1" customWidth="1"/>
    <col min="13089" max="13089" width="3.42578125" style="1" customWidth="1"/>
    <col min="13090" max="13090" width="4.7109375" style="1" customWidth="1"/>
    <col min="13091" max="13091" width="3.28515625" style="1" customWidth="1"/>
    <col min="13092" max="13093" width="0" style="1" hidden="1" customWidth="1"/>
    <col min="13094" max="13094" width="11" style="1" customWidth="1"/>
    <col min="13095" max="13095" width="19.85546875" style="1" customWidth="1"/>
    <col min="13096" max="13098" width="12.7109375" style="1"/>
    <col min="13099" max="13099" width="13.85546875" style="1" customWidth="1"/>
    <col min="13100" max="13312" width="12.7109375" style="1"/>
    <col min="13313" max="13313" width="22.85546875" style="1" customWidth="1"/>
    <col min="13314" max="13314" width="8.5703125" style="1" customWidth="1"/>
    <col min="13315" max="13315" width="8" style="1" customWidth="1"/>
    <col min="13316" max="13316" width="10.42578125" style="1" customWidth="1"/>
    <col min="13317" max="13326" width="3.7109375" style="1" customWidth="1"/>
    <col min="13327" max="13327" width="4.28515625" style="1" bestFit="1" customWidth="1"/>
    <col min="13328" max="13343" width="3.7109375" style="1" customWidth="1"/>
    <col min="13344" max="13344" width="4" style="1" customWidth="1"/>
    <col min="13345" max="13345" width="3.42578125" style="1" customWidth="1"/>
    <col min="13346" max="13346" width="4.7109375" style="1" customWidth="1"/>
    <col min="13347" max="13347" width="3.28515625" style="1" customWidth="1"/>
    <col min="13348" max="13349" width="0" style="1" hidden="1" customWidth="1"/>
    <col min="13350" max="13350" width="11" style="1" customWidth="1"/>
    <col min="13351" max="13351" width="19.85546875" style="1" customWidth="1"/>
    <col min="13352" max="13354" width="12.7109375" style="1"/>
    <col min="13355" max="13355" width="13.85546875" style="1" customWidth="1"/>
    <col min="13356" max="13568" width="12.7109375" style="1"/>
    <col min="13569" max="13569" width="22.85546875" style="1" customWidth="1"/>
    <col min="13570" max="13570" width="8.5703125" style="1" customWidth="1"/>
    <col min="13571" max="13571" width="8" style="1" customWidth="1"/>
    <col min="13572" max="13572" width="10.42578125" style="1" customWidth="1"/>
    <col min="13573" max="13582" width="3.7109375" style="1" customWidth="1"/>
    <col min="13583" max="13583" width="4.28515625" style="1" bestFit="1" customWidth="1"/>
    <col min="13584" max="13599" width="3.7109375" style="1" customWidth="1"/>
    <col min="13600" max="13600" width="4" style="1" customWidth="1"/>
    <col min="13601" max="13601" width="3.42578125" style="1" customWidth="1"/>
    <col min="13602" max="13602" width="4.7109375" style="1" customWidth="1"/>
    <col min="13603" max="13603" width="3.28515625" style="1" customWidth="1"/>
    <col min="13604" max="13605" width="0" style="1" hidden="1" customWidth="1"/>
    <col min="13606" max="13606" width="11" style="1" customWidth="1"/>
    <col min="13607" max="13607" width="19.85546875" style="1" customWidth="1"/>
    <col min="13608" max="13610" width="12.7109375" style="1"/>
    <col min="13611" max="13611" width="13.85546875" style="1" customWidth="1"/>
    <col min="13612" max="13824" width="12.7109375" style="1"/>
    <col min="13825" max="13825" width="22.85546875" style="1" customWidth="1"/>
    <col min="13826" max="13826" width="8.5703125" style="1" customWidth="1"/>
    <col min="13827" max="13827" width="8" style="1" customWidth="1"/>
    <col min="13828" max="13828" width="10.42578125" style="1" customWidth="1"/>
    <col min="13829" max="13838" width="3.7109375" style="1" customWidth="1"/>
    <col min="13839" max="13839" width="4.28515625" style="1" bestFit="1" customWidth="1"/>
    <col min="13840" max="13855" width="3.7109375" style="1" customWidth="1"/>
    <col min="13856" max="13856" width="4" style="1" customWidth="1"/>
    <col min="13857" max="13857" width="3.42578125" style="1" customWidth="1"/>
    <col min="13858" max="13858" width="4.7109375" style="1" customWidth="1"/>
    <col min="13859" max="13859" width="3.28515625" style="1" customWidth="1"/>
    <col min="13860" max="13861" width="0" style="1" hidden="1" customWidth="1"/>
    <col min="13862" max="13862" width="11" style="1" customWidth="1"/>
    <col min="13863" max="13863" width="19.85546875" style="1" customWidth="1"/>
    <col min="13864" max="13866" width="12.7109375" style="1"/>
    <col min="13867" max="13867" width="13.85546875" style="1" customWidth="1"/>
    <col min="13868" max="14080" width="12.7109375" style="1"/>
    <col min="14081" max="14081" width="22.85546875" style="1" customWidth="1"/>
    <col min="14082" max="14082" width="8.5703125" style="1" customWidth="1"/>
    <col min="14083" max="14083" width="8" style="1" customWidth="1"/>
    <col min="14084" max="14084" width="10.42578125" style="1" customWidth="1"/>
    <col min="14085" max="14094" width="3.7109375" style="1" customWidth="1"/>
    <col min="14095" max="14095" width="4.28515625" style="1" bestFit="1" customWidth="1"/>
    <col min="14096" max="14111" width="3.7109375" style="1" customWidth="1"/>
    <col min="14112" max="14112" width="4" style="1" customWidth="1"/>
    <col min="14113" max="14113" width="3.42578125" style="1" customWidth="1"/>
    <col min="14114" max="14114" width="4.7109375" style="1" customWidth="1"/>
    <col min="14115" max="14115" width="3.28515625" style="1" customWidth="1"/>
    <col min="14116" max="14117" width="0" style="1" hidden="1" customWidth="1"/>
    <col min="14118" max="14118" width="11" style="1" customWidth="1"/>
    <col min="14119" max="14119" width="19.85546875" style="1" customWidth="1"/>
    <col min="14120" max="14122" width="12.7109375" style="1"/>
    <col min="14123" max="14123" width="13.85546875" style="1" customWidth="1"/>
    <col min="14124" max="14336" width="12.7109375" style="1"/>
    <col min="14337" max="14337" width="22.85546875" style="1" customWidth="1"/>
    <col min="14338" max="14338" width="8.5703125" style="1" customWidth="1"/>
    <col min="14339" max="14339" width="8" style="1" customWidth="1"/>
    <col min="14340" max="14340" width="10.42578125" style="1" customWidth="1"/>
    <col min="14341" max="14350" width="3.7109375" style="1" customWidth="1"/>
    <col min="14351" max="14351" width="4.28515625" style="1" bestFit="1" customWidth="1"/>
    <col min="14352" max="14367" width="3.7109375" style="1" customWidth="1"/>
    <col min="14368" max="14368" width="4" style="1" customWidth="1"/>
    <col min="14369" max="14369" width="3.42578125" style="1" customWidth="1"/>
    <col min="14370" max="14370" width="4.7109375" style="1" customWidth="1"/>
    <col min="14371" max="14371" width="3.28515625" style="1" customWidth="1"/>
    <col min="14372" max="14373" width="0" style="1" hidden="1" customWidth="1"/>
    <col min="14374" max="14374" width="11" style="1" customWidth="1"/>
    <col min="14375" max="14375" width="19.85546875" style="1" customWidth="1"/>
    <col min="14376" max="14378" width="12.7109375" style="1"/>
    <col min="14379" max="14379" width="13.85546875" style="1" customWidth="1"/>
    <col min="14380" max="14592" width="12.7109375" style="1"/>
    <col min="14593" max="14593" width="22.85546875" style="1" customWidth="1"/>
    <col min="14594" max="14594" width="8.5703125" style="1" customWidth="1"/>
    <col min="14595" max="14595" width="8" style="1" customWidth="1"/>
    <col min="14596" max="14596" width="10.42578125" style="1" customWidth="1"/>
    <col min="14597" max="14606" width="3.7109375" style="1" customWidth="1"/>
    <col min="14607" max="14607" width="4.28515625" style="1" bestFit="1" customWidth="1"/>
    <col min="14608" max="14623" width="3.7109375" style="1" customWidth="1"/>
    <col min="14624" max="14624" width="4" style="1" customWidth="1"/>
    <col min="14625" max="14625" width="3.42578125" style="1" customWidth="1"/>
    <col min="14626" max="14626" width="4.7109375" style="1" customWidth="1"/>
    <col min="14627" max="14627" width="3.28515625" style="1" customWidth="1"/>
    <col min="14628" max="14629" width="0" style="1" hidden="1" customWidth="1"/>
    <col min="14630" max="14630" width="11" style="1" customWidth="1"/>
    <col min="14631" max="14631" width="19.85546875" style="1" customWidth="1"/>
    <col min="14632" max="14634" width="12.7109375" style="1"/>
    <col min="14635" max="14635" width="13.85546875" style="1" customWidth="1"/>
    <col min="14636" max="14848" width="12.7109375" style="1"/>
    <col min="14849" max="14849" width="22.85546875" style="1" customWidth="1"/>
    <col min="14850" max="14850" width="8.5703125" style="1" customWidth="1"/>
    <col min="14851" max="14851" width="8" style="1" customWidth="1"/>
    <col min="14852" max="14852" width="10.42578125" style="1" customWidth="1"/>
    <col min="14853" max="14862" width="3.7109375" style="1" customWidth="1"/>
    <col min="14863" max="14863" width="4.28515625" style="1" bestFit="1" customWidth="1"/>
    <col min="14864" max="14879" width="3.7109375" style="1" customWidth="1"/>
    <col min="14880" max="14880" width="4" style="1" customWidth="1"/>
    <col min="14881" max="14881" width="3.42578125" style="1" customWidth="1"/>
    <col min="14882" max="14882" width="4.7109375" style="1" customWidth="1"/>
    <col min="14883" max="14883" width="3.28515625" style="1" customWidth="1"/>
    <col min="14884" max="14885" width="0" style="1" hidden="1" customWidth="1"/>
    <col min="14886" max="14886" width="11" style="1" customWidth="1"/>
    <col min="14887" max="14887" width="19.85546875" style="1" customWidth="1"/>
    <col min="14888" max="14890" width="12.7109375" style="1"/>
    <col min="14891" max="14891" width="13.85546875" style="1" customWidth="1"/>
    <col min="14892" max="15104" width="12.7109375" style="1"/>
    <col min="15105" max="15105" width="22.85546875" style="1" customWidth="1"/>
    <col min="15106" max="15106" width="8.5703125" style="1" customWidth="1"/>
    <col min="15107" max="15107" width="8" style="1" customWidth="1"/>
    <col min="15108" max="15108" width="10.42578125" style="1" customWidth="1"/>
    <col min="15109" max="15118" width="3.7109375" style="1" customWidth="1"/>
    <col min="15119" max="15119" width="4.28515625" style="1" bestFit="1" customWidth="1"/>
    <col min="15120" max="15135" width="3.7109375" style="1" customWidth="1"/>
    <col min="15136" max="15136" width="4" style="1" customWidth="1"/>
    <col min="15137" max="15137" width="3.42578125" style="1" customWidth="1"/>
    <col min="15138" max="15138" width="4.7109375" style="1" customWidth="1"/>
    <col min="15139" max="15139" width="3.28515625" style="1" customWidth="1"/>
    <col min="15140" max="15141" width="0" style="1" hidden="1" customWidth="1"/>
    <col min="15142" max="15142" width="11" style="1" customWidth="1"/>
    <col min="15143" max="15143" width="19.85546875" style="1" customWidth="1"/>
    <col min="15144" max="15146" width="12.7109375" style="1"/>
    <col min="15147" max="15147" width="13.85546875" style="1" customWidth="1"/>
    <col min="15148" max="15360" width="12.7109375" style="1"/>
    <col min="15361" max="15361" width="22.85546875" style="1" customWidth="1"/>
    <col min="15362" max="15362" width="8.5703125" style="1" customWidth="1"/>
    <col min="15363" max="15363" width="8" style="1" customWidth="1"/>
    <col min="15364" max="15364" width="10.42578125" style="1" customWidth="1"/>
    <col min="15365" max="15374" width="3.7109375" style="1" customWidth="1"/>
    <col min="15375" max="15375" width="4.28515625" style="1" bestFit="1" customWidth="1"/>
    <col min="15376" max="15391" width="3.7109375" style="1" customWidth="1"/>
    <col min="15392" max="15392" width="4" style="1" customWidth="1"/>
    <col min="15393" max="15393" width="3.42578125" style="1" customWidth="1"/>
    <col min="15394" max="15394" width="4.7109375" style="1" customWidth="1"/>
    <col min="15395" max="15395" width="3.28515625" style="1" customWidth="1"/>
    <col min="15396" max="15397" width="0" style="1" hidden="1" customWidth="1"/>
    <col min="15398" max="15398" width="11" style="1" customWidth="1"/>
    <col min="15399" max="15399" width="19.85546875" style="1" customWidth="1"/>
    <col min="15400" max="15402" width="12.7109375" style="1"/>
    <col min="15403" max="15403" width="13.85546875" style="1" customWidth="1"/>
    <col min="15404" max="15616" width="12.7109375" style="1"/>
    <col min="15617" max="15617" width="22.85546875" style="1" customWidth="1"/>
    <col min="15618" max="15618" width="8.5703125" style="1" customWidth="1"/>
    <col min="15619" max="15619" width="8" style="1" customWidth="1"/>
    <col min="15620" max="15620" width="10.42578125" style="1" customWidth="1"/>
    <col min="15621" max="15630" width="3.7109375" style="1" customWidth="1"/>
    <col min="15631" max="15631" width="4.28515625" style="1" bestFit="1" customWidth="1"/>
    <col min="15632" max="15647" width="3.7109375" style="1" customWidth="1"/>
    <col min="15648" max="15648" width="4" style="1" customWidth="1"/>
    <col min="15649" max="15649" width="3.42578125" style="1" customWidth="1"/>
    <col min="15650" max="15650" width="4.7109375" style="1" customWidth="1"/>
    <col min="15651" max="15651" width="3.28515625" style="1" customWidth="1"/>
    <col min="15652" max="15653" width="0" style="1" hidden="1" customWidth="1"/>
    <col min="15654" max="15654" width="11" style="1" customWidth="1"/>
    <col min="15655" max="15655" width="19.85546875" style="1" customWidth="1"/>
    <col min="15656" max="15658" width="12.7109375" style="1"/>
    <col min="15659" max="15659" width="13.85546875" style="1" customWidth="1"/>
    <col min="15660" max="15872" width="12.7109375" style="1"/>
    <col min="15873" max="15873" width="22.85546875" style="1" customWidth="1"/>
    <col min="15874" max="15874" width="8.5703125" style="1" customWidth="1"/>
    <col min="15875" max="15875" width="8" style="1" customWidth="1"/>
    <col min="15876" max="15876" width="10.42578125" style="1" customWidth="1"/>
    <col min="15877" max="15886" width="3.7109375" style="1" customWidth="1"/>
    <col min="15887" max="15887" width="4.28515625" style="1" bestFit="1" customWidth="1"/>
    <col min="15888" max="15903" width="3.7109375" style="1" customWidth="1"/>
    <col min="15904" max="15904" width="4" style="1" customWidth="1"/>
    <col min="15905" max="15905" width="3.42578125" style="1" customWidth="1"/>
    <col min="15906" max="15906" width="4.7109375" style="1" customWidth="1"/>
    <col min="15907" max="15907" width="3.28515625" style="1" customWidth="1"/>
    <col min="15908" max="15909" width="0" style="1" hidden="1" customWidth="1"/>
    <col min="15910" max="15910" width="11" style="1" customWidth="1"/>
    <col min="15911" max="15911" width="19.85546875" style="1" customWidth="1"/>
    <col min="15912" max="15914" width="12.7109375" style="1"/>
    <col min="15915" max="15915" width="13.85546875" style="1" customWidth="1"/>
    <col min="15916" max="16128" width="12.7109375" style="1"/>
    <col min="16129" max="16129" width="22.85546875" style="1" customWidth="1"/>
    <col min="16130" max="16130" width="8.5703125" style="1" customWidth="1"/>
    <col min="16131" max="16131" width="8" style="1" customWidth="1"/>
    <col min="16132" max="16132" width="10.42578125" style="1" customWidth="1"/>
    <col min="16133" max="16142" width="3.7109375" style="1" customWidth="1"/>
    <col min="16143" max="16143" width="4.28515625" style="1" bestFit="1" customWidth="1"/>
    <col min="16144" max="16159" width="3.7109375" style="1" customWidth="1"/>
    <col min="16160" max="16160" width="4" style="1" customWidth="1"/>
    <col min="16161" max="16161" width="3.42578125" style="1" customWidth="1"/>
    <col min="16162" max="16162" width="4.7109375" style="1" customWidth="1"/>
    <col min="16163" max="16163" width="3.28515625" style="1" customWidth="1"/>
    <col min="16164" max="16165" width="0" style="1" hidden="1" customWidth="1"/>
    <col min="16166" max="16166" width="11" style="1" customWidth="1"/>
    <col min="16167" max="16167" width="19.85546875" style="1" customWidth="1"/>
    <col min="16168" max="16170" width="12.7109375" style="1"/>
    <col min="16171" max="16171" width="13.85546875" style="1" customWidth="1"/>
    <col min="16172" max="16384" width="12.7109375" style="1"/>
  </cols>
  <sheetData>
    <row r="1" spans="1:42" x14ac:dyDescent="0.2">
      <c r="A1" s="162" t="s">
        <v>0</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row>
    <row r="2" spans="1:42" x14ac:dyDescent="0.2">
      <c r="A2" s="162" t="s">
        <v>120</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
        <v>20</v>
      </c>
      <c r="AM2" s="1" t="s">
        <v>1</v>
      </c>
      <c r="AN2" s="1">
        <v>20</v>
      </c>
    </row>
    <row r="3" spans="1:42" x14ac:dyDescent="0.2">
      <c r="A3" s="162" t="s">
        <v>2</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
        <v>4</v>
      </c>
      <c r="AM3" s="1" t="s">
        <v>3</v>
      </c>
      <c r="AN3" s="1">
        <v>4</v>
      </c>
    </row>
    <row r="4" spans="1:42" s="8" customFormat="1" x14ac:dyDescent="0.2">
      <c r="A4" s="2"/>
      <c r="B4" s="3">
        <f>B17+B31+B45+B59+B73+B87+B101+B115+B129+B143+B157+B171</f>
        <v>552</v>
      </c>
      <c r="C4" s="3"/>
      <c r="D4" s="3"/>
      <c r="E4" s="4"/>
      <c r="F4" s="5"/>
      <c r="G4" s="3"/>
      <c r="H4" s="3"/>
      <c r="I4" s="3"/>
      <c r="J4" s="3"/>
      <c r="K4" s="3"/>
      <c r="L4" s="4"/>
      <c r="M4" s="5"/>
      <c r="N4" s="3"/>
      <c r="O4" s="3"/>
      <c r="P4" s="3"/>
      <c r="Q4" s="3"/>
      <c r="R4" s="3"/>
      <c r="S4" s="4"/>
      <c r="T4" s="5"/>
      <c r="U4" s="3"/>
      <c r="V4" s="3"/>
      <c r="W4" s="2"/>
      <c r="X4" s="2"/>
      <c r="Y4" s="2"/>
      <c r="Z4" s="6"/>
      <c r="AA4" s="6"/>
      <c r="AB4" s="6"/>
      <c r="AC4" s="2"/>
      <c r="AD4" s="2"/>
      <c r="AE4" s="2"/>
      <c r="AF4" s="2"/>
      <c r="AG4" s="6"/>
      <c r="AH4" s="2"/>
      <c r="AI4" s="2"/>
      <c r="AJ4" s="2"/>
      <c r="AK4" s="2"/>
      <c r="AL4" s="7">
        <f>(AL2*8)+(AL3*4)</f>
        <v>176</v>
      </c>
      <c r="AM4" s="1" t="s">
        <v>4</v>
      </c>
      <c r="AN4" s="8">
        <v>5</v>
      </c>
    </row>
    <row r="5" spans="1:42" s="8" customFormat="1" x14ac:dyDescent="0.2">
      <c r="A5" s="9" t="s">
        <v>104</v>
      </c>
      <c r="B5" s="163">
        <v>2073833.3</v>
      </c>
      <c r="C5" s="164"/>
      <c r="D5" s="165"/>
      <c r="E5" s="10">
        <f t="shared" ref="E5:AF5" si="0">+D5+1</f>
        <v>1</v>
      </c>
      <c r="F5" s="10">
        <f t="shared" si="0"/>
        <v>2</v>
      </c>
      <c r="G5" s="10">
        <f t="shared" si="0"/>
        <v>3</v>
      </c>
      <c r="H5" s="10">
        <f t="shared" si="0"/>
        <v>4</v>
      </c>
      <c r="I5" s="10">
        <f t="shared" si="0"/>
        <v>5</v>
      </c>
      <c r="J5" s="10">
        <f t="shared" si="0"/>
        <v>6</v>
      </c>
      <c r="K5" s="10">
        <f t="shared" si="0"/>
        <v>7</v>
      </c>
      <c r="L5" s="10">
        <f t="shared" si="0"/>
        <v>8</v>
      </c>
      <c r="M5" s="10">
        <f t="shared" si="0"/>
        <v>9</v>
      </c>
      <c r="N5" s="10">
        <f t="shared" si="0"/>
        <v>10</v>
      </c>
      <c r="O5" s="10">
        <f t="shared" si="0"/>
        <v>11</v>
      </c>
      <c r="P5" s="10">
        <f t="shared" si="0"/>
        <v>12</v>
      </c>
      <c r="Q5" s="10">
        <f t="shared" si="0"/>
        <v>13</v>
      </c>
      <c r="R5" s="10">
        <f t="shared" si="0"/>
        <v>14</v>
      </c>
      <c r="S5" s="10">
        <f t="shared" si="0"/>
        <v>15</v>
      </c>
      <c r="T5" s="10">
        <f t="shared" si="0"/>
        <v>16</v>
      </c>
      <c r="U5" s="10">
        <f t="shared" si="0"/>
        <v>17</v>
      </c>
      <c r="V5" s="10">
        <f t="shared" si="0"/>
        <v>18</v>
      </c>
      <c r="W5" s="10">
        <f t="shared" si="0"/>
        <v>19</v>
      </c>
      <c r="X5" s="10">
        <f t="shared" si="0"/>
        <v>20</v>
      </c>
      <c r="Y5" s="10">
        <f t="shared" si="0"/>
        <v>21</v>
      </c>
      <c r="Z5" s="10">
        <f t="shared" si="0"/>
        <v>22</v>
      </c>
      <c r="AA5" s="10">
        <f t="shared" si="0"/>
        <v>23</v>
      </c>
      <c r="AB5" s="10">
        <f t="shared" si="0"/>
        <v>24</v>
      </c>
      <c r="AC5" s="10">
        <f t="shared" si="0"/>
        <v>25</v>
      </c>
      <c r="AD5" s="10">
        <f t="shared" si="0"/>
        <v>26</v>
      </c>
      <c r="AE5" s="10">
        <f t="shared" si="0"/>
        <v>27</v>
      </c>
      <c r="AF5" s="10">
        <f t="shared" si="0"/>
        <v>28</v>
      </c>
      <c r="AG5" s="10">
        <v>29</v>
      </c>
      <c r="AH5" s="10">
        <v>30</v>
      </c>
      <c r="AI5" s="10">
        <v>31</v>
      </c>
      <c r="AJ5" s="11">
        <f>+AI5+1</f>
        <v>32</v>
      </c>
      <c r="AK5" s="12">
        <f>+AJ5+1</f>
        <v>33</v>
      </c>
      <c r="AN5" s="8">
        <f>AN2-AN3-AN4</f>
        <v>11</v>
      </c>
      <c r="AO5" s="8" t="s">
        <v>5</v>
      </c>
      <c r="AP5" s="8" t="s">
        <v>6</v>
      </c>
    </row>
    <row r="6" spans="1:42" s="8" customFormat="1" x14ac:dyDescent="0.2">
      <c r="A6" s="13"/>
      <c r="B6" s="14" t="s">
        <v>7</v>
      </c>
      <c r="C6" s="14" t="s">
        <v>8</v>
      </c>
      <c r="D6" s="14" t="s">
        <v>9</v>
      </c>
      <c r="E6" s="121" t="s">
        <v>10</v>
      </c>
      <c r="F6" s="18" t="s">
        <v>13</v>
      </c>
      <c r="G6" s="17" t="s">
        <v>14</v>
      </c>
      <c r="H6" s="15" t="s">
        <v>15</v>
      </c>
      <c r="I6" s="17" t="s">
        <v>16</v>
      </c>
      <c r="J6" s="16" t="s">
        <v>11</v>
      </c>
      <c r="K6" s="17" t="s">
        <v>11</v>
      </c>
      <c r="L6" s="17" t="s">
        <v>12</v>
      </c>
      <c r="M6" s="18" t="s">
        <v>13</v>
      </c>
      <c r="N6" s="17" t="s">
        <v>14</v>
      </c>
      <c r="O6" s="15" t="s">
        <v>15</v>
      </c>
      <c r="P6" s="121" t="s">
        <v>10</v>
      </c>
      <c r="Q6" s="19" t="s">
        <v>11</v>
      </c>
      <c r="R6" s="19" t="s">
        <v>11</v>
      </c>
      <c r="S6" s="17" t="s">
        <v>12</v>
      </c>
      <c r="T6" s="16" t="s">
        <v>13</v>
      </c>
      <c r="U6" s="17" t="s">
        <v>14</v>
      </c>
      <c r="V6" s="15" t="s">
        <v>15</v>
      </c>
      <c r="W6" s="17" t="s">
        <v>16</v>
      </c>
      <c r="X6" s="19" t="s">
        <v>11</v>
      </c>
      <c r="Y6" s="19" t="s">
        <v>11</v>
      </c>
      <c r="Z6" s="17" t="s">
        <v>12</v>
      </c>
      <c r="AA6" s="16" t="s">
        <v>13</v>
      </c>
      <c r="AB6" s="17" t="s">
        <v>14</v>
      </c>
      <c r="AC6" s="15" t="s">
        <v>15</v>
      </c>
      <c r="AD6" s="17" t="s">
        <v>16</v>
      </c>
      <c r="AE6" s="19" t="s">
        <v>11</v>
      </c>
      <c r="AF6" s="19" t="s">
        <v>11</v>
      </c>
      <c r="AG6" s="17" t="s">
        <v>12</v>
      </c>
      <c r="AH6" s="16" t="s">
        <v>13</v>
      </c>
      <c r="AI6" s="17" t="s">
        <v>14</v>
      </c>
      <c r="AJ6" s="11" t="s">
        <v>15</v>
      </c>
      <c r="AK6" s="20" t="s">
        <v>16</v>
      </c>
      <c r="AL6" s="8" t="s">
        <v>11</v>
      </c>
      <c r="AM6" s="21" t="s">
        <v>17</v>
      </c>
      <c r="AN6" s="8" t="s">
        <v>38</v>
      </c>
      <c r="AO6" s="8">
        <v>8</v>
      </c>
    </row>
    <row r="7" spans="1:42" s="8" customFormat="1" x14ac:dyDescent="0.2">
      <c r="A7" s="22" t="s">
        <v>18</v>
      </c>
      <c r="B7" s="166" t="s">
        <v>19</v>
      </c>
      <c r="C7" s="166"/>
      <c r="D7" s="166"/>
      <c r="E7" s="19" t="s">
        <v>11</v>
      </c>
      <c r="F7" s="19"/>
      <c r="G7" s="19"/>
      <c r="H7" s="19" t="s">
        <v>11</v>
      </c>
      <c r="I7" s="19"/>
      <c r="J7" s="19"/>
      <c r="K7" s="19"/>
      <c r="L7" s="19"/>
      <c r="M7" s="19"/>
      <c r="N7" s="19"/>
      <c r="O7" s="19" t="s">
        <v>11</v>
      </c>
      <c r="P7" s="19" t="s">
        <v>11</v>
      </c>
      <c r="Q7" s="19"/>
      <c r="R7" s="19"/>
      <c r="S7" s="19"/>
      <c r="T7" s="19"/>
      <c r="U7" s="19"/>
      <c r="V7" s="19" t="s">
        <v>11</v>
      </c>
      <c r="W7" s="19"/>
      <c r="X7" s="19"/>
      <c r="Y7" s="19"/>
      <c r="Z7" s="19"/>
      <c r="AA7" s="19"/>
      <c r="AB7" s="19"/>
      <c r="AC7" s="19" t="s">
        <v>11</v>
      </c>
      <c r="AD7" s="19"/>
      <c r="AE7" s="19"/>
      <c r="AF7" s="19"/>
      <c r="AG7" s="19"/>
      <c r="AH7" s="19"/>
      <c r="AI7" s="19"/>
      <c r="AJ7" s="23"/>
      <c r="AK7" s="24"/>
      <c r="AL7" s="8" t="s">
        <v>21</v>
      </c>
      <c r="AM7" s="21" t="s">
        <v>22</v>
      </c>
      <c r="AN7" s="8" t="s">
        <v>39</v>
      </c>
      <c r="AO7" s="8">
        <v>5</v>
      </c>
      <c r="AP7" s="8">
        <v>3</v>
      </c>
    </row>
    <row r="8" spans="1:42" s="8" customFormat="1" ht="12.75" hidden="1" customHeight="1" x14ac:dyDescent="0.2">
      <c r="A8" s="161" t="s">
        <v>23</v>
      </c>
      <c r="B8" s="161"/>
      <c r="C8" s="161"/>
      <c r="D8" s="161"/>
      <c r="E8" s="25" t="str">
        <f>IF(AND(E7="URG",E6="S"),"URGS",IF(AND(E7="N",E6="F",F6="F"),"NFFF",IF(AND(E7="N",E6="D",F6="F"),"NFF",IF(AND(E7="N",E6="D"),"NFO",IF(AND(E7="N",E6="S"),"NFS",IF(AND(E7="N",E6="F"),"NF",IF(AND(E7="N",E6="D"),"NF",IF(E7="N","N",IF(AND(E7="M",E6="F"),"MF",IF(AND(E7="M",E6="D"),"MF",IF(E7="M","M",IF(AND(E7="T",E6="F"),"TF",IF(AND(E7="T",E6="D"),"TF",IF(E7="T","T",IF(AND(E7="C",E6="F"),"CF",IF(AND(E7="C",E6="D"),"CF",IF(E7="C","C",IF(AND(E7="L",E6="F"),"LF",IF(AND(E7="L",E6="D"),"LF", IF(E7="L","L",IF(E7="SC","PS", IF(E7="SA","PS",IF(E7="TV","PS", IF(E7="MI","PS", IF(E7="MT","PS", IF(E7="URG","URGO",""))))))))))))))))))))))))))</f>
        <v>MF</v>
      </c>
      <c r="F8" s="25" t="str">
        <f>IF(AND(F7="URG",F6="S"),"URGS",IF(AND(F7="N",F6="F",G6="F"),"NFFF",IF(AND(F7="N",F6="D",G6="F"),"NFF",IF(AND(F7="N",F6="D"),"NFO",IF(AND(F7="N",F6="S"),"NFS",IF(AND(F7="N",F6="F"),"NF",IF(AND(F7="N",F6="D"),"NF",IF(F7="N","N",IF(AND(F7="M",F6="F"),"MF",IF(AND(F7="M",F6="D"),"MF",IF(F7="M","M",IF(AND(F7="T",F6="F"),"TF",IF(AND(F7="T",F6="D"),"TF",IF(F7="T","T",IF(AND(F7="C",F6="F"),"CF",IF(AND(F7="C",F6="D"),"CF",IF(F7="C","C",IF(AND(F7="L",F6="F"),"LF",IF(AND(F7="L",F6="D"),"LF", IF(F7="L","L",IF(F7="SC","PS", IF(F7="SA","PS",IF(F7="TV","PS", IF(F7="MI","PS", IF(F7="MT","PS", IF(F7="URG","URGO",""))))))))))))))))))))))))))</f>
        <v/>
      </c>
      <c r="G8" s="25" t="str">
        <f>IF(AND(G7="URG",G6="S"),"URGS",IF(AND(G7="N",G6="F",H6="F"),"NFFF",IF(AND(G7="N",G6="D",H6="F"),"NFF",IF(AND(G7="N",G6="D"),"NFO",IF(AND(G7="N",G6="S"),"NFS",IF(AND(G7="N",G6="F"),"NF",IF(AND(G7="N",G6="D"),"NF",IF(G7="N","N",IF(AND(G7="M",G6="F"),"MF",IF(AND(G7="M",G6="D"),"MF",IF(G7="M","M",IF(AND(G7="T",G6="F"),"TF",IF(AND(G7="T",G6="D"),"TF",IF(G7="T","T",IF(AND(G7="C",G6="F"),"CF",IF(AND(G7="C",G6="D"),"CF",IF(G7="C","C",IF(AND(G7="L",G6="F"),"LF",IF(AND(G7="L",G6="D"),"LF", IF(G7="L","L",IF(G7="SC","PS", IF(G7="SA","PS",IF(G7="TV","PS", IF(G7="MI","PS", IF(G7="MT","PS", IF(G7="URG","URGO",""))))))))))))))))))))))))))</f>
        <v/>
      </c>
      <c r="H8" s="25" t="str">
        <f>IF(AND(H7="URG",H6="S"),"URGS",IF(AND(H7="N",H6="F",I6="F"),"NFFF",IF(AND(H7="N",H6="D",I6="F"),"NFF",IF(AND(H7="N",H6="D"),"NFO",IF(AND(H7="N",H6="S"),"NFS",IF(AND(H7="N",H6="F"),"NF",IF(AND(H7="N",H6="D"),"NF",IF(H7="N","N",IF(AND(H7="M",H6="F"),"MF",IF(AND(H7="M",H6="D"),"MF",IF(H7="M","M",IF(AND(H7="T",H6="F"),"TF",IF(AND(H7="T",H6="D"),"TF",IF(H7="T","T",IF(AND(H7="C",H6="F"),"CF",IF(AND(H7="C",H6="D"),"CF",IF(H7="C","C",IF(AND(H7="L",H6="F"),"LF",IF(AND(H7="L",H6="D"),"LF", IF(H7="L","L",IF(H7="SC","PS", IF(H7="SA","PS",IF(H7="TV","PS", IF(H7="MI","PS", IF(H7="MT","PS", IF(H7="URG","URGO",""))))))))))))))))))))))))))</f>
        <v>MF</v>
      </c>
      <c r="I8" s="25"/>
      <c r="J8" s="25" t="str">
        <f t="shared" ref="J8:AI8" si="1">IF(AND(J7="URG",J6="S"),"URGS",IF(AND(J7="N",J6="F",K6="F"),"NFFF",IF(AND(J7="N",J6="D",K6="F"),"NFF",IF(AND(J7="N",J6="D"),"NFO",IF(AND(J7="N",J6="S"),"NFS",IF(AND(J7="N",J6="F"),"NF",IF(AND(J7="N",J6="D"),"NF",IF(J7="N","N",IF(AND(J7="M",J6="F"),"MF",IF(AND(J7="M",J6="D"),"MF",IF(J7="M","M",IF(AND(J7="T",J6="F"),"TF",IF(AND(J7="T",J6="D"),"TF",IF(J7="T","T",IF(AND(J7="C",J6="F"),"CF",IF(AND(J7="C",J6="D"),"CF",IF(J7="C","C",IF(AND(J7="L",J6="F"),"LF",IF(AND(J7="L",J6="D"),"LF", IF(J7="L","L",IF(J7="SC","PS", IF(J7="SA","PS",IF(J7="TV","PS", IF(J7="MI","PS", IF(J7="MT","PS", IF(J7="URG","URGO",""))))))))))))))))))))))))))</f>
        <v/>
      </c>
      <c r="K8" s="25" t="str">
        <f t="shared" si="1"/>
        <v/>
      </c>
      <c r="L8" s="25" t="str">
        <f t="shared" si="1"/>
        <v/>
      </c>
      <c r="M8" s="25" t="str">
        <f t="shared" si="1"/>
        <v/>
      </c>
      <c r="N8" s="25" t="str">
        <f t="shared" si="1"/>
        <v/>
      </c>
      <c r="O8" s="25" t="str">
        <f t="shared" si="1"/>
        <v>MF</v>
      </c>
      <c r="P8" s="25" t="str">
        <f t="shared" si="1"/>
        <v>MF</v>
      </c>
      <c r="Q8" s="25" t="str">
        <f t="shared" si="1"/>
        <v/>
      </c>
      <c r="R8" s="25" t="str">
        <f t="shared" si="1"/>
        <v/>
      </c>
      <c r="S8" s="25" t="str">
        <f t="shared" si="1"/>
        <v/>
      </c>
      <c r="T8" s="25" t="str">
        <f t="shared" si="1"/>
        <v/>
      </c>
      <c r="U8" s="25" t="str">
        <f t="shared" si="1"/>
        <v/>
      </c>
      <c r="V8" s="25" t="str">
        <f t="shared" si="1"/>
        <v>MF</v>
      </c>
      <c r="W8" s="25" t="str">
        <f t="shared" si="1"/>
        <v/>
      </c>
      <c r="X8" s="25" t="str">
        <f t="shared" si="1"/>
        <v/>
      </c>
      <c r="Y8" s="25" t="str">
        <f t="shared" si="1"/>
        <v/>
      </c>
      <c r="Z8" s="25" t="str">
        <f t="shared" si="1"/>
        <v/>
      </c>
      <c r="AA8" s="25" t="str">
        <f t="shared" si="1"/>
        <v/>
      </c>
      <c r="AB8" s="25" t="str">
        <f t="shared" si="1"/>
        <v/>
      </c>
      <c r="AC8" s="25" t="str">
        <f t="shared" si="1"/>
        <v>MF</v>
      </c>
      <c r="AD8" s="25" t="str">
        <f t="shared" si="1"/>
        <v/>
      </c>
      <c r="AE8" s="25" t="str">
        <f t="shared" si="1"/>
        <v/>
      </c>
      <c r="AF8" s="25" t="str">
        <f t="shared" si="1"/>
        <v/>
      </c>
      <c r="AG8" s="25" t="str">
        <f t="shared" si="1"/>
        <v/>
      </c>
      <c r="AH8" s="25" t="str">
        <f t="shared" si="1"/>
        <v/>
      </c>
      <c r="AI8" s="25" t="str">
        <f t="shared" si="1"/>
        <v/>
      </c>
      <c r="AJ8" s="9" t="e">
        <f>#VALUE!</f>
        <v>#VALUE!</v>
      </c>
      <c r="AK8" s="9" t="e">
        <f>#VALUE!</f>
        <v>#VALUE!</v>
      </c>
      <c r="AM8" s="21"/>
    </row>
    <row r="9" spans="1:42" s="8" customFormat="1" x14ac:dyDescent="0.2">
      <c r="A9" s="26" t="s">
        <v>24</v>
      </c>
      <c r="B9" s="27">
        <f>SUM(E9:AI9)</f>
        <v>0</v>
      </c>
      <c r="C9" s="158">
        <f>B5/240</f>
        <v>8640.972083333334</v>
      </c>
      <c r="D9" s="28">
        <f>B9*C9*0</f>
        <v>0</v>
      </c>
      <c r="E9" s="59" t="str">
        <f>IF(E13&gt;0,(IF(AND(E8="PS",E6="S"),4,IF(E8="M",6,IF(E8="T",5,IF(E8="C",11,IF(E8="N",0,IF(E8="NF",0,IF(E8="NFO",0, IF(E8="URGS",4,IF(E8="URGO",8, IF(E8="PS",8,""))))))))))-E13), IF(AND(E8="PS",E6="S"),4,IF(E8="M",6,IF(E8="T",5,IF(E8="C",11,IF(E8="N",0,IF(E8="NF",0,IF(E8="NFO",0, IF(E8="URGS",4,IF(E8="URGO",8, IF(E8="PS",8,"")))))))))))</f>
        <v/>
      </c>
      <c r="F9" s="59" t="str">
        <f t="shared" ref="F9:AI9" si="2">IF(F13&gt;0,(IF(AND(F8="PS",F6="S"),4,IF(F8="M",6,IF(F8="T",5,IF(F8="C",11,IF(F8="N",0,IF(F8="NF",0,IF(F8="NFO",0, IF(F8="URGS",4,IF(F8="URGO",8, IF(F8="PS",8,""))))))))))-F13), IF(AND(F8="PS",F6="S"),4,IF(F8="M",6,IF(F8="T",5,IF(F8="C",11,IF(F8="N",0,IF(F8="NF",0,IF(F8="NFO",0, IF(F8="URGS",4,IF(F8="URGO",8, IF(F8="PS",8,"")))))))))))</f>
        <v/>
      </c>
      <c r="G9" s="59" t="str">
        <f t="shared" si="2"/>
        <v/>
      </c>
      <c r="H9" s="59" t="str">
        <f t="shared" si="2"/>
        <v/>
      </c>
      <c r="I9" s="59" t="str">
        <f t="shared" si="2"/>
        <v/>
      </c>
      <c r="J9" s="59" t="str">
        <f t="shared" si="2"/>
        <v/>
      </c>
      <c r="K9" s="59" t="str">
        <f t="shared" si="2"/>
        <v/>
      </c>
      <c r="L9" s="59" t="str">
        <f t="shared" si="2"/>
        <v/>
      </c>
      <c r="M9" s="59" t="str">
        <f t="shared" si="2"/>
        <v/>
      </c>
      <c r="N9" s="59" t="str">
        <f t="shared" si="2"/>
        <v/>
      </c>
      <c r="O9" s="59" t="str">
        <f t="shared" si="2"/>
        <v/>
      </c>
      <c r="P9" s="59" t="str">
        <f t="shared" si="2"/>
        <v/>
      </c>
      <c r="Q9" s="59" t="str">
        <f t="shared" si="2"/>
        <v/>
      </c>
      <c r="R9" s="59" t="str">
        <f t="shared" si="2"/>
        <v/>
      </c>
      <c r="S9" s="59" t="str">
        <f t="shared" si="2"/>
        <v/>
      </c>
      <c r="T9" s="59" t="str">
        <f t="shared" si="2"/>
        <v/>
      </c>
      <c r="U9" s="59" t="str">
        <f t="shared" si="2"/>
        <v/>
      </c>
      <c r="V9" s="59" t="str">
        <f t="shared" si="2"/>
        <v/>
      </c>
      <c r="W9" s="59" t="str">
        <f t="shared" si="2"/>
        <v/>
      </c>
      <c r="X9" s="59" t="str">
        <f t="shared" si="2"/>
        <v/>
      </c>
      <c r="Y9" s="59" t="str">
        <f t="shared" si="2"/>
        <v/>
      </c>
      <c r="Z9" s="59" t="str">
        <f t="shared" si="2"/>
        <v/>
      </c>
      <c r="AA9" s="59" t="str">
        <f t="shared" si="2"/>
        <v/>
      </c>
      <c r="AB9" s="59" t="str">
        <f t="shared" si="2"/>
        <v/>
      </c>
      <c r="AC9" s="59" t="str">
        <f t="shared" si="2"/>
        <v/>
      </c>
      <c r="AD9" s="59" t="str">
        <f t="shared" si="2"/>
        <v/>
      </c>
      <c r="AE9" s="59" t="str">
        <f t="shared" si="2"/>
        <v/>
      </c>
      <c r="AF9" s="59" t="str">
        <f t="shared" si="2"/>
        <v/>
      </c>
      <c r="AG9" s="59" t="str">
        <f t="shared" si="2"/>
        <v/>
      </c>
      <c r="AH9" s="59" t="str">
        <f t="shared" si="2"/>
        <v/>
      </c>
      <c r="AI9" s="59" t="str">
        <f t="shared" si="2"/>
        <v/>
      </c>
      <c r="AJ9" s="23" t="e">
        <f>+IF(AJ8="M",6,IF(AJ8="T",5,IF(AJ8="C",11,IF(AJ8="N",1,""))))</f>
        <v>#VALUE!</v>
      </c>
      <c r="AK9" s="29" t="e">
        <f>+IF(AK8="M",6,IF(AK8="T",5,IF(AK8="C",11,IF(AK8="N",1,""))))</f>
        <v>#VALUE!</v>
      </c>
      <c r="AL9" s="8" t="s">
        <v>25</v>
      </c>
      <c r="AM9" s="61" t="s">
        <v>26</v>
      </c>
      <c r="AN9" s="60" t="s">
        <v>27</v>
      </c>
      <c r="AO9" s="60">
        <v>12</v>
      </c>
      <c r="AP9" s="60">
        <v>1</v>
      </c>
    </row>
    <row r="10" spans="1:42" s="8" customFormat="1" x14ac:dyDescent="0.2">
      <c r="A10" s="24" t="s">
        <v>28</v>
      </c>
      <c r="B10" s="27">
        <f t="shared" ref="B10:B12" si="3">SUM(E10:AI10)</f>
        <v>0</v>
      </c>
      <c r="C10" s="159">
        <f>B5/240*35%</f>
        <v>3024.3402291666666</v>
      </c>
      <c r="D10" s="30">
        <f t="shared" ref="D10:D16" si="4">B10*C10</f>
        <v>0</v>
      </c>
      <c r="E10" s="29" t="str">
        <f>IF(E14&gt;0,(IF(E8="T",1,IF(E8="C",0,IF(E8="N",11,IF(E8="NF",6, IF(E8="NFO",6, IF(E8="NFS",2,""))))))-E14), IF(E8="T",1,IF(E8="C",0,IF(E8="N",8,IF(E8="NF",6, IF(E8="NFO",6, IF(E8="NFS",2,"")))))))</f>
        <v/>
      </c>
      <c r="F10" s="29" t="str">
        <f t="shared" ref="F10:AI10" si="5">IF(F14&gt;0,(IF(F8="T",1,IF(F8="C",0,IF(F8="N",11,IF(F8="NF",6, IF(F8="NFO",6, IF(F8="NFS",2,""))))))-F14), IF(F8="T",1,IF(F8="C",0,IF(F8="N",8,IF(F8="NF",6, IF(F8="NFO",6, IF(F8="NFS",2,"")))))))</f>
        <v/>
      </c>
      <c r="G10" s="29" t="str">
        <f t="shared" si="5"/>
        <v/>
      </c>
      <c r="H10" s="29" t="str">
        <f t="shared" si="5"/>
        <v/>
      </c>
      <c r="I10" s="29" t="str">
        <f t="shared" si="5"/>
        <v/>
      </c>
      <c r="J10" s="29" t="str">
        <f t="shared" si="5"/>
        <v/>
      </c>
      <c r="K10" s="29" t="str">
        <f t="shared" si="5"/>
        <v/>
      </c>
      <c r="L10" s="29" t="str">
        <f t="shared" si="5"/>
        <v/>
      </c>
      <c r="M10" s="29" t="str">
        <f t="shared" si="5"/>
        <v/>
      </c>
      <c r="N10" s="29" t="str">
        <f t="shared" si="5"/>
        <v/>
      </c>
      <c r="O10" s="29" t="str">
        <f t="shared" si="5"/>
        <v/>
      </c>
      <c r="P10" s="29" t="str">
        <f t="shared" si="5"/>
        <v/>
      </c>
      <c r="Q10" s="29" t="str">
        <f t="shared" si="5"/>
        <v/>
      </c>
      <c r="R10" s="29" t="str">
        <f t="shared" si="5"/>
        <v/>
      </c>
      <c r="S10" s="29" t="str">
        <f t="shared" si="5"/>
        <v/>
      </c>
      <c r="T10" s="29" t="str">
        <f t="shared" si="5"/>
        <v/>
      </c>
      <c r="U10" s="29" t="str">
        <f t="shared" si="5"/>
        <v/>
      </c>
      <c r="V10" s="29" t="str">
        <f t="shared" si="5"/>
        <v/>
      </c>
      <c r="W10" s="29" t="str">
        <f t="shared" si="5"/>
        <v/>
      </c>
      <c r="X10" s="29" t="str">
        <f t="shared" si="5"/>
        <v/>
      </c>
      <c r="Y10" s="29" t="str">
        <f t="shared" si="5"/>
        <v/>
      </c>
      <c r="Z10" s="29" t="str">
        <f t="shared" si="5"/>
        <v/>
      </c>
      <c r="AA10" s="29" t="str">
        <f t="shared" si="5"/>
        <v/>
      </c>
      <c r="AB10" s="29" t="str">
        <f t="shared" si="5"/>
        <v/>
      </c>
      <c r="AC10" s="29" t="str">
        <f t="shared" si="5"/>
        <v/>
      </c>
      <c r="AD10" s="29" t="str">
        <f t="shared" si="5"/>
        <v/>
      </c>
      <c r="AE10" s="29" t="str">
        <f t="shared" si="5"/>
        <v/>
      </c>
      <c r="AF10" s="29" t="str">
        <f t="shared" si="5"/>
        <v/>
      </c>
      <c r="AG10" s="29" t="str">
        <f t="shared" si="5"/>
        <v/>
      </c>
      <c r="AH10" s="29" t="str">
        <f t="shared" si="5"/>
        <v/>
      </c>
      <c r="AI10" s="29" t="str">
        <f t="shared" si="5"/>
        <v/>
      </c>
      <c r="AJ10" s="23" t="e">
        <f>+IF(AJ8="T",1,IF(AJ8="C",1,IF(AJ8="N",11,"")))</f>
        <v>#VALUE!</v>
      </c>
      <c r="AK10" s="29" t="e">
        <f>+IF(AK8="T",1,IF(AK8="C",1,IF(AK8="N",11,"")))</f>
        <v>#VALUE!</v>
      </c>
      <c r="AL10" s="8" t="s">
        <v>20</v>
      </c>
      <c r="AM10" s="21" t="s">
        <v>29</v>
      </c>
      <c r="AN10" s="8" t="s">
        <v>40</v>
      </c>
      <c r="AO10" s="8">
        <v>0</v>
      </c>
      <c r="AP10" s="8">
        <v>8</v>
      </c>
    </row>
    <row r="11" spans="1:42" s="8" customFormat="1" x14ac:dyDescent="0.2">
      <c r="A11" s="24" t="s">
        <v>30</v>
      </c>
      <c r="B11" s="27">
        <f t="shared" si="3"/>
        <v>48</v>
      </c>
      <c r="C11" s="159">
        <f>B5/240*180%</f>
        <v>15553.749750000001</v>
      </c>
      <c r="D11" s="30">
        <f t="shared" si="4"/>
        <v>746579.98800000001</v>
      </c>
      <c r="E11" s="29">
        <f>IF(E15&gt;0, (IF(E8="MF",8,IF(E8="TF",7,IF(E8="CF",12,IF(E8="NF",0, IF(E8="NFS",0, IF(E8="NFF",0, IF(E8="NFFF",0,"")))))))-E15), IF(E8="MF",8,IF(E8="TF",7,IF(E8="CF",12,IF(E8="NF",0, IF(E8="NFS",0, IF(E8="NFF",0, IF(E8="NFFF",0,""))))))))</f>
        <v>8</v>
      </c>
      <c r="F11" s="29" t="str">
        <f t="shared" ref="F11:AI11" si="6">IF(F15&gt;0, (IF(F8="MF",8,IF(F8="TF",7,IF(F8="CF",12,IF(F8="NF",0, IF(F8="NFS",0, IF(F8="NFF",0, IF(F8="NFFF",0,"")))))))-F15), IF(F8="MF",8,IF(F8="TF",7,IF(F8="CF",12,IF(F8="NF",0, IF(F8="NFS",0, IF(F8="NFF",0, IF(F8="NFFF",0,""))))))))</f>
        <v/>
      </c>
      <c r="G11" s="29" t="str">
        <f t="shared" si="6"/>
        <v/>
      </c>
      <c r="H11" s="29">
        <f t="shared" si="6"/>
        <v>8</v>
      </c>
      <c r="I11" s="29" t="str">
        <f t="shared" si="6"/>
        <v/>
      </c>
      <c r="J11" s="29" t="str">
        <f t="shared" si="6"/>
        <v/>
      </c>
      <c r="K11" s="29" t="str">
        <f t="shared" si="6"/>
        <v/>
      </c>
      <c r="L11" s="29" t="str">
        <f t="shared" si="6"/>
        <v/>
      </c>
      <c r="M11" s="29" t="str">
        <f t="shared" si="6"/>
        <v/>
      </c>
      <c r="N11" s="29" t="str">
        <f t="shared" si="6"/>
        <v/>
      </c>
      <c r="O11" s="29">
        <f t="shared" si="6"/>
        <v>8</v>
      </c>
      <c r="P11" s="29">
        <f t="shared" si="6"/>
        <v>8</v>
      </c>
      <c r="Q11" s="29" t="str">
        <f t="shared" si="6"/>
        <v/>
      </c>
      <c r="R11" s="29" t="str">
        <f t="shared" si="6"/>
        <v/>
      </c>
      <c r="S11" s="29" t="str">
        <f t="shared" si="6"/>
        <v/>
      </c>
      <c r="T11" s="29" t="str">
        <f t="shared" si="6"/>
        <v/>
      </c>
      <c r="U11" s="29" t="str">
        <f t="shared" si="6"/>
        <v/>
      </c>
      <c r="V11" s="29">
        <f t="shared" si="6"/>
        <v>8</v>
      </c>
      <c r="W11" s="29" t="str">
        <f t="shared" si="6"/>
        <v/>
      </c>
      <c r="X11" s="29" t="str">
        <f t="shared" si="6"/>
        <v/>
      </c>
      <c r="Y11" s="29" t="str">
        <f t="shared" si="6"/>
        <v/>
      </c>
      <c r="Z11" s="29" t="str">
        <f t="shared" si="6"/>
        <v/>
      </c>
      <c r="AA11" s="29" t="str">
        <f t="shared" si="6"/>
        <v/>
      </c>
      <c r="AB11" s="29" t="str">
        <f t="shared" si="6"/>
        <v/>
      </c>
      <c r="AC11" s="29">
        <f t="shared" si="6"/>
        <v>8</v>
      </c>
      <c r="AD11" s="29" t="str">
        <f t="shared" si="6"/>
        <v/>
      </c>
      <c r="AE11" s="29" t="str">
        <f t="shared" si="6"/>
        <v/>
      </c>
      <c r="AF11" s="29" t="str">
        <f t="shared" si="6"/>
        <v/>
      </c>
      <c r="AG11" s="29" t="str">
        <f t="shared" si="6"/>
        <v/>
      </c>
      <c r="AH11" s="29" t="str">
        <f t="shared" si="6"/>
        <v/>
      </c>
      <c r="AI11" s="29" t="str">
        <f t="shared" si="6"/>
        <v/>
      </c>
      <c r="AJ11" s="23" t="e">
        <f>+IF(AJ8="MF",6,IF(AJ8="TF",5,IF(AJ8="CF",11,IF(AJ8="NF",1,""))))</f>
        <v>#VALUE!</v>
      </c>
      <c r="AK11" s="29" t="e">
        <f>+IF(AK8="MF",6,IF(AK8="TF",5,IF(AK8="CF",11,IF(AK8="NF",1,""))))</f>
        <v>#VALUE!</v>
      </c>
      <c r="AM11" s="21"/>
    </row>
    <row r="12" spans="1:42" s="8" customFormat="1" x14ac:dyDescent="0.2">
      <c r="A12" s="24" t="s">
        <v>31</v>
      </c>
      <c r="B12" s="27">
        <f t="shared" si="3"/>
        <v>0</v>
      </c>
      <c r="C12" s="159">
        <f>B5/240*215%</f>
        <v>18578.089979166667</v>
      </c>
      <c r="D12" s="30">
        <f t="shared" si="4"/>
        <v>0</v>
      </c>
      <c r="E12" s="29" t="str">
        <f>IF(E16&gt;0,( IF(E8="TF",1,IF(E8="CF",1,IF(E8="NF",5, IF(E8="NFO",2, IF(E8="NFS",6, IF(E8="NFF",8, IF(E8="NFFF",8,"")))))))-E16), IF(E8="TF",1,IF(E8="CF",1,IF(E8="NF",2, IF(E8="NFO",2, IF(E8="NFS",6, IF(E8="NFF",8, IF(E8="NFFF",8,""))))))))</f>
        <v/>
      </c>
      <c r="F12" s="29" t="str">
        <f t="shared" ref="F12:AI12" si="7">IF(F16&gt;0,( IF(F8="TF",1,IF(F8="CF",1,IF(F8="NF",5, IF(F8="NFO",2, IF(F8="NFS",6, IF(F8="NFF",8, IF(F8="NFFF",8,"")))))))-F16), IF(F8="TF",1,IF(F8="CF",1,IF(F8="NF",2, IF(F8="NFO",2, IF(F8="NFS",6, IF(F8="NFF",8, IF(F8="NFFF",8,""))))))))</f>
        <v/>
      </c>
      <c r="G12" s="29" t="str">
        <f t="shared" si="7"/>
        <v/>
      </c>
      <c r="H12" s="29" t="str">
        <f t="shared" si="7"/>
        <v/>
      </c>
      <c r="I12" s="29" t="str">
        <f t="shared" si="7"/>
        <v/>
      </c>
      <c r="J12" s="29" t="str">
        <f t="shared" si="7"/>
        <v/>
      </c>
      <c r="K12" s="29" t="str">
        <f t="shared" si="7"/>
        <v/>
      </c>
      <c r="L12" s="29" t="str">
        <f t="shared" si="7"/>
        <v/>
      </c>
      <c r="M12" s="29" t="str">
        <f t="shared" si="7"/>
        <v/>
      </c>
      <c r="N12" s="29" t="str">
        <f t="shared" si="7"/>
        <v/>
      </c>
      <c r="O12" s="29" t="str">
        <f t="shared" si="7"/>
        <v/>
      </c>
      <c r="P12" s="29" t="str">
        <f t="shared" si="7"/>
        <v/>
      </c>
      <c r="Q12" s="29" t="str">
        <f t="shared" si="7"/>
        <v/>
      </c>
      <c r="R12" s="29" t="str">
        <f t="shared" si="7"/>
        <v/>
      </c>
      <c r="S12" s="29" t="str">
        <f t="shared" si="7"/>
        <v/>
      </c>
      <c r="T12" s="29" t="str">
        <f t="shared" si="7"/>
        <v/>
      </c>
      <c r="U12" s="29" t="str">
        <f t="shared" si="7"/>
        <v/>
      </c>
      <c r="V12" s="29" t="str">
        <f t="shared" si="7"/>
        <v/>
      </c>
      <c r="W12" s="29" t="str">
        <f t="shared" si="7"/>
        <v/>
      </c>
      <c r="X12" s="29" t="str">
        <f t="shared" si="7"/>
        <v/>
      </c>
      <c r="Y12" s="29" t="str">
        <f t="shared" si="7"/>
        <v/>
      </c>
      <c r="Z12" s="29" t="str">
        <f t="shared" si="7"/>
        <v/>
      </c>
      <c r="AA12" s="29" t="str">
        <f t="shared" si="7"/>
        <v/>
      </c>
      <c r="AB12" s="29" t="str">
        <f t="shared" si="7"/>
        <v/>
      </c>
      <c r="AC12" s="29" t="str">
        <f t="shared" si="7"/>
        <v/>
      </c>
      <c r="AD12" s="29" t="str">
        <f t="shared" si="7"/>
        <v/>
      </c>
      <c r="AE12" s="29" t="str">
        <f t="shared" si="7"/>
        <v/>
      </c>
      <c r="AF12" s="29" t="str">
        <f t="shared" si="7"/>
        <v/>
      </c>
      <c r="AG12" s="29" t="str">
        <f t="shared" si="7"/>
        <v/>
      </c>
      <c r="AH12" s="29" t="str">
        <f t="shared" si="7"/>
        <v/>
      </c>
      <c r="AI12" s="29" t="str">
        <f t="shared" si="7"/>
        <v/>
      </c>
      <c r="AJ12" s="23" t="e">
        <f>+IF(AJ8="TF",1,IF(AJ8="CF",1,IF(AJ8="NF",11,"")))</f>
        <v>#VALUE!</v>
      </c>
      <c r="AK12" s="29" t="e">
        <f>+IF(AK8="TF",1,IF(AK8="CF",1,IF(AK8="NF",11,"")))</f>
        <v>#VALUE!</v>
      </c>
      <c r="AM12" s="21"/>
    </row>
    <row r="13" spans="1:42" s="8" customFormat="1" x14ac:dyDescent="0.2">
      <c r="A13" s="9" t="s">
        <v>32</v>
      </c>
      <c r="B13" s="27">
        <f t="shared" ref="B13:B16" si="8">SUM(E13:AK13)</f>
        <v>0</v>
      </c>
      <c r="C13" s="30">
        <f>B5/240*125%</f>
        <v>10801.215104166668</v>
      </c>
      <c r="D13" s="30">
        <f t="shared" si="4"/>
        <v>0</v>
      </c>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29"/>
      <c r="AG13" s="29"/>
      <c r="AH13" s="29"/>
      <c r="AI13" s="29"/>
      <c r="AJ13" s="23"/>
      <c r="AK13" s="29"/>
      <c r="AM13" s="21"/>
    </row>
    <row r="14" spans="1:42" s="8" customFormat="1" x14ac:dyDescent="0.2">
      <c r="A14" s="9" t="s">
        <v>33</v>
      </c>
      <c r="B14" s="27">
        <f t="shared" si="8"/>
        <v>0</v>
      </c>
      <c r="C14" s="30">
        <f>B5/240*175%</f>
        <v>15121.701145833335</v>
      </c>
      <c r="D14" s="30">
        <f t="shared" si="4"/>
        <v>0</v>
      </c>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23"/>
      <c r="AK14" s="29"/>
      <c r="AM14" s="21"/>
    </row>
    <row r="15" spans="1:42" s="8" customFormat="1" x14ac:dyDescent="0.2">
      <c r="A15" s="9" t="s">
        <v>34</v>
      </c>
      <c r="B15" s="27">
        <f t="shared" si="8"/>
        <v>0</v>
      </c>
      <c r="C15" s="30">
        <f>B5/240*200%</f>
        <v>17281.944166666668</v>
      </c>
      <c r="D15" s="32">
        <f t="shared" si="4"/>
        <v>0</v>
      </c>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23"/>
      <c r="AK15" s="29"/>
      <c r="AM15" s="33"/>
    </row>
    <row r="16" spans="1:42" s="8" customFormat="1" x14ac:dyDescent="0.2">
      <c r="A16" s="9" t="s">
        <v>35</v>
      </c>
      <c r="B16" s="27">
        <f t="shared" si="8"/>
        <v>0</v>
      </c>
      <c r="C16" s="30">
        <f>B5/240*250%</f>
        <v>21602.430208333335</v>
      </c>
      <c r="D16" s="34">
        <f t="shared" si="4"/>
        <v>0</v>
      </c>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23"/>
      <c r="AK16" s="27"/>
      <c r="AL16" s="8" t="s">
        <v>16</v>
      </c>
      <c r="AM16" s="21" t="s">
        <v>36</v>
      </c>
      <c r="AO16" s="36"/>
    </row>
    <row r="17" spans="1:41" s="8" customFormat="1" x14ac:dyDescent="0.2">
      <c r="A17" s="1"/>
      <c r="B17" s="37">
        <f>SUM(B9:B16)</f>
        <v>48</v>
      </c>
      <c r="C17" s="2"/>
      <c r="D17" s="38">
        <f>ROUND((SUM(D9:D16)),0)</f>
        <v>746580</v>
      </c>
      <c r="E17" s="39"/>
      <c r="F17" s="40"/>
      <c r="G17" s="41"/>
      <c r="H17" s="41"/>
      <c r="I17" s="41"/>
      <c r="J17" s="41"/>
      <c r="K17" s="41"/>
      <c r="L17" s="39"/>
      <c r="M17" s="40"/>
      <c r="N17" s="41"/>
      <c r="O17" s="41"/>
      <c r="P17" s="41"/>
      <c r="Q17" s="41"/>
      <c r="R17" s="41"/>
      <c r="S17" s="39"/>
      <c r="T17" s="40"/>
      <c r="U17" s="41"/>
      <c r="V17" s="41"/>
      <c r="W17" s="41"/>
      <c r="X17" s="41"/>
      <c r="Y17" s="41"/>
      <c r="Z17" s="39"/>
      <c r="AA17" s="39"/>
      <c r="AB17" s="41"/>
      <c r="AC17" s="41"/>
      <c r="AD17" s="41"/>
      <c r="AE17" s="41"/>
      <c r="AF17" s="41"/>
      <c r="AG17" s="39"/>
      <c r="AH17" s="41"/>
      <c r="AI17" s="41"/>
      <c r="AJ17" s="42"/>
      <c r="AK17" s="43"/>
      <c r="AL17" s="8" t="s">
        <v>15</v>
      </c>
      <c r="AM17" s="21" t="s">
        <v>37</v>
      </c>
      <c r="AN17" s="1"/>
      <c r="AO17" s="44"/>
    </row>
    <row r="18" spans="1:41" ht="15.75" customHeight="1" x14ac:dyDescent="0.2">
      <c r="B18" s="43">
        <f>SUM(B9:B12)-$AL$4</f>
        <v>-128</v>
      </c>
    </row>
    <row r="19" spans="1:41" ht="15.75" customHeight="1" x14ac:dyDescent="0.2">
      <c r="A19" s="9" t="s">
        <v>105</v>
      </c>
      <c r="B19" s="163">
        <f>B5</f>
        <v>2073833.3</v>
      </c>
      <c r="C19" s="164"/>
      <c r="D19" s="165"/>
      <c r="E19" s="10">
        <f t="shared" ref="E19:AF19" si="9">+D19+1</f>
        <v>1</v>
      </c>
      <c r="F19" s="10">
        <f t="shared" si="9"/>
        <v>2</v>
      </c>
      <c r="G19" s="10">
        <f t="shared" si="9"/>
        <v>3</v>
      </c>
      <c r="H19" s="10">
        <f t="shared" si="9"/>
        <v>4</v>
      </c>
      <c r="I19" s="10">
        <f t="shared" si="9"/>
        <v>5</v>
      </c>
      <c r="J19" s="10">
        <f t="shared" si="9"/>
        <v>6</v>
      </c>
      <c r="K19" s="10">
        <f t="shared" si="9"/>
        <v>7</v>
      </c>
      <c r="L19" s="10">
        <f t="shared" si="9"/>
        <v>8</v>
      </c>
      <c r="M19" s="10">
        <f t="shared" si="9"/>
        <v>9</v>
      </c>
      <c r="N19" s="10">
        <f t="shared" si="9"/>
        <v>10</v>
      </c>
      <c r="O19" s="10">
        <f t="shared" si="9"/>
        <v>11</v>
      </c>
      <c r="P19" s="10">
        <f t="shared" si="9"/>
        <v>12</v>
      </c>
      <c r="Q19" s="10">
        <f t="shared" si="9"/>
        <v>13</v>
      </c>
      <c r="R19" s="10">
        <f t="shared" si="9"/>
        <v>14</v>
      </c>
      <c r="S19" s="10">
        <f t="shared" si="9"/>
        <v>15</v>
      </c>
      <c r="T19" s="10">
        <f t="shared" si="9"/>
        <v>16</v>
      </c>
      <c r="U19" s="10">
        <f t="shared" si="9"/>
        <v>17</v>
      </c>
      <c r="V19" s="10">
        <f t="shared" si="9"/>
        <v>18</v>
      </c>
      <c r="W19" s="10">
        <f t="shared" si="9"/>
        <v>19</v>
      </c>
      <c r="X19" s="10">
        <f t="shared" si="9"/>
        <v>20</v>
      </c>
      <c r="Y19" s="10">
        <f t="shared" si="9"/>
        <v>21</v>
      </c>
      <c r="Z19" s="10">
        <f t="shared" si="9"/>
        <v>22</v>
      </c>
      <c r="AA19" s="10">
        <f t="shared" si="9"/>
        <v>23</v>
      </c>
      <c r="AB19" s="10">
        <f t="shared" si="9"/>
        <v>24</v>
      </c>
      <c r="AC19" s="10">
        <f t="shared" si="9"/>
        <v>25</v>
      </c>
      <c r="AD19" s="10">
        <f t="shared" si="9"/>
        <v>26</v>
      </c>
      <c r="AE19" s="10">
        <f t="shared" si="9"/>
        <v>27</v>
      </c>
      <c r="AF19" s="10">
        <f t="shared" si="9"/>
        <v>28</v>
      </c>
      <c r="AG19" s="10"/>
      <c r="AH19" s="10"/>
      <c r="AI19" s="10"/>
      <c r="AJ19" s="12"/>
      <c r="AK19" s="12"/>
    </row>
    <row r="20" spans="1:41" x14ac:dyDescent="0.2">
      <c r="A20" s="13"/>
      <c r="B20" s="14" t="s">
        <v>7</v>
      </c>
      <c r="C20" s="14" t="s">
        <v>8</v>
      </c>
      <c r="D20" s="14" t="s">
        <v>9</v>
      </c>
      <c r="E20" s="15" t="s">
        <v>15</v>
      </c>
      <c r="F20" s="47" t="s">
        <v>16</v>
      </c>
      <c r="G20" s="47" t="s">
        <v>11</v>
      </c>
      <c r="H20" s="48" t="s">
        <v>11</v>
      </c>
      <c r="I20" s="47" t="s">
        <v>12</v>
      </c>
      <c r="J20" s="47" t="s">
        <v>13</v>
      </c>
      <c r="K20" s="47" t="s">
        <v>14</v>
      </c>
      <c r="L20" s="49" t="s">
        <v>15</v>
      </c>
      <c r="M20" s="47" t="s">
        <v>16</v>
      </c>
      <c r="N20" s="47" t="s">
        <v>11</v>
      </c>
      <c r="O20" s="47" t="s">
        <v>11</v>
      </c>
      <c r="P20" s="47" t="s">
        <v>12</v>
      </c>
      <c r="Q20" s="47" t="s">
        <v>13</v>
      </c>
      <c r="R20" s="48" t="s">
        <v>14</v>
      </c>
      <c r="S20" s="49" t="s">
        <v>15</v>
      </c>
      <c r="T20" s="47" t="s">
        <v>16</v>
      </c>
      <c r="U20" s="47" t="s">
        <v>11</v>
      </c>
      <c r="V20" s="47" t="s">
        <v>11</v>
      </c>
      <c r="W20" s="47" t="s">
        <v>12</v>
      </c>
      <c r="X20" s="47" t="s">
        <v>13</v>
      </c>
      <c r="Y20" s="47" t="s">
        <v>14</v>
      </c>
      <c r="Z20" s="49" t="s">
        <v>15</v>
      </c>
      <c r="AA20" s="47" t="s">
        <v>16</v>
      </c>
      <c r="AB20" s="47" t="s">
        <v>11</v>
      </c>
      <c r="AC20" s="50" t="s">
        <v>11</v>
      </c>
      <c r="AD20" s="50" t="s">
        <v>12</v>
      </c>
      <c r="AE20" s="47" t="s">
        <v>13</v>
      </c>
      <c r="AF20" s="50" t="s">
        <v>14</v>
      </c>
      <c r="AG20" s="50"/>
      <c r="AH20" s="19"/>
      <c r="AI20" s="19"/>
      <c r="AJ20" s="51"/>
      <c r="AK20" s="20"/>
    </row>
    <row r="21" spans="1:41" x14ac:dyDescent="0.2">
      <c r="A21" s="22" t="s">
        <v>18</v>
      </c>
      <c r="B21" s="166" t="s">
        <v>19</v>
      </c>
      <c r="C21" s="166"/>
      <c r="D21" s="166"/>
      <c r="E21" s="19" t="s">
        <v>11</v>
      </c>
      <c r="F21" s="19"/>
      <c r="G21" s="19"/>
      <c r="H21" s="19"/>
      <c r="I21" s="19"/>
      <c r="J21" s="19"/>
      <c r="K21" s="19"/>
      <c r="L21" s="19" t="s">
        <v>11</v>
      </c>
      <c r="M21" s="19"/>
      <c r="N21" s="19"/>
      <c r="O21" s="19"/>
      <c r="P21" s="19"/>
      <c r="Q21" s="19"/>
      <c r="R21" s="19"/>
      <c r="S21" s="19" t="s">
        <v>11</v>
      </c>
      <c r="T21" s="19"/>
      <c r="U21" s="19"/>
      <c r="V21" s="19"/>
      <c r="W21" s="19"/>
      <c r="X21" s="19"/>
      <c r="Y21" s="19"/>
      <c r="Z21" s="19" t="s">
        <v>11</v>
      </c>
      <c r="AA21" s="19"/>
      <c r="AB21" s="19"/>
      <c r="AC21" s="19"/>
      <c r="AD21" s="19"/>
      <c r="AE21" s="19"/>
      <c r="AF21" s="19"/>
      <c r="AG21" s="19"/>
      <c r="AH21" s="19"/>
      <c r="AI21" s="19"/>
      <c r="AJ21" s="52"/>
      <c r="AK21" s="24"/>
    </row>
    <row r="22" spans="1:41" ht="15" hidden="1" customHeight="1" x14ac:dyDescent="0.2">
      <c r="A22" s="161" t="s">
        <v>23</v>
      </c>
      <c r="B22" s="161"/>
      <c r="C22" s="161"/>
      <c r="D22" s="161"/>
      <c r="E22" s="25" t="str">
        <f>IF(AND(E21="URG",E20="S"),"URGS",IF(AND(E21="N",E20="F",F20="F"),"NFFF",IF(AND(E21="N",E20="D",F20="F"),"NFF",IF(AND(E21="N",E20="D"),"NFO",IF(AND(E21="N",E20="S"),"NFS",IF(AND(E21="N",E20="F"),"NF",IF(AND(E21="N",E20="D"),"NF",IF(E21="N","N",IF(AND(E21="M",E20="F"),"MF",IF(AND(E21="M",E20="D"),"MF",IF(E21="M","M",IF(AND(E21="T",E20="F"),"TF",IF(AND(E21="T",E20="D"),"TF",IF(E21="T","T",IF(AND(E21="C",E20="F"),"CF",IF(AND(E21="C",E20="D"),"CF",IF(E21="C","C",IF(AND(E21="L",E20="F"),"LF",IF(AND(E21="L",E20="D"),"LF", IF(E21="L","L",IF(E21="SC","PS", IF(E21="SA","PS",IF(E21="TV","PS", IF(E21="MI","PS", IF(E21="MT","PS", IF(E21="URG","URGO",""))))))))))))))))))))))))))</f>
        <v>MF</v>
      </c>
      <c r="F22" s="25" t="str">
        <f>IF(AND(F21="URG",F20="S"),"URGS",IF(AND(F21="N",F20="F",G20="F"),"NFFF",IF(AND(F21="N",F20="D",G20="F"),"NFF",IF(AND(F21="N",F20="D"),"NFO",IF(AND(F21="N",F20="S"),"NFS",IF(AND(F21="N",F20="F"),"NF",IF(AND(F21="N",F20="D"),"NF",IF(F21="N","N",IF(AND(F21="M",F20="F"),"MF",IF(AND(F21="M",F20="D"),"MF",IF(F21="M","M",IF(AND(F21="T",F20="F"),"TF",IF(AND(F21="T",F20="D"),"TF",IF(F21="T","T",IF(AND(F21="C",F20="F"),"CF",IF(AND(F21="C",F20="D"),"CF",IF(F21="C","C",IF(AND(F21="L",F20="F"),"LF",IF(AND(F21="L",F20="D"),"LF", IF(F21="L","L",IF(F21="SC","PS", IF(F21="SA","PS",IF(F21="TV","PS", IF(F21="MI","PS", IF(F21="MT","PS", IF(F21="URG","URGO",""))))))))))))))))))))))))))</f>
        <v/>
      </c>
      <c r="G22" s="25" t="str">
        <f>IF(AND(G21="URG",G20="S"),"URGS",IF(AND(G21="N",G20="F",H20="F"),"NFFF",IF(AND(G21="N",G20="D",H20="F"),"NFF",IF(AND(G21="N",G20="D"),"NFO",IF(AND(G21="N",G20="S"),"NFS",IF(AND(G21="N",G20="F"),"NF",IF(AND(G21="N",G20="D"),"NF",IF(G21="N","N",IF(AND(G21="M",G20="F"),"MF",IF(AND(G21="M",G20="D"),"MF",IF(G21="M","M",IF(AND(G21="T",G20="F"),"TF",IF(AND(G21="T",G20="D"),"TF",IF(G21="T","T",IF(AND(G21="C",G20="F"),"CF",IF(AND(G21="C",G20="D"),"CF",IF(G21="C","C",IF(AND(G21="L",G20="F"),"LF",IF(AND(G21="L",G20="D"),"LF", IF(G21="L","L",IF(G21="SC","PS", IF(G21="SA","PS",IF(G21="TV","PS", IF(G21="MI","PS", IF(G21="MT","PS", IF(G21="URG","URGO",""))))))))))))))))))))))))))</f>
        <v/>
      </c>
      <c r="H22" s="25" t="str">
        <f>IF(AND(H21="URG",H20="S"),"URGS",IF(AND(H21="N",H20="F",I20="F"),"NFFF",IF(AND(H21="N",H20="D",I20="F"),"NFF",IF(AND(H21="N",H20="D"),"NFO",IF(AND(H21="N",H20="S"),"NFS",IF(AND(H21="N",H20="F"),"NF",IF(AND(H21="N",H20="D"),"NF",IF(H21="N","N",IF(AND(H21="M",H20="F"),"MF",IF(AND(H21="M",H20="D"),"MF",IF(H21="M","M",IF(AND(H21="T",H20="F"),"TF",IF(AND(H21="T",H20="D"),"TF",IF(H21="T","T",IF(AND(H21="C",H20="F"),"CF",IF(AND(H21="C",H20="D"),"CF",IF(H21="C","C",IF(AND(H21="L",H20="F"),"LF",IF(AND(H21="L",H20="D"),"LF", IF(H21="L","L",IF(H21="SC","PS", IF(H21="SA","PS",IF(H21="TV","PS", IF(H21="MI","PS", IF(H21="MT","PS", IF(H21="URG","URGO",""))))))))))))))))))))))))))</f>
        <v/>
      </c>
      <c r="I22" s="25"/>
      <c r="J22" s="25" t="str">
        <f t="shared" ref="J22:AI22" si="10">IF(AND(J21="URG",J20="S"),"URGS",IF(AND(J21="N",J20="F",K20="F"),"NFFF",IF(AND(J21="N",J20="D",K20="F"),"NFF",IF(AND(J21="N",J20="D"),"NFO",IF(AND(J21="N",J20="S"),"NFS",IF(AND(J21="N",J20="F"),"NF",IF(AND(J21="N",J20="D"),"NF",IF(J21="N","N",IF(AND(J21="M",J20="F"),"MF",IF(AND(J21="M",J20="D"),"MF",IF(J21="M","M",IF(AND(J21="T",J20="F"),"TF",IF(AND(J21="T",J20="D"),"TF",IF(J21="T","T",IF(AND(J21="C",J20="F"),"CF",IF(AND(J21="C",J20="D"),"CF",IF(J21="C","C",IF(AND(J21="L",J20="F"),"LF",IF(AND(J21="L",J20="D"),"LF", IF(J21="L","L",IF(J21="SC","PS", IF(J21="SA","PS",IF(J21="TV","PS", IF(J21="MI","PS", IF(J21="MT","PS", IF(J21="URG","URGO",""))))))))))))))))))))))))))</f>
        <v/>
      </c>
      <c r="K22" s="25" t="str">
        <f t="shared" si="10"/>
        <v/>
      </c>
      <c r="L22" s="25" t="str">
        <f t="shared" si="10"/>
        <v>MF</v>
      </c>
      <c r="M22" s="25" t="str">
        <f t="shared" si="10"/>
        <v/>
      </c>
      <c r="N22" s="25" t="str">
        <f t="shared" si="10"/>
        <v/>
      </c>
      <c r="O22" s="25" t="str">
        <f t="shared" si="10"/>
        <v/>
      </c>
      <c r="P22" s="25" t="str">
        <f t="shared" si="10"/>
        <v/>
      </c>
      <c r="Q22" s="25" t="str">
        <f t="shared" si="10"/>
        <v/>
      </c>
      <c r="R22" s="25" t="str">
        <f t="shared" si="10"/>
        <v/>
      </c>
      <c r="S22" s="25" t="str">
        <f t="shared" si="10"/>
        <v>MF</v>
      </c>
      <c r="T22" s="25" t="str">
        <f t="shared" si="10"/>
        <v/>
      </c>
      <c r="U22" s="25" t="str">
        <f t="shared" si="10"/>
        <v/>
      </c>
      <c r="V22" s="25" t="str">
        <f t="shared" si="10"/>
        <v/>
      </c>
      <c r="W22" s="25" t="str">
        <f t="shared" si="10"/>
        <v/>
      </c>
      <c r="X22" s="25" t="str">
        <f t="shared" si="10"/>
        <v/>
      </c>
      <c r="Y22" s="25" t="str">
        <f t="shared" si="10"/>
        <v/>
      </c>
      <c r="Z22" s="25" t="str">
        <f t="shared" si="10"/>
        <v>MF</v>
      </c>
      <c r="AA22" s="25" t="str">
        <f t="shared" si="10"/>
        <v/>
      </c>
      <c r="AB22" s="25" t="str">
        <f t="shared" si="10"/>
        <v/>
      </c>
      <c r="AC22" s="25" t="str">
        <f t="shared" si="10"/>
        <v/>
      </c>
      <c r="AD22" s="25" t="str">
        <f t="shared" si="10"/>
        <v/>
      </c>
      <c r="AE22" s="25" t="str">
        <f t="shared" si="10"/>
        <v/>
      </c>
      <c r="AF22" s="25" t="str">
        <f t="shared" si="10"/>
        <v/>
      </c>
      <c r="AG22" s="25" t="str">
        <f t="shared" si="10"/>
        <v/>
      </c>
      <c r="AH22" s="25" t="str">
        <f t="shared" si="10"/>
        <v/>
      </c>
      <c r="AI22" s="25" t="str">
        <f t="shared" si="10"/>
        <v/>
      </c>
      <c r="AJ22" s="9"/>
      <c r="AK22" s="9"/>
    </row>
    <row r="23" spans="1:41" x14ac:dyDescent="0.2">
      <c r="A23" s="26" t="s">
        <v>24</v>
      </c>
      <c r="B23" s="27">
        <f>SUM(E23:AI23)</f>
        <v>0</v>
      </c>
      <c r="C23" s="158">
        <f>B19/240</f>
        <v>8640.972083333334</v>
      </c>
      <c r="D23" s="28">
        <f>B23*C23*0</f>
        <v>0</v>
      </c>
      <c r="E23" s="59" t="str">
        <f>IF(E27&gt;0,(IF(AND(E22="PS",E20="S"),4,IF(E22="M",6,IF(E22="T",5,IF(E22="C",11,IF(E22="N",0,IF(E22="NF",0,IF(E22="NFO",0, IF(E22="URGS",4,IF(E22="URGO",8, IF(E22="PS",8,""))))))))))-E27), IF(AND(E22="PS",E20="S"),4,IF(E22="M",6,IF(E22="T",5,IF(E22="C",11,IF(E22="N",0,IF(E22="NF",0,IF(E22="NFO",0, IF(E22="URGS",4,IF(E22="URGO",8, IF(E22="PS",8,"")))))))))))</f>
        <v/>
      </c>
      <c r="F23" s="59" t="str">
        <f t="shared" ref="F23:AI23" si="11">IF(F27&gt;0,(IF(AND(F22="PS",F20="S"),4,IF(F22="M",6,IF(F22="T",5,IF(F22="C",11,IF(F22="N",0,IF(F22="NF",0,IF(F22="NFO",0, IF(F22="URGS",4,IF(F22="URGO",8, IF(F22="PS",8,""))))))))))-F27), IF(AND(F22="PS",F20="S"),4,IF(F22="M",6,IF(F22="T",5,IF(F22="C",11,IF(F22="N",0,IF(F22="NF",0,IF(F22="NFO",0, IF(F22="URGS",4,IF(F22="URGO",8, IF(F22="PS",8,"")))))))))))</f>
        <v/>
      </c>
      <c r="G23" s="59" t="str">
        <f t="shared" si="11"/>
        <v/>
      </c>
      <c r="H23" s="59" t="str">
        <f t="shared" si="11"/>
        <v/>
      </c>
      <c r="I23" s="59" t="str">
        <f t="shared" si="11"/>
        <v/>
      </c>
      <c r="J23" s="59" t="str">
        <f t="shared" si="11"/>
        <v/>
      </c>
      <c r="K23" s="59" t="str">
        <f t="shared" si="11"/>
        <v/>
      </c>
      <c r="L23" s="59" t="str">
        <f t="shared" si="11"/>
        <v/>
      </c>
      <c r="M23" s="59" t="str">
        <f t="shared" si="11"/>
        <v/>
      </c>
      <c r="N23" s="59" t="str">
        <f t="shared" si="11"/>
        <v/>
      </c>
      <c r="O23" s="59" t="str">
        <f t="shared" si="11"/>
        <v/>
      </c>
      <c r="P23" s="59" t="str">
        <f t="shared" si="11"/>
        <v/>
      </c>
      <c r="Q23" s="59" t="str">
        <f t="shared" si="11"/>
        <v/>
      </c>
      <c r="R23" s="59" t="str">
        <f t="shared" si="11"/>
        <v/>
      </c>
      <c r="S23" s="59" t="str">
        <f t="shared" si="11"/>
        <v/>
      </c>
      <c r="T23" s="59" t="str">
        <f t="shared" si="11"/>
        <v/>
      </c>
      <c r="U23" s="59" t="str">
        <f t="shared" si="11"/>
        <v/>
      </c>
      <c r="V23" s="59" t="str">
        <f t="shared" si="11"/>
        <v/>
      </c>
      <c r="W23" s="59" t="str">
        <f t="shared" si="11"/>
        <v/>
      </c>
      <c r="X23" s="59" t="str">
        <f t="shared" si="11"/>
        <v/>
      </c>
      <c r="Y23" s="59" t="str">
        <f t="shared" si="11"/>
        <v/>
      </c>
      <c r="Z23" s="59" t="str">
        <f t="shared" si="11"/>
        <v/>
      </c>
      <c r="AA23" s="59" t="str">
        <f t="shared" si="11"/>
        <v/>
      </c>
      <c r="AB23" s="59" t="str">
        <f t="shared" si="11"/>
        <v/>
      </c>
      <c r="AC23" s="59" t="str">
        <f t="shared" si="11"/>
        <v/>
      </c>
      <c r="AD23" s="59" t="str">
        <f t="shared" si="11"/>
        <v/>
      </c>
      <c r="AE23" s="59" t="str">
        <f t="shared" si="11"/>
        <v/>
      </c>
      <c r="AF23" s="59" t="str">
        <f t="shared" si="11"/>
        <v/>
      </c>
      <c r="AG23" s="59" t="str">
        <f t="shared" si="11"/>
        <v/>
      </c>
      <c r="AH23" s="59" t="str">
        <f t="shared" si="11"/>
        <v/>
      </c>
      <c r="AI23" s="59" t="str">
        <f t="shared" si="11"/>
        <v/>
      </c>
      <c r="AJ23" s="29"/>
      <c r="AK23" s="29"/>
    </row>
    <row r="24" spans="1:41" x14ac:dyDescent="0.2">
      <c r="A24" s="24" t="s">
        <v>28</v>
      </c>
      <c r="B24" s="27">
        <f t="shared" ref="B24:B26" si="12">SUM(E24:AI24)</f>
        <v>0</v>
      </c>
      <c r="C24" s="159">
        <f>B19/240*35%</f>
        <v>3024.3402291666666</v>
      </c>
      <c r="D24" s="30">
        <f t="shared" ref="D24:D30" si="13">B24*C24</f>
        <v>0</v>
      </c>
      <c r="E24" s="29" t="str">
        <f>IF(E28&gt;0,(IF(E22="T",1,IF(E22="C",0,IF(E22="N",11,IF(E22="NF",6, IF(E22="NFO",6, IF(E22="NFS",2,""))))))-E28), IF(E22="T",1,IF(E22="C",0,IF(E22="N",8,IF(E22="NF",6, IF(E22="NFO",6, IF(E22="NFS",2,"")))))))</f>
        <v/>
      </c>
      <c r="F24" s="29" t="str">
        <f t="shared" ref="F24:AI24" si="14">IF(F28&gt;0,(IF(F22="T",1,IF(F22="C",0,IF(F22="N",11,IF(F22="NF",6, IF(F22="NFO",6, IF(F22="NFS",2,""))))))-F28), IF(F22="T",1,IF(F22="C",0,IF(F22="N",8,IF(F22="NF",6, IF(F22="NFO",6, IF(F22="NFS",2,"")))))))</f>
        <v/>
      </c>
      <c r="G24" s="29" t="str">
        <f t="shared" si="14"/>
        <v/>
      </c>
      <c r="H24" s="29" t="str">
        <f t="shared" si="14"/>
        <v/>
      </c>
      <c r="I24" s="29" t="str">
        <f t="shared" si="14"/>
        <v/>
      </c>
      <c r="J24" s="29" t="str">
        <f t="shared" si="14"/>
        <v/>
      </c>
      <c r="K24" s="29" t="str">
        <f t="shared" si="14"/>
        <v/>
      </c>
      <c r="L24" s="29" t="str">
        <f t="shared" si="14"/>
        <v/>
      </c>
      <c r="M24" s="29" t="str">
        <f t="shared" si="14"/>
        <v/>
      </c>
      <c r="N24" s="29" t="str">
        <f t="shared" si="14"/>
        <v/>
      </c>
      <c r="O24" s="29" t="str">
        <f t="shared" si="14"/>
        <v/>
      </c>
      <c r="P24" s="29" t="str">
        <f t="shared" si="14"/>
        <v/>
      </c>
      <c r="Q24" s="29" t="str">
        <f t="shared" si="14"/>
        <v/>
      </c>
      <c r="R24" s="29" t="str">
        <f t="shared" si="14"/>
        <v/>
      </c>
      <c r="S24" s="29" t="str">
        <f t="shared" si="14"/>
        <v/>
      </c>
      <c r="T24" s="29" t="str">
        <f t="shared" si="14"/>
        <v/>
      </c>
      <c r="U24" s="29" t="str">
        <f t="shared" si="14"/>
        <v/>
      </c>
      <c r="V24" s="29" t="str">
        <f t="shared" si="14"/>
        <v/>
      </c>
      <c r="W24" s="29" t="str">
        <f t="shared" si="14"/>
        <v/>
      </c>
      <c r="X24" s="29" t="str">
        <f t="shared" si="14"/>
        <v/>
      </c>
      <c r="Y24" s="29" t="str">
        <f t="shared" si="14"/>
        <v/>
      </c>
      <c r="Z24" s="29" t="str">
        <f t="shared" si="14"/>
        <v/>
      </c>
      <c r="AA24" s="29" t="str">
        <f t="shared" si="14"/>
        <v/>
      </c>
      <c r="AB24" s="29" t="str">
        <f t="shared" si="14"/>
        <v/>
      </c>
      <c r="AC24" s="29" t="str">
        <f t="shared" si="14"/>
        <v/>
      </c>
      <c r="AD24" s="29" t="str">
        <f t="shared" si="14"/>
        <v/>
      </c>
      <c r="AE24" s="29" t="str">
        <f t="shared" si="14"/>
        <v/>
      </c>
      <c r="AF24" s="29" t="str">
        <f t="shared" si="14"/>
        <v/>
      </c>
      <c r="AG24" s="29" t="str">
        <f t="shared" si="14"/>
        <v/>
      </c>
      <c r="AH24" s="29" t="str">
        <f t="shared" si="14"/>
        <v/>
      </c>
      <c r="AI24" s="29" t="str">
        <f t="shared" si="14"/>
        <v/>
      </c>
      <c r="AJ24" s="29"/>
      <c r="AK24" s="29"/>
    </row>
    <row r="25" spans="1:41" x14ac:dyDescent="0.2">
      <c r="A25" s="24" t="s">
        <v>30</v>
      </c>
      <c r="B25" s="27">
        <f t="shared" si="12"/>
        <v>32</v>
      </c>
      <c r="C25" s="159">
        <f>B19/240*180%</f>
        <v>15553.749750000001</v>
      </c>
      <c r="D25" s="30">
        <f t="shared" si="13"/>
        <v>497719.99200000003</v>
      </c>
      <c r="E25" s="29">
        <f>IF(E29&gt;0, (IF(E22="MF",8,IF(E22="TF",7,IF(E22="CF",12,IF(E22="NF",0, IF(E22="NFS",0, IF(E22="NFF",0, IF(E22="NFFF",0,"")))))))-E29), IF(E22="MF",8,IF(E22="TF",7,IF(E22="CF",12,IF(E22="NF",0, IF(E22="NFS",0, IF(E22="NFF",0, IF(E22="NFFF",0,""))))))))</f>
        <v>8</v>
      </c>
      <c r="F25" s="29" t="str">
        <f t="shared" ref="F25:AI25" si="15">IF(F29&gt;0, (IF(F22="MF",8,IF(F22="TF",7,IF(F22="CF",12,IF(F22="NF",0, IF(F22="NFS",0, IF(F22="NFF",0, IF(F22="NFFF",0,"")))))))-F29), IF(F22="MF",8,IF(F22="TF",7,IF(F22="CF",12,IF(F22="NF",0, IF(F22="NFS",0, IF(F22="NFF",0, IF(F22="NFFF",0,""))))))))</f>
        <v/>
      </c>
      <c r="G25" s="29" t="str">
        <f t="shared" si="15"/>
        <v/>
      </c>
      <c r="H25" s="29" t="str">
        <f t="shared" si="15"/>
        <v/>
      </c>
      <c r="I25" s="29" t="str">
        <f t="shared" si="15"/>
        <v/>
      </c>
      <c r="J25" s="29" t="str">
        <f t="shared" si="15"/>
        <v/>
      </c>
      <c r="K25" s="29" t="str">
        <f t="shared" si="15"/>
        <v/>
      </c>
      <c r="L25" s="29">
        <f t="shared" si="15"/>
        <v>8</v>
      </c>
      <c r="M25" s="29" t="str">
        <f t="shared" si="15"/>
        <v/>
      </c>
      <c r="N25" s="29" t="str">
        <f t="shared" si="15"/>
        <v/>
      </c>
      <c r="O25" s="29" t="str">
        <f t="shared" si="15"/>
        <v/>
      </c>
      <c r="P25" s="29" t="str">
        <f t="shared" si="15"/>
        <v/>
      </c>
      <c r="Q25" s="29" t="str">
        <f t="shared" si="15"/>
        <v/>
      </c>
      <c r="R25" s="29" t="str">
        <f t="shared" si="15"/>
        <v/>
      </c>
      <c r="S25" s="29">
        <f t="shared" si="15"/>
        <v>8</v>
      </c>
      <c r="T25" s="29" t="str">
        <f t="shared" si="15"/>
        <v/>
      </c>
      <c r="U25" s="29" t="str">
        <f t="shared" si="15"/>
        <v/>
      </c>
      <c r="V25" s="29" t="str">
        <f t="shared" si="15"/>
        <v/>
      </c>
      <c r="W25" s="29" t="str">
        <f t="shared" si="15"/>
        <v/>
      </c>
      <c r="X25" s="29" t="str">
        <f t="shared" si="15"/>
        <v/>
      </c>
      <c r="Y25" s="29" t="str">
        <f t="shared" si="15"/>
        <v/>
      </c>
      <c r="Z25" s="29">
        <f t="shared" si="15"/>
        <v>8</v>
      </c>
      <c r="AA25" s="29" t="str">
        <f t="shared" si="15"/>
        <v/>
      </c>
      <c r="AB25" s="29" t="str">
        <f t="shared" si="15"/>
        <v/>
      </c>
      <c r="AC25" s="29" t="str">
        <f t="shared" si="15"/>
        <v/>
      </c>
      <c r="AD25" s="29" t="str">
        <f t="shared" si="15"/>
        <v/>
      </c>
      <c r="AE25" s="29" t="str">
        <f t="shared" si="15"/>
        <v/>
      </c>
      <c r="AF25" s="29" t="str">
        <f t="shared" si="15"/>
        <v/>
      </c>
      <c r="AG25" s="29" t="str">
        <f t="shared" si="15"/>
        <v/>
      </c>
      <c r="AH25" s="29" t="str">
        <f t="shared" si="15"/>
        <v/>
      </c>
      <c r="AI25" s="29" t="str">
        <f t="shared" si="15"/>
        <v/>
      </c>
      <c r="AJ25" s="29"/>
      <c r="AK25" s="29"/>
    </row>
    <row r="26" spans="1:41" x14ac:dyDescent="0.2">
      <c r="A26" s="24" t="s">
        <v>31</v>
      </c>
      <c r="B26" s="27">
        <f t="shared" si="12"/>
        <v>0</v>
      </c>
      <c r="C26" s="159">
        <f>B19/240*215%</f>
        <v>18578.089979166667</v>
      </c>
      <c r="D26" s="30">
        <f t="shared" si="13"/>
        <v>0</v>
      </c>
      <c r="E26" s="29" t="str">
        <f>IF(E30&gt;0,( IF(E22="TF",1,IF(E22="CF",1,IF(E22="NF",5, IF(E22="NFO",2, IF(E22="NFS",6, IF(E22="NFF",8, IF(E22="NFFF",8,"")))))))-E30), IF(E22="TF",1,IF(E22="CF",1,IF(E22="NF",2, IF(E22="NFO",2, IF(E22="NFS",6, IF(E22="NFF",8, IF(E22="NFFF",8,""))))))))</f>
        <v/>
      </c>
      <c r="F26" s="29" t="str">
        <f t="shared" ref="F26:AI26" si="16">IF(F30&gt;0,( IF(F22="TF",1,IF(F22="CF",1,IF(F22="NF",5, IF(F22="NFO",2, IF(F22="NFS",6, IF(F22="NFF",8, IF(F22="NFFF",8,"")))))))-F30), IF(F22="TF",1,IF(F22="CF",1,IF(F22="NF",2, IF(F22="NFO",2, IF(F22="NFS",6, IF(F22="NFF",8, IF(F22="NFFF",8,""))))))))</f>
        <v/>
      </c>
      <c r="G26" s="29" t="str">
        <f t="shared" si="16"/>
        <v/>
      </c>
      <c r="H26" s="29" t="str">
        <f t="shared" si="16"/>
        <v/>
      </c>
      <c r="I26" s="29" t="str">
        <f t="shared" si="16"/>
        <v/>
      </c>
      <c r="J26" s="29" t="str">
        <f t="shared" si="16"/>
        <v/>
      </c>
      <c r="K26" s="29" t="str">
        <f t="shared" si="16"/>
        <v/>
      </c>
      <c r="L26" s="29" t="str">
        <f t="shared" si="16"/>
        <v/>
      </c>
      <c r="M26" s="29" t="str">
        <f t="shared" si="16"/>
        <v/>
      </c>
      <c r="N26" s="29" t="str">
        <f t="shared" si="16"/>
        <v/>
      </c>
      <c r="O26" s="29" t="str">
        <f t="shared" si="16"/>
        <v/>
      </c>
      <c r="P26" s="29" t="str">
        <f t="shared" si="16"/>
        <v/>
      </c>
      <c r="Q26" s="29" t="str">
        <f t="shared" si="16"/>
        <v/>
      </c>
      <c r="R26" s="29" t="str">
        <f t="shared" si="16"/>
        <v/>
      </c>
      <c r="S26" s="29" t="str">
        <f t="shared" si="16"/>
        <v/>
      </c>
      <c r="T26" s="29" t="str">
        <f t="shared" si="16"/>
        <v/>
      </c>
      <c r="U26" s="29" t="str">
        <f t="shared" si="16"/>
        <v/>
      </c>
      <c r="V26" s="29" t="str">
        <f t="shared" si="16"/>
        <v/>
      </c>
      <c r="W26" s="29" t="str">
        <f t="shared" si="16"/>
        <v/>
      </c>
      <c r="X26" s="29" t="str">
        <f t="shared" si="16"/>
        <v/>
      </c>
      <c r="Y26" s="29" t="str">
        <f t="shared" si="16"/>
        <v/>
      </c>
      <c r="Z26" s="29" t="str">
        <f t="shared" si="16"/>
        <v/>
      </c>
      <c r="AA26" s="29" t="str">
        <f t="shared" si="16"/>
        <v/>
      </c>
      <c r="AB26" s="29" t="str">
        <f t="shared" si="16"/>
        <v/>
      </c>
      <c r="AC26" s="29" t="str">
        <f t="shared" si="16"/>
        <v/>
      </c>
      <c r="AD26" s="29" t="str">
        <f t="shared" si="16"/>
        <v/>
      </c>
      <c r="AE26" s="29" t="str">
        <f t="shared" si="16"/>
        <v/>
      </c>
      <c r="AF26" s="29" t="str">
        <f t="shared" si="16"/>
        <v/>
      </c>
      <c r="AG26" s="29" t="str">
        <f t="shared" si="16"/>
        <v/>
      </c>
      <c r="AH26" s="29" t="str">
        <f t="shared" si="16"/>
        <v/>
      </c>
      <c r="AI26" s="29" t="str">
        <f t="shared" si="16"/>
        <v/>
      </c>
      <c r="AJ26" s="29"/>
      <c r="AK26" s="29"/>
    </row>
    <row r="27" spans="1:41" x14ac:dyDescent="0.2">
      <c r="A27" s="9" t="s">
        <v>32</v>
      </c>
      <c r="B27" s="27">
        <f t="shared" ref="B27:B30" si="17">SUM(E27:AK27)</f>
        <v>0</v>
      </c>
      <c r="C27" s="30">
        <f>B19/240*125%</f>
        <v>10801.215104166668</v>
      </c>
      <c r="D27" s="30">
        <f t="shared" si="13"/>
        <v>0</v>
      </c>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29"/>
      <c r="AG27" s="29"/>
      <c r="AH27" s="29"/>
      <c r="AI27" s="29"/>
      <c r="AJ27" s="29"/>
      <c r="AK27" s="29"/>
    </row>
    <row r="28" spans="1:41" x14ac:dyDescent="0.2">
      <c r="A28" s="9" t="s">
        <v>33</v>
      </c>
      <c r="B28" s="27">
        <f t="shared" si="17"/>
        <v>0</v>
      </c>
      <c r="C28" s="30">
        <f>B19/240*175%</f>
        <v>15121.701145833335</v>
      </c>
      <c r="D28" s="30">
        <f t="shared" si="13"/>
        <v>0</v>
      </c>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29"/>
      <c r="AK28" s="29"/>
    </row>
    <row r="29" spans="1:41" x14ac:dyDescent="0.2">
      <c r="A29" s="9" t="s">
        <v>34</v>
      </c>
      <c r="B29" s="27">
        <f t="shared" si="17"/>
        <v>0</v>
      </c>
      <c r="C29" s="30">
        <f>B19/240*200%</f>
        <v>17281.944166666668</v>
      </c>
      <c r="D29" s="32">
        <f t="shared" si="13"/>
        <v>0</v>
      </c>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29"/>
      <c r="AK29" s="29"/>
    </row>
    <row r="30" spans="1:41" x14ac:dyDescent="0.2">
      <c r="A30" s="9" t="s">
        <v>35</v>
      </c>
      <c r="B30" s="27">
        <f t="shared" si="17"/>
        <v>0</v>
      </c>
      <c r="C30" s="30">
        <f>B19/240*250%</f>
        <v>21602.430208333335</v>
      </c>
      <c r="D30" s="34">
        <f t="shared" si="13"/>
        <v>0</v>
      </c>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27"/>
      <c r="AK30" s="27"/>
    </row>
    <row r="31" spans="1:41" x14ac:dyDescent="0.2">
      <c r="B31" s="37">
        <f>SUM(B23:B30)</f>
        <v>32</v>
      </c>
      <c r="C31" s="2"/>
      <c r="D31" s="38">
        <f>ROUND((SUM(D23:D30)),0)</f>
        <v>497720</v>
      </c>
      <c r="E31" s="39"/>
      <c r="F31" s="40"/>
      <c r="G31" s="41"/>
      <c r="H31" s="41"/>
      <c r="I31" s="41"/>
      <c r="J31" s="41"/>
      <c r="K31" s="41"/>
      <c r="L31" s="39"/>
      <c r="M31" s="40"/>
      <c r="N31" s="41"/>
      <c r="O31" s="41"/>
      <c r="P31" s="41"/>
      <c r="Q31" s="41"/>
      <c r="R31" s="41"/>
      <c r="S31" s="39"/>
      <c r="T31" s="40"/>
      <c r="U31" s="41"/>
      <c r="V31" s="41"/>
      <c r="W31" s="41"/>
      <c r="X31" s="41"/>
      <c r="Y31" s="41"/>
      <c r="Z31" s="39"/>
      <c r="AA31" s="39"/>
      <c r="AB31" s="41"/>
      <c r="AC31" s="41"/>
      <c r="AD31" s="41"/>
      <c r="AE31" s="41"/>
      <c r="AF31" s="41"/>
      <c r="AG31" s="39"/>
      <c r="AH31" s="41"/>
      <c r="AI31" s="41"/>
      <c r="AJ31" s="41"/>
      <c r="AK31" s="41"/>
    </row>
    <row r="32" spans="1:41" x14ac:dyDescent="0.2">
      <c r="B32" s="43">
        <f>SUM(B23:B26)-$AL$4</f>
        <v>-144</v>
      </c>
      <c r="D32" s="44"/>
      <c r="E32" s="53"/>
      <c r="F32" s="54"/>
      <c r="G32" s="53"/>
      <c r="H32" s="55"/>
      <c r="I32" s="55"/>
      <c r="J32" s="55"/>
      <c r="K32" s="55"/>
      <c r="L32" s="53"/>
      <c r="M32" s="54"/>
      <c r="N32" s="53"/>
      <c r="O32" s="55"/>
      <c r="P32" s="55"/>
      <c r="Q32" s="55"/>
      <c r="R32" s="55"/>
      <c r="S32" s="53"/>
      <c r="T32" s="54"/>
      <c r="U32" s="53"/>
      <c r="V32" s="55"/>
      <c r="W32" s="55"/>
      <c r="X32" s="55"/>
      <c r="Y32" s="55"/>
      <c r="Z32" s="53"/>
      <c r="AA32" s="53"/>
      <c r="AB32" s="53"/>
      <c r="AC32" s="55"/>
      <c r="AD32" s="55"/>
      <c r="AE32" s="55"/>
      <c r="AF32" s="55"/>
      <c r="AG32" s="53"/>
      <c r="AH32" s="55"/>
      <c r="AI32" s="55"/>
      <c r="AJ32" s="55"/>
      <c r="AK32" s="56"/>
    </row>
    <row r="33" spans="1:37" ht="15.75" customHeight="1" x14ac:dyDescent="0.2">
      <c r="A33" s="9" t="s">
        <v>106</v>
      </c>
      <c r="B33" s="163">
        <f>B19</f>
        <v>2073833.3</v>
      </c>
      <c r="C33" s="164"/>
      <c r="D33" s="165"/>
      <c r="E33" s="10">
        <f t="shared" ref="E33:AF33" si="18">+D33+1</f>
        <v>1</v>
      </c>
      <c r="F33" s="10">
        <f t="shared" si="18"/>
        <v>2</v>
      </c>
      <c r="G33" s="10">
        <f t="shared" si="18"/>
        <v>3</v>
      </c>
      <c r="H33" s="10">
        <f t="shared" si="18"/>
        <v>4</v>
      </c>
      <c r="I33" s="10">
        <f t="shared" si="18"/>
        <v>5</v>
      </c>
      <c r="J33" s="10">
        <f t="shared" si="18"/>
        <v>6</v>
      </c>
      <c r="K33" s="10">
        <f t="shared" si="18"/>
        <v>7</v>
      </c>
      <c r="L33" s="10">
        <f t="shared" si="18"/>
        <v>8</v>
      </c>
      <c r="M33" s="10">
        <f t="shared" si="18"/>
        <v>9</v>
      </c>
      <c r="N33" s="10">
        <f t="shared" si="18"/>
        <v>10</v>
      </c>
      <c r="O33" s="10">
        <f t="shared" si="18"/>
        <v>11</v>
      </c>
      <c r="P33" s="10">
        <f t="shared" si="18"/>
        <v>12</v>
      </c>
      <c r="Q33" s="10">
        <f t="shared" si="18"/>
        <v>13</v>
      </c>
      <c r="R33" s="10">
        <f t="shared" si="18"/>
        <v>14</v>
      </c>
      <c r="S33" s="10">
        <f t="shared" si="18"/>
        <v>15</v>
      </c>
      <c r="T33" s="10">
        <f t="shared" si="18"/>
        <v>16</v>
      </c>
      <c r="U33" s="10">
        <f t="shared" si="18"/>
        <v>17</v>
      </c>
      <c r="V33" s="10">
        <f t="shared" si="18"/>
        <v>18</v>
      </c>
      <c r="W33" s="10">
        <f t="shared" si="18"/>
        <v>19</v>
      </c>
      <c r="X33" s="10">
        <f t="shared" si="18"/>
        <v>20</v>
      </c>
      <c r="Y33" s="10">
        <f t="shared" si="18"/>
        <v>21</v>
      </c>
      <c r="Z33" s="10">
        <f t="shared" si="18"/>
        <v>22</v>
      </c>
      <c r="AA33" s="10">
        <f t="shared" si="18"/>
        <v>23</v>
      </c>
      <c r="AB33" s="10">
        <f t="shared" si="18"/>
        <v>24</v>
      </c>
      <c r="AC33" s="10">
        <f t="shared" si="18"/>
        <v>25</v>
      </c>
      <c r="AD33" s="10">
        <f t="shared" si="18"/>
        <v>26</v>
      </c>
      <c r="AE33" s="10">
        <f t="shared" si="18"/>
        <v>27</v>
      </c>
      <c r="AF33" s="10">
        <f t="shared" si="18"/>
        <v>28</v>
      </c>
      <c r="AG33" s="10">
        <v>29</v>
      </c>
      <c r="AH33" s="10">
        <v>30</v>
      </c>
      <c r="AI33" s="10">
        <v>31</v>
      </c>
      <c r="AJ33" s="12"/>
      <c r="AK33" s="12"/>
    </row>
    <row r="34" spans="1:37" x14ac:dyDescent="0.2">
      <c r="A34" s="13"/>
      <c r="B34" s="14" t="s">
        <v>7</v>
      </c>
      <c r="C34" s="14" t="s">
        <v>8</v>
      </c>
      <c r="D34" s="14" t="s">
        <v>9</v>
      </c>
      <c r="E34" s="57" t="s">
        <v>15</v>
      </c>
      <c r="F34" s="19" t="s">
        <v>16</v>
      </c>
      <c r="G34" s="19" t="s">
        <v>11</v>
      </c>
      <c r="H34" s="58" t="s">
        <v>11</v>
      </c>
      <c r="I34" s="19" t="s">
        <v>12</v>
      </c>
      <c r="J34" s="19" t="s">
        <v>13</v>
      </c>
      <c r="K34" s="19" t="s">
        <v>14</v>
      </c>
      <c r="L34" s="57" t="s">
        <v>15</v>
      </c>
      <c r="M34" s="19" t="s">
        <v>16</v>
      </c>
      <c r="N34" s="19" t="s">
        <v>11</v>
      </c>
      <c r="O34" s="58" t="s">
        <v>11</v>
      </c>
      <c r="P34" s="19" t="s">
        <v>12</v>
      </c>
      <c r="Q34" s="19" t="s">
        <v>13</v>
      </c>
      <c r="R34" s="19" t="s">
        <v>14</v>
      </c>
      <c r="S34" s="57" t="s">
        <v>15</v>
      </c>
      <c r="T34" s="19" t="s">
        <v>16</v>
      </c>
      <c r="U34" s="19" t="s">
        <v>11</v>
      </c>
      <c r="V34" s="58" t="s">
        <v>11</v>
      </c>
      <c r="W34" s="19" t="s">
        <v>12</v>
      </c>
      <c r="X34" s="19" t="s">
        <v>13</v>
      </c>
      <c r="Y34" s="19" t="s">
        <v>14</v>
      </c>
      <c r="Z34" s="57" t="s">
        <v>15</v>
      </c>
      <c r="AA34" s="121" t="s">
        <v>10</v>
      </c>
      <c r="AB34" s="19" t="s">
        <v>11</v>
      </c>
      <c r="AC34" s="58" t="s">
        <v>11</v>
      </c>
      <c r="AD34" s="19" t="s">
        <v>12</v>
      </c>
      <c r="AE34" s="19" t="s">
        <v>13</v>
      </c>
      <c r="AF34" s="19" t="s">
        <v>14</v>
      </c>
      <c r="AG34" s="15" t="s">
        <v>15</v>
      </c>
      <c r="AH34" s="19" t="s">
        <v>16</v>
      </c>
      <c r="AI34" s="19" t="s">
        <v>11</v>
      </c>
      <c r="AJ34" s="51"/>
      <c r="AK34" s="20"/>
    </row>
    <row r="35" spans="1:37" x14ac:dyDescent="0.2">
      <c r="A35" s="22" t="s">
        <v>18</v>
      </c>
      <c r="B35" s="166" t="s">
        <v>19</v>
      </c>
      <c r="C35" s="166"/>
      <c r="D35" s="166"/>
      <c r="E35" s="19" t="s">
        <v>11</v>
      </c>
      <c r="F35" s="19"/>
      <c r="G35" s="19"/>
      <c r="H35" s="19"/>
      <c r="I35" s="19"/>
      <c r="J35" s="19"/>
      <c r="K35" s="19"/>
      <c r="L35" s="19" t="s">
        <v>11</v>
      </c>
      <c r="M35" s="19"/>
      <c r="N35" s="19"/>
      <c r="O35" s="19"/>
      <c r="P35" s="19"/>
      <c r="Q35" s="19"/>
      <c r="R35" s="19"/>
      <c r="S35" s="19" t="s">
        <v>11</v>
      </c>
      <c r="T35" s="19"/>
      <c r="U35" s="19"/>
      <c r="V35" s="19"/>
      <c r="W35" s="19"/>
      <c r="X35" s="19"/>
      <c r="Y35" s="19"/>
      <c r="Z35" s="19" t="s">
        <v>11</v>
      </c>
      <c r="AA35" s="19" t="s">
        <v>11</v>
      </c>
      <c r="AB35" s="19"/>
      <c r="AC35" s="19"/>
      <c r="AD35" s="19"/>
      <c r="AE35" s="19"/>
      <c r="AF35" s="19"/>
      <c r="AG35" s="19" t="s">
        <v>11</v>
      </c>
      <c r="AH35" s="19"/>
      <c r="AI35" s="19"/>
      <c r="AJ35" s="52"/>
      <c r="AK35" s="24"/>
    </row>
    <row r="36" spans="1:37" ht="15" hidden="1" customHeight="1" x14ac:dyDescent="0.2">
      <c r="A36" s="161" t="s">
        <v>23</v>
      </c>
      <c r="B36" s="161"/>
      <c r="C36" s="161"/>
      <c r="D36" s="161"/>
      <c r="E36" s="25" t="str">
        <f>IF(AND(E35="URG",E34="S"),"URGS",IF(AND(E35="N",E34="F",F34="F"),"NFFF",IF(AND(E35="N",E34="D",F34="F"),"NFF",IF(AND(E35="N",E34="D"),"NFO",IF(AND(E35="N",E34="S"),"NFS",IF(AND(E35="N",E34="F"),"NF",IF(AND(E35="N",E34="D"),"NF",IF(E35="N","N",IF(AND(E35="M",E34="F"),"MF",IF(AND(E35="M",E34="D"),"MF",IF(E35="M","M",IF(AND(E35="T",E34="F"),"TF",IF(AND(E35="T",E34="D"),"TF",IF(E35="T","T",IF(AND(E35="C",E34="F"),"CF",IF(AND(E35="C",E34="D"),"CF",IF(E35="C","C",IF(AND(E35="L",E34="F"),"LF",IF(AND(E35="L",E34="D"),"LF", IF(E35="L","L",IF(E35="SC","PS", IF(E35="SA","PS",IF(E35="TV","PS", IF(E35="MI","PS", IF(E35="MT","PS", IF(E35="URG","URGO",""))))))))))))))))))))))))))</f>
        <v>MF</v>
      </c>
      <c r="F36" s="25" t="str">
        <f>IF(AND(F35="URG",F34="S"),"URGS",IF(AND(F35="N",F34="F",G34="F"),"NFFF",IF(AND(F35="N",F34="D",G34="F"),"NFF",IF(AND(F35="N",F34="D"),"NFO",IF(AND(F35="N",F34="S"),"NFS",IF(AND(F35="N",F34="F"),"NF",IF(AND(F35="N",F34="D"),"NF",IF(F35="N","N",IF(AND(F35="M",F34="F"),"MF",IF(AND(F35="M",F34="D"),"MF",IF(F35="M","M",IF(AND(F35="T",F34="F"),"TF",IF(AND(F35="T",F34="D"),"TF",IF(F35="T","T",IF(AND(F35="C",F34="F"),"CF",IF(AND(F35="C",F34="D"),"CF",IF(F35="C","C",IF(AND(F35="L",F34="F"),"LF",IF(AND(F35="L",F34="D"),"LF", IF(F35="L","L",IF(F35="SC","PS", IF(F35="SA","PS",IF(F35="TV","PS", IF(F35="MI","PS", IF(F35="MT","PS", IF(F35="URG","URGO",""))))))))))))))))))))))))))</f>
        <v/>
      </c>
      <c r="G36" s="25" t="str">
        <f>IF(AND(G35="URG",G34="S"),"URGS",IF(AND(G35="N",G34="F",H34="F"),"NFFF",IF(AND(G35="N",G34="D",H34="F"),"NFF",IF(AND(G35="N",G34="D"),"NFO",IF(AND(G35="N",G34="S"),"NFS",IF(AND(G35="N",G34="F"),"NF",IF(AND(G35="N",G34="D"),"NF",IF(G35="N","N",IF(AND(G35="M",G34="F"),"MF",IF(AND(G35="M",G34="D"),"MF",IF(G35="M","M",IF(AND(G35="T",G34="F"),"TF",IF(AND(G35="T",G34="D"),"TF",IF(G35="T","T",IF(AND(G35="C",G34="F"),"CF",IF(AND(G35="C",G34="D"),"CF",IF(G35="C","C",IF(AND(G35="L",G34="F"),"LF",IF(AND(G35="L",G34="D"),"LF", IF(G35="L","L",IF(G35="SC","PS", IF(G35="SA","PS",IF(G35="TV","PS", IF(G35="MI","PS", IF(G35="MT","PS", IF(G35="URG","URGO",""))))))))))))))))))))))))))</f>
        <v/>
      </c>
      <c r="H36" s="25" t="str">
        <f>IF(AND(H35="URG",H34="S"),"URGS",IF(AND(H35="N",H34="F",I34="F"),"NFFF",IF(AND(H35="N",H34="D",I34="F"),"NFF",IF(AND(H35="N",H34="D"),"NFO",IF(AND(H35="N",H34="S"),"NFS",IF(AND(H35="N",H34="F"),"NF",IF(AND(H35="N",H34="D"),"NF",IF(H35="N","N",IF(AND(H35="M",H34="F"),"MF",IF(AND(H35="M",H34="D"),"MF",IF(H35="M","M",IF(AND(H35="T",H34="F"),"TF",IF(AND(H35="T",H34="D"),"TF",IF(H35="T","T",IF(AND(H35="C",H34="F"),"CF",IF(AND(H35="C",H34="D"),"CF",IF(H35="C","C",IF(AND(H35="L",H34="F"),"LF",IF(AND(H35="L",H34="D"),"LF", IF(H35="L","L",IF(H35="SC","PS", IF(H35="SA","PS",IF(H35="TV","PS", IF(H35="MI","PS", IF(H35="MT","PS", IF(H35="URG","URGO",""))))))))))))))))))))))))))</f>
        <v/>
      </c>
      <c r="I36" s="25"/>
      <c r="J36" s="25" t="str">
        <f t="shared" ref="J36:AI36" si="19">IF(AND(J35="URG",J34="S"),"URGS",IF(AND(J35="N",J34="F",K34="F"),"NFFF",IF(AND(J35="N",J34="D",K34="F"),"NFF",IF(AND(J35="N",J34="D"),"NFO",IF(AND(J35="N",J34="S"),"NFS",IF(AND(J35="N",J34="F"),"NF",IF(AND(J35="N",J34="D"),"NF",IF(J35="N","N",IF(AND(J35="M",J34="F"),"MF",IF(AND(J35="M",J34="D"),"MF",IF(J35="M","M",IF(AND(J35="T",J34="F"),"TF",IF(AND(J35="T",J34="D"),"TF",IF(J35="T","T",IF(AND(J35="C",J34="F"),"CF",IF(AND(J35="C",J34="D"),"CF",IF(J35="C","C",IF(AND(J35="L",J34="F"),"LF",IF(AND(J35="L",J34="D"),"LF", IF(J35="L","L",IF(J35="SC","PS", IF(J35="SA","PS",IF(J35="TV","PS", IF(J35="MI","PS", IF(J35="MT","PS", IF(J35="URG","URGO",""))))))))))))))))))))))))))</f>
        <v/>
      </c>
      <c r="K36" s="25" t="str">
        <f t="shared" si="19"/>
        <v/>
      </c>
      <c r="L36" s="25" t="str">
        <f t="shared" si="19"/>
        <v>MF</v>
      </c>
      <c r="M36" s="25" t="str">
        <f t="shared" si="19"/>
        <v/>
      </c>
      <c r="N36" s="25" t="str">
        <f t="shared" si="19"/>
        <v/>
      </c>
      <c r="O36" s="25" t="str">
        <f t="shared" si="19"/>
        <v/>
      </c>
      <c r="P36" s="25" t="str">
        <f t="shared" si="19"/>
        <v/>
      </c>
      <c r="Q36" s="25" t="str">
        <f t="shared" si="19"/>
        <v/>
      </c>
      <c r="R36" s="25" t="str">
        <f t="shared" si="19"/>
        <v/>
      </c>
      <c r="S36" s="25" t="str">
        <f t="shared" si="19"/>
        <v>MF</v>
      </c>
      <c r="T36" s="25" t="str">
        <f t="shared" si="19"/>
        <v/>
      </c>
      <c r="U36" s="25" t="str">
        <f t="shared" si="19"/>
        <v/>
      </c>
      <c r="V36" s="25" t="str">
        <f t="shared" si="19"/>
        <v/>
      </c>
      <c r="W36" s="25" t="str">
        <f t="shared" si="19"/>
        <v/>
      </c>
      <c r="X36" s="25" t="str">
        <f t="shared" si="19"/>
        <v/>
      </c>
      <c r="Y36" s="25" t="str">
        <f t="shared" si="19"/>
        <v/>
      </c>
      <c r="Z36" s="25" t="str">
        <f t="shared" si="19"/>
        <v>MF</v>
      </c>
      <c r="AA36" s="25" t="str">
        <f t="shared" si="19"/>
        <v>MF</v>
      </c>
      <c r="AB36" s="25" t="str">
        <f t="shared" si="19"/>
        <v/>
      </c>
      <c r="AC36" s="25" t="str">
        <f t="shared" si="19"/>
        <v/>
      </c>
      <c r="AD36" s="25" t="str">
        <f t="shared" si="19"/>
        <v/>
      </c>
      <c r="AE36" s="25" t="str">
        <f t="shared" si="19"/>
        <v/>
      </c>
      <c r="AF36" s="25" t="str">
        <f t="shared" si="19"/>
        <v/>
      </c>
      <c r="AG36" s="25" t="str">
        <f t="shared" si="19"/>
        <v>MF</v>
      </c>
      <c r="AH36" s="25" t="str">
        <f t="shared" si="19"/>
        <v/>
      </c>
      <c r="AI36" s="25" t="str">
        <f t="shared" si="19"/>
        <v/>
      </c>
      <c r="AJ36" s="9"/>
      <c r="AK36" s="9"/>
    </row>
    <row r="37" spans="1:37" x14ac:dyDescent="0.2">
      <c r="A37" s="26" t="s">
        <v>24</v>
      </c>
      <c r="B37" s="27">
        <f t="shared" ref="B37:B44" si="20">SUM(E37:AK37)</f>
        <v>0</v>
      </c>
      <c r="C37" s="158">
        <f>B33/240</f>
        <v>8640.972083333334</v>
      </c>
      <c r="D37" s="28">
        <f>B37*C37*0</f>
        <v>0</v>
      </c>
      <c r="E37" s="59" t="str">
        <f>IF(E41&gt;0,(IF(AND(E36="PS",E34="S"),4,IF(E36="M",6,IF(E36="T",5,IF(E36="C",11,IF(E36="N",0,IF(E36="NF",0,IF(E36="NFO",0, IF(E36="URGS",4,IF(E36="URGO",8, IF(E36="PS",8,""))))))))))-E41), IF(AND(E36="PS",E34="S"),4,IF(E36="M",6,IF(E36="T",5,IF(E36="C",11,IF(E36="N",0,IF(E36="NF",0,IF(E36="NFO",0, IF(E36="URGS",4,IF(E36="URGO",8, IF(E36="PS",8,"")))))))))))</f>
        <v/>
      </c>
      <c r="F37" s="59" t="str">
        <f t="shared" ref="F37:AI37" si="21">IF(F41&gt;0,(IF(AND(F36="PS",F34="S"),4,IF(F36="M",6,IF(F36="T",5,IF(F36="C",11,IF(F36="N",0,IF(F36="NF",0,IF(F36="NFO",0, IF(F36="URGS",4,IF(F36="URGO",8, IF(F36="PS",8,""))))))))))-F41), IF(AND(F36="PS",F34="S"),4,IF(F36="M",6,IF(F36="T",5,IF(F36="C",11,IF(F36="N",0,IF(F36="NF",0,IF(F36="NFO",0, IF(F36="URGS",4,IF(F36="URGO",8, IF(F36="PS",8,"")))))))))))</f>
        <v/>
      </c>
      <c r="G37" s="59" t="str">
        <f t="shared" si="21"/>
        <v/>
      </c>
      <c r="H37" s="59" t="str">
        <f t="shared" si="21"/>
        <v/>
      </c>
      <c r="I37" s="59" t="str">
        <f t="shared" si="21"/>
        <v/>
      </c>
      <c r="J37" s="59" t="str">
        <f t="shared" si="21"/>
        <v/>
      </c>
      <c r="K37" s="59" t="str">
        <f t="shared" si="21"/>
        <v/>
      </c>
      <c r="L37" s="59" t="str">
        <f t="shared" si="21"/>
        <v/>
      </c>
      <c r="M37" s="59" t="str">
        <f t="shared" si="21"/>
        <v/>
      </c>
      <c r="N37" s="59" t="str">
        <f t="shared" si="21"/>
        <v/>
      </c>
      <c r="O37" s="59" t="str">
        <f t="shared" si="21"/>
        <v/>
      </c>
      <c r="P37" s="59" t="str">
        <f t="shared" si="21"/>
        <v/>
      </c>
      <c r="Q37" s="59" t="str">
        <f t="shared" si="21"/>
        <v/>
      </c>
      <c r="R37" s="59" t="str">
        <f t="shared" si="21"/>
        <v/>
      </c>
      <c r="S37" s="59" t="str">
        <f t="shared" si="21"/>
        <v/>
      </c>
      <c r="T37" s="59" t="str">
        <f t="shared" si="21"/>
        <v/>
      </c>
      <c r="U37" s="59" t="str">
        <f t="shared" si="21"/>
        <v/>
      </c>
      <c r="V37" s="59" t="str">
        <f t="shared" si="21"/>
        <v/>
      </c>
      <c r="W37" s="59" t="str">
        <f t="shared" si="21"/>
        <v/>
      </c>
      <c r="X37" s="59" t="str">
        <f t="shared" si="21"/>
        <v/>
      </c>
      <c r="Y37" s="59" t="str">
        <f t="shared" si="21"/>
        <v/>
      </c>
      <c r="Z37" s="59" t="str">
        <f t="shared" si="21"/>
        <v/>
      </c>
      <c r="AA37" s="59" t="str">
        <f t="shared" si="21"/>
        <v/>
      </c>
      <c r="AB37" s="59" t="str">
        <f t="shared" si="21"/>
        <v/>
      </c>
      <c r="AC37" s="59" t="str">
        <f t="shared" si="21"/>
        <v/>
      </c>
      <c r="AD37" s="59" t="str">
        <f t="shared" si="21"/>
        <v/>
      </c>
      <c r="AE37" s="59" t="str">
        <f t="shared" si="21"/>
        <v/>
      </c>
      <c r="AF37" s="59" t="str">
        <f t="shared" si="21"/>
        <v/>
      </c>
      <c r="AG37" s="59" t="str">
        <f t="shared" si="21"/>
        <v/>
      </c>
      <c r="AH37" s="59" t="str">
        <f t="shared" si="21"/>
        <v/>
      </c>
      <c r="AI37" s="59" t="str">
        <f t="shared" si="21"/>
        <v/>
      </c>
      <c r="AJ37" s="29"/>
      <c r="AK37" s="29"/>
    </row>
    <row r="38" spans="1:37" x14ac:dyDescent="0.2">
      <c r="A38" s="24" t="s">
        <v>28</v>
      </c>
      <c r="B38" s="27">
        <f t="shared" si="20"/>
        <v>0</v>
      </c>
      <c r="C38" s="159">
        <f>B33/240*35%</f>
        <v>3024.3402291666666</v>
      </c>
      <c r="D38" s="30">
        <f t="shared" ref="D38:D44" si="22">B38*C38</f>
        <v>0</v>
      </c>
      <c r="E38" s="29" t="str">
        <f>IF(E42&gt;0,(IF(E36="T",1,IF(E36="C",0,IF(E36="N",11,IF(E36="NF",6, IF(E36="NFO",6, IF(E36="NFS",2,""))))))-E42), IF(E36="T",1,IF(E36="C",0,IF(E36="N",8,IF(E36="NF",6, IF(E36="NFO",6, IF(E36="NFS",2,"")))))))</f>
        <v/>
      </c>
      <c r="F38" s="29" t="str">
        <f t="shared" ref="F38:AI38" si="23">IF(F42&gt;0,(IF(F36="T",1,IF(F36="C",0,IF(F36="N",11,IF(F36="NF",6, IF(F36="NFO",6, IF(F36="NFS",2,""))))))-F42), IF(F36="T",1,IF(F36="C",0,IF(F36="N",8,IF(F36="NF",6, IF(F36="NFO",6, IF(F36="NFS",2,"")))))))</f>
        <v/>
      </c>
      <c r="G38" s="29" t="str">
        <f t="shared" si="23"/>
        <v/>
      </c>
      <c r="H38" s="29" t="str">
        <f t="shared" si="23"/>
        <v/>
      </c>
      <c r="I38" s="29" t="str">
        <f t="shared" si="23"/>
        <v/>
      </c>
      <c r="J38" s="29" t="str">
        <f t="shared" si="23"/>
        <v/>
      </c>
      <c r="K38" s="29" t="str">
        <f t="shared" si="23"/>
        <v/>
      </c>
      <c r="L38" s="29" t="str">
        <f t="shared" si="23"/>
        <v/>
      </c>
      <c r="M38" s="29" t="str">
        <f t="shared" si="23"/>
        <v/>
      </c>
      <c r="N38" s="29" t="str">
        <f t="shared" si="23"/>
        <v/>
      </c>
      <c r="O38" s="29" t="str">
        <f t="shared" si="23"/>
        <v/>
      </c>
      <c r="P38" s="29" t="str">
        <f t="shared" si="23"/>
        <v/>
      </c>
      <c r="Q38" s="29" t="str">
        <f t="shared" si="23"/>
        <v/>
      </c>
      <c r="R38" s="29" t="str">
        <f t="shared" si="23"/>
        <v/>
      </c>
      <c r="S38" s="29" t="str">
        <f t="shared" si="23"/>
        <v/>
      </c>
      <c r="T38" s="29" t="str">
        <f t="shared" si="23"/>
        <v/>
      </c>
      <c r="U38" s="29" t="str">
        <f t="shared" si="23"/>
        <v/>
      </c>
      <c r="V38" s="29" t="str">
        <f t="shared" si="23"/>
        <v/>
      </c>
      <c r="W38" s="29" t="str">
        <f t="shared" si="23"/>
        <v/>
      </c>
      <c r="X38" s="29" t="str">
        <f t="shared" si="23"/>
        <v/>
      </c>
      <c r="Y38" s="29" t="str">
        <f t="shared" si="23"/>
        <v/>
      </c>
      <c r="Z38" s="29" t="str">
        <f t="shared" si="23"/>
        <v/>
      </c>
      <c r="AA38" s="29" t="str">
        <f t="shared" si="23"/>
        <v/>
      </c>
      <c r="AB38" s="29" t="str">
        <f t="shared" si="23"/>
        <v/>
      </c>
      <c r="AC38" s="29" t="str">
        <f t="shared" si="23"/>
        <v/>
      </c>
      <c r="AD38" s="29" t="str">
        <f t="shared" si="23"/>
        <v/>
      </c>
      <c r="AE38" s="29" t="str">
        <f t="shared" si="23"/>
        <v/>
      </c>
      <c r="AF38" s="29" t="str">
        <f t="shared" si="23"/>
        <v/>
      </c>
      <c r="AG38" s="29" t="str">
        <f t="shared" si="23"/>
        <v/>
      </c>
      <c r="AH38" s="29" t="str">
        <f t="shared" si="23"/>
        <v/>
      </c>
      <c r="AI38" s="29" t="str">
        <f t="shared" si="23"/>
        <v/>
      </c>
      <c r="AJ38" s="29"/>
      <c r="AK38" s="29"/>
    </row>
    <row r="39" spans="1:37" x14ac:dyDescent="0.2">
      <c r="A39" s="24" t="s">
        <v>30</v>
      </c>
      <c r="B39" s="27">
        <f t="shared" si="20"/>
        <v>48</v>
      </c>
      <c r="C39" s="159">
        <f>B33/240*180%</f>
        <v>15553.749750000001</v>
      </c>
      <c r="D39" s="30">
        <f t="shared" si="22"/>
        <v>746579.98800000001</v>
      </c>
      <c r="E39" s="29">
        <f>IF(E43&gt;0, (IF(E36="MF",8,IF(E36="TF",7,IF(E36="CF",12,IF(E36="NF",0, IF(E36="NFS",0, IF(E36="NFF",0, IF(E36="NFFF",0,"")))))))-E43), IF(E36="MF",8,IF(E36="TF",7,IF(E36="CF",12,IF(E36="NF",0, IF(E36="NFS",0, IF(E36="NFF",0, IF(E36="NFFF",0,""))))))))</f>
        <v>8</v>
      </c>
      <c r="F39" s="29" t="str">
        <f t="shared" ref="F39:AI39" si="24">IF(F43&gt;0, (IF(F36="MF",8,IF(F36="TF",7,IF(F36="CF",12,IF(F36="NF",0, IF(F36="NFS",0, IF(F36="NFF",0, IF(F36="NFFF",0,"")))))))-F43), IF(F36="MF",8,IF(F36="TF",7,IF(F36="CF",12,IF(F36="NF",0, IF(F36="NFS",0, IF(F36="NFF",0, IF(F36="NFFF",0,""))))))))</f>
        <v/>
      </c>
      <c r="G39" s="29" t="str">
        <f t="shared" si="24"/>
        <v/>
      </c>
      <c r="H39" s="29" t="str">
        <f t="shared" si="24"/>
        <v/>
      </c>
      <c r="I39" s="29" t="str">
        <f t="shared" si="24"/>
        <v/>
      </c>
      <c r="J39" s="29" t="str">
        <f t="shared" si="24"/>
        <v/>
      </c>
      <c r="K39" s="29" t="str">
        <f t="shared" si="24"/>
        <v/>
      </c>
      <c r="L39" s="29">
        <f t="shared" si="24"/>
        <v>8</v>
      </c>
      <c r="M39" s="29" t="str">
        <f t="shared" si="24"/>
        <v/>
      </c>
      <c r="N39" s="29" t="str">
        <f t="shared" si="24"/>
        <v/>
      </c>
      <c r="O39" s="29" t="str">
        <f t="shared" si="24"/>
        <v/>
      </c>
      <c r="P39" s="29" t="str">
        <f t="shared" si="24"/>
        <v/>
      </c>
      <c r="Q39" s="29" t="str">
        <f t="shared" si="24"/>
        <v/>
      </c>
      <c r="R39" s="29" t="str">
        <f t="shared" si="24"/>
        <v/>
      </c>
      <c r="S39" s="29">
        <f t="shared" si="24"/>
        <v>8</v>
      </c>
      <c r="T39" s="29" t="str">
        <f t="shared" si="24"/>
        <v/>
      </c>
      <c r="U39" s="29" t="str">
        <f t="shared" si="24"/>
        <v/>
      </c>
      <c r="V39" s="29" t="str">
        <f t="shared" si="24"/>
        <v/>
      </c>
      <c r="W39" s="29" t="str">
        <f t="shared" si="24"/>
        <v/>
      </c>
      <c r="X39" s="29" t="str">
        <f t="shared" si="24"/>
        <v/>
      </c>
      <c r="Y39" s="29" t="str">
        <f t="shared" si="24"/>
        <v/>
      </c>
      <c r="Z39" s="29">
        <f t="shared" si="24"/>
        <v>8</v>
      </c>
      <c r="AA39" s="29">
        <f t="shared" si="24"/>
        <v>8</v>
      </c>
      <c r="AB39" s="29" t="str">
        <f t="shared" si="24"/>
        <v/>
      </c>
      <c r="AC39" s="29" t="str">
        <f t="shared" si="24"/>
        <v/>
      </c>
      <c r="AD39" s="29" t="str">
        <f t="shared" si="24"/>
        <v/>
      </c>
      <c r="AE39" s="29" t="str">
        <f t="shared" si="24"/>
        <v/>
      </c>
      <c r="AF39" s="29" t="str">
        <f t="shared" si="24"/>
        <v/>
      </c>
      <c r="AG39" s="29">
        <f t="shared" si="24"/>
        <v>8</v>
      </c>
      <c r="AH39" s="29" t="str">
        <f t="shared" si="24"/>
        <v/>
      </c>
      <c r="AI39" s="29" t="str">
        <f t="shared" si="24"/>
        <v/>
      </c>
      <c r="AJ39" s="29"/>
      <c r="AK39" s="29"/>
    </row>
    <row r="40" spans="1:37" x14ac:dyDescent="0.2">
      <c r="A40" s="24" t="s">
        <v>31</v>
      </c>
      <c r="B40" s="27">
        <f t="shared" si="20"/>
        <v>0</v>
      </c>
      <c r="C40" s="159">
        <f>B33/240*215%</f>
        <v>18578.089979166667</v>
      </c>
      <c r="D40" s="30">
        <f t="shared" si="22"/>
        <v>0</v>
      </c>
      <c r="E40" s="29" t="str">
        <f>IF(E44&gt;0,( IF(E36="TF",1,IF(E36="CF",1,IF(E36="NF",5, IF(E36="NFO",2, IF(E36="NFS",6, IF(E36="NFF",8, IF(E36="NFFF",8,"")))))))-E44), IF(E36="TF",1,IF(E36="CF",1,IF(E36="NF",2, IF(E36="NFO",2, IF(E36="NFS",6, IF(E36="NFF",8, IF(E36="NFFF",8,""))))))))</f>
        <v/>
      </c>
      <c r="F40" s="29" t="str">
        <f t="shared" ref="F40:AI40" si="25">IF(F44&gt;0,( IF(F36="TF",1,IF(F36="CF",1,IF(F36="NF",5, IF(F36="NFO",2, IF(F36="NFS",6, IF(F36="NFF",8, IF(F36="NFFF",8,"")))))))-F44), IF(F36="TF",1,IF(F36="CF",1,IF(F36="NF",2, IF(F36="NFO",2, IF(F36="NFS",6, IF(F36="NFF",8, IF(F36="NFFF",8,""))))))))</f>
        <v/>
      </c>
      <c r="G40" s="29" t="str">
        <f t="shared" si="25"/>
        <v/>
      </c>
      <c r="H40" s="29" t="str">
        <f t="shared" si="25"/>
        <v/>
      </c>
      <c r="I40" s="29" t="str">
        <f t="shared" si="25"/>
        <v/>
      </c>
      <c r="J40" s="29" t="str">
        <f t="shared" si="25"/>
        <v/>
      </c>
      <c r="K40" s="29" t="str">
        <f t="shared" si="25"/>
        <v/>
      </c>
      <c r="L40" s="29" t="str">
        <f t="shared" si="25"/>
        <v/>
      </c>
      <c r="M40" s="29" t="str">
        <f t="shared" si="25"/>
        <v/>
      </c>
      <c r="N40" s="29" t="str">
        <f t="shared" si="25"/>
        <v/>
      </c>
      <c r="O40" s="29" t="str">
        <f t="shared" si="25"/>
        <v/>
      </c>
      <c r="P40" s="29" t="str">
        <f t="shared" si="25"/>
        <v/>
      </c>
      <c r="Q40" s="29" t="str">
        <f t="shared" si="25"/>
        <v/>
      </c>
      <c r="R40" s="29" t="str">
        <f t="shared" si="25"/>
        <v/>
      </c>
      <c r="S40" s="29" t="str">
        <f t="shared" si="25"/>
        <v/>
      </c>
      <c r="T40" s="29" t="str">
        <f t="shared" si="25"/>
        <v/>
      </c>
      <c r="U40" s="29" t="str">
        <f t="shared" si="25"/>
        <v/>
      </c>
      <c r="V40" s="29" t="str">
        <f t="shared" si="25"/>
        <v/>
      </c>
      <c r="W40" s="29" t="str">
        <f t="shared" si="25"/>
        <v/>
      </c>
      <c r="X40" s="29" t="str">
        <f t="shared" si="25"/>
        <v/>
      </c>
      <c r="Y40" s="29" t="str">
        <f t="shared" si="25"/>
        <v/>
      </c>
      <c r="Z40" s="29" t="str">
        <f t="shared" si="25"/>
        <v/>
      </c>
      <c r="AA40" s="29" t="str">
        <f t="shared" si="25"/>
        <v/>
      </c>
      <c r="AB40" s="29" t="str">
        <f t="shared" si="25"/>
        <v/>
      </c>
      <c r="AC40" s="29" t="str">
        <f t="shared" si="25"/>
        <v/>
      </c>
      <c r="AD40" s="29" t="str">
        <f t="shared" si="25"/>
        <v/>
      </c>
      <c r="AE40" s="29" t="str">
        <f t="shared" si="25"/>
        <v/>
      </c>
      <c r="AF40" s="29" t="str">
        <f t="shared" si="25"/>
        <v/>
      </c>
      <c r="AG40" s="29" t="str">
        <f t="shared" si="25"/>
        <v/>
      </c>
      <c r="AH40" s="29" t="str">
        <f t="shared" si="25"/>
        <v/>
      </c>
      <c r="AI40" s="29" t="str">
        <f t="shared" si="25"/>
        <v/>
      </c>
      <c r="AJ40" s="29"/>
      <c r="AK40" s="29"/>
    </row>
    <row r="41" spans="1:37" x14ac:dyDescent="0.2">
      <c r="A41" s="9" t="s">
        <v>32</v>
      </c>
      <c r="B41" s="27">
        <f t="shared" si="20"/>
        <v>0</v>
      </c>
      <c r="C41" s="30">
        <f>B33/240*125%</f>
        <v>10801.215104166668</v>
      </c>
      <c r="D41" s="30">
        <f t="shared" si="22"/>
        <v>0</v>
      </c>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29"/>
      <c r="AG41" s="29"/>
      <c r="AH41" s="29"/>
      <c r="AI41" s="29"/>
      <c r="AJ41" s="29"/>
      <c r="AK41" s="29"/>
    </row>
    <row r="42" spans="1:37" x14ac:dyDescent="0.2">
      <c r="A42" s="9" t="s">
        <v>33</v>
      </c>
      <c r="B42" s="27">
        <f t="shared" si="20"/>
        <v>0</v>
      </c>
      <c r="C42" s="30">
        <f>B33/240*175%</f>
        <v>15121.701145833335</v>
      </c>
      <c r="D42" s="30">
        <f t="shared" si="22"/>
        <v>0</v>
      </c>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29"/>
      <c r="AK42" s="29"/>
    </row>
    <row r="43" spans="1:37" x14ac:dyDescent="0.2">
      <c r="A43" s="9" t="s">
        <v>34</v>
      </c>
      <c r="B43" s="27">
        <f t="shared" si="20"/>
        <v>0</v>
      </c>
      <c r="C43" s="30">
        <f>B33/240*200%</f>
        <v>17281.944166666668</v>
      </c>
      <c r="D43" s="32">
        <f t="shared" si="22"/>
        <v>0</v>
      </c>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29"/>
      <c r="AK43" s="29"/>
    </row>
    <row r="44" spans="1:37" x14ac:dyDescent="0.2">
      <c r="A44" s="9" t="s">
        <v>35</v>
      </c>
      <c r="B44" s="27">
        <f t="shared" si="20"/>
        <v>0</v>
      </c>
      <c r="C44" s="30">
        <f>B33/240*250%</f>
        <v>21602.430208333335</v>
      </c>
      <c r="D44" s="34">
        <f t="shared" si="22"/>
        <v>0</v>
      </c>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27"/>
      <c r="AK44" s="27"/>
    </row>
    <row r="45" spans="1:37" x14ac:dyDescent="0.2">
      <c r="B45" s="37">
        <f>SUM(B37:B44)</f>
        <v>48</v>
      </c>
      <c r="C45" s="2"/>
      <c r="D45" s="38">
        <f>ROUND((SUM(D37:D44)),0)</f>
        <v>746580</v>
      </c>
      <c r="E45" s="39"/>
      <c r="F45" s="40"/>
      <c r="G45" s="41"/>
      <c r="H45" s="41"/>
      <c r="I45" s="41"/>
      <c r="J45" s="41"/>
      <c r="K45" s="41"/>
      <c r="L45" s="39"/>
      <c r="M45" s="40"/>
      <c r="N45" s="41"/>
      <c r="O45" s="41"/>
      <c r="P45" s="41"/>
      <c r="Q45" s="41"/>
      <c r="R45" s="41"/>
      <c r="S45" s="39"/>
      <c r="T45" s="40"/>
      <c r="U45" s="41"/>
      <c r="V45" s="41"/>
      <c r="W45" s="41"/>
      <c r="X45" s="41"/>
      <c r="Y45" s="41"/>
      <c r="Z45" s="39"/>
      <c r="AA45" s="39"/>
      <c r="AB45" s="41"/>
      <c r="AC45" s="41"/>
      <c r="AD45" s="41"/>
      <c r="AE45" s="41"/>
      <c r="AF45" s="41"/>
      <c r="AG45" s="39"/>
      <c r="AH45" s="41"/>
      <c r="AI45" s="41"/>
      <c r="AJ45" s="41"/>
      <c r="AK45" s="41"/>
    </row>
    <row r="46" spans="1:37" x14ac:dyDescent="0.2">
      <c r="B46" s="43">
        <f>SUM(B37:B40)-$AL$4</f>
        <v>-128</v>
      </c>
      <c r="D46" s="44"/>
      <c r="E46" s="53"/>
      <c r="F46" s="54"/>
      <c r="G46" s="53"/>
      <c r="H46" s="55"/>
      <c r="I46" s="55"/>
      <c r="J46" s="55"/>
      <c r="K46" s="55"/>
      <c r="L46" s="53"/>
      <c r="M46" s="54"/>
      <c r="N46" s="53"/>
      <c r="O46" s="55"/>
      <c r="P46" s="55"/>
      <c r="Q46" s="55"/>
      <c r="R46" s="55"/>
      <c r="S46" s="53"/>
      <c r="T46" s="54"/>
      <c r="U46" s="53"/>
      <c r="V46" s="55"/>
      <c r="W46" s="55"/>
      <c r="X46" s="55"/>
      <c r="Y46" s="55"/>
      <c r="Z46" s="53"/>
      <c r="AA46" s="53"/>
      <c r="AB46" s="53"/>
      <c r="AC46" s="55"/>
      <c r="AD46" s="55"/>
      <c r="AE46" s="55"/>
      <c r="AF46" s="55"/>
      <c r="AG46" s="53"/>
      <c r="AH46" s="55"/>
      <c r="AI46" s="55"/>
      <c r="AJ46" s="55"/>
      <c r="AK46" s="56"/>
    </row>
    <row r="47" spans="1:37" ht="15.75" customHeight="1" x14ac:dyDescent="0.2">
      <c r="A47" s="9" t="s">
        <v>107</v>
      </c>
      <c r="B47" s="163">
        <f>B33</f>
        <v>2073833.3</v>
      </c>
      <c r="C47" s="164"/>
      <c r="D47" s="165"/>
      <c r="E47" s="10">
        <f t="shared" ref="E47:AF47" si="26">+D47+1</f>
        <v>1</v>
      </c>
      <c r="F47" s="10">
        <f t="shared" si="26"/>
        <v>2</v>
      </c>
      <c r="G47" s="10">
        <f t="shared" si="26"/>
        <v>3</v>
      </c>
      <c r="H47" s="10">
        <f t="shared" si="26"/>
        <v>4</v>
      </c>
      <c r="I47" s="10">
        <f t="shared" si="26"/>
        <v>5</v>
      </c>
      <c r="J47" s="10">
        <f t="shared" si="26"/>
        <v>6</v>
      </c>
      <c r="K47" s="10">
        <f t="shared" si="26"/>
        <v>7</v>
      </c>
      <c r="L47" s="10">
        <f t="shared" si="26"/>
        <v>8</v>
      </c>
      <c r="M47" s="10">
        <f t="shared" si="26"/>
        <v>9</v>
      </c>
      <c r="N47" s="10">
        <f t="shared" si="26"/>
        <v>10</v>
      </c>
      <c r="O47" s="10">
        <f t="shared" si="26"/>
        <v>11</v>
      </c>
      <c r="P47" s="10">
        <f t="shared" si="26"/>
        <v>12</v>
      </c>
      <c r="Q47" s="10">
        <f t="shared" si="26"/>
        <v>13</v>
      </c>
      <c r="R47" s="10">
        <f t="shared" si="26"/>
        <v>14</v>
      </c>
      <c r="S47" s="10">
        <f t="shared" si="26"/>
        <v>15</v>
      </c>
      <c r="T47" s="10">
        <f t="shared" si="26"/>
        <v>16</v>
      </c>
      <c r="U47" s="10">
        <f t="shared" si="26"/>
        <v>17</v>
      </c>
      <c r="V47" s="10">
        <f t="shared" si="26"/>
        <v>18</v>
      </c>
      <c r="W47" s="10">
        <f t="shared" si="26"/>
        <v>19</v>
      </c>
      <c r="X47" s="10">
        <f t="shared" si="26"/>
        <v>20</v>
      </c>
      <c r="Y47" s="10">
        <f t="shared" si="26"/>
        <v>21</v>
      </c>
      <c r="Z47" s="10">
        <f t="shared" si="26"/>
        <v>22</v>
      </c>
      <c r="AA47" s="10">
        <f t="shared" si="26"/>
        <v>23</v>
      </c>
      <c r="AB47" s="10">
        <f t="shared" si="26"/>
        <v>24</v>
      </c>
      <c r="AC47" s="10">
        <f t="shared" si="26"/>
        <v>25</v>
      </c>
      <c r="AD47" s="10">
        <f t="shared" si="26"/>
        <v>26</v>
      </c>
      <c r="AE47" s="10">
        <f t="shared" si="26"/>
        <v>27</v>
      </c>
      <c r="AF47" s="10">
        <f t="shared" si="26"/>
        <v>28</v>
      </c>
      <c r="AG47" s="10">
        <v>29</v>
      </c>
      <c r="AH47" s="10">
        <v>30</v>
      </c>
      <c r="AI47" s="10">
        <v>31</v>
      </c>
      <c r="AJ47" s="12"/>
      <c r="AK47" s="12"/>
    </row>
    <row r="48" spans="1:37" x14ac:dyDescent="0.2">
      <c r="A48" s="13"/>
      <c r="B48" s="14" t="s">
        <v>7</v>
      </c>
      <c r="C48" s="14" t="s">
        <v>8</v>
      </c>
      <c r="D48" s="14" t="s">
        <v>9</v>
      </c>
      <c r="E48" s="58" t="s">
        <v>11</v>
      </c>
      <c r="F48" s="19" t="s">
        <v>12</v>
      </c>
      <c r="G48" s="121" t="s">
        <v>10</v>
      </c>
      <c r="H48" s="121" t="s">
        <v>10</v>
      </c>
      <c r="I48" s="57" t="s">
        <v>15</v>
      </c>
      <c r="J48" s="19" t="s">
        <v>16</v>
      </c>
      <c r="K48" s="19" t="s">
        <v>11</v>
      </c>
      <c r="L48" s="58" t="s">
        <v>11</v>
      </c>
      <c r="M48" s="19" t="s">
        <v>12</v>
      </c>
      <c r="N48" s="19" t="s">
        <v>13</v>
      </c>
      <c r="O48" s="19" t="s">
        <v>14</v>
      </c>
      <c r="P48" s="57" t="s">
        <v>15</v>
      </c>
      <c r="Q48" s="19" t="s">
        <v>16</v>
      </c>
      <c r="R48" s="19" t="s">
        <v>11</v>
      </c>
      <c r="S48" s="58" t="s">
        <v>11</v>
      </c>
      <c r="T48" s="19" t="s">
        <v>12</v>
      </c>
      <c r="U48" s="19" t="s">
        <v>13</v>
      </c>
      <c r="V48" s="19" t="s">
        <v>14</v>
      </c>
      <c r="W48" s="57" t="s">
        <v>15</v>
      </c>
      <c r="X48" s="19" t="s">
        <v>16</v>
      </c>
      <c r="Y48" s="19" t="s">
        <v>11</v>
      </c>
      <c r="Z48" s="58" t="s">
        <v>11</v>
      </c>
      <c r="AA48" s="19" t="s">
        <v>12</v>
      </c>
      <c r="AB48" s="19" t="s">
        <v>13</v>
      </c>
      <c r="AC48" s="19" t="s">
        <v>14</v>
      </c>
      <c r="AD48" s="57" t="s">
        <v>15</v>
      </c>
      <c r="AE48" s="19" t="s">
        <v>16</v>
      </c>
      <c r="AF48" s="19" t="s">
        <v>11</v>
      </c>
      <c r="AG48" s="19" t="s">
        <v>11</v>
      </c>
      <c r="AH48" s="19" t="s">
        <v>12</v>
      </c>
      <c r="AI48" s="19"/>
      <c r="AJ48" s="51"/>
      <c r="AK48" s="20"/>
    </row>
    <row r="49" spans="1:37" x14ac:dyDescent="0.2">
      <c r="A49" s="22" t="s">
        <v>18</v>
      </c>
      <c r="B49" s="166" t="s">
        <v>19</v>
      </c>
      <c r="C49" s="166"/>
      <c r="D49" s="166"/>
      <c r="E49" s="19"/>
      <c r="F49" s="19"/>
      <c r="G49" s="19" t="s">
        <v>11</v>
      </c>
      <c r="H49" s="19" t="s">
        <v>11</v>
      </c>
      <c r="I49" s="19" t="s">
        <v>11</v>
      </c>
      <c r="J49" s="19"/>
      <c r="K49" s="19"/>
      <c r="L49" s="19"/>
      <c r="M49" s="19"/>
      <c r="N49" s="19"/>
      <c r="O49" s="19"/>
      <c r="P49" s="19" t="s">
        <v>11</v>
      </c>
      <c r="Q49" s="19"/>
      <c r="R49" s="19"/>
      <c r="S49" s="19"/>
      <c r="T49" s="19"/>
      <c r="U49" s="19"/>
      <c r="V49" s="19"/>
      <c r="W49" s="19" t="s">
        <v>11</v>
      </c>
      <c r="X49" s="19"/>
      <c r="Y49" s="19"/>
      <c r="Z49" s="19"/>
      <c r="AA49" s="19"/>
      <c r="AB49" s="19"/>
      <c r="AC49" s="19"/>
      <c r="AD49" s="19" t="s">
        <v>11</v>
      </c>
      <c r="AE49" s="19"/>
      <c r="AF49" s="19"/>
      <c r="AG49" s="19"/>
      <c r="AH49" s="19"/>
      <c r="AI49" s="19"/>
      <c r="AJ49" s="52"/>
      <c r="AK49" s="24"/>
    </row>
    <row r="50" spans="1:37" ht="15" hidden="1" customHeight="1" x14ac:dyDescent="0.2">
      <c r="A50" s="161" t="s">
        <v>23</v>
      </c>
      <c r="B50" s="161"/>
      <c r="C50" s="161"/>
      <c r="D50" s="161"/>
      <c r="E50" s="25" t="str">
        <f>IF(AND(E49="URG",E48="S"),"URGS",IF(AND(E49="N",E48="F",F48="F"),"NFFF",IF(AND(E49="N",E48="D",F48="F"),"NFF",IF(AND(E49="N",E48="D"),"NFO",IF(AND(E49="N",E48="S"),"NFS",IF(AND(E49="N",E48="F"),"NF",IF(AND(E49="N",E48="D"),"NF",IF(E49="N","N",IF(AND(E49="M",E48="F"),"MF",IF(AND(E49="M",E48="D"),"MF",IF(E49="M","M",IF(AND(E49="T",E48="F"),"TF",IF(AND(E49="T",E48="D"),"TF",IF(E49="T","T",IF(AND(E49="C",E48="F"),"CF",IF(AND(E49="C",E48="D"),"CF",IF(E49="C","C",IF(AND(E49="L",E48="F"),"LF",IF(AND(E49="L",E48="D"),"LF", IF(E49="L","L",IF(E49="SC","PS", IF(E49="SA","PS",IF(E49="TV","PS", IF(E49="MI","PS", IF(E49="MT","PS", IF(E49="URG","URGO",""))))))))))))))))))))))))))</f>
        <v/>
      </c>
      <c r="F50" s="25" t="str">
        <f>IF(AND(F49="URG",F48="S"),"URGS",IF(AND(F49="N",F48="F",G48="F"),"NFFF",IF(AND(F49="N",F48="D",G48="F"),"NFF",IF(AND(F49="N",F48="D"),"NFO",IF(AND(F49="N",F48="S"),"NFS",IF(AND(F49="N",F48="F"),"NF",IF(AND(F49="N",F48="D"),"NF",IF(F49="N","N",IF(AND(F49="M",F48="F"),"MF",IF(AND(F49="M",F48="D"),"MF",IF(F49="M","M",IF(AND(F49="T",F48="F"),"TF",IF(AND(F49="T",F48="D"),"TF",IF(F49="T","T",IF(AND(F49="C",F48="F"),"CF",IF(AND(F49="C",F48="D"),"CF",IF(F49="C","C",IF(AND(F49="L",F48="F"),"LF",IF(AND(F49="L",F48="D"),"LF", IF(F49="L","L",IF(F49="SC","PS", IF(F49="SA","PS",IF(F49="TV","PS", IF(F49="MI","PS", IF(F49="MT","PS", IF(F49="URG","URGO",""))))))))))))))))))))))))))</f>
        <v/>
      </c>
      <c r="G50" s="25" t="str">
        <f>IF(AND(G49="URG",G48="S"),"URGS",IF(AND(G49="N",G48="F",H48="F"),"NFFF",IF(AND(G49="N",G48="D",H48="F"),"NFF",IF(AND(G49="N",G48="D"),"NFO",IF(AND(G49="N",G48="S"),"NFS",IF(AND(G49="N",G48="F"),"NF",IF(AND(G49="N",G48="D"),"NF",IF(G49="N","N",IF(AND(G49="M",G48="F"),"MF",IF(AND(G49="M",G48="D"),"MF",IF(G49="M","M",IF(AND(G49="T",G48="F"),"TF",IF(AND(G49="T",G48="D"),"TF",IF(G49="T","T",IF(AND(G49="C",G48="F"),"CF",IF(AND(G49="C",G48="D"),"CF",IF(G49="C","C",IF(AND(G49="L",G48="F"),"LF",IF(AND(G49="L",G48="D"),"LF", IF(G49="L","L",IF(G49="SC","PS", IF(G49="SA","PS",IF(G49="TV","PS", IF(G49="MI","PS", IF(G49="MT","PS", IF(G49="URG","URGO",""))))))))))))))))))))))))))</f>
        <v>MF</v>
      </c>
      <c r="H50" s="25" t="str">
        <f>IF(AND(H49="URG",H48="S"),"URGS",IF(AND(H49="N",H48="F",I48="F"),"NFFF",IF(AND(H49="N",H48="D",I48="F"),"NFF",IF(AND(H49="N",H48="D"),"NFO",IF(AND(H49="N",H48="S"),"NFS",IF(AND(H49="N",H48="F"),"NF",IF(AND(H49="N",H48="D"),"NF",IF(H49="N","N",IF(AND(H49="M",H48="F"),"MF",IF(AND(H49="M",H48="D"),"MF",IF(H49="M","M",IF(AND(H49="T",H48="F"),"TF",IF(AND(H49="T",H48="D"),"TF",IF(H49="T","T",IF(AND(H49="C",H48="F"),"CF",IF(AND(H49="C",H48="D"),"CF",IF(H49="C","C",IF(AND(H49="L",H48="F"),"LF",IF(AND(H49="L",H48="D"),"LF", IF(H49="L","L",IF(H49="SC","PS", IF(H49="SA","PS",IF(H49="TV","PS", IF(H49="MI","PS", IF(H49="MT","PS", IF(H49="URG","URGO",""))))))))))))))))))))))))))</f>
        <v>MF</v>
      </c>
      <c r="I50" s="25"/>
      <c r="J50" s="25" t="str">
        <f t="shared" ref="J50:AI50" si="27">IF(AND(J49="URG",J48="S"),"URGS",IF(AND(J49="N",J48="F",K48="F"),"NFFF",IF(AND(J49="N",J48="D",K48="F"),"NFF",IF(AND(J49="N",J48="D"),"NFO",IF(AND(J49="N",J48="S"),"NFS",IF(AND(J49="N",J48="F"),"NF",IF(AND(J49="N",J48="D"),"NF",IF(J49="N","N",IF(AND(J49="M",J48="F"),"MF",IF(AND(J49="M",J48="D"),"MF",IF(J49="M","M",IF(AND(J49="T",J48="F"),"TF",IF(AND(J49="T",J48="D"),"TF",IF(J49="T","T",IF(AND(J49="C",J48="F"),"CF",IF(AND(J49="C",J48="D"),"CF",IF(J49="C","C",IF(AND(J49="L",J48="F"),"LF",IF(AND(J49="L",J48="D"),"LF", IF(J49="L","L",IF(J49="SC","PS", IF(J49="SA","PS",IF(J49="TV","PS", IF(J49="MI","PS", IF(J49="MT","PS", IF(J49="URG","URGO",""))))))))))))))))))))))))))</f>
        <v/>
      </c>
      <c r="K50" s="25" t="str">
        <f t="shared" si="27"/>
        <v/>
      </c>
      <c r="L50" s="25" t="str">
        <f t="shared" si="27"/>
        <v/>
      </c>
      <c r="M50" s="25" t="str">
        <f t="shared" si="27"/>
        <v/>
      </c>
      <c r="N50" s="25" t="str">
        <f t="shared" si="27"/>
        <v/>
      </c>
      <c r="O50" s="25" t="str">
        <f t="shared" si="27"/>
        <v/>
      </c>
      <c r="P50" s="25" t="str">
        <f t="shared" si="27"/>
        <v>MF</v>
      </c>
      <c r="Q50" s="25" t="str">
        <f t="shared" si="27"/>
        <v/>
      </c>
      <c r="R50" s="25" t="str">
        <f t="shared" si="27"/>
        <v/>
      </c>
      <c r="S50" s="25" t="str">
        <f t="shared" si="27"/>
        <v/>
      </c>
      <c r="T50" s="25" t="str">
        <f t="shared" si="27"/>
        <v/>
      </c>
      <c r="U50" s="25" t="str">
        <f t="shared" si="27"/>
        <v/>
      </c>
      <c r="V50" s="25" t="str">
        <f t="shared" si="27"/>
        <v/>
      </c>
      <c r="W50" s="25" t="str">
        <f t="shared" si="27"/>
        <v>MF</v>
      </c>
      <c r="X50" s="25" t="str">
        <f t="shared" si="27"/>
        <v/>
      </c>
      <c r="Y50" s="25" t="str">
        <f t="shared" si="27"/>
        <v/>
      </c>
      <c r="Z50" s="25" t="str">
        <f t="shared" si="27"/>
        <v/>
      </c>
      <c r="AA50" s="25" t="str">
        <f t="shared" si="27"/>
        <v/>
      </c>
      <c r="AB50" s="25" t="str">
        <f t="shared" si="27"/>
        <v/>
      </c>
      <c r="AC50" s="25" t="str">
        <f t="shared" si="27"/>
        <v/>
      </c>
      <c r="AD50" s="25" t="str">
        <f t="shared" si="27"/>
        <v>MF</v>
      </c>
      <c r="AE50" s="25" t="str">
        <f t="shared" si="27"/>
        <v/>
      </c>
      <c r="AF50" s="25" t="str">
        <f t="shared" si="27"/>
        <v/>
      </c>
      <c r="AG50" s="25" t="str">
        <f t="shared" si="27"/>
        <v/>
      </c>
      <c r="AH50" s="25" t="str">
        <f t="shared" si="27"/>
        <v/>
      </c>
      <c r="AI50" s="25" t="str">
        <f t="shared" si="27"/>
        <v/>
      </c>
      <c r="AJ50" s="9"/>
      <c r="AK50" s="9"/>
    </row>
    <row r="51" spans="1:37" x14ac:dyDescent="0.2">
      <c r="A51" s="26" t="s">
        <v>24</v>
      </c>
      <c r="B51" s="27">
        <f t="shared" ref="B51:B58" si="28">SUM(E51:AK51)</f>
        <v>0</v>
      </c>
      <c r="C51" s="158">
        <f>B47/240</f>
        <v>8640.972083333334</v>
      </c>
      <c r="D51" s="28">
        <f>B51*C51*0</f>
        <v>0</v>
      </c>
      <c r="E51" s="59" t="str">
        <f>IF(E55&gt;0,(IF(AND(E50="PS",E48="S"),4,IF(E50="M",6,IF(E50="T",5,IF(E50="C",11,IF(E50="N",0,IF(E50="NF",0,IF(E50="NFO",0, IF(E50="URGS",4,IF(E50="URGO",8, IF(E50="PS",8,""))))))))))-E55), IF(AND(E50="PS",E48="S"),4,IF(E50="M",6,IF(E50="T",5,IF(E50="C",11,IF(E50="N",0,IF(E50="NF",0,IF(E50="NFO",0, IF(E50="URGS",4,IF(E50="URGO",8, IF(E50="PS",8,"")))))))))))</f>
        <v/>
      </c>
      <c r="F51" s="59" t="str">
        <f t="shared" ref="F51:AI51" si="29">IF(F55&gt;0,(IF(AND(F50="PS",F48="S"),4,IF(F50="M",6,IF(F50="T",5,IF(F50="C",11,IF(F50="N",0,IF(F50="NF",0,IF(F50="NFO",0, IF(F50="URGS",4,IF(F50="URGO",8, IF(F50="PS",8,""))))))))))-F55), IF(AND(F50="PS",F48="S"),4,IF(F50="M",6,IF(F50="T",5,IF(F50="C",11,IF(F50="N",0,IF(F50="NF",0,IF(F50="NFO",0, IF(F50="URGS",4,IF(F50="URGO",8, IF(F50="PS",8,"")))))))))))</f>
        <v/>
      </c>
      <c r="G51" s="59" t="str">
        <f t="shared" si="29"/>
        <v/>
      </c>
      <c r="H51" s="59" t="str">
        <f t="shared" si="29"/>
        <v/>
      </c>
      <c r="I51" s="59" t="str">
        <f t="shared" si="29"/>
        <v/>
      </c>
      <c r="J51" s="59" t="str">
        <f t="shared" si="29"/>
        <v/>
      </c>
      <c r="K51" s="59" t="str">
        <f t="shared" si="29"/>
        <v/>
      </c>
      <c r="L51" s="59" t="str">
        <f t="shared" si="29"/>
        <v/>
      </c>
      <c r="M51" s="59" t="str">
        <f t="shared" si="29"/>
        <v/>
      </c>
      <c r="N51" s="59" t="str">
        <f t="shared" si="29"/>
        <v/>
      </c>
      <c r="O51" s="59" t="str">
        <f t="shared" si="29"/>
        <v/>
      </c>
      <c r="P51" s="59" t="str">
        <f t="shared" si="29"/>
        <v/>
      </c>
      <c r="Q51" s="59" t="str">
        <f t="shared" si="29"/>
        <v/>
      </c>
      <c r="R51" s="59" t="str">
        <f t="shared" si="29"/>
        <v/>
      </c>
      <c r="S51" s="59" t="str">
        <f t="shared" si="29"/>
        <v/>
      </c>
      <c r="T51" s="59" t="str">
        <f t="shared" si="29"/>
        <v/>
      </c>
      <c r="U51" s="59" t="str">
        <f t="shared" si="29"/>
        <v/>
      </c>
      <c r="V51" s="59" t="str">
        <f t="shared" si="29"/>
        <v/>
      </c>
      <c r="W51" s="59" t="str">
        <f t="shared" si="29"/>
        <v/>
      </c>
      <c r="X51" s="59" t="str">
        <f t="shared" si="29"/>
        <v/>
      </c>
      <c r="Y51" s="59" t="str">
        <f t="shared" si="29"/>
        <v/>
      </c>
      <c r="Z51" s="59" t="str">
        <f t="shared" si="29"/>
        <v/>
      </c>
      <c r="AA51" s="59" t="str">
        <f t="shared" si="29"/>
        <v/>
      </c>
      <c r="AB51" s="59" t="str">
        <f t="shared" si="29"/>
        <v/>
      </c>
      <c r="AC51" s="59" t="str">
        <f t="shared" si="29"/>
        <v/>
      </c>
      <c r="AD51" s="59" t="str">
        <f t="shared" si="29"/>
        <v/>
      </c>
      <c r="AE51" s="59" t="str">
        <f t="shared" si="29"/>
        <v/>
      </c>
      <c r="AF51" s="59" t="str">
        <f t="shared" si="29"/>
        <v/>
      </c>
      <c r="AG51" s="59" t="str">
        <f t="shared" si="29"/>
        <v/>
      </c>
      <c r="AH51" s="59" t="str">
        <f t="shared" si="29"/>
        <v/>
      </c>
      <c r="AI51" s="59" t="str">
        <f t="shared" si="29"/>
        <v/>
      </c>
      <c r="AJ51" s="29"/>
      <c r="AK51" s="29"/>
    </row>
    <row r="52" spans="1:37" x14ac:dyDescent="0.2">
      <c r="A52" s="24" t="s">
        <v>28</v>
      </c>
      <c r="B52" s="27">
        <f t="shared" si="28"/>
        <v>0</v>
      </c>
      <c r="C52" s="159">
        <f>B47/240*35%</f>
        <v>3024.3402291666666</v>
      </c>
      <c r="D52" s="30">
        <f t="shared" ref="D52:D58" si="30">B52*C52</f>
        <v>0</v>
      </c>
      <c r="E52" s="29" t="str">
        <f>IF(E56&gt;0,(IF(E50="T",1,IF(E50="C",0,IF(E50="N",11,IF(E50="NF",6, IF(E50="NFO",6, IF(E50="NFS",2,""))))))-E56), IF(E50="T",1,IF(E50="C",0,IF(E50="N",8,IF(E50="NF",6, IF(E50="NFO",6, IF(E50="NFS",2,"")))))))</f>
        <v/>
      </c>
      <c r="F52" s="29" t="str">
        <f t="shared" ref="F52:AI52" si="31">IF(F56&gt;0,(IF(F50="T",1,IF(F50="C",0,IF(F50="N",11,IF(F50="NF",6, IF(F50="NFO",6, IF(F50="NFS",2,""))))))-F56), IF(F50="T",1,IF(F50="C",0,IF(F50="N",8,IF(F50="NF",6, IF(F50="NFO",6, IF(F50="NFS",2,"")))))))</f>
        <v/>
      </c>
      <c r="G52" s="29" t="str">
        <f t="shared" si="31"/>
        <v/>
      </c>
      <c r="H52" s="29" t="str">
        <f t="shared" si="31"/>
        <v/>
      </c>
      <c r="I52" s="29" t="str">
        <f t="shared" si="31"/>
        <v/>
      </c>
      <c r="J52" s="29" t="str">
        <f t="shared" si="31"/>
        <v/>
      </c>
      <c r="K52" s="29" t="str">
        <f t="shared" si="31"/>
        <v/>
      </c>
      <c r="L52" s="29" t="str">
        <f t="shared" si="31"/>
        <v/>
      </c>
      <c r="M52" s="29" t="str">
        <f t="shared" si="31"/>
        <v/>
      </c>
      <c r="N52" s="29" t="str">
        <f t="shared" si="31"/>
        <v/>
      </c>
      <c r="O52" s="29" t="str">
        <f t="shared" si="31"/>
        <v/>
      </c>
      <c r="P52" s="29" t="str">
        <f t="shared" si="31"/>
        <v/>
      </c>
      <c r="Q52" s="29" t="str">
        <f t="shared" si="31"/>
        <v/>
      </c>
      <c r="R52" s="29" t="str">
        <f t="shared" si="31"/>
        <v/>
      </c>
      <c r="S52" s="29" t="str">
        <f t="shared" si="31"/>
        <v/>
      </c>
      <c r="T52" s="29" t="str">
        <f t="shared" si="31"/>
        <v/>
      </c>
      <c r="U52" s="29" t="str">
        <f t="shared" si="31"/>
        <v/>
      </c>
      <c r="V52" s="29" t="str">
        <f t="shared" si="31"/>
        <v/>
      </c>
      <c r="W52" s="29" t="str">
        <f t="shared" si="31"/>
        <v/>
      </c>
      <c r="X52" s="29" t="str">
        <f t="shared" si="31"/>
        <v/>
      </c>
      <c r="Y52" s="29" t="str">
        <f t="shared" si="31"/>
        <v/>
      </c>
      <c r="Z52" s="29" t="str">
        <f t="shared" si="31"/>
        <v/>
      </c>
      <c r="AA52" s="29" t="str">
        <f t="shared" si="31"/>
        <v/>
      </c>
      <c r="AB52" s="29" t="str">
        <f t="shared" si="31"/>
        <v/>
      </c>
      <c r="AC52" s="29" t="str">
        <f t="shared" si="31"/>
        <v/>
      </c>
      <c r="AD52" s="29" t="str">
        <f t="shared" si="31"/>
        <v/>
      </c>
      <c r="AE52" s="29" t="str">
        <f t="shared" si="31"/>
        <v/>
      </c>
      <c r="AF52" s="29" t="str">
        <f t="shared" si="31"/>
        <v/>
      </c>
      <c r="AG52" s="29" t="str">
        <f t="shared" si="31"/>
        <v/>
      </c>
      <c r="AH52" s="29" t="str">
        <f t="shared" si="31"/>
        <v/>
      </c>
      <c r="AI52" s="29" t="str">
        <f t="shared" si="31"/>
        <v/>
      </c>
      <c r="AJ52" s="29"/>
      <c r="AK52" s="29"/>
    </row>
    <row r="53" spans="1:37" x14ac:dyDescent="0.2">
      <c r="A53" s="24" t="s">
        <v>30</v>
      </c>
      <c r="B53" s="27">
        <f t="shared" si="28"/>
        <v>40</v>
      </c>
      <c r="C53" s="159">
        <f>B47/240*180%</f>
        <v>15553.749750000001</v>
      </c>
      <c r="D53" s="30">
        <f t="shared" si="30"/>
        <v>622149.99</v>
      </c>
      <c r="E53" s="29" t="str">
        <f>IF(E57&gt;0, (IF(E50="MF",8,IF(E50="TF",7,IF(E50="CF",12,IF(E50="NF",0, IF(E50="NFS",0, IF(E50="NFF",0, IF(E50="NFFF",0,"")))))))-E57), IF(E50="MF",8,IF(E50="TF",7,IF(E50="CF",12,IF(E50="NF",0, IF(E50="NFS",0, IF(E50="NFF",0, IF(E50="NFFF",0,""))))))))</f>
        <v/>
      </c>
      <c r="F53" s="29" t="str">
        <f t="shared" ref="F53:AI53" si="32">IF(F57&gt;0, (IF(F50="MF",8,IF(F50="TF",7,IF(F50="CF",12,IF(F50="NF",0, IF(F50="NFS",0, IF(F50="NFF",0, IF(F50="NFFF",0,"")))))))-F57), IF(F50="MF",8,IF(F50="TF",7,IF(F50="CF",12,IF(F50="NF",0, IF(F50="NFS",0, IF(F50="NFF",0, IF(F50="NFFF",0,""))))))))</f>
        <v/>
      </c>
      <c r="G53" s="29">
        <f t="shared" si="32"/>
        <v>8</v>
      </c>
      <c r="H53" s="29">
        <f t="shared" si="32"/>
        <v>8</v>
      </c>
      <c r="I53" s="29" t="str">
        <f t="shared" si="32"/>
        <v/>
      </c>
      <c r="J53" s="29" t="str">
        <f t="shared" si="32"/>
        <v/>
      </c>
      <c r="K53" s="29" t="str">
        <f t="shared" si="32"/>
        <v/>
      </c>
      <c r="L53" s="29" t="str">
        <f t="shared" si="32"/>
        <v/>
      </c>
      <c r="M53" s="29" t="str">
        <f t="shared" si="32"/>
        <v/>
      </c>
      <c r="N53" s="29" t="str">
        <f t="shared" si="32"/>
        <v/>
      </c>
      <c r="O53" s="29" t="str">
        <f t="shared" si="32"/>
        <v/>
      </c>
      <c r="P53" s="29">
        <f t="shared" si="32"/>
        <v>8</v>
      </c>
      <c r="Q53" s="29" t="str">
        <f t="shared" si="32"/>
        <v/>
      </c>
      <c r="R53" s="29" t="str">
        <f t="shared" si="32"/>
        <v/>
      </c>
      <c r="S53" s="29" t="str">
        <f t="shared" si="32"/>
        <v/>
      </c>
      <c r="T53" s="29" t="str">
        <f t="shared" si="32"/>
        <v/>
      </c>
      <c r="U53" s="29" t="str">
        <f t="shared" si="32"/>
        <v/>
      </c>
      <c r="V53" s="29" t="str">
        <f t="shared" si="32"/>
        <v/>
      </c>
      <c r="W53" s="29">
        <f t="shared" si="32"/>
        <v>8</v>
      </c>
      <c r="X53" s="29" t="str">
        <f t="shared" si="32"/>
        <v/>
      </c>
      <c r="Y53" s="29" t="str">
        <f t="shared" si="32"/>
        <v/>
      </c>
      <c r="Z53" s="29" t="str">
        <f t="shared" si="32"/>
        <v/>
      </c>
      <c r="AA53" s="29" t="str">
        <f t="shared" si="32"/>
        <v/>
      </c>
      <c r="AB53" s="29" t="str">
        <f t="shared" si="32"/>
        <v/>
      </c>
      <c r="AC53" s="29" t="str">
        <f t="shared" si="32"/>
        <v/>
      </c>
      <c r="AD53" s="29">
        <f t="shared" si="32"/>
        <v>8</v>
      </c>
      <c r="AE53" s="29" t="str">
        <f t="shared" si="32"/>
        <v/>
      </c>
      <c r="AF53" s="29" t="str">
        <f t="shared" si="32"/>
        <v/>
      </c>
      <c r="AG53" s="29" t="str">
        <f t="shared" si="32"/>
        <v/>
      </c>
      <c r="AH53" s="29" t="str">
        <f t="shared" si="32"/>
        <v/>
      </c>
      <c r="AI53" s="29" t="str">
        <f t="shared" si="32"/>
        <v/>
      </c>
      <c r="AJ53" s="29"/>
      <c r="AK53" s="29"/>
    </row>
    <row r="54" spans="1:37" x14ac:dyDescent="0.2">
      <c r="A54" s="24" t="s">
        <v>31</v>
      </c>
      <c r="B54" s="27">
        <f t="shared" si="28"/>
        <v>0</v>
      </c>
      <c r="C54" s="159">
        <f>B47/240*215%</f>
        <v>18578.089979166667</v>
      </c>
      <c r="D54" s="30">
        <f t="shared" si="30"/>
        <v>0</v>
      </c>
      <c r="E54" s="29" t="str">
        <f>IF(E58&gt;0,( IF(E50="TF",1,IF(E50="CF",1,IF(E50="NF",5, IF(E50="NFO",2, IF(E50="NFS",6, IF(E50="NFF",8, IF(E50="NFFF",8,"")))))))-E58), IF(E50="TF",1,IF(E50="CF",1,IF(E50="NF",2, IF(E50="NFO",2, IF(E50="NFS",6, IF(E50="NFF",8, IF(E50="NFFF",8,""))))))))</f>
        <v/>
      </c>
      <c r="F54" s="29" t="str">
        <f t="shared" ref="F54:AI54" si="33">IF(F58&gt;0,( IF(F50="TF",1,IF(F50="CF",1,IF(F50="NF",5, IF(F50="NFO",2, IF(F50="NFS",6, IF(F50="NFF",8, IF(F50="NFFF",8,"")))))))-F58), IF(F50="TF",1,IF(F50="CF",1,IF(F50="NF",2, IF(F50="NFO",2, IF(F50="NFS",6, IF(F50="NFF",8, IF(F50="NFFF",8,""))))))))</f>
        <v/>
      </c>
      <c r="G54" s="29" t="str">
        <f t="shared" si="33"/>
        <v/>
      </c>
      <c r="H54" s="29" t="str">
        <f t="shared" si="33"/>
        <v/>
      </c>
      <c r="I54" s="29" t="str">
        <f t="shared" si="33"/>
        <v/>
      </c>
      <c r="J54" s="29" t="str">
        <f t="shared" si="33"/>
        <v/>
      </c>
      <c r="K54" s="29" t="str">
        <f t="shared" si="33"/>
        <v/>
      </c>
      <c r="L54" s="29" t="str">
        <f t="shared" si="33"/>
        <v/>
      </c>
      <c r="M54" s="29" t="str">
        <f t="shared" si="33"/>
        <v/>
      </c>
      <c r="N54" s="29" t="str">
        <f t="shared" si="33"/>
        <v/>
      </c>
      <c r="O54" s="29" t="str">
        <f t="shared" si="33"/>
        <v/>
      </c>
      <c r="P54" s="29" t="str">
        <f t="shared" si="33"/>
        <v/>
      </c>
      <c r="Q54" s="29" t="str">
        <f t="shared" si="33"/>
        <v/>
      </c>
      <c r="R54" s="29" t="str">
        <f t="shared" si="33"/>
        <v/>
      </c>
      <c r="S54" s="29" t="str">
        <f t="shared" si="33"/>
        <v/>
      </c>
      <c r="T54" s="29" t="str">
        <f t="shared" si="33"/>
        <v/>
      </c>
      <c r="U54" s="29" t="str">
        <f t="shared" si="33"/>
        <v/>
      </c>
      <c r="V54" s="29" t="str">
        <f t="shared" si="33"/>
        <v/>
      </c>
      <c r="W54" s="29" t="str">
        <f t="shared" si="33"/>
        <v/>
      </c>
      <c r="X54" s="29" t="str">
        <f t="shared" si="33"/>
        <v/>
      </c>
      <c r="Y54" s="29" t="str">
        <f t="shared" si="33"/>
        <v/>
      </c>
      <c r="Z54" s="29" t="str">
        <f t="shared" si="33"/>
        <v/>
      </c>
      <c r="AA54" s="29" t="str">
        <f t="shared" si="33"/>
        <v/>
      </c>
      <c r="AB54" s="29" t="str">
        <f t="shared" si="33"/>
        <v/>
      </c>
      <c r="AC54" s="29" t="str">
        <f t="shared" si="33"/>
        <v/>
      </c>
      <c r="AD54" s="29" t="str">
        <f t="shared" si="33"/>
        <v/>
      </c>
      <c r="AE54" s="29" t="str">
        <f t="shared" si="33"/>
        <v/>
      </c>
      <c r="AF54" s="29" t="str">
        <f t="shared" si="33"/>
        <v/>
      </c>
      <c r="AG54" s="29" t="str">
        <f t="shared" si="33"/>
        <v/>
      </c>
      <c r="AH54" s="29" t="str">
        <f t="shared" si="33"/>
        <v/>
      </c>
      <c r="AI54" s="29" t="str">
        <f t="shared" si="33"/>
        <v/>
      </c>
      <c r="AJ54" s="29"/>
      <c r="AK54" s="29"/>
    </row>
    <row r="55" spans="1:37" x14ac:dyDescent="0.2">
      <c r="A55" s="9" t="s">
        <v>32</v>
      </c>
      <c r="B55" s="27">
        <f t="shared" si="28"/>
        <v>0</v>
      </c>
      <c r="C55" s="30">
        <f>B47/240*125%</f>
        <v>10801.215104166668</v>
      </c>
      <c r="D55" s="30">
        <f t="shared" si="30"/>
        <v>0</v>
      </c>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29"/>
      <c r="AG55" s="29"/>
      <c r="AH55" s="29"/>
      <c r="AI55" s="29"/>
      <c r="AJ55" s="29"/>
      <c r="AK55" s="29"/>
    </row>
    <row r="56" spans="1:37" x14ac:dyDescent="0.2">
      <c r="A56" s="9" t="s">
        <v>33</v>
      </c>
      <c r="B56" s="27">
        <f t="shared" si="28"/>
        <v>0</v>
      </c>
      <c r="C56" s="30">
        <f>B47/240*175%</f>
        <v>15121.701145833335</v>
      </c>
      <c r="D56" s="30">
        <f t="shared" si="30"/>
        <v>0</v>
      </c>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29"/>
      <c r="AK56" s="29"/>
    </row>
    <row r="57" spans="1:37" x14ac:dyDescent="0.2">
      <c r="A57" s="9" t="s">
        <v>34</v>
      </c>
      <c r="B57" s="27">
        <f t="shared" si="28"/>
        <v>0</v>
      </c>
      <c r="C57" s="30">
        <f>B47/240*200%</f>
        <v>17281.944166666668</v>
      </c>
      <c r="D57" s="32">
        <f t="shared" si="30"/>
        <v>0</v>
      </c>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29"/>
      <c r="AK57" s="29"/>
    </row>
    <row r="58" spans="1:37" x14ac:dyDescent="0.2">
      <c r="A58" s="9" t="s">
        <v>35</v>
      </c>
      <c r="B58" s="27">
        <f t="shared" si="28"/>
        <v>0</v>
      </c>
      <c r="C58" s="30">
        <f>B47/240*250%</f>
        <v>21602.430208333335</v>
      </c>
      <c r="D58" s="34">
        <f t="shared" si="30"/>
        <v>0</v>
      </c>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27"/>
      <c r="AK58" s="27"/>
    </row>
    <row r="59" spans="1:37" x14ac:dyDescent="0.2">
      <c r="B59" s="37">
        <f>SUM(B51:B58)</f>
        <v>40</v>
      </c>
      <c r="C59" s="2"/>
      <c r="D59" s="38">
        <f>ROUND((SUM(D51:D58)),0)</f>
        <v>622150</v>
      </c>
      <c r="E59" s="39"/>
      <c r="F59" s="40"/>
      <c r="G59" s="41"/>
      <c r="H59" s="41"/>
      <c r="I59" s="41"/>
      <c r="J59" s="41"/>
      <c r="K59" s="41"/>
      <c r="L59" s="39"/>
      <c r="M59" s="40"/>
      <c r="N59" s="41"/>
      <c r="O59" s="41"/>
      <c r="P59" s="41"/>
      <c r="Q59" s="41"/>
      <c r="R59" s="41"/>
      <c r="S59" s="39"/>
      <c r="T59" s="40"/>
      <c r="U59" s="41"/>
      <c r="V59" s="41"/>
      <c r="W59" s="41"/>
      <c r="X59" s="41"/>
      <c r="Y59" s="41"/>
      <c r="Z59" s="39"/>
      <c r="AA59" s="39"/>
      <c r="AB59" s="41"/>
      <c r="AC59" s="41"/>
      <c r="AD59" s="41"/>
      <c r="AE59" s="41"/>
      <c r="AF59" s="41"/>
      <c r="AG59" s="39"/>
      <c r="AH59" s="41"/>
      <c r="AI59" s="41"/>
      <c r="AJ59" s="41"/>
      <c r="AK59" s="41"/>
    </row>
    <row r="60" spans="1:37" x14ac:dyDescent="0.2">
      <c r="B60" s="43">
        <f>SUM(B51:B54)-$AL$4</f>
        <v>-136</v>
      </c>
      <c r="D60" s="44"/>
      <c r="E60" s="53"/>
      <c r="F60" s="54"/>
      <c r="G60" s="53"/>
      <c r="H60" s="55"/>
      <c r="I60" s="55"/>
      <c r="J60" s="55"/>
      <c r="K60" s="55"/>
      <c r="L60" s="53"/>
      <c r="M60" s="54"/>
      <c r="N60" s="53"/>
      <c r="O60" s="55"/>
      <c r="P60" s="55"/>
      <c r="Q60" s="55"/>
      <c r="R60" s="55"/>
      <c r="S60" s="53"/>
      <c r="T60" s="54"/>
      <c r="U60" s="53"/>
      <c r="V60" s="55"/>
      <c r="W60" s="55"/>
      <c r="X60" s="55"/>
      <c r="Y60" s="55"/>
      <c r="Z60" s="53"/>
      <c r="AA60" s="53"/>
      <c r="AB60" s="53"/>
      <c r="AC60" s="55"/>
      <c r="AD60" s="55"/>
      <c r="AE60" s="55"/>
      <c r="AF60" s="55"/>
      <c r="AG60" s="53"/>
      <c r="AH60" s="55"/>
      <c r="AI60" s="55"/>
      <c r="AJ60" s="55"/>
      <c r="AK60" s="56"/>
    </row>
    <row r="61" spans="1:37" ht="15.75" customHeight="1" x14ac:dyDescent="0.2">
      <c r="A61" s="9" t="s">
        <v>108</v>
      </c>
      <c r="B61" s="163">
        <f>+B47</f>
        <v>2073833.3</v>
      </c>
      <c r="C61" s="164"/>
      <c r="D61" s="165"/>
      <c r="E61" s="10">
        <f t="shared" ref="E61:AF61" si="34">+D61+1</f>
        <v>1</v>
      </c>
      <c r="F61" s="10">
        <f t="shared" si="34"/>
        <v>2</v>
      </c>
      <c r="G61" s="10">
        <f t="shared" si="34"/>
        <v>3</v>
      </c>
      <c r="H61" s="10">
        <f t="shared" si="34"/>
        <v>4</v>
      </c>
      <c r="I61" s="10">
        <f t="shared" si="34"/>
        <v>5</v>
      </c>
      <c r="J61" s="10">
        <f t="shared" si="34"/>
        <v>6</v>
      </c>
      <c r="K61" s="10">
        <f t="shared" si="34"/>
        <v>7</v>
      </c>
      <c r="L61" s="10">
        <f t="shared" si="34"/>
        <v>8</v>
      </c>
      <c r="M61" s="10">
        <f t="shared" si="34"/>
        <v>9</v>
      </c>
      <c r="N61" s="10">
        <f t="shared" si="34"/>
        <v>10</v>
      </c>
      <c r="O61" s="10">
        <f t="shared" si="34"/>
        <v>11</v>
      </c>
      <c r="P61" s="10">
        <f t="shared" si="34"/>
        <v>12</v>
      </c>
      <c r="Q61" s="10">
        <f t="shared" si="34"/>
        <v>13</v>
      </c>
      <c r="R61" s="10">
        <f t="shared" si="34"/>
        <v>14</v>
      </c>
      <c r="S61" s="10">
        <f t="shared" si="34"/>
        <v>15</v>
      </c>
      <c r="T61" s="10">
        <f t="shared" si="34"/>
        <v>16</v>
      </c>
      <c r="U61" s="10">
        <f t="shared" si="34"/>
        <v>17</v>
      </c>
      <c r="V61" s="10">
        <f t="shared" si="34"/>
        <v>18</v>
      </c>
      <c r="W61" s="10">
        <f t="shared" si="34"/>
        <v>19</v>
      </c>
      <c r="X61" s="10">
        <f t="shared" si="34"/>
        <v>20</v>
      </c>
      <c r="Y61" s="10">
        <f t="shared" si="34"/>
        <v>21</v>
      </c>
      <c r="Z61" s="10">
        <f t="shared" si="34"/>
        <v>22</v>
      </c>
      <c r="AA61" s="10">
        <f t="shared" si="34"/>
        <v>23</v>
      </c>
      <c r="AB61" s="10">
        <f t="shared" si="34"/>
        <v>24</v>
      </c>
      <c r="AC61" s="10">
        <f t="shared" si="34"/>
        <v>25</v>
      </c>
      <c r="AD61" s="10">
        <f t="shared" si="34"/>
        <v>26</v>
      </c>
      <c r="AE61" s="10">
        <f t="shared" si="34"/>
        <v>27</v>
      </c>
      <c r="AF61" s="10">
        <f t="shared" si="34"/>
        <v>28</v>
      </c>
      <c r="AG61" s="10">
        <v>29</v>
      </c>
      <c r="AH61" s="10">
        <v>30</v>
      </c>
      <c r="AI61" s="10">
        <v>31</v>
      </c>
      <c r="AJ61" s="12"/>
      <c r="AK61" s="12"/>
    </row>
    <row r="62" spans="1:37" ht="15.75" customHeight="1" x14ac:dyDescent="0.2">
      <c r="A62" s="13"/>
      <c r="B62" s="14" t="s">
        <v>7</v>
      </c>
      <c r="C62" s="14" t="s">
        <v>8</v>
      </c>
      <c r="D62" s="14" t="s">
        <v>9</v>
      </c>
      <c r="E62" s="121" t="s">
        <v>10</v>
      </c>
      <c r="F62" s="19" t="s">
        <v>14</v>
      </c>
      <c r="G62" s="57" t="s">
        <v>15</v>
      </c>
      <c r="H62" s="19" t="s">
        <v>16</v>
      </c>
      <c r="I62" s="19" t="s">
        <v>11</v>
      </c>
      <c r="J62" s="58" t="s">
        <v>11</v>
      </c>
      <c r="K62" s="19" t="s">
        <v>12</v>
      </c>
      <c r="L62" s="19" t="s">
        <v>13</v>
      </c>
      <c r="M62" s="19" t="s">
        <v>14</v>
      </c>
      <c r="N62" s="57" t="s">
        <v>15</v>
      </c>
      <c r="O62" s="19" t="s">
        <v>16</v>
      </c>
      <c r="P62" s="19" t="s">
        <v>11</v>
      </c>
      <c r="Q62" s="58" t="s">
        <v>11</v>
      </c>
      <c r="R62" s="19" t="s">
        <v>12</v>
      </c>
      <c r="S62" s="19" t="s">
        <v>13</v>
      </c>
      <c r="T62" s="19" t="s">
        <v>14</v>
      </c>
      <c r="U62" s="57" t="s">
        <v>15</v>
      </c>
      <c r="V62" s="121" t="s">
        <v>10</v>
      </c>
      <c r="W62" s="19" t="s">
        <v>11</v>
      </c>
      <c r="X62" s="58" t="s">
        <v>11</v>
      </c>
      <c r="Y62" s="19" t="s">
        <v>12</v>
      </c>
      <c r="Z62" s="19" t="s">
        <v>13</v>
      </c>
      <c r="AA62" s="19" t="s">
        <v>14</v>
      </c>
      <c r="AB62" s="57" t="s">
        <v>15</v>
      </c>
      <c r="AC62" s="19" t="s">
        <v>16</v>
      </c>
      <c r="AD62" s="19" t="s">
        <v>11</v>
      </c>
      <c r="AE62" s="58" t="s">
        <v>11</v>
      </c>
      <c r="AF62" s="19" t="s">
        <v>12</v>
      </c>
      <c r="AG62" s="19" t="s">
        <v>13</v>
      </c>
      <c r="AH62" s="19" t="s">
        <v>14</v>
      </c>
      <c r="AI62" s="57" t="s">
        <v>15</v>
      </c>
      <c r="AJ62" s="51"/>
      <c r="AK62" s="20"/>
    </row>
    <row r="63" spans="1:37" ht="15.75" customHeight="1" x14ac:dyDescent="0.2">
      <c r="A63" s="22" t="s">
        <v>18</v>
      </c>
      <c r="B63" s="170" t="s">
        <v>19</v>
      </c>
      <c r="C63" s="171"/>
      <c r="D63" s="172"/>
      <c r="E63" s="19" t="s">
        <v>11</v>
      </c>
      <c r="F63" s="19"/>
      <c r="G63" s="19" t="s">
        <v>11</v>
      </c>
      <c r="H63" s="19"/>
      <c r="I63" s="19"/>
      <c r="J63" s="19"/>
      <c r="K63" s="19"/>
      <c r="L63" s="19"/>
      <c r="M63" s="19"/>
      <c r="N63" s="19" t="s">
        <v>11</v>
      </c>
      <c r="O63" s="19"/>
      <c r="P63" s="19"/>
      <c r="Q63" s="19"/>
      <c r="R63" s="19"/>
      <c r="S63" s="19"/>
      <c r="T63" s="19"/>
      <c r="U63" s="19" t="s">
        <v>11</v>
      </c>
      <c r="V63" s="19" t="s">
        <v>11</v>
      </c>
      <c r="W63" s="19"/>
      <c r="X63" s="19"/>
      <c r="Y63" s="19"/>
      <c r="Z63" s="19"/>
      <c r="AA63" s="19"/>
      <c r="AB63" s="19" t="s">
        <v>11</v>
      </c>
      <c r="AC63" s="19"/>
      <c r="AD63" s="19"/>
      <c r="AE63" s="19"/>
      <c r="AF63" s="19"/>
      <c r="AG63" s="19"/>
      <c r="AH63" s="19"/>
      <c r="AI63" s="19" t="s">
        <v>11</v>
      </c>
      <c r="AJ63" s="52"/>
      <c r="AK63" s="24"/>
    </row>
    <row r="64" spans="1:37" ht="15.75" hidden="1" customHeight="1" x14ac:dyDescent="0.2">
      <c r="A64" s="167" t="s">
        <v>23</v>
      </c>
      <c r="B64" s="168"/>
      <c r="C64" s="168"/>
      <c r="D64" s="169"/>
      <c r="E64" s="25" t="str">
        <f>IF(AND(E63="URG",E62="S"),"URGS",IF(AND(E63="N",E62="F",F62="F"),"NFFF",IF(AND(E63="N",E62="D",F62="F"),"NFF",IF(AND(E63="N",E62="D"),"NFO",IF(AND(E63="N",E62="S"),"NFS",IF(AND(E63="N",E62="F"),"NF",IF(AND(E63="N",E62="D"),"NF",IF(E63="N","N",IF(AND(E63="M",E62="F"),"MF",IF(AND(E63="M",E62="D"),"MF",IF(E63="M","M",IF(AND(E63="T",E62="F"),"TF",IF(AND(E63="T",E62="D"),"TF",IF(E63="T","T",IF(AND(E63="C",E62="F"),"CF",IF(AND(E63="C",E62="D"),"CF",IF(E63="C","C",IF(AND(E63="L",E62="F"),"LF",IF(AND(E63="L",E62="D"),"LF", IF(E63="L","L",IF(E63="SC","PS", IF(E63="SA","PS",IF(E63="TV","PS", IF(E63="MI","PS", IF(E63="MT","PS", IF(E63="URG","URGO",""))))))))))))))))))))))))))</f>
        <v>MF</v>
      </c>
      <c r="F64" s="25" t="str">
        <f t="shared" ref="F64:K64" si="35">IF(AND(F63="URG",F62="S"),"URGS",IF(AND(F63="N",F62="F",G62="F"),"NFFF",IF(AND(F63="N",F62="D",G62="F"),"NFF",IF(AND(F63="N",F62="D"),"NFO",IF(AND(F63="N",F62="S"),"NFS",IF(AND(F63="N",F62="F"),"NF",IF(AND(F63="N",F62="D"),"NF",IF(F63="N","N",IF(AND(F63="M",F62="F"),"MF",IF(AND(F63="M",F62="D"),"MF",IF(F63="M","M",IF(AND(F63="T",F62="F"),"TF",IF(AND(F63="T",F62="D"),"TF",IF(F63="T","T",IF(AND(F63="C",F62="F"),"CF",IF(AND(F63="C",F62="D"),"CF",IF(F63="C","C",IF(AND(F63="L",F62="F"),"LF",IF(AND(F63="L",F62="D"),"LF", IF(F63="L","L",IF(F63="SC","PS", IF(F63="SA","PS",IF(F63="TV","PS", IF(F63="MI","PS", IF(F63="MT","PS", IF(F63="URG","URGO",""))))))))))))))))))))))))))</f>
        <v/>
      </c>
      <c r="G64" s="25" t="str">
        <f t="shared" si="35"/>
        <v>MF</v>
      </c>
      <c r="H64" s="25" t="str">
        <f t="shared" si="35"/>
        <v/>
      </c>
      <c r="I64" s="25" t="str">
        <f t="shared" si="35"/>
        <v/>
      </c>
      <c r="J64" s="25" t="str">
        <f t="shared" si="35"/>
        <v/>
      </c>
      <c r="K64" s="25" t="str">
        <f t="shared" si="35"/>
        <v/>
      </c>
      <c r="L64" s="25" t="str">
        <f t="shared" ref="L64:AI64" si="36">IF(AND(L63="URG",L62="S"),"URGS",IF(AND(L63="N",L62="F",M62="F"),"NFFF",IF(AND(L63="N",L62="D",M62="F"),"NFF",IF(AND(L63="N",L62="D"),"NFO",IF(AND(L63="N",L62="S"),"NFS",IF(AND(L63="N",L62="F"),"NF",IF(AND(L63="N",L62="D"),"NF",IF(L63="N","N",IF(AND(L63="M",L62="F"),"MF",IF(AND(L63="M",L62="D"),"MF",IF(L63="M","M",IF(AND(L63="T",L62="F"),"TF",IF(AND(L63="T",L62="D"),"TF",IF(L63="T","T",IF(AND(L63="C",L62="F"),"CF",IF(AND(L63="C",L62="D"),"CF",IF(L63="C","C",IF(AND(L63="L",L62="F"),"LF",IF(AND(L63="L",L62="D"),"LF", IF(L63="L","L",IF(L63="SC","PS", IF(L63="SA","PS",IF(L63="TV","PS", IF(L63="MI","PS", IF(L63="MT","PS", IF(L63="URG","URGO",""))))))))))))))))))))))))))</f>
        <v/>
      </c>
      <c r="M64" s="25" t="str">
        <f t="shared" si="36"/>
        <v/>
      </c>
      <c r="N64" s="25" t="str">
        <f t="shared" si="36"/>
        <v>MF</v>
      </c>
      <c r="O64" s="25" t="str">
        <f t="shared" si="36"/>
        <v/>
      </c>
      <c r="P64" s="25" t="str">
        <f t="shared" si="36"/>
        <v/>
      </c>
      <c r="Q64" s="25" t="str">
        <f t="shared" si="36"/>
        <v/>
      </c>
      <c r="R64" s="25" t="str">
        <f t="shared" si="36"/>
        <v/>
      </c>
      <c r="S64" s="25" t="str">
        <f t="shared" si="36"/>
        <v/>
      </c>
      <c r="T64" s="25" t="str">
        <f t="shared" si="36"/>
        <v/>
      </c>
      <c r="U64" s="25" t="str">
        <f t="shared" si="36"/>
        <v>MF</v>
      </c>
      <c r="V64" s="25" t="str">
        <f t="shared" si="36"/>
        <v>MF</v>
      </c>
      <c r="W64" s="25" t="str">
        <f t="shared" si="36"/>
        <v/>
      </c>
      <c r="X64" s="25" t="str">
        <f t="shared" si="36"/>
        <v/>
      </c>
      <c r="Y64" s="25" t="str">
        <f t="shared" si="36"/>
        <v/>
      </c>
      <c r="Z64" s="25" t="str">
        <f t="shared" si="36"/>
        <v/>
      </c>
      <c r="AA64" s="25" t="str">
        <f t="shared" si="36"/>
        <v/>
      </c>
      <c r="AB64" s="25" t="str">
        <f t="shared" si="36"/>
        <v>MF</v>
      </c>
      <c r="AC64" s="25" t="str">
        <f t="shared" si="36"/>
        <v/>
      </c>
      <c r="AD64" s="25" t="str">
        <f t="shared" si="36"/>
        <v/>
      </c>
      <c r="AE64" s="25" t="str">
        <f t="shared" si="36"/>
        <v/>
      </c>
      <c r="AF64" s="25" t="str">
        <f t="shared" si="36"/>
        <v/>
      </c>
      <c r="AG64" s="25" t="str">
        <f t="shared" si="36"/>
        <v/>
      </c>
      <c r="AH64" s="25" t="str">
        <f t="shared" si="36"/>
        <v/>
      </c>
      <c r="AI64" s="25" t="str">
        <f t="shared" si="36"/>
        <v>MF</v>
      </c>
      <c r="AJ64" s="9"/>
      <c r="AK64" s="9"/>
    </row>
    <row r="65" spans="1:37" x14ac:dyDescent="0.2">
      <c r="A65" s="26" t="s">
        <v>24</v>
      </c>
      <c r="B65" s="27">
        <f t="shared" ref="B65:B72" si="37">SUM(E65:AK65)</f>
        <v>0</v>
      </c>
      <c r="C65" s="158">
        <f>B61/240</f>
        <v>8640.972083333334</v>
      </c>
      <c r="D65" s="28">
        <f>B65*C65*0</f>
        <v>0</v>
      </c>
      <c r="E65" s="59" t="str">
        <f>IF(E69&gt;0,(IF(AND(E64="PS",E62="S"),4,IF(E64="M",6,IF(E64="T",5,IF(E64="C",11,IF(E64="N",0,IF(E64="NF",0,IF(E64="NFO",0, IF(E64="URGS",4,IF(E64="URGO",8, IF(E64="PS",8,""))))))))))-E69), IF(AND(E64="PS",E62="S"),4,IF(E64="M",6,IF(E64="T",5,IF(E64="C",11,IF(E64="N",0,IF(E64="NF",0,IF(E64="NFO",0, IF(E64="URGS",4,IF(E64="URGO",8, IF(E64="PS",8,"")))))))))))</f>
        <v/>
      </c>
      <c r="F65" s="59" t="str">
        <f t="shared" ref="F65:AI65" si="38">IF(F69&gt;0,(IF(AND(F64="PS",F62="S"),4,IF(F64="M",6,IF(F64="T",5,IF(F64="C",11,IF(F64="N",0,IF(F64="NF",0,IF(F64="NFO",0, IF(F64="URGS",4,IF(F64="URGO",8, IF(F64="PS",8,""))))))))))-F69), IF(AND(F64="PS",F62="S"),4,IF(F64="M",6,IF(F64="T",5,IF(F64="C",11,IF(F64="N",0,IF(F64="NF",0,IF(F64="NFO",0, IF(F64="URGS",4,IF(F64="URGO",8, IF(F64="PS",8,"")))))))))))</f>
        <v/>
      </c>
      <c r="G65" s="59" t="str">
        <f t="shared" si="38"/>
        <v/>
      </c>
      <c r="H65" s="59" t="str">
        <f t="shared" si="38"/>
        <v/>
      </c>
      <c r="I65" s="59" t="str">
        <f t="shared" si="38"/>
        <v/>
      </c>
      <c r="J65" s="59" t="str">
        <f t="shared" si="38"/>
        <v/>
      </c>
      <c r="K65" s="59" t="str">
        <f t="shared" si="38"/>
        <v/>
      </c>
      <c r="L65" s="59" t="str">
        <f t="shared" si="38"/>
        <v/>
      </c>
      <c r="M65" s="59" t="str">
        <f t="shared" si="38"/>
        <v/>
      </c>
      <c r="N65" s="59" t="str">
        <f t="shared" si="38"/>
        <v/>
      </c>
      <c r="O65" s="59" t="str">
        <f t="shared" si="38"/>
        <v/>
      </c>
      <c r="P65" s="59" t="str">
        <f t="shared" si="38"/>
        <v/>
      </c>
      <c r="Q65" s="59" t="str">
        <f t="shared" si="38"/>
        <v/>
      </c>
      <c r="R65" s="59" t="str">
        <f t="shared" si="38"/>
        <v/>
      </c>
      <c r="S65" s="59" t="str">
        <f t="shared" si="38"/>
        <v/>
      </c>
      <c r="T65" s="59" t="str">
        <f t="shared" si="38"/>
        <v/>
      </c>
      <c r="U65" s="59" t="str">
        <f t="shared" si="38"/>
        <v/>
      </c>
      <c r="V65" s="59" t="str">
        <f t="shared" si="38"/>
        <v/>
      </c>
      <c r="W65" s="59" t="str">
        <f t="shared" si="38"/>
        <v/>
      </c>
      <c r="X65" s="59" t="str">
        <f t="shared" si="38"/>
        <v/>
      </c>
      <c r="Y65" s="59" t="str">
        <f t="shared" si="38"/>
        <v/>
      </c>
      <c r="Z65" s="59" t="str">
        <f t="shared" si="38"/>
        <v/>
      </c>
      <c r="AA65" s="59" t="str">
        <f t="shared" si="38"/>
        <v/>
      </c>
      <c r="AB65" s="59" t="str">
        <f t="shared" si="38"/>
        <v/>
      </c>
      <c r="AC65" s="59" t="str">
        <f t="shared" si="38"/>
        <v/>
      </c>
      <c r="AD65" s="59" t="str">
        <f t="shared" si="38"/>
        <v/>
      </c>
      <c r="AE65" s="59" t="str">
        <f t="shared" si="38"/>
        <v/>
      </c>
      <c r="AF65" s="59" t="str">
        <f t="shared" si="38"/>
        <v/>
      </c>
      <c r="AG65" s="59" t="str">
        <f t="shared" si="38"/>
        <v/>
      </c>
      <c r="AH65" s="59" t="str">
        <f t="shared" si="38"/>
        <v/>
      </c>
      <c r="AI65" s="59" t="str">
        <f t="shared" si="38"/>
        <v/>
      </c>
      <c r="AJ65" s="29"/>
      <c r="AK65" s="29"/>
    </row>
    <row r="66" spans="1:37" ht="15.75" customHeight="1" x14ac:dyDescent="0.2">
      <c r="A66" s="24" t="s">
        <v>28</v>
      </c>
      <c r="B66" s="27">
        <f t="shared" si="37"/>
        <v>0</v>
      </c>
      <c r="C66" s="159">
        <f>B61/240*35%</f>
        <v>3024.3402291666666</v>
      </c>
      <c r="D66" s="30">
        <f t="shared" ref="D66:D72" si="39">B66*C66</f>
        <v>0</v>
      </c>
      <c r="E66" s="29" t="str">
        <f>IF(E70&gt;0,(IF(E64="T",1,IF(E64="C",0,IF(E64="N",11,IF(E64="NF",6, IF(E64="NFO",6, IF(E64="NFS",2,""))))))-E70), IF(E64="T",1,IF(E64="C",0,IF(E64="N",8,IF(E64="NF",6, IF(E64="NFO",6, IF(E64="NFS",2,"")))))))</f>
        <v/>
      </c>
      <c r="F66" s="29" t="str">
        <f t="shared" ref="F66:AI66" si="40">IF(F70&gt;0,(IF(F64="T",1,IF(F64="C",0,IF(F64="N",11,IF(F64="NF",6, IF(F64="NFO",6, IF(F64="NFS",2,""))))))-F70), IF(F64="T",1,IF(F64="C",0,IF(F64="N",8,IF(F64="NF",6, IF(F64="NFO",6, IF(F64="NFS",2,"")))))))</f>
        <v/>
      </c>
      <c r="G66" s="29" t="str">
        <f t="shared" si="40"/>
        <v/>
      </c>
      <c r="H66" s="29" t="str">
        <f t="shared" si="40"/>
        <v/>
      </c>
      <c r="I66" s="29" t="str">
        <f t="shared" si="40"/>
        <v/>
      </c>
      <c r="J66" s="29" t="str">
        <f t="shared" si="40"/>
        <v/>
      </c>
      <c r="K66" s="29" t="str">
        <f t="shared" si="40"/>
        <v/>
      </c>
      <c r="L66" s="29" t="str">
        <f t="shared" si="40"/>
        <v/>
      </c>
      <c r="M66" s="29" t="str">
        <f t="shared" si="40"/>
        <v/>
      </c>
      <c r="N66" s="29" t="str">
        <f t="shared" si="40"/>
        <v/>
      </c>
      <c r="O66" s="29" t="str">
        <f t="shared" si="40"/>
        <v/>
      </c>
      <c r="P66" s="29" t="str">
        <f t="shared" si="40"/>
        <v/>
      </c>
      <c r="Q66" s="29" t="str">
        <f t="shared" si="40"/>
        <v/>
      </c>
      <c r="R66" s="29" t="str">
        <f t="shared" si="40"/>
        <v/>
      </c>
      <c r="S66" s="29" t="str">
        <f t="shared" si="40"/>
        <v/>
      </c>
      <c r="T66" s="29" t="str">
        <f t="shared" si="40"/>
        <v/>
      </c>
      <c r="U66" s="29" t="str">
        <f t="shared" si="40"/>
        <v/>
      </c>
      <c r="V66" s="29" t="str">
        <f t="shared" si="40"/>
        <v/>
      </c>
      <c r="W66" s="29" t="str">
        <f t="shared" si="40"/>
        <v/>
      </c>
      <c r="X66" s="29" t="str">
        <f t="shared" si="40"/>
        <v/>
      </c>
      <c r="Y66" s="29" t="str">
        <f t="shared" si="40"/>
        <v/>
      </c>
      <c r="Z66" s="29" t="str">
        <f t="shared" si="40"/>
        <v/>
      </c>
      <c r="AA66" s="29" t="str">
        <f t="shared" si="40"/>
        <v/>
      </c>
      <c r="AB66" s="29" t="str">
        <f t="shared" si="40"/>
        <v/>
      </c>
      <c r="AC66" s="29" t="str">
        <f t="shared" si="40"/>
        <v/>
      </c>
      <c r="AD66" s="29" t="str">
        <f t="shared" si="40"/>
        <v/>
      </c>
      <c r="AE66" s="29" t="str">
        <f t="shared" si="40"/>
        <v/>
      </c>
      <c r="AF66" s="29" t="str">
        <f t="shared" si="40"/>
        <v/>
      </c>
      <c r="AG66" s="29" t="str">
        <f t="shared" si="40"/>
        <v/>
      </c>
      <c r="AH66" s="29" t="str">
        <f t="shared" si="40"/>
        <v/>
      </c>
      <c r="AI66" s="29" t="str">
        <f t="shared" si="40"/>
        <v/>
      </c>
      <c r="AJ66" s="29"/>
      <c r="AK66" s="29"/>
    </row>
    <row r="67" spans="1:37" ht="15.75" customHeight="1" x14ac:dyDescent="0.2">
      <c r="A67" s="24" t="s">
        <v>30</v>
      </c>
      <c r="B67" s="27">
        <f t="shared" si="37"/>
        <v>56</v>
      </c>
      <c r="C67" s="159">
        <f>B61/240*180%</f>
        <v>15553.749750000001</v>
      </c>
      <c r="D67" s="30">
        <f t="shared" si="39"/>
        <v>871009.98600000003</v>
      </c>
      <c r="E67" s="29">
        <f>IF(E71&gt;0, (IF(E64="MF",8,IF(E64="TF",7,IF(E64="CF",12,IF(E64="NF",0, IF(E64="NFS",0, IF(E64="NFF",0, IF(E64="NFFF",0,"")))))))-E71), IF(E64="MF",8,IF(E64="TF",7,IF(E64="CF",12,IF(E64="NF",0, IF(E64="NFS",0, IF(E64="NFF",0, IF(E64="NFFF",0,""))))))))</f>
        <v>8</v>
      </c>
      <c r="F67" s="29" t="str">
        <f t="shared" ref="F67:AI67" si="41">IF(F71&gt;0, (IF(F64="MF",8,IF(F64="TF",7,IF(F64="CF",12,IF(F64="NF",0, IF(F64="NFS",0, IF(F64="NFF",0, IF(F64="NFFF",0,"")))))))-F71), IF(F64="MF",8,IF(F64="TF",7,IF(F64="CF",12,IF(F64="NF",0, IF(F64="NFS",0, IF(F64="NFF",0, IF(F64="NFFF",0,""))))))))</f>
        <v/>
      </c>
      <c r="G67" s="29">
        <f t="shared" si="41"/>
        <v>8</v>
      </c>
      <c r="H67" s="29" t="str">
        <f t="shared" si="41"/>
        <v/>
      </c>
      <c r="I67" s="29" t="str">
        <f>IF(I71&gt;0, (IF(I64="MF",8,IF(I64="TF",7,IF(I64="CF",12,IF(I64="NF",0, IF(I64="NFS",0, IF(I64="NFF",0, IF(I64="NFFF",0,"")))))))-I71), IF(I64="MF",8,IF(I64="TF",7,IF(I64="CF",12,IF(I64="NF",0, IF(I64="NFS",0, IF(I64="NFF",0, IF(I64="NFFF",0,""))))))))</f>
        <v/>
      </c>
      <c r="J67" s="29" t="str">
        <f t="shared" si="41"/>
        <v/>
      </c>
      <c r="K67" s="29" t="str">
        <f t="shared" si="41"/>
        <v/>
      </c>
      <c r="L67" s="29" t="str">
        <f t="shared" si="41"/>
        <v/>
      </c>
      <c r="M67" s="29" t="str">
        <f t="shared" si="41"/>
        <v/>
      </c>
      <c r="N67" s="29">
        <f t="shared" si="41"/>
        <v>8</v>
      </c>
      <c r="O67" s="29" t="str">
        <f t="shared" si="41"/>
        <v/>
      </c>
      <c r="P67" s="29" t="str">
        <f t="shared" si="41"/>
        <v/>
      </c>
      <c r="Q67" s="29" t="str">
        <f t="shared" si="41"/>
        <v/>
      </c>
      <c r="R67" s="29" t="str">
        <f t="shared" si="41"/>
        <v/>
      </c>
      <c r="S67" s="29" t="str">
        <f t="shared" si="41"/>
        <v/>
      </c>
      <c r="T67" s="29" t="str">
        <f t="shared" si="41"/>
        <v/>
      </c>
      <c r="U67" s="29">
        <f t="shared" si="41"/>
        <v>8</v>
      </c>
      <c r="V67" s="29">
        <f t="shared" si="41"/>
        <v>8</v>
      </c>
      <c r="W67" s="29" t="str">
        <f t="shared" si="41"/>
        <v/>
      </c>
      <c r="X67" s="29" t="str">
        <f t="shared" si="41"/>
        <v/>
      </c>
      <c r="Y67" s="29" t="str">
        <f t="shared" si="41"/>
        <v/>
      </c>
      <c r="Z67" s="29" t="str">
        <f t="shared" si="41"/>
        <v/>
      </c>
      <c r="AA67" s="29" t="str">
        <f t="shared" si="41"/>
        <v/>
      </c>
      <c r="AB67" s="29">
        <f t="shared" si="41"/>
        <v>8</v>
      </c>
      <c r="AC67" s="29" t="str">
        <f t="shared" si="41"/>
        <v/>
      </c>
      <c r="AD67" s="29" t="str">
        <f t="shared" si="41"/>
        <v/>
      </c>
      <c r="AE67" s="29" t="str">
        <f t="shared" si="41"/>
        <v/>
      </c>
      <c r="AF67" s="29" t="str">
        <f t="shared" si="41"/>
        <v/>
      </c>
      <c r="AG67" s="29" t="str">
        <f t="shared" si="41"/>
        <v/>
      </c>
      <c r="AH67" s="29" t="str">
        <f t="shared" si="41"/>
        <v/>
      </c>
      <c r="AI67" s="29">
        <f t="shared" si="41"/>
        <v>8</v>
      </c>
      <c r="AJ67" s="29"/>
      <c r="AK67" s="29"/>
    </row>
    <row r="68" spans="1:37" ht="15.75" customHeight="1" x14ac:dyDescent="0.2">
      <c r="A68" s="24" t="s">
        <v>31</v>
      </c>
      <c r="B68" s="27">
        <f t="shared" si="37"/>
        <v>0</v>
      </c>
      <c r="C68" s="159">
        <f>B61/240*215%</f>
        <v>18578.089979166667</v>
      </c>
      <c r="D68" s="30">
        <f t="shared" si="39"/>
        <v>0</v>
      </c>
      <c r="E68" s="29" t="str">
        <f>IF(E72&gt;0,( IF(E64="TF",1,IF(E64="CF",1,IF(E64="NF",5, IF(E64="NFO",2, IF(E64="NFS",6, IF(E64="NFF",8, IF(E64="NFFF",8,"")))))))-E72), IF(E64="TF",1,IF(E64="CF",1,IF(E64="NF",2, IF(E64="NFO",2, IF(E64="NFS",6, IF(E64="NFF",8, IF(E64="NFFF",8,""))))))))</f>
        <v/>
      </c>
      <c r="F68" s="29" t="str">
        <f t="shared" ref="F68:AI68" si="42">IF(F72&gt;0,( IF(F64="TF",1,IF(F64="CF",1,IF(F64="NF",5, IF(F64="NFO",2, IF(F64="NFS",6, IF(F64="NFF",8, IF(F64="NFFF",8,"")))))))-F72), IF(F64="TF",1,IF(F64="CF",1,IF(F64="NF",2, IF(F64="NFO",2, IF(F64="NFS",6, IF(F64="NFF",8, IF(F64="NFFF",8,""))))))))</f>
        <v/>
      </c>
      <c r="G68" s="29" t="str">
        <f t="shared" si="42"/>
        <v/>
      </c>
      <c r="H68" s="29" t="str">
        <f t="shared" si="42"/>
        <v/>
      </c>
      <c r="I68" s="29" t="str">
        <f t="shared" si="42"/>
        <v/>
      </c>
      <c r="J68" s="29" t="str">
        <f t="shared" si="42"/>
        <v/>
      </c>
      <c r="K68" s="29" t="str">
        <f t="shared" si="42"/>
        <v/>
      </c>
      <c r="L68" s="29" t="str">
        <f t="shared" si="42"/>
        <v/>
      </c>
      <c r="M68" s="29" t="str">
        <f t="shared" si="42"/>
        <v/>
      </c>
      <c r="N68" s="29" t="str">
        <f t="shared" si="42"/>
        <v/>
      </c>
      <c r="O68" s="29" t="str">
        <f t="shared" si="42"/>
        <v/>
      </c>
      <c r="P68" s="29" t="str">
        <f t="shared" si="42"/>
        <v/>
      </c>
      <c r="Q68" s="29" t="str">
        <f t="shared" si="42"/>
        <v/>
      </c>
      <c r="R68" s="29" t="str">
        <f t="shared" si="42"/>
        <v/>
      </c>
      <c r="S68" s="29" t="str">
        <f t="shared" si="42"/>
        <v/>
      </c>
      <c r="T68" s="29" t="str">
        <f t="shared" si="42"/>
        <v/>
      </c>
      <c r="U68" s="29" t="str">
        <f t="shared" si="42"/>
        <v/>
      </c>
      <c r="V68" s="29" t="str">
        <f t="shared" si="42"/>
        <v/>
      </c>
      <c r="W68" s="29" t="str">
        <f t="shared" si="42"/>
        <v/>
      </c>
      <c r="X68" s="29" t="str">
        <f t="shared" si="42"/>
        <v/>
      </c>
      <c r="Y68" s="29" t="str">
        <f t="shared" si="42"/>
        <v/>
      </c>
      <c r="Z68" s="29" t="str">
        <f t="shared" si="42"/>
        <v/>
      </c>
      <c r="AA68" s="29" t="str">
        <f t="shared" si="42"/>
        <v/>
      </c>
      <c r="AB68" s="29" t="str">
        <f t="shared" si="42"/>
        <v/>
      </c>
      <c r="AC68" s="29" t="str">
        <f t="shared" si="42"/>
        <v/>
      </c>
      <c r="AD68" s="29" t="str">
        <f t="shared" si="42"/>
        <v/>
      </c>
      <c r="AE68" s="29" t="str">
        <f t="shared" si="42"/>
        <v/>
      </c>
      <c r="AF68" s="29" t="str">
        <f t="shared" si="42"/>
        <v/>
      </c>
      <c r="AG68" s="29" t="str">
        <f t="shared" si="42"/>
        <v/>
      </c>
      <c r="AH68" s="29" t="str">
        <f t="shared" si="42"/>
        <v/>
      </c>
      <c r="AI68" s="29" t="str">
        <f t="shared" si="42"/>
        <v/>
      </c>
      <c r="AJ68" s="29"/>
      <c r="AK68" s="29"/>
    </row>
    <row r="69" spans="1:37" ht="15.75" customHeight="1" x14ac:dyDescent="0.2">
      <c r="A69" s="9" t="s">
        <v>32</v>
      </c>
      <c r="B69" s="27">
        <f t="shared" si="37"/>
        <v>0</v>
      </c>
      <c r="C69" s="30">
        <f>B61/240*125%</f>
        <v>10801.215104166668</v>
      </c>
      <c r="D69" s="30">
        <f t="shared" si="39"/>
        <v>0</v>
      </c>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29"/>
      <c r="AK69" s="29"/>
    </row>
    <row r="70" spans="1:37" ht="15.75" customHeight="1" x14ac:dyDescent="0.2">
      <c r="A70" s="9" t="s">
        <v>33</v>
      </c>
      <c r="B70" s="27">
        <f t="shared" si="37"/>
        <v>0</v>
      </c>
      <c r="C70" s="30">
        <f>B61/240*175%</f>
        <v>15121.701145833335</v>
      </c>
      <c r="D70" s="30">
        <f t="shared" si="39"/>
        <v>0</v>
      </c>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29"/>
      <c r="AK70" s="29"/>
    </row>
    <row r="71" spans="1:37" ht="15.75" customHeight="1" x14ac:dyDescent="0.2">
      <c r="A71" s="9" t="s">
        <v>34</v>
      </c>
      <c r="B71" s="27">
        <f t="shared" si="37"/>
        <v>0</v>
      </c>
      <c r="C71" s="30">
        <f>B61/240*200%</f>
        <v>17281.944166666668</v>
      </c>
      <c r="D71" s="32">
        <f t="shared" si="39"/>
        <v>0</v>
      </c>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29"/>
      <c r="AK71" s="29"/>
    </row>
    <row r="72" spans="1:37" ht="15.75" customHeight="1" x14ac:dyDescent="0.2">
      <c r="A72" s="9" t="s">
        <v>35</v>
      </c>
      <c r="B72" s="27">
        <f t="shared" si="37"/>
        <v>0</v>
      </c>
      <c r="C72" s="30">
        <f>B61/240*250%</f>
        <v>21602.430208333335</v>
      </c>
      <c r="D72" s="34">
        <f t="shared" si="39"/>
        <v>0</v>
      </c>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27"/>
      <c r="AK72" s="27"/>
    </row>
    <row r="73" spans="1:37" ht="15.75" customHeight="1" x14ac:dyDescent="0.2">
      <c r="B73" s="37">
        <f>SUM(B65:B72)</f>
        <v>56</v>
      </c>
      <c r="C73" s="2"/>
      <c r="D73" s="38">
        <f>ROUND((SUM(D65:D72)),0)</f>
        <v>871010</v>
      </c>
      <c r="E73" s="39"/>
      <c r="F73" s="40"/>
      <c r="G73" s="41"/>
      <c r="H73" s="41"/>
      <c r="I73" s="41"/>
      <c r="J73" s="41"/>
      <c r="K73" s="41"/>
      <c r="L73" s="39"/>
      <c r="M73" s="40"/>
      <c r="N73" s="41"/>
      <c r="O73" s="41"/>
      <c r="P73" s="41"/>
      <c r="Q73" s="41"/>
      <c r="R73" s="41"/>
      <c r="S73" s="39"/>
      <c r="T73" s="40"/>
      <c r="U73" s="41"/>
      <c r="V73" s="41"/>
      <c r="W73" s="41"/>
      <c r="X73" s="41"/>
      <c r="Y73" s="41"/>
      <c r="Z73" s="39"/>
      <c r="AA73" s="39"/>
      <c r="AB73" s="41"/>
      <c r="AC73" s="41"/>
      <c r="AD73" s="41"/>
      <c r="AE73" s="41"/>
      <c r="AF73" s="41"/>
      <c r="AG73" s="39"/>
      <c r="AH73" s="41"/>
      <c r="AI73" s="41"/>
      <c r="AJ73" s="41"/>
      <c r="AK73" s="41"/>
    </row>
    <row r="74" spans="1:37" ht="15.75" customHeight="1" x14ac:dyDescent="0.2">
      <c r="B74" s="43">
        <f>SUM(B65:B68)-$AL$4</f>
        <v>-120</v>
      </c>
    </row>
    <row r="75" spans="1:37" ht="15.75" customHeight="1" x14ac:dyDescent="0.2">
      <c r="A75" s="9" t="s">
        <v>109</v>
      </c>
      <c r="B75" s="163">
        <f>B61</f>
        <v>2073833.3</v>
      </c>
      <c r="C75" s="164"/>
      <c r="D75" s="165"/>
      <c r="E75" s="10">
        <f t="shared" ref="E75:AF75" si="43">+D75+1</f>
        <v>1</v>
      </c>
      <c r="F75" s="10">
        <f t="shared" si="43"/>
        <v>2</v>
      </c>
      <c r="G75" s="10">
        <f t="shared" si="43"/>
        <v>3</v>
      </c>
      <c r="H75" s="10">
        <f t="shared" si="43"/>
        <v>4</v>
      </c>
      <c r="I75" s="10">
        <f t="shared" si="43"/>
        <v>5</v>
      </c>
      <c r="J75" s="10">
        <f t="shared" si="43"/>
        <v>6</v>
      </c>
      <c r="K75" s="10">
        <f t="shared" si="43"/>
        <v>7</v>
      </c>
      <c r="L75" s="10">
        <f t="shared" si="43"/>
        <v>8</v>
      </c>
      <c r="M75" s="10">
        <f t="shared" si="43"/>
        <v>9</v>
      </c>
      <c r="N75" s="10">
        <f t="shared" si="43"/>
        <v>10</v>
      </c>
      <c r="O75" s="10">
        <f t="shared" si="43"/>
        <v>11</v>
      </c>
      <c r="P75" s="10">
        <f t="shared" si="43"/>
        <v>12</v>
      </c>
      <c r="Q75" s="10">
        <f t="shared" si="43"/>
        <v>13</v>
      </c>
      <c r="R75" s="10">
        <f t="shared" si="43"/>
        <v>14</v>
      </c>
      <c r="S75" s="10">
        <f t="shared" si="43"/>
        <v>15</v>
      </c>
      <c r="T75" s="10">
        <f t="shared" si="43"/>
        <v>16</v>
      </c>
      <c r="U75" s="10">
        <f t="shared" si="43"/>
        <v>17</v>
      </c>
      <c r="V75" s="10">
        <f t="shared" si="43"/>
        <v>18</v>
      </c>
      <c r="W75" s="10">
        <f t="shared" si="43"/>
        <v>19</v>
      </c>
      <c r="X75" s="10">
        <f t="shared" si="43"/>
        <v>20</v>
      </c>
      <c r="Y75" s="10">
        <f t="shared" si="43"/>
        <v>21</v>
      </c>
      <c r="Z75" s="10">
        <f t="shared" si="43"/>
        <v>22</v>
      </c>
      <c r="AA75" s="10">
        <f t="shared" si="43"/>
        <v>23</v>
      </c>
      <c r="AB75" s="10">
        <f t="shared" si="43"/>
        <v>24</v>
      </c>
      <c r="AC75" s="10">
        <f t="shared" si="43"/>
        <v>25</v>
      </c>
      <c r="AD75" s="10">
        <f t="shared" si="43"/>
        <v>26</v>
      </c>
      <c r="AE75" s="10">
        <f t="shared" si="43"/>
        <v>27</v>
      </c>
      <c r="AF75" s="10">
        <f t="shared" si="43"/>
        <v>28</v>
      </c>
      <c r="AG75" s="10">
        <v>29</v>
      </c>
      <c r="AH75" s="10">
        <v>30</v>
      </c>
      <c r="AI75" s="10">
        <v>31</v>
      </c>
      <c r="AJ75" s="12"/>
      <c r="AK75" s="12"/>
    </row>
    <row r="76" spans="1:37" x14ac:dyDescent="0.2">
      <c r="A76" s="13"/>
      <c r="B76" s="14" t="s">
        <v>7</v>
      </c>
      <c r="C76" s="14" t="s">
        <v>8</v>
      </c>
      <c r="D76" s="14" t="s">
        <v>9</v>
      </c>
      <c r="E76" s="19" t="s">
        <v>16</v>
      </c>
      <c r="F76" s="19" t="s">
        <v>11</v>
      </c>
      <c r="G76" s="58" t="s">
        <v>11</v>
      </c>
      <c r="H76" s="19" t="s">
        <v>12</v>
      </c>
      <c r="I76" s="19" t="s">
        <v>13</v>
      </c>
      <c r="J76" s="19" t="s">
        <v>14</v>
      </c>
      <c r="K76" s="57" t="s">
        <v>15</v>
      </c>
      <c r="L76" s="121" t="s">
        <v>10</v>
      </c>
      <c r="M76" s="19" t="s">
        <v>11</v>
      </c>
      <c r="N76" s="58" t="s">
        <v>11</v>
      </c>
      <c r="O76" s="19" t="s">
        <v>12</v>
      </c>
      <c r="P76" s="19" t="s">
        <v>13</v>
      </c>
      <c r="Q76" s="19" t="s">
        <v>14</v>
      </c>
      <c r="R76" s="57" t="s">
        <v>15</v>
      </c>
      <c r="S76" s="121" t="s">
        <v>10</v>
      </c>
      <c r="T76" s="19" t="s">
        <v>11</v>
      </c>
      <c r="U76" s="58" t="s">
        <v>11</v>
      </c>
      <c r="V76" s="19" t="s">
        <v>12</v>
      </c>
      <c r="W76" s="19" t="s">
        <v>13</v>
      </c>
      <c r="X76" s="19" t="s">
        <v>14</v>
      </c>
      <c r="Y76" s="57" t="s">
        <v>15</v>
      </c>
      <c r="Z76" s="19" t="s">
        <v>16</v>
      </c>
      <c r="AA76" s="19" t="s">
        <v>11</v>
      </c>
      <c r="AB76" s="58" t="s">
        <v>11</v>
      </c>
      <c r="AC76" s="19" t="s">
        <v>12</v>
      </c>
      <c r="AD76" s="19" t="s">
        <v>13</v>
      </c>
      <c r="AE76" s="19" t="s">
        <v>14</v>
      </c>
      <c r="AF76" s="57" t="s">
        <v>15</v>
      </c>
      <c r="AG76" s="121" t="s">
        <v>10</v>
      </c>
      <c r="AH76" s="19" t="s">
        <v>11</v>
      </c>
      <c r="AI76" s="58"/>
      <c r="AJ76" s="51"/>
      <c r="AK76" s="20"/>
    </row>
    <row r="77" spans="1:37" x14ac:dyDescent="0.2">
      <c r="A77" s="22" t="s">
        <v>18</v>
      </c>
      <c r="B77" s="166" t="s">
        <v>19</v>
      </c>
      <c r="C77" s="166"/>
      <c r="D77" s="166"/>
      <c r="E77" s="19"/>
      <c r="F77" s="19"/>
      <c r="G77" s="19"/>
      <c r="H77" s="19"/>
      <c r="I77" s="19"/>
      <c r="J77" s="19"/>
      <c r="K77" s="19" t="s">
        <v>11</v>
      </c>
      <c r="L77" s="19" t="s">
        <v>11</v>
      </c>
      <c r="M77" s="19"/>
      <c r="N77" s="19"/>
      <c r="O77" s="19"/>
      <c r="P77" s="19"/>
      <c r="Q77" s="19"/>
      <c r="R77" s="19" t="s">
        <v>11</v>
      </c>
      <c r="S77" s="19" t="s">
        <v>11</v>
      </c>
      <c r="T77" s="19"/>
      <c r="U77" s="19"/>
      <c r="V77" s="19"/>
      <c r="W77" s="19"/>
      <c r="X77" s="19"/>
      <c r="Y77" s="19" t="s">
        <v>11</v>
      </c>
      <c r="Z77" s="19"/>
      <c r="AA77" s="19"/>
      <c r="AB77" s="19"/>
      <c r="AC77" s="19"/>
      <c r="AD77" s="19"/>
      <c r="AE77" s="19"/>
      <c r="AF77" s="19" t="s">
        <v>11</v>
      </c>
      <c r="AG77" s="19" t="s">
        <v>11</v>
      </c>
      <c r="AH77" s="19"/>
      <c r="AI77" s="19"/>
      <c r="AJ77" s="52"/>
      <c r="AK77" s="24"/>
    </row>
    <row r="78" spans="1:37" ht="15" hidden="1" customHeight="1" x14ac:dyDescent="0.2">
      <c r="A78" s="161" t="s">
        <v>23</v>
      </c>
      <c r="B78" s="161"/>
      <c r="C78" s="161"/>
      <c r="D78" s="161"/>
      <c r="E78" s="25" t="str">
        <f>IF(AND(E77="URG",E76="S"),"URGS",IF(AND(E77="N",E76="F",F76="F"),"NFFF",IF(AND(E77="N",E76="D",F76="F"),"NFF",IF(AND(E77="N",E76="D"),"NFO",IF(AND(E77="N",E76="S"),"NFS",IF(AND(E77="N",E76="F"),"NF",IF(AND(E77="N",E76="D"),"NF",IF(E77="N","N",IF(AND(E77="M",E76="F"),"MF",IF(AND(E77="M",E76="D"),"MF",IF(E77="M","M",IF(AND(E77="T",E76="F"),"TF",IF(AND(E77="T",E76="D"),"TF",IF(E77="T","T",IF(AND(E77="C",E76="F"),"CF",IF(AND(E77="C",E76="D"),"CF",IF(E77="C","C",IF(AND(E77="L",E76="F"),"LF",IF(AND(E77="L",E76="D"),"LF", IF(E77="L","L",IF(E77="SC","PS", IF(E77="SA","PS",IF(E77="TV","PS", IF(E77="MI","PS", IF(E77="MT","PS", IF(E77="URG","URGO",""))))))))))))))))))))))))))</f>
        <v/>
      </c>
      <c r="F78" s="25" t="str">
        <f>IF(AND(F77="URG",F76="S"),"URGS",IF(AND(F77="N",F76="F",G76="F"),"NFFF",IF(AND(F77="N",F76="D",G76="F"),"NFF",IF(AND(F77="N",F76="D"),"NFO",IF(AND(F77="N",F76="S"),"NFS",IF(AND(F77="N",F76="F"),"NF",IF(AND(F77="N",F76="D"),"NF",IF(F77="N","N",IF(AND(F77="M",F76="F"),"MF",IF(AND(F77="M",F76="D"),"MF",IF(F77="M","M",IF(AND(F77="T",F76="F"),"TF",IF(AND(F77="T",F76="D"),"TF",IF(F77="T","T",IF(AND(F77="C",F76="F"),"CF",IF(AND(F77="C",F76="D"),"CF",IF(F77="C","C",IF(AND(F77="L",F76="F"),"LF",IF(AND(F77="L",F76="D"),"LF", IF(F77="L","L",IF(F77="SC","PS", IF(F77="SA","PS",IF(F77="TV","PS", IF(F77="MI","PS", IF(F77="MT","PS", IF(F77="URG","URGO",""))))))))))))))))))))))))))</f>
        <v/>
      </c>
      <c r="G78" s="25" t="str">
        <f>IF(AND(G77="URG",G76="S"),"URGS",IF(AND(G77="N",G76="F",H76="F"),"NFFF",IF(AND(G77="N",G76="D",H76="F"),"NFF",IF(AND(G77="N",G76="D"),"NFO",IF(AND(G77="N",G76="S"),"NFS",IF(AND(G77="N",G76="F"),"NF",IF(AND(G77="N",G76="D"),"NF",IF(G77="N","N",IF(AND(G77="M",G76="F"),"MF",IF(AND(G77="M",G76="D"),"MF",IF(G77="M","M",IF(AND(G77="T",G76="F"),"TF",IF(AND(G77="T",G76="D"),"TF",IF(G77="T","T",IF(AND(G77="C",G76="F"),"CF",IF(AND(G77="C",G76="D"),"CF",IF(G77="C","C",IF(AND(G77="L",G76="F"),"LF",IF(AND(G77="L",G76="D"),"LF", IF(G77="L","L",IF(G77="SC","PS", IF(G77="SA","PS",IF(G77="TV","PS", IF(G77="MI","PS", IF(G77="MT","PS", IF(G77="URG","URGO",""))))))))))))))))))))))))))</f>
        <v/>
      </c>
      <c r="H78" s="25" t="str">
        <f>IF(AND(H77="URG",H76="S"),"URGS",IF(AND(H77="N",H76="F",I76="F"),"NFFF",IF(AND(H77="N",H76="D",I76="F"),"NFF",IF(AND(H77="N",H76="D"),"NFO",IF(AND(H77="N",H76="S"),"NFS",IF(AND(H77="N",H76="F"),"NF",IF(AND(H77="N",H76="D"),"NF",IF(H77="N","N",IF(AND(H77="M",H76="F"),"MF",IF(AND(H77="M",H76="D"),"MF",IF(H77="M","M",IF(AND(H77="T",H76="F"),"TF",IF(AND(H77="T",H76="D"),"TF",IF(H77="T","T",IF(AND(H77="C",H76="F"),"CF",IF(AND(H77="C",H76="D"),"CF",IF(H77="C","C",IF(AND(H77="L",H76="F"),"LF",IF(AND(H77="L",H76="D"),"LF", IF(H77="L","L",IF(H77="SC","PS", IF(H77="SA","PS",IF(H77="TV","PS", IF(H77="MI","PS", IF(H77="MT","PS", IF(H77="URG","URGO",""))))))))))))))))))))))))))</f>
        <v/>
      </c>
      <c r="I78" s="25"/>
      <c r="J78" s="25" t="str">
        <f t="shared" ref="J78:AI78" si="44">IF(AND(J77="URG",J76="S"),"URGS",IF(AND(J77="N",J76="F",K76="F"),"NFFF",IF(AND(J77="N",J76="D",K76="F"),"NFF",IF(AND(J77="N",J76="D"),"NFO",IF(AND(J77="N",J76="S"),"NFS",IF(AND(J77="N",J76="F"),"NF",IF(AND(J77="N",J76="D"),"NF",IF(J77="N","N",IF(AND(J77="M",J76="F"),"MF",IF(AND(J77="M",J76="D"),"MF",IF(J77="M","M",IF(AND(J77="T",J76="F"),"TF",IF(AND(J77="T",J76="D"),"TF",IF(J77="T","T",IF(AND(J77="C",J76="F"),"CF",IF(AND(J77="C",J76="D"),"CF",IF(J77="C","C",IF(AND(J77="L",J76="F"),"LF",IF(AND(J77="L",J76="D"),"LF", IF(J77="L","L",IF(J77="SC","PS", IF(J77="SA","PS",IF(J77="TV","PS", IF(J77="MI","PS", IF(J77="MT","PS", IF(J77="URG","URGO",""))))))))))))))))))))))))))</f>
        <v/>
      </c>
      <c r="K78" s="25" t="str">
        <f t="shared" si="44"/>
        <v>MF</v>
      </c>
      <c r="L78" s="25" t="str">
        <f t="shared" si="44"/>
        <v>MF</v>
      </c>
      <c r="M78" s="25" t="str">
        <f t="shared" si="44"/>
        <v/>
      </c>
      <c r="N78" s="25" t="str">
        <f t="shared" si="44"/>
        <v/>
      </c>
      <c r="O78" s="25" t="str">
        <f t="shared" si="44"/>
        <v/>
      </c>
      <c r="P78" s="25" t="str">
        <f t="shared" si="44"/>
        <v/>
      </c>
      <c r="Q78" s="25" t="str">
        <f t="shared" si="44"/>
        <v/>
      </c>
      <c r="R78" s="25" t="str">
        <f t="shared" si="44"/>
        <v>MF</v>
      </c>
      <c r="S78" s="25" t="str">
        <f t="shared" si="44"/>
        <v>MF</v>
      </c>
      <c r="T78" s="25" t="str">
        <f t="shared" si="44"/>
        <v/>
      </c>
      <c r="U78" s="25" t="str">
        <f t="shared" si="44"/>
        <v/>
      </c>
      <c r="V78" s="25" t="str">
        <f t="shared" si="44"/>
        <v/>
      </c>
      <c r="W78" s="25" t="str">
        <f t="shared" si="44"/>
        <v/>
      </c>
      <c r="X78" s="25" t="str">
        <f t="shared" si="44"/>
        <v/>
      </c>
      <c r="Y78" s="25" t="str">
        <f t="shared" si="44"/>
        <v>MF</v>
      </c>
      <c r="Z78" s="25" t="str">
        <f t="shared" si="44"/>
        <v/>
      </c>
      <c r="AA78" s="25" t="str">
        <f t="shared" si="44"/>
        <v/>
      </c>
      <c r="AB78" s="25" t="str">
        <f t="shared" si="44"/>
        <v/>
      </c>
      <c r="AC78" s="25" t="str">
        <f t="shared" si="44"/>
        <v/>
      </c>
      <c r="AD78" s="25" t="str">
        <f t="shared" si="44"/>
        <v/>
      </c>
      <c r="AE78" s="25" t="str">
        <f t="shared" si="44"/>
        <v/>
      </c>
      <c r="AF78" s="25" t="str">
        <f t="shared" si="44"/>
        <v>MF</v>
      </c>
      <c r="AG78" s="25" t="str">
        <f t="shared" si="44"/>
        <v>MF</v>
      </c>
      <c r="AH78" s="25" t="str">
        <f t="shared" si="44"/>
        <v/>
      </c>
      <c r="AI78" s="25" t="str">
        <f t="shared" si="44"/>
        <v/>
      </c>
      <c r="AJ78" s="9"/>
      <c r="AK78" s="9"/>
    </row>
    <row r="79" spans="1:37" x14ac:dyDescent="0.2">
      <c r="A79" s="26" t="s">
        <v>24</v>
      </c>
      <c r="B79" s="27">
        <f t="shared" ref="B79:B86" si="45">SUM(E79:AK79)</f>
        <v>0</v>
      </c>
      <c r="C79" s="158">
        <f>B75/240</f>
        <v>8640.972083333334</v>
      </c>
      <c r="D79" s="28">
        <f>B79*C79*0</f>
        <v>0</v>
      </c>
      <c r="E79" s="59" t="str">
        <f>IF(E83&gt;0,(IF(AND(E78="PS",E76="S"),4,IF(E78="M",6,IF(E78="T",5,IF(E78="C",11,IF(E78="N",0,IF(E78="NF",0,IF(E78="NFO",0, IF(E78="URGS",4,IF(E78="URGO",8, IF(E78="PS",8,""))))))))))-E83), IF(AND(E78="PS",E76="S"),4,IF(E78="M",6,IF(E78="T",5,IF(E78="C",11,IF(E78="N",0,IF(E78="NF",0,IF(E78="NFO",0, IF(E78="URGS",4,IF(E78="URGO",8, IF(E78="PS",8,"")))))))))))</f>
        <v/>
      </c>
      <c r="F79" s="59" t="str">
        <f t="shared" ref="F79:AI79" si="46">IF(F83&gt;0,(IF(AND(F78="PS",F76="S"),4,IF(F78="M",6,IF(F78="T",5,IF(F78="C",11,IF(F78="N",0,IF(F78="NF",0,IF(F78="NFO",0, IF(F78="URGS",4,IF(F78="URGO",8, IF(F78="PS",8,""))))))))))-F83), IF(AND(F78="PS",F76="S"),4,IF(F78="M",6,IF(F78="T",5,IF(F78="C",11,IF(F78="N",0,IF(F78="NF",0,IF(F78="NFO",0, IF(F78="URGS",4,IF(F78="URGO",8, IF(F78="PS",8,"")))))))))))</f>
        <v/>
      </c>
      <c r="G79" s="59" t="str">
        <f t="shared" si="46"/>
        <v/>
      </c>
      <c r="H79" s="59" t="str">
        <f t="shared" si="46"/>
        <v/>
      </c>
      <c r="I79" s="59" t="str">
        <f t="shared" si="46"/>
        <v/>
      </c>
      <c r="J79" s="59" t="str">
        <f t="shared" si="46"/>
        <v/>
      </c>
      <c r="K79" s="59" t="str">
        <f t="shared" si="46"/>
        <v/>
      </c>
      <c r="L79" s="59" t="str">
        <f t="shared" si="46"/>
        <v/>
      </c>
      <c r="M79" s="59" t="str">
        <f t="shared" si="46"/>
        <v/>
      </c>
      <c r="N79" s="59" t="str">
        <f t="shared" si="46"/>
        <v/>
      </c>
      <c r="O79" s="59" t="str">
        <f t="shared" si="46"/>
        <v/>
      </c>
      <c r="P79" s="59" t="str">
        <f t="shared" si="46"/>
        <v/>
      </c>
      <c r="Q79" s="59" t="str">
        <f t="shared" si="46"/>
        <v/>
      </c>
      <c r="R79" s="59" t="str">
        <f t="shared" si="46"/>
        <v/>
      </c>
      <c r="S79" s="59" t="str">
        <f t="shared" si="46"/>
        <v/>
      </c>
      <c r="T79" s="59" t="str">
        <f t="shared" si="46"/>
        <v/>
      </c>
      <c r="U79" s="59" t="str">
        <f t="shared" si="46"/>
        <v/>
      </c>
      <c r="V79" s="59" t="str">
        <f t="shared" si="46"/>
        <v/>
      </c>
      <c r="W79" s="59" t="str">
        <f t="shared" si="46"/>
        <v/>
      </c>
      <c r="X79" s="59" t="str">
        <f t="shared" si="46"/>
        <v/>
      </c>
      <c r="Y79" s="59" t="str">
        <f t="shared" si="46"/>
        <v/>
      </c>
      <c r="Z79" s="59" t="str">
        <f t="shared" si="46"/>
        <v/>
      </c>
      <c r="AA79" s="59" t="str">
        <f t="shared" si="46"/>
        <v/>
      </c>
      <c r="AB79" s="59" t="str">
        <f t="shared" si="46"/>
        <v/>
      </c>
      <c r="AC79" s="59" t="str">
        <f t="shared" si="46"/>
        <v/>
      </c>
      <c r="AD79" s="59" t="str">
        <f t="shared" si="46"/>
        <v/>
      </c>
      <c r="AE79" s="59" t="str">
        <f t="shared" si="46"/>
        <v/>
      </c>
      <c r="AF79" s="59" t="str">
        <f t="shared" si="46"/>
        <v/>
      </c>
      <c r="AG79" s="59" t="str">
        <f t="shared" si="46"/>
        <v/>
      </c>
      <c r="AH79" s="59" t="str">
        <f t="shared" si="46"/>
        <v/>
      </c>
      <c r="AI79" s="59" t="str">
        <f t="shared" si="46"/>
        <v/>
      </c>
      <c r="AJ79" s="29"/>
      <c r="AK79" s="29"/>
    </row>
    <row r="80" spans="1:37" x14ac:dyDescent="0.2">
      <c r="A80" s="24" t="s">
        <v>28</v>
      </c>
      <c r="B80" s="27">
        <f t="shared" si="45"/>
        <v>0</v>
      </c>
      <c r="C80" s="159">
        <f>B75/240*35%</f>
        <v>3024.3402291666666</v>
      </c>
      <c r="D80" s="30">
        <f t="shared" ref="D80:D86" si="47">B80*C80</f>
        <v>0</v>
      </c>
      <c r="E80" s="29" t="str">
        <f>IF(E84&gt;0,(IF(E78="T",1,IF(E78="C",0,IF(E78="N",11,IF(E78="NF",6, IF(E78="NFO",6, IF(E78="NFS",2,""))))))-E84), IF(E78="T",1,IF(E78="C",0,IF(E78="N",8,IF(E78="NF",6, IF(E78="NFO",6, IF(E78="NFS",2,"")))))))</f>
        <v/>
      </c>
      <c r="F80" s="29" t="str">
        <f t="shared" ref="F80:AI80" si="48">IF(F84&gt;0,(IF(F78="T",1,IF(F78="C",0,IF(F78="N",11,IF(F78="NF",6, IF(F78="NFO",6, IF(F78="NFS",2,""))))))-F84), IF(F78="T",1,IF(F78="C",0,IF(F78="N",8,IF(F78="NF",6, IF(F78="NFO",6, IF(F78="NFS",2,"")))))))</f>
        <v/>
      </c>
      <c r="G80" s="29" t="str">
        <f t="shared" si="48"/>
        <v/>
      </c>
      <c r="H80" s="29" t="str">
        <f t="shared" si="48"/>
        <v/>
      </c>
      <c r="I80" s="29" t="str">
        <f t="shared" si="48"/>
        <v/>
      </c>
      <c r="J80" s="29" t="str">
        <f t="shared" si="48"/>
        <v/>
      </c>
      <c r="K80" s="29" t="str">
        <f t="shared" si="48"/>
        <v/>
      </c>
      <c r="L80" s="29" t="str">
        <f t="shared" si="48"/>
        <v/>
      </c>
      <c r="M80" s="29" t="str">
        <f t="shared" si="48"/>
        <v/>
      </c>
      <c r="N80" s="29" t="str">
        <f t="shared" si="48"/>
        <v/>
      </c>
      <c r="O80" s="29" t="str">
        <f t="shared" si="48"/>
        <v/>
      </c>
      <c r="P80" s="29" t="str">
        <f t="shared" si="48"/>
        <v/>
      </c>
      <c r="Q80" s="29" t="str">
        <f t="shared" si="48"/>
        <v/>
      </c>
      <c r="R80" s="29" t="str">
        <f t="shared" si="48"/>
        <v/>
      </c>
      <c r="S80" s="29" t="str">
        <f t="shared" si="48"/>
        <v/>
      </c>
      <c r="T80" s="29" t="str">
        <f t="shared" si="48"/>
        <v/>
      </c>
      <c r="U80" s="29" t="str">
        <f t="shared" si="48"/>
        <v/>
      </c>
      <c r="V80" s="29" t="str">
        <f t="shared" si="48"/>
        <v/>
      </c>
      <c r="W80" s="29" t="str">
        <f t="shared" si="48"/>
        <v/>
      </c>
      <c r="X80" s="29" t="str">
        <f t="shared" si="48"/>
        <v/>
      </c>
      <c r="Y80" s="29" t="str">
        <f t="shared" si="48"/>
        <v/>
      </c>
      <c r="Z80" s="29" t="str">
        <f t="shared" si="48"/>
        <v/>
      </c>
      <c r="AA80" s="29" t="str">
        <f t="shared" si="48"/>
        <v/>
      </c>
      <c r="AB80" s="29" t="str">
        <f t="shared" si="48"/>
        <v/>
      </c>
      <c r="AC80" s="29" t="str">
        <f t="shared" si="48"/>
        <v/>
      </c>
      <c r="AD80" s="29" t="str">
        <f t="shared" si="48"/>
        <v/>
      </c>
      <c r="AE80" s="29" t="str">
        <f t="shared" si="48"/>
        <v/>
      </c>
      <c r="AF80" s="29" t="str">
        <f t="shared" si="48"/>
        <v/>
      </c>
      <c r="AG80" s="29" t="str">
        <f t="shared" si="48"/>
        <v/>
      </c>
      <c r="AH80" s="29" t="str">
        <f t="shared" si="48"/>
        <v/>
      </c>
      <c r="AI80" s="29" t="str">
        <f t="shared" si="48"/>
        <v/>
      </c>
      <c r="AJ80" s="29"/>
      <c r="AK80" s="29"/>
    </row>
    <row r="81" spans="1:37" x14ac:dyDescent="0.2">
      <c r="A81" s="24" t="s">
        <v>30</v>
      </c>
      <c r="B81" s="27">
        <f t="shared" si="45"/>
        <v>56</v>
      </c>
      <c r="C81" s="159">
        <f>B75/240*180%</f>
        <v>15553.749750000001</v>
      </c>
      <c r="D81" s="30">
        <f t="shared" si="47"/>
        <v>871009.98600000003</v>
      </c>
      <c r="E81" s="29" t="str">
        <f>IF(E85&gt;0, (IF(E78="MF",8,IF(E78="TF",7,IF(E78="CF",12,IF(E78="NF",0, IF(E78="NFS",0, IF(E78="NFF",0, IF(E78="NFFF",0,"")))))))-E85), IF(E78="MF",8,IF(E78="TF",7,IF(E78="CF",12,IF(E78="NF",0, IF(E78="NFS",0, IF(E78="NFF",0, IF(E78="NFFF",0,""))))))))</f>
        <v/>
      </c>
      <c r="F81" s="29" t="str">
        <f t="shared" ref="F81:AI81" si="49">IF(F85&gt;0, (IF(F78="MF",8,IF(F78="TF",7,IF(F78="CF",12,IF(F78="NF",0, IF(F78="NFS",0, IF(F78="NFF",0, IF(F78="NFFF",0,"")))))))-F85), IF(F78="MF",8,IF(F78="TF",7,IF(F78="CF",12,IF(F78="NF",0, IF(F78="NFS",0, IF(F78="NFF",0, IF(F78="NFFF",0,""))))))))</f>
        <v/>
      </c>
      <c r="G81" s="29" t="str">
        <f t="shared" si="49"/>
        <v/>
      </c>
      <c r="H81" s="29" t="str">
        <f t="shared" si="49"/>
        <v/>
      </c>
      <c r="I81" s="29" t="str">
        <f t="shared" si="49"/>
        <v/>
      </c>
      <c r="J81" s="29" t="str">
        <f t="shared" si="49"/>
        <v/>
      </c>
      <c r="K81" s="29">
        <f t="shared" si="49"/>
        <v>8</v>
      </c>
      <c r="L81" s="29">
        <f t="shared" si="49"/>
        <v>8</v>
      </c>
      <c r="M81" s="29" t="str">
        <f t="shared" si="49"/>
        <v/>
      </c>
      <c r="N81" s="29" t="str">
        <f t="shared" si="49"/>
        <v/>
      </c>
      <c r="O81" s="29" t="str">
        <f t="shared" si="49"/>
        <v/>
      </c>
      <c r="P81" s="29" t="str">
        <f t="shared" si="49"/>
        <v/>
      </c>
      <c r="Q81" s="29" t="str">
        <f t="shared" si="49"/>
        <v/>
      </c>
      <c r="R81" s="29">
        <f t="shared" si="49"/>
        <v>8</v>
      </c>
      <c r="S81" s="29">
        <f t="shared" si="49"/>
        <v>8</v>
      </c>
      <c r="T81" s="29" t="str">
        <f t="shared" si="49"/>
        <v/>
      </c>
      <c r="U81" s="29" t="str">
        <f t="shared" si="49"/>
        <v/>
      </c>
      <c r="V81" s="29" t="str">
        <f t="shared" si="49"/>
        <v/>
      </c>
      <c r="W81" s="29" t="str">
        <f t="shared" si="49"/>
        <v/>
      </c>
      <c r="X81" s="29" t="str">
        <f t="shared" si="49"/>
        <v/>
      </c>
      <c r="Y81" s="29">
        <f t="shared" si="49"/>
        <v>8</v>
      </c>
      <c r="Z81" s="29" t="str">
        <f t="shared" si="49"/>
        <v/>
      </c>
      <c r="AA81" s="29" t="str">
        <f t="shared" si="49"/>
        <v/>
      </c>
      <c r="AB81" s="29" t="str">
        <f t="shared" si="49"/>
        <v/>
      </c>
      <c r="AC81" s="29" t="str">
        <f t="shared" si="49"/>
        <v/>
      </c>
      <c r="AD81" s="29" t="str">
        <f t="shared" si="49"/>
        <v/>
      </c>
      <c r="AE81" s="29" t="str">
        <f t="shared" si="49"/>
        <v/>
      </c>
      <c r="AF81" s="29">
        <f t="shared" si="49"/>
        <v>8</v>
      </c>
      <c r="AG81" s="29">
        <f t="shared" si="49"/>
        <v>8</v>
      </c>
      <c r="AH81" s="29" t="str">
        <f t="shared" si="49"/>
        <v/>
      </c>
      <c r="AI81" s="29" t="str">
        <f t="shared" si="49"/>
        <v/>
      </c>
      <c r="AJ81" s="29"/>
      <c r="AK81" s="29"/>
    </row>
    <row r="82" spans="1:37" x14ac:dyDescent="0.2">
      <c r="A82" s="24" t="s">
        <v>31</v>
      </c>
      <c r="B82" s="27">
        <f t="shared" si="45"/>
        <v>0</v>
      </c>
      <c r="C82" s="159">
        <f>B75/240*215%</f>
        <v>18578.089979166667</v>
      </c>
      <c r="D82" s="30">
        <f t="shared" si="47"/>
        <v>0</v>
      </c>
      <c r="E82" s="29" t="str">
        <f>IF(E86&gt;0,( IF(E78="TF",1,IF(E78="CF",1,IF(E78="NF",5, IF(E78="NFO",2, IF(E78="NFS",6, IF(E78="NFF",8, IF(E78="NFFF",8,"")))))))-E86), IF(E78="TF",1,IF(E78="CF",1,IF(E78="NF",2, IF(E78="NFO",2, IF(E78="NFS",6, IF(E78="NFF",8, IF(E78="NFFF",8,""))))))))</f>
        <v/>
      </c>
      <c r="F82" s="29" t="str">
        <f t="shared" ref="F82:AI82" si="50">IF(F86&gt;0,( IF(F78="TF",1,IF(F78="CF",1,IF(F78="NF",5, IF(F78="NFO",2, IF(F78="NFS",6, IF(F78="NFF",8, IF(F78="NFFF",8,"")))))))-F86), IF(F78="TF",1,IF(F78="CF",1,IF(F78="NF",2, IF(F78="NFO",2, IF(F78="NFS",6, IF(F78="NFF",8, IF(F78="NFFF",8,""))))))))</f>
        <v/>
      </c>
      <c r="G82" s="29" t="str">
        <f t="shared" si="50"/>
        <v/>
      </c>
      <c r="H82" s="29" t="str">
        <f t="shared" si="50"/>
        <v/>
      </c>
      <c r="I82" s="29" t="str">
        <f t="shared" si="50"/>
        <v/>
      </c>
      <c r="J82" s="29" t="str">
        <f t="shared" si="50"/>
        <v/>
      </c>
      <c r="K82" s="29" t="str">
        <f t="shared" si="50"/>
        <v/>
      </c>
      <c r="L82" s="29" t="str">
        <f t="shared" si="50"/>
        <v/>
      </c>
      <c r="M82" s="29" t="str">
        <f t="shared" si="50"/>
        <v/>
      </c>
      <c r="N82" s="29" t="str">
        <f t="shared" si="50"/>
        <v/>
      </c>
      <c r="O82" s="29" t="str">
        <f t="shared" si="50"/>
        <v/>
      </c>
      <c r="P82" s="29" t="str">
        <f t="shared" si="50"/>
        <v/>
      </c>
      <c r="Q82" s="29" t="str">
        <f t="shared" si="50"/>
        <v/>
      </c>
      <c r="R82" s="29" t="str">
        <f t="shared" si="50"/>
        <v/>
      </c>
      <c r="S82" s="29" t="str">
        <f t="shared" si="50"/>
        <v/>
      </c>
      <c r="T82" s="29" t="str">
        <f t="shared" si="50"/>
        <v/>
      </c>
      <c r="U82" s="29" t="str">
        <f t="shared" si="50"/>
        <v/>
      </c>
      <c r="V82" s="29" t="str">
        <f t="shared" si="50"/>
        <v/>
      </c>
      <c r="W82" s="29" t="str">
        <f t="shared" si="50"/>
        <v/>
      </c>
      <c r="X82" s="29" t="str">
        <f t="shared" si="50"/>
        <v/>
      </c>
      <c r="Y82" s="29" t="str">
        <f t="shared" si="50"/>
        <v/>
      </c>
      <c r="Z82" s="29" t="str">
        <f t="shared" si="50"/>
        <v/>
      </c>
      <c r="AA82" s="29" t="str">
        <f t="shared" si="50"/>
        <v/>
      </c>
      <c r="AB82" s="29" t="str">
        <f t="shared" si="50"/>
        <v/>
      </c>
      <c r="AC82" s="29" t="str">
        <f t="shared" si="50"/>
        <v/>
      </c>
      <c r="AD82" s="29" t="str">
        <f t="shared" si="50"/>
        <v/>
      </c>
      <c r="AE82" s="29" t="str">
        <f t="shared" si="50"/>
        <v/>
      </c>
      <c r="AF82" s="29" t="str">
        <f t="shared" si="50"/>
        <v/>
      </c>
      <c r="AG82" s="29" t="str">
        <f t="shared" si="50"/>
        <v/>
      </c>
      <c r="AH82" s="29" t="str">
        <f t="shared" si="50"/>
        <v/>
      </c>
      <c r="AI82" s="29" t="str">
        <f t="shared" si="50"/>
        <v/>
      </c>
      <c r="AJ82" s="29"/>
      <c r="AK82" s="29"/>
    </row>
    <row r="83" spans="1:37" x14ac:dyDescent="0.2">
      <c r="A83" s="9" t="s">
        <v>32</v>
      </c>
      <c r="B83" s="27">
        <f t="shared" si="45"/>
        <v>0</v>
      </c>
      <c r="C83" s="30">
        <f>B75/240*125%</f>
        <v>10801.215104166668</v>
      </c>
      <c r="D83" s="30">
        <f t="shared" si="47"/>
        <v>0</v>
      </c>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29"/>
      <c r="AG83" s="29"/>
      <c r="AH83" s="29"/>
      <c r="AI83" s="29"/>
      <c r="AJ83" s="29"/>
      <c r="AK83" s="29"/>
    </row>
    <row r="84" spans="1:37" x14ac:dyDescent="0.2">
      <c r="A84" s="9" t="s">
        <v>33</v>
      </c>
      <c r="B84" s="27">
        <f t="shared" si="45"/>
        <v>0</v>
      </c>
      <c r="C84" s="30">
        <f>B75/240*175%</f>
        <v>15121.701145833335</v>
      </c>
      <c r="D84" s="30">
        <f t="shared" si="47"/>
        <v>0</v>
      </c>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29"/>
      <c r="AK84" s="29"/>
    </row>
    <row r="85" spans="1:37" x14ac:dyDescent="0.2">
      <c r="A85" s="9" t="s">
        <v>34</v>
      </c>
      <c r="B85" s="27">
        <f t="shared" si="45"/>
        <v>0</v>
      </c>
      <c r="C85" s="30">
        <f>B75/240*200%</f>
        <v>17281.944166666668</v>
      </c>
      <c r="D85" s="32">
        <f t="shared" si="47"/>
        <v>0</v>
      </c>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29"/>
      <c r="AK85" s="29"/>
    </row>
    <row r="86" spans="1:37" x14ac:dyDescent="0.2">
      <c r="A86" s="9" t="s">
        <v>35</v>
      </c>
      <c r="B86" s="27">
        <f t="shared" si="45"/>
        <v>0</v>
      </c>
      <c r="C86" s="30">
        <f>B75/240*250%</f>
        <v>21602.430208333335</v>
      </c>
      <c r="D86" s="34">
        <f t="shared" si="47"/>
        <v>0</v>
      </c>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27"/>
      <c r="AK86" s="27"/>
    </row>
    <row r="87" spans="1:37" x14ac:dyDescent="0.2">
      <c r="B87" s="37">
        <f>SUM(B79:B86)</f>
        <v>56</v>
      </c>
      <c r="C87" s="2"/>
      <c r="D87" s="38">
        <f>ROUND((SUM(D79:D86)),0)</f>
        <v>871010</v>
      </c>
      <c r="E87" s="39"/>
      <c r="F87" s="40"/>
      <c r="G87" s="41"/>
      <c r="H87" s="41"/>
      <c r="I87" s="41"/>
      <c r="J87" s="41"/>
      <c r="K87" s="41"/>
      <c r="L87" s="39"/>
      <c r="M87" s="40"/>
      <c r="N87" s="41"/>
      <c r="O87" s="41"/>
      <c r="P87" s="41"/>
      <c r="Q87" s="41"/>
      <c r="R87" s="41"/>
      <c r="S87" s="39"/>
      <c r="T87" s="40"/>
      <c r="U87" s="41"/>
      <c r="V87" s="41"/>
      <c r="W87" s="41"/>
      <c r="X87" s="41"/>
      <c r="Y87" s="41"/>
      <c r="Z87" s="39"/>
      <c r="AA87" s="39"/>
      <c r="AB87" s="41"/>
      <c r="AC87" s="41"/>
      <c r="AD87" s="41"/>
      <c r="AE87" s="41"/>
      <c r="AF87" s="41"/>
      <c r="AG87" s="39"/>
      <c r="AH87" s="41"/>
      <c r="AI87" s="41"/>
      <c r="AJ87" s="41"/>
      <c r="AK87" s="41"/>
    </row>
    <row r="88" spans="1:37" x14ac:dyDescent="0.2">
      <c r="B88" s="43">
        <f>SUM(B79:B82)-$AL$4</f>
        <v>-120</v>
      </c>
      <c r="AJ88" s="55"/>
      <c r="AK88" s="56"/>
    </row>
    <row r="89" spans="1:37" x14ac:dyDescent="0.2">
      <c r="A89" s="9" t="s">
        <v>110</v>
      </c>
      <c r="B89" s="163">
        <f>B75</f>
        <v>2073833.3</v>
      </c>
      <c r="C89" s="164"/>
      <c r="D89" s="165"/>
      <c r="E89" s="10">
        <f t="shared" ref="E89:AF89" si="51">+D89+1</f>
        <v>1</v>
      </c>
      <c r="F89" s="10">
        <f t="shared" si="51"/>
        <v>2</v>
      </c>
      <c r="G89" s="10">
        <f t="shared" si="51"/>
        <v>3</v>
      </c>
      <c r="H89" s="10">
        <f t="shared" si="51"/>
        <v>4</v>
      </c>
      <c r="I89" s="10">
        <f t="shared" si="51"/>
        <v>5</v>
      </c>
      <c r="J89" s="10">
        <f t="shared" si="51"/>
        <v>6</v>
      </c>
      <c r="K89" s="10">
        <f t="shared" si="51"/>
        <v>7</v>
      </c>
      <c r="L89" s="10">
        <f t="shared" si="51"/>
        <v>8</v>
      </c>
      <c r="M89" s="10">
        <f t="shared" si="51"/>
        <v>9</v>
      </c>
      <c r="N89" s="10">
        <f t="shared" si="51"/>
        <v>10</v>
      </c>
      <c r="O89" s="10">
        <f t="shared" si="51"/>
        <v>11</v>
      </c>
      <c r="P89" s="10">
        <f t="shared" si="51"/>
        <v>12</v>
      </c>
      <c r="Q89" s="10">
        <f t="shared" si="51"/>
        <v>13</v>
      </c>
      <c r="R89" s="10">
        <f t="shared" si="51"/>
        <v>14</v>
      </c>
      <c r="S89" s="10">
        <f t="shared" si="51"/>
        <v>15</v>
      </c>
      <c r="T89" s="10">
        <f t="shared" si="51"/>
        <v>16</v>
      </c>
      <c r="U89" s="10">
        <f t="shared" si="51"/>
        <v>17</v>
      </c>
      <c r="V89" s="10">
        <f t="shared" si="51"/>
        <v>18</v>
      </c>
      <c r="W89" s="10">
        <f t="shared" si="51"/>
        <v>19</v>
      </c>
      <c r="X89" s="10">
        <f t="shared" si="51"/>
        <v>20</v>
      </c>
      <c r="Y89" s="10">
        <f t="shared" si="51"/>
        <v>21</v>
      </c>
      <c r="Z89" s="10">
        <f t="shared" si="51"/>
        <v>22</v>
      </c>
      <c r="AA89" s="10">
        <f t="shared" si="51"/>
        <v>23</v>
      </c>
      <c r="AB89" s="10">
        <f t="shared" si="51"/>
        <v>24</v>
      </c>
      <c r="AC89" s="10">
        <f t="shared" si="51"/>
        <v>25</v>
      </c>
      <c r="AD89" s="10">
        <f t="shared" si="51"/>
        <v>26</v>
      </c>
      <c r="AE89" s="10">
        <f t="shared" si="51"/>
        <v>27</v>
      </c>
      <c r="AF89" s="10">
        <f t="shared" si="51"/>
        <v>28</v>
      </c>
      <c r="AG89" s="10">
        <v>29</v>
      </c>
      <c r="AH89" s="10">
        <v>30</v>
      </c>
      <c r="AI89" s="10">
        <v>31</v>
      </c>
    </row>
    <row r="90" spans="1:37" x14ac:dyDescent="0.2">
      <c r="A90" s="13"/>
      <c r="B90" s="14" t="s">
        <v>7</v>
      </c>
      <c r="C90" s="14" t="s">
        <v>8</v>
      </c>
      <c r="D90" s="14" t="s">
        <v>9</v>
      </c>
      <c r="E90" s="58" t="s">
        <v>11</v>
      </c>
      <c r="F90" s="19" t="s">
        <v>12</v>
      </c>
      <c r="G90" s="19" t="s">
        <v>13</v>
      </c>
      <c r="H90" s="19" t="s">
        <v>14</v>
      </c>
      <c r="I90" s="57" t="s">
        <v>15</v>
      </c>
      <c r="J90" s="19" t="s">
        <v>16</v>
      </c>
      <c r="K90" s="19" t="s">
        <v>11</v>
      </c>
      <c r="L90" s="58" t="s">
        <v>11</v>
      </c>
      <c r="M90" s="19" t="s">
        <v>12</v>
      </c>
      <c r="N90" s="19" t="s">
        <v>13</v>
      </c>
      <c r="O90" s="19" t="s">
        <v>14</v>
      </c>
      <c r="P90" s="57" t="s">
        <v>15</v>
      </c>
      <c r="Q90" s="19" t="s">
        <v>16</v>
      </c>
      <c r="R90" s="19" t="s">
        <v>11</v>
      </c>
      <c r="S90" s="58" t="s">
        <v>11</v>
      </c>
      <c r="T90" s="19" t="s">
        <v>12</v>
      </c>
      <c r="U90" s="19" t="s">
        <v>13</v>
      </c>
      <c r="V90" s="19" t="s">
        <v>14</v>
      </c>
      <c r="W90" s="57" t="s">
        <v>15</v>
      </c>
      <c r="X90" s="121" t="s">
        <v>10</v>
      </c>
      <c r="Y90" s="19" t="s">
        <v>11</v>
      </c>
      <c r="Z90" s="58" t="s">
        <v>11</v>
      </c>
      <c r="AA90" s="19" t="s">
        <v>12</v>
      </c>
      <c r="AB90" s="19" t="s">
        <v>13</v>
      </c>
      <c r="AC90" s="19" t="s">
        <v>14</v>
      </c>
      <c r="AD90" s="57" t="s">
        <v>15</v>
      </c>
      <c r="AE90" s="19" t="s">
        <v>16</v>
      </c>
      <c r="AF90" s="19" t="s">
        <v>11</v>
      </c>
      <c r="AG90" s="19" t="s">
        <v>11</v>
      </c>
      <c r="AH90" s="19" t="s">
        <v>12</v>
      </c>
      <c r="AI90" s="58" t="s">
        <v>13</v>
      </c>
    </row>
    <row r="91" spans="1:37" x14ac:dyDescent="0.2">
      <c r="A91" s="22" t="s">
        <v>18</v>
      </c>
      <c r="B91" s="166" t="s">
        <v>19</v>
      </c>
      <c r="C91" s="166"/>
      <c r="D91" s="166"/>
      <c r="E91" s="19"/>
      <c r="F91" s="19"/>
      <c r="G91" s="19"/>
      <c r="H91" s="19"/>
      <c r="I91" s="19" t="s">
        <v>11</v>
      </c>
      <c r="J91" s="19"/>
      <c r="K91" s="19"/>
      <c r="L91" s="19"/>
      <c r="M91" s="19"/>
      <c r="N91" s="19"/>
      <c r="O91" s="19"/>
      <c r="P91" s="19" t="s">
        <v>11</v>
      </c>
      <c r="Q91" s="19"/>
      <c r="R91" s="19"/>
      <c r="S91" s="19"/>
      <c r="T91" s="19"/>
      <c r="U91" s="19"/>
      <c r="V91" s="19"/>
      <c r="W91" s="19" t="s">
        <v>11</v>
      </c>
      <c r="X91" s="19" t="s">
        <v>11</v>
      </c>
      <c r="Y91" s="19"/>
      <c r="Z91" s="19"/>
      <c r="AA91" s="19"/>
      <c r="AB91" s="19"/>
      <c r="AC91" s="19"/>
      <c r="AD91" s="19" t="s">
        <v>11</v>
      </c>
      <c r="AE91" s="19"/>
      <c r="AF91" s="19"/>
      <c r="AG91" s="19"/>
      <c r="AH91" s="19"/>
      <c r="AI91" s="19"/>
    </row>
    <row r="92" spans="1:37" hidden="1" x14ac:dyDescent="0.2">
      <c r="A92" s="161" t="s">
        <v>23</v>
      </c>
      <c r="B92" s="161"/>
      <c r="C92" s="161"/>
      <c r="D92" s="161"/>
      <c r="E92" s="25" t="str">
        <f>IF(AND(E91="URG",E90="S"),"URGS",IF(AND(E91="N",E90="F",F90="F"),"NFFF",IF(AND(E91="N",E90="D",F90="F"),"NFF",IF(AND(E91="N",E90="D"),"NFO",IF(AND(E91="N",E90="S"),"NFS",IF(AND(E91="N",E90="F"),"NF",IF(AND(E91="N",E90="D"),"NF",IF(E91="N","N",IF(AND(E91="M",E90="F"),"MF",IF(AND(E91="M",E90="D"),"MF",IF(E91="M","M",IF(AND(E91="T",E90="F"),"TF",IF(AND(E91="T",E90="D"),"TF",IF(E91="T","T",IF(AND(E91="C",E90="F"),"CF",IF(AND(E91="C",E90="D"),"CF",IF(E91="C","C",IF(AND(E91="L",E90="F"),"LF",IF(AND(E91="L",E90="D"),"LF", IF(E91="L","L",IF(E91="SC","PS", IF(E91="SA","PS",IF(E91="TV","PS", IF(E91="MI","PS", IF(E91="MT","PS", IF(E91="URG","URGO",""))))))))))))))))))))))))))</f>
        <v/>
      </c>
      <c r="F92" s="25" t="str">
        <f>IF(AND(F91="URG",F90="S"),"URGS",IF(AND(F91="N",F90="F",G90="F"),"NFFF",IF(AND(F91="N",F90="D",G90="F"),"NFF",IF(AND(F91="N",F90="D"),"NFO",IF(AND(F91="N",F90="S"),"NFS",IF(AND(F91="N",F90="F"),"NF",IF(AND(F91="N",F90="D"),"NF",IF(F91="N","N",IF(AND(F91="M",F90="F"),"MF",IF(AND(F91="M",F90="D"),"MF",IF(F91="M","M",IF(AND(F91="T",F90="F"),"TF",IF(AND(F91="T",F90="D"),"TF",IF(F91="T","T",IF(AND(F91="C",F90="F"),"CF",IF(AND(F91="C",F90="D"),"CF",IF(F91="C","C",IF(AND(F91="L",F90="F"),"LF",IF(AND(F91="L",F90="D"),"LF", IF(F91="L","L",IF(F91="SC","PS", IF(F91="SA","PS",IF(F91="TV","PS", IF(F91="MI","PS", IF(F91="MT","PS", IF(F91="URG","URGO",""))))))))))))))))))))))))))</f>
        <v/>
      </c>
      <c r="G92" s="25" t="str">
        <f>IF(AND(G91="URG",G90="S"),"URGS",IF(AND(G91="N",G90="F",H90="F"),"NFFF",IF(AND(G91="N",G90="D",H90="F"),"NFF",IF(AND(G91="N",G90="D"),"NFO",IF(AND(G91="N",G90="S"),"NFS",IF(AND(G91="N",G90="F"),"NF",IF(AND(G91="N",G90="D"),"NF",IF(G91="N","N",IF(AND(G91="M",G90="F"),"MF",IF(AND(G91="M",G90="D"),"MF",IF(G91="M","M",IF(AND(G91="T",G90="F"),"TF",IF(AND(G91="T",G90="D"),"TF",IF(G91="T","T",IF(AND(G91="C",G90="F"),"CF",IF(AND(G91="C",G90="D"),"CF",IF(G91="C","C",IF(AND(G91="L",G90="F"),"LF",IF(AND(G91="L",G90="D"),"LF", IF(G91="L","L",IF(G91="SC","PS", IF(G91="SA","PS",IF(G91="TV","PS", IF(G91="MI","PS", IF(G91="MT","PS", IF(G91="URG","URGO",""))))))))))))))))))))))))))</f>
        <v/>
      </c>
      <c r="H92" s="25" t="str">
        <f>IF(AND(H91="URG",H90="S"),"URGS",IF(AND(H91="N",H90="F",I90="F"),"NFFF",IF(AND(H91="N",H90="D",I90="F"),"NFF",IF(AND(H91="N",H90="D"),"NFO",IF(AND(H91="N",H90="S"),"NFS",IF(AND(H91="N",H90="F"),"NF",IF(AND(H91="N",H90="D"),"NF",IF(H91="N","N",IF(AND(H91="M",H90="F"),"MF",IF(AND(H91="M",H90="D"),"MF",IF(H91="M","M",IF(AND(H91="T",H90="F"),"TF",IF(AND(H91="T",H90="D"),"TF",IF(H91="T","T",IF(AND(H91="C",H90="F"),"CF",IF(AND(H91="C",H90="D"),"CF",IF(H91="C","C",IF(AND(H91="L",H90="F"),"LF",IF(AND(H91="L",H90="D"),"LF", IF(H91="L","L",IF(H91="SC","PS", IF(H91="SA","PS",IF(H91="TV","PS", IF(H91="MI","PS", IF(H91="MT","PS", IF(H91="URG","URGO",""))))))))))))))))))))))))))</f>
        <v/>
      </c>
      <c r="I92" s="25" t="str">
        <f t="shared" ref="I92:AI92" si="52">IF(AND(I91="URG",I90="S"),"URGS",IF(AND(I91="N",I90="F",J90="F"),"NFFF",IF(AND(I91="N",I90="D",J90="F"),"NFF",IF(AND(I91="N",I90="D"),"NFO",IF(AND(I91="N",I90="S"),"NFS",IF(AND(I91="N",I90="F"),"NF",IF(AND(I91="N",I90="D"),"NF",IF(I91="N","N",IF(AND(I91="M",I90="F"),"MF",IF(AND(I91="M",I90="D"),"MF",IF(I91="M","M",IF(AND(I91="T",I90="F"),"TF",IF(AND(I91="T",I90="D"),"TF",IF(I91="T","T",IF(AND(I91="C",I90="F"),"CF",IF(AND(I91="C",I90="D"),"CF",IF(I91="C","C",IF(AND(I91="L",I90="F"),"LF",IF(AND(I91="L",I90="D"),"LF", IF(I91="L","L",IF(I91="SC","PS", IF(I91="SA","PS",IF(I91="TV","PS", IF(I91="MI","PS", IF(I91="MT","PS", IF(I91="URG","URGO",""))))))))))))))))))))))))))</f>
        <v>MF</v>
      </c>
      <c r="J92" s="25" t="str">
        <f t="shared" si="52"/>
        <v/>
      </c>
      <c r="K92" s="25" t="str">
        <f t="shared" si="52"/>
        <v/>
      </c>
      <c r="L92" s="25" t="str">
        <f t="shared" si="52"/>
        <v/>
      </c>
      <c r="M92" s="25" t="str">
        <f t="shared" si="52"/>
        <v/>
      </c>
      <c r="N92" s="25" t="str">
        <f t="shared" si="52"/>
        <v/>
      </c>
      <c r="O92" s="25" t="str">
        <f t="shared" si="52"/>
        <v/>
      </c>
      <c r="P92" s="25" t="str">
        <f t="shared" si="52"/>
        <v>MF</v>
      </c>
      <c r="Q92" s="25" t="str">
        <f t="shared" si="52"/>
        <v/>
      </c>
      <c r="R92" s="25" t="str">
        <f t="shared" si="52"/>
        <v/>
      </c>
      <c r="S92" s="25" t="str">
        <f t="shared" si="52"/>
        <v/>
      </c>
      <c r="T92" s="25" t="str">
        <f t="shared" si="52"/>
        <v/>
      </c>
      <c r="U92" s="25" t="str">
        <f t="shared" si="52"/>
        <v/>
      </c>
      <c r="V92" s="25" t="str">
        <f t="shared" si="52"/>
        <v/>
      </c>
      <c r="W92" s="25" t="str">
        <f t="shared" si="52"/>
        <v>MF</v>
      </c>
      <c r="X92" s="25" t="str">
        <f t="shared" si="52"/>
        <v>MF</v>
      </c>
      <c r="Y92" s="25" t="str">
        <f t="shared" si="52"/>
        <v/>
      </c>
      <c r="Z92" s="25" t="str">
        <f t="shared" si="52"/>
        <v/>
      </c>
      <c r="AA92" s="25" t="str">
        <f t="shared" si="52"/>
        <v/>
      </c>
      <c r="AB92" s="25" t="str">
        <f t="shared" si="52"/>
        <v/>
      </c>
      <c r="AC92" s="25" t="str">
        <f t="shared" si="52"/>
        <v/>
      </c>
      <c r="AD92" s="25" t="str">
        <f t="shared" si="52"/>
        <v>MF</v>
      </c>
      <c r="AE92" s="25" t="str">
        <f t="shared" si="52"/>
        <v/>
      </c>
      <c r="AF92" s="25" t="str">
        <f t="shared" si="52"/>
        <v/>
      </c>
      <c r="AG92" s="25" t="str">
        <f t="shared" si="52"/>
        <v/>
      </c>
      <c r="AH92" s="25" t="str">
        <f t="shared" si="52"/>
        <v/>
      </c>
      <c r="AI92" s="25" t="str">
        <f t="shared" si="52"/>
        <v/>
      </c>
    </row>
    <row r="93" spans="1:37" x14ac:dyDescent="0.2">
      <c r="A93" s="26" t="s">
        <v>24</v>
      </c>
      <c r="B93" s="27">
        <f t="shared" ref="B93:B100" si="53">SUM(E93:AK93)</f>
        <v>0</v>
      </c>
      <c r="C93" s="158">
        <f>B89/240</f>
        <v>8640.972083333334</v>
      </c>
      <c r="D93" s="28">
        <f>B93*C93*0</f>
        <v>0</v>
      </c>
      <c r="E93" s="59" t="str">
        <f>IF(E97&gt;0,(IF(AND(E92="PS",E90="S"),4,IF(E92="M",6,IF(E92="T",5,IF(E92="C",11,IF(E92="N",0,IF(E92="NF",0,IF(E92="NFO",0, IF(E92="URGS",4,IF(E92="URGO",8, IF(E92="PS",8,""))))))))))-E97), IF(AND(E92="PS",E90="S"),4,IF(E92="M",6,IF(E92="T",5,IF(E92="C",11,IF(E92="N",0,IF(E92="NF",0,IF(E92="NFO",0, IF(E92="URGS",4,IF(E92="URGO",8, IF(E92="PS",8,"")))))))))))</f>
        <v/>
      </c>
      <c r="F93" s="59" t="str">
        <f t="shared" ref="F93:AI93" si="54">IF(F97&gt;0,(IF(AND(F92="PS",F90="S"),4,IF(F92="M",6,IF(F92="T",5,IF(F92="C",11,IF(F92="N",0,IF(F92="NF",0,IF(F92="NFO",0, IF(F92="URGS",4,IF(F92="URGO",8, IF(F92="PS",8,""))))))))))-F97), IF(AND(F92="PS",F90="S"),4,IF(F92="M",6,IF(F92="T",5,IF(F92="C",11,IF(F92="N",0,IF(F92="NF",0,IF(F92="NFO",0, IF(F92="URGS",4,IF(F92="URGO",8, IF(F92="PS",8,"")))))))))))</f>
        <v/>
      </c>
      <c r="G93" s="59" t="str">
        <f t="shared" si="54"/>
        <v/>
      </c>
      <c r="H93" s="59" t="str">
        <f t="shared" si="54"/>
        <v/>
      </c>
      <c r="I93" s="59" t="str">
        <f t="shared" si="54"/>
        <v/>
      </c>
      <c r="J93" s="59" t="str">
        <f t="shared" si="54"/>
        <v/>
      </c>
      <c r="K93" s="59" t="str">
        <f t="shared" si="54"/>
        <v/>
      </c>
      <c r="L93" s="59" t="str">
        <f t="shared" si="54"/>
        <v/>
      </c>
      <c r="M93" s="59" t="str">
        <f t="shared" si="54"/>
        <v/>
      </c>
      <c r="N93" s="59" t="str">
        <f t="shared" si="54"/>
        <v/>
      </c>
      <c r="O93" s="59" t="str">
        <f t="shared" si="54"/>
        <v/>
      </c>
      <c r="P93" s="59" t="str">
        <f t="shared" si="54"/>
        <v/>
      </c>
      <c r="Q93" s="59" t="str">
        <f t="shared" si="54"/>
        <v/>
      </c>
      <c r="R93" s="59" t="str">
        <f t="shared" si="54"/>
        <v/>
      </c>
      <c r="S93" s="59" t="str">
        <f t="shared" si="54"/>
        <v/>
      </c>
      <c r="T93" s="59" t="str">
        <f t="shared" si="54"/>
        <v/>
      </c>
      <c r="U93" s="59" t="str">
        <f t="shared" si="54"/>
        <v/>
      </c>
      <c r="V93" s="59" t="str">
        <f t="shared" si="54"/>
        <v/>
      </c>
      <c r="W93" s="59" t="str">
        <f t="shared" si="54"/>
        <v/>
      </c>
      <c r="X93" s="59" t="str">
        <f t="shared" si="54"/>
        <v/>
      </c>
      <c r="Y93" s="59" t="str">
        <f t="shared" si="54"/>
        <v/>
      </c>
      <c r="Z93" s="59" t="str">
        <f t="shared" si="54"/>
        <v/>
      </c>
      <c r="AA93" s="59" t="str">
        <f t="shared" si="54"/>
        <v/>
      </c>
      <c r="AB93" s="59" t="str">
        <f t="shared" si="54"/>
        <v/>
      </c>
      <c r="AC93" s="59" t="str">
        <f t="shared" si="54"/>
        <v/>
      </c>
      <c r="AD93" s="59" t="str">
        <f t="shared" si="54"/>
        <v/>
      </c>
      <c r="AE93" s="59" t="str">
        <f t="shared" si="54"/>
        <v/>
      </c>
      <c r="AF93" s="59" t="str">
        <f t="shared" si="54"/>
        <v/>
      </c>
      <c r="AG93" s="59" t="str">
        <f t="shared" si="54"/>
        <v/>
      </c>
      <c r="AH93" s="59" t="str">
        <f t="shared" si="54"/>
        <v/>
      </c>
      <c r="AI93" s="59" t="str">
        <f t="shared" si="54"/>
        <v/>
      </c>
    </row>
    <row r="94" spans="1:37" x14ac:dyDescent="0.2">
      <c r="A94" s="24" t="s">
        <v>28</v>
      </c>
      <c r="B94" s="27">
        <f t="shared" si="53"/>
        <v>0</v>
      </c>
      <c r="C94" s="159">
        <f>B89/240*35%</f>
        <v>3024.3402291666666</v>
      </c>
      <c r="D94" s="30">
        <f t="shared" ref="D94:D100" si="55">B94*C94</f>
        <v>0</v>
      </c>
      <c r="E94" s="29" t="str">
        <f>IF(E98&gt;0,(IF(E92="T",1,IF(E92="C",0,IF(E92="N",11,IF(E92="NF",6, IF(E92="NFO",6, IF(E92="NFS",2,""))))))-E98), IF(E92="T",1,IF(E92="C",0,IF(E92="N",8,IF(E92="NF",6, IF(E92="NFO",6, IF(E92="NFS",2,"")))))))</f>
        <v/>
      </c>
      <c r="F94" s="29" t="str">
        <f t="shared" ref="F94:AI94" si="56">IF(F98&gt;0,(IF(F92="T",1,IF(F92="C",0,IF(F92="N",11,IF(F92="NF",6, IF(F92="NFO",6, IF(F92="NFS",2,""))))))-F98), IF(F92="T",1,IF(F92="C",0,IF(F92="N",8,IF(F92="NF",6, IF(F92="NFO",6, IF(F92="NFS",2,"")))))))</f>
        <v/>
      </c>
      <c r="G94" s="29" t="str">
        <f t="shared" si="56"/>
        <v/>
      </c>
      <c r="H94" s="29" t="str">
        <f t="shared" si="56"/>
        <v/>
      </c>
      <c r="I94" s="29" t="str">
        <f t="shared" si="56"/>
        <v/>
      </c>
      <c r="J94" s="29" t="str">
        <f t="shared" si="56"/>
        <v/>
      </c>
      <c r="K94" s="29" t="str">
        <f t="shared" si="56"/>
        <v/>
      </c>
      <c r="L94" s="29" t="str">
        <f t="shared" si="56"/>
        <v/>
      </c>
      <c r="M94" s="29" t="str">
        <f t="shared" si="56"/>
        <v/>
      </c>
      <c r="N94" s="29" t="str">
        <f t="shared" si="56"/>
        <v/>
      </c>
      <c r="O94" s="29" t="str">
        <f t="shared" si="56"/>
        <v/>
      </c>
      <c r="P94" s="29" t="str">
        <f t="shared" si="56"/>
        <v/>
      </c>
      <c r="Q94" s="29" t="str">
        <f t="shared" si="56"/>
        <v/>
      </c>
      <c r="R94" s="29" t="str">
        <f t="shared" si="56"/>
        <v/>
      </c>
      <c r="S94" s="29" t="str">
        <f t="shared" si="56"/>
        <v/>
      </c>
      <c r="T94" s="29" t="str">
        <f t="shared" si="56"/>
        <v/>
      </c>
      <c r="U94" s="29" t="str">
        <f t="shared" si="56"/>
        <v/>
      </c>
      <c r="V94" s="29" t="str">
        <f t="shared" si="56"/>
        <v/>
      </c>
      <c r="W94" s="29" t="str">
        <f t="shared" si="56"/>
        <v/>
      </c>
      <c r="X94" s="29" t="str">
        <f t="shared" si="56"/>
        <v/>
      </c>
      <c r="Y94" s="29" t="str">
        <f t="shared" si="56"/>
        <v/>
      </c>
      <c r="Z94" s="29" t="str">
        <f t="shared" si="56"/>
        <v/>
      </c>
      <c r="AA94" s="29" t="str">
        <f t="shared" si="56"/>
        <v/>
      </c>
      <c r="AB94" s="29" t="str">
        <f t="shared" si="56"/>
        <v/>
      </c>
      <c r="AC94" s="29" t="str">
        <f t="shared" si="56"/>
        <v/>
      </c>
      <c r="AD94" s="29" t="str">
        <f t="shared" si="56"/>
        <v/>
      </c>
      <c r="AE94" s="29" t="str">
        <f t="shared" si="56"/>
        <v/>
      </c>
      <c r="AF94" s="29" t="str">
        <f t="shared" si="56"/>
        <v/>
      </c>
      <c r="AG94" s="29" t="str">
        <f t="shared" si="56"/>
        <v/>
      </c>
      <c r="AH94" s="29" t="str">
        <f t="shared" si="56"/>
        <v/>
      </c>
      <c r="AI94" s="29" t="str">
        <f t="shared" si="56"/>
        <v/>
      </c>
    </row>
    <row r="95" spans="1:37" x14ac:dyDescent="0.2">
      <c r="A95" s="24" t="s">
        <v>30</v>
      </c>
      <c r="B95" s="27">
        <f t="shared" si="53"/>
        <v>40</v>
      </c>
      <c r="C95" s="159">
        <f>B89/240*190%</f>
        <v>16417.846958333335</v>
      </c>
      <c r="D95" s="30">
        <f t="shared" si="55"/>
        <v>656713.87833333341</v>
      </c>
      <c r="E95" s="29" t="str">
        <f>IF(E99&gt;0, (IF(E92="MF",8,IF(E92="TF",7,IF(E92="CF",12,IF(E92="NF",0, IF(E92="NFS",0, IF(E92="NFF",0, IF(E92="NFFF",0,"")))))))-E99), IF(E92="MF",8,IF(E92="TF",7,IF(E92="CF",12,IF(E92="NF",0, IF(E92="NFS",0, IF(E92="NFF",0, IF(E92="NFFF",0,""))))))))</f>
        <v/>
      </c>
      <c r="F95" s="29" t="str">
        <f t="shared" ref="F95:AI95" si="57">IF(F99&gt;0, (IF(F92="MF",8,IF(F92="TF",7,IF(F92="CF",12,IF(F92="NF",0, IF(F92="NFS",0, IF(F92="NFF",0, IF(F92="NFFF",0,"")))))))-F99), IF(F92="MF",8,IF(F92="TF",7,IF(F92="CF",12,IF(F92="NF",0, IF(F92="NFS",0, IF(F92="NFF",0, IF(F92="NFFF",0,""))))))))</f>
        <v/>
      </c>
      <c r="G95" s="29" t="str">
        <f t="shared" si="57"/>
        <v/>
      </c>
      <c r="H95" s="29" t="str">
        <f t="shared" si="57"/>
        <v/>
      </c>
      <c r="I95" s="29">
        <f t="shared" si="57"/>
        <v>8</v>
      </c>
      <c r="J95" s="29" t="str">
        <f t="shared" si="57"/>
        <v/>
      </c>
      <c r="K95" s="29" t="str">
        <f t="shared" si="57"/>
        <v/>
      </c>
      <c r="L95" s="29" t="str">
        <f t="shared" si="57"/>
        <v/>
      </c>
      <c r="M95" s="29" t="str">
        <f t="shared" si="57"/>
        <v/>
      </c>
      <c r="N95" s="29" t="str">
        <f t="shared" si="57"/>
        <v/>
      </c>
      <c r="O95" s="29" t="str">
        <f t="shared" si="57"/>
        <v/>
      </c>
      <c r="P95" s="29">
        <f t="shared" si="57"/>
        <v>8</v>
      </c>
      <c r="Q95" s="29" t="str">
        <f t="shared" si="57"/>
        <v/>
      </c>
      <c r="R95" s="29" t="str">
        <f t="shared" si="57"/>
        <v/>
      </c>
      <c r="S95" s="29" t="str">
        <f t="shared" si="57"/>
        <v/>
      </c>
      <c r="T95" s="29" t="str">
        <f t="shared" si="57"/>
        <v/>
      </c>
      <c r="U95" s="29" t="str">
        <f t="shared" si="57"/>
        <v/>
      </c>
      <c r="V95" s="29" t="str">
        <f t="shared" si="57"/>
        <v/>
      </c>
      <c r="W95" s="29">
        <f t="shared" si="57"/>
        <v>8</v>
      </c>
      <c r="X95" s="29">
        <f t="shared" si="57"/>
        <v>8</v>
      </c>
      <c r="Y95" s="29" t="str">
        <f t="shared" si="57"/>
        <v/>
      </c>
      <c r="Z95" s="29" t="str">
        <f t="shared" si="57"/>
        <v/>
      </c>
      <c r="AA95" s="29" t="str">
        <f t="shared" si="57"/>
        <v/>
      </c>
      <c r="AB95" s="29" t="str">
        <f t="shared" si="57"/>
        <v/>
      </c>
      <c r="AC95" s="29" t="str">
        <f t="shared" si="57"/>
        <v/>
      </c>
      <c r="AD95" s="29">
        <f t="shared" si="57"/>
        <v>8</v>
      </c>
      <c r="AE95" s="29" t="str">
        <f t="shared" si="57"/>
        <v/>
      </c>
      <c r="AF95" s="29" t="str">
        <f t="shared" si="57"/>
        <v/>
      </c>
      <c r="AG95" s="29" t="str">
        <f t="shared" si="57"/>
        <v/>
      </c>
      <c r="AH95" s="29" t="str">
        <f t="shared" si="57"/>
        <v/>
      </c>
      <c r="AI95" s="29" t="str">
        <f t="shared" si="57"/>
        <v/>
      </c>
    </row>
    <row r="96" spans="1:37" x14ac:dyDescent="0.2">
      <c r="A96" s="24" t="s">
        <v>31</v>
      </c>
      <c r="B96" s="27">
        <f t="shared" si="53"/>
        <v>0</v>
      </c>
      <c r="C96" s="159">
        <f>B89/240*225%</f>
        <v>19442.1871875</v>
      </c>
      <c r="D96" s="30">
        <f t="shared" si="55"/>
        <v>0</v>
      </c>
      <c r="E96" s="29" t="str">
        <f>IF(E100&gt;0,( IF(E92="TF",1,IF(E92="CF",1,IF(E92="NF",5, IF(E92="NFO",2, IF(E92="NFS",6, IF(E92="NFF",8, IF(E92="NFFF",8,"")))))))-E100), IF(E92="TF",1,IF(E92="CF",1,IF(E92="NF",2, IF(E92="NFO",2, IF(E92="NFS",6, IF(E92="NFF",8, IF(E92="NFFF",8,""))))))))</f>
        <v/>
      </c>
      <c r="F96" s="29" t="str">
        <f t="shared" ref="F96:AI96" si="58">IF(F100&gt;0,( IF(F92="TF",1,IF(F92="CF",1,IF(F92="NF",5, IF(F92="NFO",2, IF(F92="NFS",6, IF(F92="NFF",8, IF(F92="NFFF",8,"")))))))-F100), IF(F92="TF",1,IF(F92="CF",1,IF(F92="NF",2, IF(F92="NFO",2, IF(F92="NFS",6, IF(F92="NFF",8, IF(F92="NFFF",8,""))))))))</f>
        <v/>
      </c>
      <c r="G96" s="29" t="str">
        <f t="shared" si="58"/>
        <v/>
      </c>
      <c r="H96" s="29" t="str">
        <f t="shared" si="58"/>
        <v/>
      </c>
      <c r="I96" s="29" t="str">
        <f t="shared" si="58"/>
        <v/>
      </c>
      <c r="J96" s="29" t="str">
        <f t="shared" si="58"/>
        <v/>
      </c>
      <c r="K96" s="29" t="str">
        <f t="shared" si="58"/>
        <v/>
      </c>
      <c r="L96" s="29" t="str">
        <f t="shared" si="58"/>
        <v/>
      </c>
      <c r="M96" s="29" t="str">
        <f t="shared" si="58"/>
        <v/>
      </c>
      <c r="N96" s="29" t="str">
        <f t="shared" si="58"/>
        <v/>
      </c>
      <c r="O96" s="29" t="str">
        <f t="shared" si="58"/>
        <v/>
      </c>
      <c r="P96" s="29" t="str">
        <f t="shared" si="58"/>
        <v/>
      </c>
      <c r="Q96" s="29" t="str">
        <f t="shared" si="58"/>
        <v/>
      </c>
      <c r="R96" s="29" t="str">
        <f t="shared" si="58"/>
        <v/>
      </c>
      <c r="S96" s="29" t="str">
        <f t="shared" si="58"/>
        <v/>
      </c>
      <c r="T96" s="29" t="str">
        <f t="shared" si="58"/>
        <v/>
      </c>
      <c r="U96" s="29" t="str">
        <f t="shared" si="58"/>
        <v/>
      </c>
      <c r="V96" s="29" t="str">
        <f t="shared" si="58"/>
        <v/>
      </c>
      <c r="W96" s="29" t="str">
        <f t="shared" si="58"/>
        <v/>
      </c>
      <c r="X96" s="29" t="str">
        <f t="shared" si="58"/>
        <v/>
      </c>
      <c r="Y96" s="29" t="str">
        <f t="shared" si="58"/>
        <v/>
      </c>
      <c r="Z96" s="29" t="str">
        <f t="shared" si="58"/>
        <v/>
      </c>
      <c r="AA96" s="29" t="str">
        <f t="shared" si="58"/>
        <v/>
      </c>
      <c r="AB96" s="29" t="str">
        <f t="shared" si="58"/>
        <v/>
      </c>
      <c r="AC96" s="29" t="str">
        <f t="shared" si="58"/>
        <v/>
      </c>
      <c r="AD96" s="29" t="str">
        <f t="shared" si="58"/>
        <v/>
      </c>
      <c r="AE96" s="29" t="str">
        <f t="shared" si="58"/>
        <v/>
      </c>
      <c r="AF96" s="29" t="str">
        <f t="shared" si="58"/>
        <v/>
      </c>
      <c r="AG96" s="29" t="str">
        <f t="shared" si="58"/>
        <v/>
      </c>
      <c r="AH96" s="29" t="str">
        <f t="shared" si="58"/>
        <v/>
      </c>
      <c r="AI96" s="29" t="str">
        <f t="shared" si="58"/>
        <v/>
      </c>
    </row>
    <row r="97" spans="1:35" x14ac:dyDescent="0.2">
      <c r="A97" s="9" t="s">
        <v>32</v>
      </c>
      <c r="B97" s="27">
        <f t="shared" si="53"/>
        <v>0</v>
      </c>
      <c r="C97" s="30">
        <f>B89/240*125%</f>
        <v>10801.215104166668</v>
      </c>
      <c r="D97" s="30">
        <f t="shared" si="55"/>
        <v>0</v>
      </c>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29"/>
      <c r="AG97" s="29"/>
      <c r="AH97" s="29"/>
      <c r="AI97" s="29"/>
    </row>
    <row r="98" spans="1:35" x14ac:dyDescent="0.2">
      <c r="A98" s="9" t="s">
        <v>33</v>
      </c>
      <c r="B98" s="27">
        <f t="shared" si="53"/>
        <v>0</v>
      </c>
      <c r="C98" s="30">
        <f>B89/240*175%</f>
        <v>15121.701145833335</v>
      </c>
      <c r="D98" s="30">
        <f t="shared" si="55"/>
        <v>0</v>
      </c>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row>
    <row r="99" spans="1:35" x14ac:dyDescent="0.2">
      <c r="A99" s="9" t="s">
        <v>34</v>
      </c>
      <c r="B99" s="27">
        <f t="shared" si="53"/>
        <v>0</v>
      </c>
      <c r="C99" s="30">
        <f>B89/240*200%</f>
        <v>17281.944166666668</v>
      </c>
      <c r="D99" s="32">
        <f t="shared" si="55"/>
        <v>0</v>
      </c>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row>
    <row r="100" spans="1:35" x14ac:dyDescent="0.2">
      <c r="A100" s="9" t="s">
        <v>35</v>
      </c>
      <c r="B100" s="27">
        <f t="shared" si="53"/>
        <v>0</v>
      </c>
      <c r="C100" s="30">
        <f>B89/240*250%</f>
        <v>21602.430208333335</v>
      </c>
      <c r="D100" s="34">
        <f t="shared" si="55"/>
        <v>0</v>
      </c>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row>
    <row r="101" spans="1:35" x14ac:dyDescent="0.2">
      <c r="B101" s="37">
        <f>SUM(B93:B100)</f>
        <v>40</v>
      </c>
      <c r="C101" s="2"/>
      <c r="D101" s="38">
        <f>ROUND((SUM(D93:D100)),0)</f>
        <v>656714</v>
      </c>
      <c r="E101" s="39"/>
      <c r="F101" s="40"/>
      <c r="G101" s="41"/>
      <c r="H101" s="41"/>
      <c r="I101" s="41"/>
      <c r="J101" s="41"/>
      <c r="K101" s="41"/>
      <c r="L101" s="39"/>
      <c r="M101" s="40"/>
      <c r="N101" s="41"/>
      <c r="O101" s="41"/>
      <c r="P101" s="41"/>
      <c r="Q101" s="41"/>
      <c r="R101" s="41"/>
      <c r="S101" s="39"/>
      <c r="T101" s="40"/>
      <c r="U101" s="41"/>
      <c r="V101" s="41"/>
      <c r="W101" s="41"/>
      <c r="X101" s="41"/>
      <c r="Y101" s="41"/>
      <c r="Z101" s="39"/>
      <c r="AA101" s="39"/>
      <c r="AB101" s="41"/>
      <c r="AC101" s="41"/>
      <c r="AD101" s="41"/>
      <c r="AE101" s="41"/>
      <c r="AF101" s="41"/>
      <c r="AG101" s="39"/>
      <c r="AH101" s="41"/>
      <c r="AI101" s="41"/>
    </row>
    <row r="102" spans="1:35" x14ac:dyDescent="0.2">
      <c r="B102" s="43">
        <f>SUM(B93:B96)-$AL$4</f>
        <v>-136</v>
      </c>
    </row>
    <row r="103" spans="1:35" x14ac:dyDescent="0.2">
      <c r="A103" s="9" t="s">
        <v>111</v>
      </c>
      <c r="B103" s="163">
        <f>B89</f>
        <v>2073833.3</v>
      </c>
      <c r="C103" s="164"/>
      <c r="D103" s="165"/>
      <c r="E103" s="10">
        <f t="shared" ref="E103:AF103" si="59">+D103+1</f>
        <v>1</v>
      </c>
      <c r="F103" s="10">
        <f t="shared" si="59"/>
        <v>2</v>
      </c>
      <c r="G103" s="10">
        <f t="shared" si="59"/>
        <v>3</v>
      </c>
      <c r="H103" s="10">
        <f t="shared" si="59"/>
        <v>4</v>
      </c>
      <c r="I103" s="10">
        <f t="shared" si="59"/>
        <v>5</v>
      </c>
      <c r="J103" s="10">
        <f t="shared" si="59"/>
        <v>6</v>
      </c>
      <c r="K103" s="10">
        <f t="shared" si="59"/>
        <v>7</v>
      </c>
      <c r="L103" s="10">
        <f t="shared" si="59"/>
        <v>8</v>
      </c>
      <c r="M103" s="10">
        <f t="shared" si="59"/>
        <v>9</v>
      </c>
      <c r="N103" s="10">
        <f t="shared" si="59"/>
        <v>10</v>
      </c>
      <c r="O103" s="10">
        <f t="shared" si="59"/>
        <v>11</v>
      </c>
      <c r="P103" s="10">
        <f t="shared" si="59"/>
        <v>12</v>
      </c>
      <c r="Q103" s="10">
        <f t="shared" si="59"/>
        <v>13</v>
      </c>
      <c r="R103" s="10">
        <f t="shared" si="59"/>
        <v>14</v>
      </c>
      <c r="S103" s="10">
        <f t="shared" si="59"/>
        <v>15</v>
      </c>
      <c r="T103" s="10">
        <f t="shared" si="59"/>
        <v>16</v>
      </c>
      <c r="U103" s="10">
        <f t="shared" si="59"/>
        <v>17</v>
      </c>
      <c r="V103" s="10">
        <f t="shared" si="59"/>
        <v>18</v>
      </c>
      <c r="W103" s="10">
        <f t="shared" si="59"/>
        <v>19</v>
      </c>
      <c r="X103" s="10">
        <f t="shared" si="59"/>
        <v>20</v>
      </c>
      <c r="Y103" s="10">
        <f t="shared" si="59"/>
        <v>21</v>
      </c>
      <c r="Z103" s="10">
        <f t="shared" si="59"/>
        <v>22</v>
      </c>
      <c r="AA103" s="10">
        <f t="shared" si="59"/>
        <v>23</v>
      </c>
      <c r="AB103" s="10">
        <f t="shared" si="59"/>
        <v>24</v>
      </c>
      <c r="AC103" s="10">
        <f t="shared" si="59"/>
        <v>25</v>
      </c>
      <c r="AD103" s="10">
        <f t="shared" si="59"/>
        <v>26</v>
      </c>
      <c r="AE103" s="10">
        <f t="shared" si="59"/>
        <v>27</v>
      </c>
      <c r="AF103" s="10">
        <f t="shared" si="59"/>
        <v>28</v>
      </c>
      <c r="AG103" s="10">
        <v>29</v>
      </c>
      <c r="AH103" s="10">
        <v>30</v>
      </c>
      <c r="AI103" s="10">
        <v>31</v>
      </c>
    </row>
    <row r="104" spans="1:35" x14ac:dyDescent="0.2">
      <c r="A104" s="13"/>
      <c r="B104" s="14" t="s">
        <v>7</v>
      </c>
      <c r="C104" s="14" t="s">
        <v>8</v>
      </c>
      <c r="D104" s="14" t="s">
        <v>9</v>
      </c>
      <c r="E104" s="19" t="s">
        <v>14</v>
      </c>
      <c r="F104" s="57" t="s">
        <v>15</v>
      </c>
      <c r="G104" s="19" t="s">
        <v>16</v>
      </c>
      <c r="H104" s="19" t="s">
        <v>11</v>
      </c>
      <c r="I104" s="58" t="s">
        <v>11</v>
      </c>
      <c r="J104" s="19" t="s">
        <v>12</v>
      </c>
      <c r="K104" s="121" t="s">
        <v>10</v>
      </c>
      <c r="L104" s="19" t="s">
        <v>14</v>
      </c>
      <c r="M104" s="57" t="s">
        <v>15</v>
      </c>
      <c r="N104" s="19" t="s">
        <v>16</v>
      </c>
      <c r="O104" s="19" t="s">
        <v>11</v>
      </c>
      <c r="P104" s="58" t="s">
        <v>11</v>
      </c>
      <c r="Q104" s="19" t="s">
        <v>12</v>
      </c>
      <c r="R104" s="19" t="s">
        <v>13</v>
      </c>
      <c r="S104" s="19" t="s">
        <v>14</v>
      </c>
      <c r="T104" s="57" t="s">
        <v>15</v>
      </c>
      <c r="U104" s="121" t="s">
        <v>10</v>
      </c>
      <c r="V104" s="19" t="s">
        <v>11</v>
      </c>
      <c r="W104" s="58" t="s">
        <v>11</v>
      </c>
      <c r="X104" s="19" t="s">
        <v>12</v>
      </c>
      <c r="Y104" s="19" t="s">
        <v>13</v>
      </c>
      <c r="Z104" s="19" t="s">
        <v>14</v>
      </c>
      <c r="AA104" s="57" t="s">
        <v>15</v>
      </c>
      <c r="AB104" s="19" t="s">
        <v>16</v>
      </c>
      <c r="AC104" s="19" t="s">
        <v>11</v>
      </c>
      <c r="AD104" s="58" t="s">
        <v>11</v>
      </c>
      <c r="AE104" s="19" t="s">
        <v>12</v>
      </c>
      <c r="AF104" s="19" t="s">
        <v>13</v>
      </c>
      <c r="AG104" s="19" t="s">
        <v>14</v>
      </c>
      <c r="AH104" s="57" t="s">
        <v>15</v>
      </c>
      <c r="AI104" s="19" t="s">
        <v>16</v>
      </c>
    </row>
    <row r="105" spans="1:35" x14ac:dyDescent="0.2">
      <c r="A105" s="22" t="s">
        <v>18</v>
      </c>
      <c r="B105" s="166" t="s">
        <v>19</v>
      </c>
      <c r="C105" s="166"/>
      <c r="D105" s="166"/>
      <c r="E105" s="19"/>
      <c r="F105" s="19" t="s">
        <v>11</v>
      </c>
      <c r="G105" s="19"/>
      <c r="H105" s="19"/>
      <c r="I105" s="19"/>
      <c r="J105" s="19"/>
      <c r="K105" s="19" t="s">
        <v>11</v>
      </c>
      <c r="L105" s="19"/>
      <c r="M105" s="19" t="s">
        <v>11</v>
      </c>
      <c r="N105" s="19"/>
      <c r="O105" s="19"/>
      <c r="P105" s="19"/>
      <c r="Q105" s="19"/>
      <c r="R105" s="19"/>
      <c r="S105" s="19"/>
      <c r="T105" s="19" t="s">
        <v>11</v>
      </c>
      <c r="U105" s="19" t="s">
        <v>11</v>
      </c>
      <c r="V105" s="19"/>
      <c r="W105" s="19"/>
      <c r="X105" s="19"/>
      <c r="Y105" s="19"/>
      <c r="Z105" s="19"/>
      <c r="AA105" s="19" t="s">
        <v>11</v>
      </c>
      <c r="AB105" s="19"/>
      <c r="AC105" s="19"/>
      <c r="AD105" s="19"/>
      <c r="AE105" s="19"/>
      <c r="AF105" s="19"/>
      <c r="AG105" s="19"/>
      <c r="AH105" s="19" t="s">
        <v>11</v>
      </c>
      <c r="AI105" s="19"/>
    </row>
    <row r="106" spans="1:35" hidden="1" x14ac:dyDescent="0.2">
      <c r="A106" s="161" t="s">
        <v>23</v>
      </c>
      <c r="B106" s="161"/>
      <c r="C106" s="161"/>
      <c r="D106" s="161"/>
      <c r="E106" s="25" t="str">
        <f>IF(AND(E105="URG",E104="S"),"URGS",IF(AND(E105="N",E104="F",F104="F"),"NFFF",IF(AND(E105="N",E104="D",F104="F"),"NFF",IF(AND(E105="N",E104="D"),"NFO",IF(AND(E105="N",E104="S"),"NFS",IF(AND(E105="N",E104="F"),"NF",IF(AND(E105="N",E104="D"),"NF",IF(E105="N","N",IF(AND(E105="M",E104="F"),"MF",IF(AND(E105="M",E104="D"),"MF",IF(E105="M","M",IF(AND(E105="T",E104="F"),"TF",IF(AND(E105="T",E104="D"),"TF",IF(E105="T","T",IF(AND(E105="C",E104="F"),"CF",IF(AND(E105="C",E104="D"),"CF",IF(E105="C","C",IF(AND(E105="L",E104="F"),"LF",IF(AND(E105="L",E104="D"),"LF", IF(E105="L","L",IF(E105="SC","PS", IF(E105="SA","PS",IF(E105="TV","PS", IF(E105="MI","PS", IF(E105="MT","PS", IF(E105="URG","URGO",""))))))))))))))))))))))))))</f>
        <v/>
      </c>
      <c r="F106" s="25" t="str">
        <f>IF(AND(F105="URG",F104="S"),"URGS",IF(AND(F105="N",F104="F",G104="F"),"NFFF",IF(AND(F105="N",F104="D",G104="F"),"NFF",IF(AND(F105="N",F104="D"),"NFO",IF(AND(F105="N",F104="S"),"NFS",IF(AND(F105="N",F104="F"),"NF",IF(AND(F105="N",F104="D"),"NF",IF(F105="N","N",IF(AND(F105="M",F104="F"),"MF",IF(AND(F105="M",F104="D"),"MF",IF(F105="M","M",IF(AND(F105="T",F104="F"),"TF",IF(AND(F105="T",F104="D"),"TF",IF(F105="T","T",IF(AND(F105="C",F104="F"),"CF",IF(AND(F105="C",F104="D"),"CF",IF(F105="C","C",IF(AND(F105="L",F104="F"),"LF",IF(AND(F105="L",F104="D"),"LF", IF(F105="L","L",IF(F105="SC","PS", IF(F105="SA","PS",IF(F105="TV","PS", IF(F105="MI","PS", IF(F105="MT","PS", IF(F105="URG","URGO",""))))))))))))))))))))))))))</f>
        <v>MF</v>
      </c>
      <c r="G106" s="25" t="str">
        <f>IF(AND(G105="URG",G104="S"),"URGS",IF(AND(G105="N",G104="F",H104="F"),"NFFF",IF(AND(G105="N",G104="D",H104="F"),"NFF",IF(AND(G105="N",G104="D"),"NFO",IF(AND(G105="N",G104="S"),"NFS",IF(AND(G105="N",G104="F"),"NF",IF(AND(G105="N",G104="D"),"NF",IF(G105="N","N",IF(AND(G105="M",G104="F"),"MF",IF(AND(G105="M",G104="D"),"MF",IF(G105="M","M",IF(AND(G105="T",G104="F"),"TF",IF(AND(G105="T",G104="D"),"TF",IF(G105="T","T",IF(AND(G105="C",G104="F"),"CF",IF(AND(G105="C",G104="D"),"CF",IF(G105="C","C",IF(AND(G105="L",G104="F"),"LF",IF(AND(G105="L",G104="D"),"LF", IF(G105="L","L",IF(G105="SC","PS", IF(G105="SA","PS",IF(G105="TV","PS", IF(G105="MI","PS", IF(G105="MT","PS", IF(G105="URG","URGO",""))))))))))))))))))))))))))</f>
        <v/>
      </c>
      <c r="H106" s="25" t="str">
        <f>IF(AND(H105="URG",H104="S"),"URGS",IF(AND(H105="N",H104="F",I104="F"),"NFFF",IF(AND(H105="N",H104="D",I104="F"),"NFF",IF(AND(H105="N",H104="D"),"NFO",IF(AND(H105="N",H104="S"),"NFS",IF(AND(H105="N",H104="F"),"NF",IF(AND(H105="N",H104="D"),"NF",IF(H105="N","N",IF(AND(H105="M",H104="F"),"MF",IF(AND(H105="M",H104="D"),"MF",IF(H105="M","M",IF(AND(H105="T",H104="F"),"TF",IF(AND(H105="T",H104="D"),"TF",IF(H105="T","T",IF(AND(H105="C",H104="F"),"CF",IF(AND(H105="C",H104="D"),"CF",IF(H105="C","C",IF(AND(H105="L",H104="F"),"LF",IF(AND(H105="L",H104="D"),"LF", IF(H105="L","L",IF(H105="SC","PS", IF(H105="SA","PS",IF(H105="TV","PS", IF(H105="MI","PS", IF(H105="MT","PS", IF(H105="URG","URGO",""))))))))))))))))))))))))))</f>
        <v/>
      </c>
      <c r="I106" s="25"/>
      <c r="J106" s="25" t="str">
        <f t="shared" ref="J106:AI106" si="60">IF(AND(J105="URG",J104="S"),"URGS",IF(AND(J105="N",J104="F",K104="F"),"NFFF",IF(AND(J105="N",J104="D",K104="F"),"NFF",IF(AND(J105="N",J104="D"),"NFO",IF(AND(J105="N",J104="S"),"NFS",IF(AND(J105="N",J104="F"),"NF",IF(AND(J105="N",J104="D"),"NF",IF(J105="N","N",IF(AND(J105="M",J104="F"),"MF",IF(AND(J105="M",J104="D"),"MF",IF(J105="M","M",IF(AND(J105="T",J104="F"),"TF",IF(AND(J105="T",J104="D"),"TF",IF(J105="T","T",IF(AND(J105="C",J104="F"),"CF",IF(AND(J105="C",J104="D"),"CF",IF(J105="C","C",IF(AND(J105="L",J104="F"),"LF",IF(AND(J105="L",J104="D"),"LF", IF(J105="L","L",IF(J105="SC","PS", IF(J105="SA","PS",IF(J105="TV","PS", IF(J105="MI","PS", IF(J105="MT","PS", IF(J105="URG","URGO",""))))))))))))))))))))))))))</f>
        <v/>
      </c>
      <c r="K106" s="25" t="str">
        <f t="shared" si="60"/>
        <v>MF</v>
      </c>
      <c r="L106" s="25" t="str">
        <f t="shared" si="60"/>
        <v/>
      </c>
      <c r="M106" s="25" t="str">
        <f t="shared" si="60"/>
        <v>MF</v>
      </c>
      <c r="N106" s="25" t="str">
        <f t="shared" si="60"/>
        <v/>
      </c>
      <c r="O106" s="25" t="str">
        <f t="shared" si="60"/>
        <v/>
      </c>
      <c r="P106" s="25" t="str">
        <f t="shared" si="60"/>
        <v/>
      </c>
      <c r="Q106" s="25" t="str">
        <f t="shared" si="60"/>
        <v/>
      </c>
      <c r="R106" s="25" t="str">
        <f t="shared" si="60"/>
        <v/>
      </c>
      <c r="S106" s="25" t="str">
        <f t="shared" si="60"/>
        <v/>
      </c>
      <c r="T106" s="25" t="str">
        <f t="shared" si="60"/>
        <v>MF</v>
      </c>
      <c r="U106" s="25" t="str">
        <f t="shared" si="60"/>
        <v>MF</v>
      </c>
      <c r="V106" s="25" t="str">
        <f t="shared" si="60"/>
        <v/>
      </c>
      <c r="W106" s="25" t="str">
        <f t="shared" si="60"/>
        <v/>
      </c>
      <c r="X106" s="25" t="str">
        <f t="shared" si="60"/>
        <v/>
      </c>
      <c r="Y106" s="25" t="str">
        <f t="shared" si="60"/>
        <v/>
      </c>
      <c r="Z106" s="25" t="str">
        <f t="shared" si="60"/>
        <v/>
      </c>
      <c r="AA106" s="25" t="str">
        <f t="shared" si="60"/>
        <v>MF</v>
      </c>
      <c r="AB106" s="25" t="str">
        <f t="shared" si="60"/>
        <v/>
      </c>
      <c r="AC106" s="25" t="str">
        <f t="shared" si="60"/>
        <v/>
      </c>
      <c r="AD106" s="25" t="str">
        <f t="shared" si="60"/>
        <v/>
      </c>
      <c r="AE106" s="25" t="str">
        <f t="shared" si="60"/>
        <v/>
      </c>
      <c r="AF106" s="25" t="str">
        <f t="shared" si="60"/>
        <v/>
      </c>
      <c r="AG106" s="25" t="str">
        <f t="shared" si="60"/>
        <v/>
      </c>
      <c r="AH106" s="25" t="str">
        <f t="shared" si="60"/>
        <v>MF</v>
      </c>
      <c r="AI106" s="25" t="str">
        <f t="shared" si="60"/>
        <v/>
      </c>
    </row>
    <row r="107" spans="1:35" x14ac:dyDescent="0.2">
      <c r="A107" s="26" t="s">
        <v>24</v>
      </c>
      <c r="B107" s="27">
        <f t="shared" ref="B107:B114" si="61">SUM(E107:AK107)</f>
        <v>0</v>
      </c>
      <c r="C107" s="158">
        <f>B103/240</f>
        <v>8640.972083333334</v>
      </c>
      <c r="D107" s="28">
        <f>B107*C107*0</f>
        <v>0</v>
      </c>
      <c r="E107" s="59" t="str">
        <f>IF(E111&gt;0,(IF(AND(E106="PS",E104="S"),4,IF(E106="M",6,IF(E106="T",5,IF(E106="C",11,IF(E106="N",0,IF(E106="NF",0,IF(E106="NFO",0, IF(E106="URGS",4,IF(E106="URGO",8, IF(E106="PS",8,""))))))))))-E111), IF(AND(E106="PS",E104="S"),4,IF(E106="M",6,IF(E106="T",5,IF(E106="C",11,IF(E106="N",0,IF(E106="NF",0,IF(E106="NFO",0, IF(E106="URGS",4,IF(E106="URGO",8, IF(E106="PS",8,"")))))))))))</f>
        <v/>
      </c>
      <c r="F107" s="59" t="str">
        <f t="shared" ref="F107:AI107" si="62">IF(F111&gt;0,(IF(AND(F106="PS",F104="S"),4,IF(F106="M",6,IF(F106="T",5,IF(F106="C",11,IF(F106="N",0,IF(F106="NF",0,IF(F106="NFO",0, IF(F106="URGS",4,IF(F106="URGO",8, IF(F106="PS",8,""))))))))))-F111), IF(AND(F106="PS",F104="S"),4,IF(F106="M",6,IF(F106="T",5,IF(F106="C",11,IF(F106="N",0,IF(F106="NF",0,IF(F106="NFO",0, IF(F106="URGS",4,IF(F106="URGO",8, IF(F106="PS",8,"")))))))))))</f>
        <v/>
      </c>
      <c r="G107" s="59" t="str">
        <f t="shared" si="62"/>
        <v/>
      </c>
      <c r="H107" s="59" t="str">
        <f t="shared" si="62"/>
        <v/>
      </c>
      <c r="I107" s="59" t="str">
        <f t="shared" si="62"/>
        <v/>
      </c>
      <c r="J107" s="59" t="str">
        <f t="shared" si="62"/>
        <v/>
      </c>
      <c r="K107" s="59" t="str">
        <f t="shared" si="62"/>
        <v/>
      </c>
      <c r="L107" s="59" t="str">
        <f t="shared" si="62"/>
        <v/>
      </c>
      <c r="M107" s="59" t="str">
        <f t="shared" si="62"/>
        <v/>
      </c>
      <c r="N107" s="59" t="str">
        <f t="shared" si="62"/>
        <v/>
      </c>
      <c r="O107" s="59" t="str">
        <f t="shared" si="62"/>
        <v/>
      </c>
      <c r="P107" s="59" t="str">
        <f t="shared" si="62"/>
        <v/>
      </c>
      <c r="Q107" s="59" t="str">
        <f t="shared" si="62"/>
        <v/>
      </c>
      <c r="R107" s="59" t="str">
        <f t="shared" si="62"/>
        <v/>
      </c>
      <c r="S107" s="59" t="str">
        <f t="shared" si="62"/>
        <v/>
      </c>
      <c r="T107" s="59" t="str">
        <f t="shared" si="62"/>
        <v/>
      </c>
      <c r="U107" s="59" t="str">
        <f t="shared" si="62"/>
        <v/>
      </c>
      <c r="V107" s="59" t="str">
        <f t="shared" si="62"/>
        <v/>
      </c>
      <c r="W107" s="59" t="str">
        <f t="shared" si="62"/>
        <v/>
      </c>
      <c r="X107" s="59" t="str">
        <f t="shared" si="62"/>
        <v/>
      </c>
      <c r="Y107" s="59" t="str">
        <f t="shared" si="62"/>
        <v/>
      </c>
      <c r="Z107" s="59" t="str">
        <f t="shared" si="62"/>
        <v/>
      </c>
      <c r="AA107" s="59" t="str">
        <f t="shared" si="62"/>
        <v/>
      </c>
      <c r="AB107" s="59" t="str">
        <f t="shared" si="62"/>
        <v/>
      </c>
      <c r="AC107" s="59" t="str">
        <f t="shared" si="62"/>
        <v/>
      </c>
      <c r="AD107" s="59" t="str">
        <f t="shared" si="62"/>
        <v/>
      </c>
      <c r="AE107" s="59" t="str">
        <f t="shared" si="62"/>
        <v/>
      </c>
      <c r="AF107" s="59" t="str">
        <f t="shared" si="62"/>
        <v/>
      </c>
      <c r="AG107" s="59" t="str">
        <f t="shared" si="62"/>
        <v/>
      </c>
      <c r="AH107" s="59" t="str">
        <f t="shared" si="62"/>
        <v/>
      </c>
      <c r="AI107" s="59" t="str">
        <f t="shared" si="62"/>
        <v/>
      </c>
    </row>
    <row r="108" spans="1:35" x14ac:dyDescent="0.2">
      <c r="A108" s="24" t="s">
        <v>28</v>
      </c>
      <c r="B108" s="27">
        <f t="shared" si="61"/>
        <v>0</v>
      </c>
      <c r="C108" s="159">
        <f>B103/240*35%</f>
        <v>3024.3402291666666</v>
      </c>
      <c r="D108" s="30">
        <f t="shared" ref="D108:D114" si="63">B108*C108</f>
        <v>0</v>
      </c>
      <c r="E108" s="29" t="str">
        <f>IF(E112&gt;0,(IF(E106="T",1,IF(E106="C",0,IF(E106="N",11,IF(E106="NF",6, IF(E106="NFO",6, IF(E106="NFS",2,""))))))-E112), IF(E106="T",1,IF(E106="C",0,IF(E106="N",8,IF(E106="NF",6, IF(E106="NFO",6, IF(E106="NFS",2,"")))))))</f>
        <v/>
      </c>
      <c r="F108" s="29" t="str">
        <f t="shared" ref="F108:AI108" si="64">IF(F112&gt;0,(IF(F106="T",1,IF(F106="C",0,IF(F106="N",11,IF(F106="NF",6, IF(F106="NFO",6, IF(F106="NFS",2,""))))))-F112), IF(F106="T",1,IF(F106="C",0,IF(F106="N",8,IF(F106="NF",6, IF(F106="NFO",6, IF(F106="NFS",2,"")))))))</f>
        <v/>
      </c>
      <c r="G108" s="29" t="str">
        <f t="shared" si="64"/>
        <v/>
      </c>
      <c r="H108" s="29" t="str">
        <f t="shared" si="64"/>
        <v/>
      </c>
      <c r="I108" s="29" t="str">
        <f t="shared" si="64"/>
        <v/>
      </c>
      <c r="J108" s="29" t="str">
        <f t="shared" si="64"/>
        <v/>
      </c>
      <c r="K108" s="29" t="str">
        <f t="shared" si="64"/>
        <v/>
      </c>
      <c r="L108" s="29" t="str">
        <f t="shared" si="64"/>
        <v/>
      </c>
      <c r="M108" s="29" t="str">
        <f t="shared" si="64"/>
        <v/>
      </c>
      <c r="N108" s="29" t="str">
        <f t="shared" si="64"/>
        <v/>
      </c>
      <c r="O108" s="29" t="str">
        <f t="shared" si="64"/>
        <v/>
      </c>
      <c r="P108" s="29" t="str">
        <f t="shared" si="64"/>
        <v/>
      </c>
      <c r="Q108" s="29" t="str">
        <f t="shared" si="64"/>
        <v/>
      </c>
      <c r="R108" s="29" t="str">
        <f t="shared" si="64"/>
        <v/>
      </c>
      <c r="S108" s="29" t="str">
        <f t="shared" si="64"/>
        <v/>
      </c>
      <c r="T108" s="29" t="str">
        <f t="shared" si="64"/>
        <v/>
      </c>
      <c r="U108" s="29" t="str">
        <f t="shared" si="64"/>
        <v/>
      </c>
      <c r="V108" s="29" t="str">
        <f t="shared" si="64"/>
        <v/>
      </c>
      <c r="W108" s="29" t="str">
        <f t="shared" si="64"/>
        <v/>
      </c>
      <c r="X108" s="29" t="str">
        <f t="shared" si="64"/>
        <v/>
      </c>
      <c r="Y108" s="29" t="str">
        <f t="shared" si="64"/>
        <v/>
      </c>
      <c r="Z108" s="29" t="str">
        <f t="shared" si="64"/>
        <v/>
      </c>
      <c r="AA108" s="29" t="str">
        <f t="shared" si="64"/>
        <v/>
      </c>
      <c r="AB108" s="29" t="str">
        <f t="shared" si="64"/>
        <v/>
      </c>
      <c r="AC108" s="29" t="str">
        <f t="shared" si="64"/>
        <v/>
      </c>
      <c r="AD108" s="29" t="str">
        <f t="shared" si="64"/>
        <v/>
      </c>
      <c r="AE108" s="29" t="str">
        <f t="shared" si="64"/>
        <v/>
      </c>
      <c r="AF108" s="29" t="str">
        <f t="shared" si="64"/>
        <v/>
      </c>
      <c r="AG108" s="29" t="str">
        <f t="shared" si="64"/>
        <v/>
      </c>
      <c r="AH108" s="29" t="str">
        <f t="shared" si="64"/>
        <v/>
      </c>
      <c r="AI108" s="29" t="str">
        <f t="shared" si="64"/>
        <v/>
      </c>
    </row>
    <row r="109" spans="1:35" x14ac:dyDescent="0.2">
      <c r="A109" s="24" t="s">
        <v>30</v>
      </c>
      <c r="B109" s="27">
        <f t="shared" si="61"/>
        <v>56</v>
      </c>
      <c r="C109" s="159">
        <f>B103/240*190%</f>
        <v>16417.846958333335</v>
      </c>
      <c r="D109" s="30">
        <f t="shared" si="63"/>
        <v>919399.42966666678</v>
      </c>
      <c r="E109" s="29" t="str">
        <f>IF(E113&gt;0, (IF(E106="MF",8,IF(E106="TF",7,IF(E106="CF",12,IF(E106="NF",0, IF(E106="NFS",0, IF(E106="NFF",0, IF(E106="NFFF",0,"")))))))-E113), IF(E106="MF",8,IF(E106="TF",7,IF(E106="CF",12,IF(E106="NF",0, IF(E106="NFS",0, IF(E106="NFF",0, IF(E106="NFFF",0,""))))))))</f>
        <v/>
      </c>
      <c r="F109" s="29">
        <f t="shared" ref="F109:AI109" si="65">IF(F113&gt;0, (IF(F106="MF",8,IF(F106="TF",7,IF(F106="CF",12,IF(F106="NF",0, IF(F106="NFS",0, IF(F106="NFF",0, IF(F106="NFFF",0,"")))))))-F113), IF(F106="MF",8,IF(F106="TF",7,IF(F106="CF",12,IF(F106="NF",0, IF(F106="NFS",0, IF(F106="NFF",0, IF(F106="NFFF",0,""))))))))</f>
        <v>8</v>
      </c>
      <c r="G109" s="29" t="str">
        <f t="shared" si="65"/>
        <v/>
      </c>
      <c r="H109" s="29" t="str">
        <f t="shared" si="65"/>
        <v/>
      </c>
      <c r="I109" s="29" t="str">
        <f t="shared" si="65"/>
        <v/>
      </c>
      <c r="J109" s="29" t="str">
        <f t="shared" si="65"/>
        <v/>
      </c>
      <c r="K109" s="29">
        <f t="shared" si="65"/>
        <v>8</v>
      </c>
      <c r="L109" s="29" t="str">
        <f t="shared" si="65"/>
        <v/>
      </c>
      <c r="M109" s="29">
        <f t="shared" si="65"/>
        <v>8</v>
      </c>
      <c r="N109" s="29" t="str">
        <f t="shared" si="65"/>
        <v/>
      </c>
      <c r="O109" s="29" t="str">
        <f t="shared" si="65"/>
        <v/>
      </c>
      <c r="P109" s="29" t="str">
        <f t="shared" si="65"/>
        <v/>
      </c>
      <c r="Q109" s="29" t="str">
        <f t="shared" si="65"/>
        <v/>
      </c>
      <c r="R109" s="29" t="str">
        <f t="shared" si="65"/>
        <v/>
      </c>
      <c r="S109" s="29" t="str">
        <f t="shared" si="65"/>
        <v/>
      </c>
      <c r="T109" s="29">
        <f t="shared" si="65"/>
        <v>8</v>
      </c>
      <c r="U109" s="29">
        <f t="shared" si="65"/>
        <v>8</v>
      </c>
      <c r="V109" s="29" t="str">
        <f t="shared" si="65"/>
        <v/>
      </c>
      <c r="W109" s="29" t="str">
        <f t="shared" si="65"/>
        <v/>
      </c>
      <c r="X109" s="29" t="str">
        <f t="shared" si="65"/>
        <v/>
      </c>
      <c r="Y109" s="29" t="str">
        <f t="shared" si="65"/>
        <v/>
      </c>
      <c r="Z109" s="29" t="str">
        <f t="shared" si="65"/>
        <v/>
      </c>
      <c r="AA109" s="29">
        <f t="shared" si="65"/>
        <v>8</v>
      </c>
      <c r="AB109" s="29" t="str">
        <f t="shared" si="65"/>
        <v/>
      </c>
      <c r="AC109" s="29" t="str">
        <f t="shared" si="65"/>
        <v/>
      </c>
      <c r="AD109" s="29" t="str">
        <f t="shared" si="65"/>
        <v/>
      </c>
      <c r="AE109" s="29" t="str">
        <f t="shared" si="65"/>
        <v/>
      </c>
      <c r="AF109" s="29" t="str">
        <f t="shared" si="65"/>
        <v/>
      </c>
      <c r="AG109" s="29" t="str">
        <f t="shared" si="65"/>
        <v/>
      </c>
      <c r="AH109" s="29">
        <f t="shared" si="65"/>
        <v>8</v>
      </c>
      <c r="AI109" s="29" t="str">
        <f t="shared" si="65"/>
        <v/>
      </c>
    </row>
    <row r="110" spans="1:35" x14ac:dyDescent="0.2">
      <c r="A110" s="24" t="s">
        <v>31</v>
      </c>
      <c r="B110" s="27">
        <f t="shared" si="61"/>
        <v>0</v>
      </c>
      <c r="C110" s="159">
        <f>B103/240*225%</f>
        <v>19442.1871875</v>
      </c>
      <c r="D110" s="30">
        <f t="shared" si="63"/>
        <v>0</v>
      </c>
      <c r="E110" s="29" t="str">
        <f>IF(E114&gt;0,( IF(E106="TF",1,IF(E106="CF",1,IF(E106="NF",5, IF(E106="NFO",2, IF(E106="NFS",6, IF(E106="NFF",8, IF(E106="NFFF",8,"")))))))-E114), IF(E106="TF",1,IF(E106="CF",1,IF(E106="NF",2, IF(E106="NFO",2, IF(E106="NFS",6, IF(E106="NFF",8, IF(E106="NFFF",8,""))))))))</f>
        <v/>
      </c>
      <c r="F110" s="29" t="str">
        <f t="shared" ref="F110:AI110" si="66">IF(F114&gt;0,( IF(F106="TF",1,IF(F106="CF",1,IF(F106="NF",5, IF(F106="NFO",2, IF(F106="NFS",6, IF(F106="NFF",8, IF(F106="NFFF",8,"")))))))-F114), IF(F106="TF",1,IF(F106="CF",1,IF(F106="NF",2, IF(F106="NFO",2, IF(F106="NFS",6, IF(F106="NFF",8, IF(F106="NFFF",8,""))))))))</f>
        <v/>
      </c>
      <c r="G110" s="29" t="str">
        <f t="shared" si="66"/>
        <v/>
      </c>
      <c r="H110" s="29" t="str">
        <f t="shared" si="66"/>
        <v/>
      </c>
      <c r="I110" s="29" t="str">
        <f t="shared" si="66"/>
        <v/>
      </c>
      <c r="J110" s="29" t="str">
        <f t="shared" si="66"/>
        <v/>
      </c>
      <c r="K110" s="29" t="str">
        <f t="shared" si="66"/>
        <v/>
      </c>
      <c r="L110" s="29" t="str">
        <f t="shared" si="66"/>
        <v/>
      </c>
      <c r="M110" s="29" t="str">
        <f t="shared" si="66"/>
        <v/>
      </c>
      <c r="N110" s="29" t="str">
        <f t="shared" si="66"/>
        <v/>
      </c>
      <c r="O110" s="29" t="str">
        <f t="shared" si="66"/>
        <v/>
      </c>
      <c r="P110" s="29" t="str">
        <f t="shared" si="66"/>
        <v/>
      </c>
      <c r="Q110" s="29" t="str">
        <f t="shared" si="66"/>
        <v/>
      </c>
      <c r="R110" s="29" t="str">
        <f t="shared" si="66"/>
        <v/>
      </c>
      <c r="S110" s="29" t="str">
        <f t="shared" si="66"/>
        <v/>
      </c>
      <c r="T110" s="29" t="str">
        <f t="shared" si="66"/>
        <v/>
      </c>
      <c r="U110" s="29" t="str">
        <f t="shared" si="66"/>
        <v/>
      </c>
      <c r="V110" s="29" t="str">
        <f t="shared" si="66"/>
        <v/>
      </c>
      <c r="W110" s="29" t="str">
        <f t="shared" si="66"/>
        <v/>
      </c>
      <c r="X110" s="29" t="str">
        <f t="shared" si="66"/>
        <v/>
      </c>
      <c r="Y110" s="29" t="str">
        <f t="shared" si="66"/>
        <v/>
      </c>
      <c r="Z110" s="29" t="str">
        <f t="shared" si="66"/>
        <v/>
      </c>
      <c r="AA110" s="29" t="str">
        <f t="shared" si="66"/>
        <v/>
      </c>
      <c r="AB110" s="29" t="str">
        <f t="shared" si="66"/>
        <v/>
      </c>
      <c r="AC110" s="29" t="str">
        <f t="shared" si="66"/>
        <v/>
      </c>
      <c r="AD110" s="29" t="str">
        <f t="shared" si="66"/>
        <v/>
      </c>
      <c r="AE110" s="29" t="str">
        <f t="shared" si="66"/>
        <v/>
      </c>
      <c r="AF110" s="29" t="str">
        <f t="shared" si="66"/>
        <v/>
      </c>
      <c r="AG110" s="29" t="str">
        <f t="shared" si="66"/>
        <v/>
      </c>
      <c r="AH110" s="29" t="str">
        <f t="shared" si="66"/>
        <v/>
      </c>
      <c r="AI110" s="29" t="str">
        <f t="shared" si="66"/>
        <v/>
      </c>
    </row>
    <row r="111" spans="1:35" x14ac:dyDescent="0.2">
      <c r="A111" s="9" t="s">
        <v>32</v>
      </c>
      <c r="B111" s="27">
        <f t="shared" si="61"/>
        <v>0</v>
      </c>
      <c r="C111" s="30">
        <f>B103/240*125%</f>
        <v>10801.215104166668</v>
      </c>
      <c r="D111" s="30">
        <f t="shared" si="63"/>
        <v>0</v>
      </c>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29"/>
      <c r="AG111" s="29"/>
      <c r="AH111" s="29"/>
      <c r="AI111" s="29"/>
    </row>
    <row r="112" spans="1:35" x14ac:dyDescent="0.2">
      <c r="A112" s="9" t="s">
        <v>33</v>
      </c>
      <c r="B112" s="27">
        <f t="shared" si="61"/>
        <v>0</v>
      </c>
      <c r="C112" s="30">
        <f>B103/240*175%</f>
        <v>15121.701145833335</v>
      </c>
      <c r="D112" s="30">
        <f t="shared" si="63"/>
        <v>0</v>
      </c>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row>
    <row r="113" spans="1:35" x14ac:dyDescent="0.2">
      <c r="A113" s="9" t="s">
        <v>34</v>
      </c>
      <c r="B113" s="27">
        <f t="shared" si="61"/>
        <v>0</v>
      </c>
      <c r="C113" s="30">
        <f>B103/240*200%</f>
        <v>17281.944166666668</v>
      </c>
      <c r="D113" s="32">
        <f t="shared" si="63"/>
        <v>0</v>
      </c>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row>
    <row r="114" spans="1:35" x14ac:dyDescent="0.2">
      <c r="A114" s="9" t="s">
        <v>35</v>
      </c>
      <c r="B114" s="27">
        <f t="shared" si="61"/>
        <v>0</v>
      </c>
      <c r="C114" s="30">
        <f>B103/240*250%</f>
        <v>21602.430208333335</v>
      </c>
      <c r="D114" s="34">
        <f t="shared" si="63"/>
        <v>0</v>
      </c>
      <c r="E114" s="35"/>
      <c r="F114" s="35"/>
      <c r="G114" s="35"/>
      <c r="H114" s="35"/>
      <c r="I114" s="35"/>
      <c r="J114" s="35"/>
      <c r="K114" s="35"/>
      <c r="L114" s="35"/>
      <c r="M114" s="35"/>
      <c r="N114" s="35"/>
      <c r="O114" s="35"/>
      <c r="P114" s="35"/>
      <c r="Q114" s="35"/>
      <c r="R114" s="35"/>
      <c r="S114" s="35"/>
      <c r="T114" s="35"/>
      <c r="U114" s="35"/>
      <c r="V114" s="35"/>
      <c r="W114" s="35"/>
      <c r="X114" s="35"/>
      <c r="Y114" s="35"/>
      <c r="Z114" s="35"/>
      <c r="AA114" s="35"/>
      <c r="AB114" s="35"/>
      <c r="AC114" s="35"/>
      <c r="AD114" s="35"/>
      <c r="AE114" s="35"/>
      <c r="AF114" s="35"/>
      <c r="AG114" s="35"/>
      <c r="AH114" s="35"/>
      <c r="AI114" s="35"/>
    </row>
    <row r="115" spans="1:35" x14ac:dyDescent="0.2">
      <c r="B115" s="37">
        <f>SUM(B107:B114)</f>
        <v>56</v>
      </c>
      <c r="C115" s="2"/>
      <c r="D115" s="38">
        <f>ROUND((SUM(D107:D114)),0)</f>
        <v>919399</v>
      </c>
      <c r="E115" s="39"/>
      <c r="F115" s="40"/>
      <c r="G115" s="41"/>
      <c r="H115" s="41"/>
      <c r="I115" s="41"/>
      <c r="J115" s="41"/>
      <c r="K115" s="41"/>
      <c r="L115" s="39"/>
      <c r="M115" s="40"/>
      <c r="N115" s="41"/>
      <c r="O115" s="41"/>
      <c r="P115" s="41"/>
      <c r="Q115" s="41"/>
      <c r="R115" s="41"/>
      <c r="S115" s="39"/>
      <c r="T115" s="40"/>
      <c r="U115" s="41"/>
      <c r="V115" s="41"/>
      <c r="W115" s="41"/>
      <c r="X115" s="41"/>
      <c r="Y115" s="41"/>
      <c r="Z115" s="39"/>
      <c r="AA115" s="39"/>
      <c r="AB115" s="41"/>
      <c r="AC115" s="41"/>
      <c r="AD115" s="41"/>
      <c r="AE115" s="41"/>
      <c r="AF115" s="41"/>
      <c r="AG115" s="39"/>
      <c r="AH115" s="41"/>
      <c r="AI115" s="41"/>
    </row>
    <row r="116" spans="1:35" x14ac:dyDescent="0.2">
      <c r="B116" s="43">
        <f>SUM(B107:B110)-$AL$4</f>
        <v>-120</v>
      </c>
    </row>
    <row r="117" spans="1:35" x14ac:dyDescent="0.2">
      <c r="A117" s="9" t="s">
        <v>112</v>
      </c>
      <c r="B117" s="163">
        <f>B103</f>
        <v>2073833.3</v>
      </c>
      <c r="C117" s="164"/>
      <c r="D117" s="165"/>
      <c r="E117" s="10">
        <f t="shared" ref="E117:AF117" si="67">+D117+1</f>
        <v>1</v>
      </c>
      <c r="F117" s="10">
        <f t="shared" si="67"/>
        <v>2</v>
      </c>
      <c r="G117" s="10">
        <f t="shared" si="67"/>
        <v>3</v>
      </c>
      <c r="H117" s="10">
        <f t="shared" si="67"/>
        <v>4</v>
      </c>
      <c r="I117" s="10">
        <f t="shared" si="67"/>
        <v>5</v>
      </c>
      <c r="J117" s="10">
        <f t="shared" si="67"/>
        <v>6</v>
      </c>
      <c r="K117" s="10">
        <f t="shared" si="67"/>
        <v>7</v>
      </c>
      <c r="L117" s="10">
        <f t="shared" si="67"/>
        <v>8</v>
      </c>
      <c r="M117" s="10">
        <f t="shared" si="67"/>
        <v>9</v>
      </c>
      <c r="N117" s="10">
        <f t="shared" si="67"/>
        <v>10</v>
      </c>
      <c r="O117" s="10">
        <f t="shared" si="67"/>
        <v>11</v>
      </c>
      <c r="P117" s="10">
        <f t="shared" si="67"/>
        <v>12</v>
      </c>
      <c r="Q117" s="10">
        <f t="shared" si="67"/>
        <v>13</v>
      </c>
      <c r="R117" s="10">
        <f t="shared" si="67"/>
        <v>14</v>
      </c>
      <c r="S117" s="10">
        <f t="shared" si="67"/>
        <v>15</v>
      </c>
      <c r="T117" s="10">
        <f t="shared" si="67"/>
        <v>16</v>
      </c>
      <c r="U117" s="10">
        <f t="shared" si="67"/>
        <v>17</v>
      </c>
      <c r="V117" s="10">
        <f t="shared" si="67"/>
        <v>18</v>
      </c>
      <c r="W117" s="10">
        <f t="shared" si="67"/>
        <v>19</v>
      </c>
      <c r="X117" s="10">
        <f t="shared" si="67"/>
        <v>20</v>
      </c>
      <c r="Y117" s="10">
        <f t="shared" si="67"/>
        <v>21</v>
      </c>
      <c r="Z117" s="10">
        <f t="shared" si="67"/>
        <v>22</v>
      </c>
      <c r="AA117" s="10">
        <f t="shared" si="67"/>
        <v>23</v>
      </c>
      <c r="AB117" s="10">
        <f t="shared" si="67"/>
        <v>24</v>
      </c>
      <c r="AC117" s="10">
        <f t="shared" si="67"/>
        <v>25</v>
      </c>
      <c r="AD117" s="10">
        <f t="shared" si="67"/>
        <v>26</v>
      </c>
      <c r="AE117" s="10">
        <f t="shared" si="67"/>
        <v>27</v>
      </c>
      <c r="AF117" s="10">
        <f t="shared" si="67"/>
        <v>28</v>
      </c>
      <c r="AG117" s="10">
        <v>29</v>
      </c>
      <c r="AH117" s="10">
        <v>30</v>
      </c>
      <c r="AI117" s="10"/>
    </row>
    <row r="118" spans="1:35" ht="10.5" customHeight="1" x14ac:dyDescent="0.2">
      <c r="A118" s="13"/>
      <c r="B118" s="14" t="s">
        <v>7</v>
      </c>
      <c r="C118" s="14" t="s">
        <v>8</v>
      </c>
      <c r="D118" s="14" t="s">
        <v>9</v>
      </c>
      <c r="E118" s="19" t="s">
        <v>11</v>
      </c>
      <c r="F118" s="58" t="s">
        <v>11</v>
      </c>
      <c r="G118" s="19" t="s">
        <v>12</v>
      </c>
      <c r="H118" s="19" t="s">
        <v>13</v>
      </c>
      <c r="I118" s="19" t="s">
        <v>14</v>
      </c>
      <c r="J118" s="57" t="s">
        <v>15</v>
      </c>
      <c r="K118" s="19" t="s">
        <v>16</v>
      </c>
      <c r="L118" s="19" t="s">
        <v>11</v>
      </c>
      <c r="M118" s="58" t="s">
        <v>11</v>
      </c>
      <c r="N118" s="19" t="s">
        <v>12</v>
      </c>
      <c r="O118" s="19" t="s">
        <v>13</v>
      </c>
      <c r="P118" s="19" t="s">
        <v>14</v>
      </c>
      <c r="Q118" s="57" t="s">
        <v>15</v>
      </c>
      <c r="R118" s="19" t="s">
        <v>16</v>
      </c>
      <c r="S118" s="19" t="s">
        <v>11</v>
      </c>
      <c r="T118" s="58" t="s">
        <v>11</v>
      </c>
      <c r="U118" s="19" t="s">
        <v>12</v>
      </c>
      <c r="V118" s="19" t="s">
        <v>13</v>
      </c>
      <c r="W118" s="19" t="s">
        <v>14</v>
      </c>
      <c r="X118" s="57" t="s">
        <v>15</v>
      </c>
      <c r="Y118" s="19" t="s">
        <v>16</v>
      </c>
      <c r="Z118" s="19" t="s">
        <v>11</v>
      </c>
      <c r="AA118" s="58" t="s">
        <v>11</v>
      </c>
      <c r="AB118" s="19" t="s">
        <v>12</v>
      </c>
      <c r="AC118" s="19" t="s">
        <v>13</v>
      </c>
      <c r="AD118" s="19" t="s">
        <v>14</v>
      </c>
      <c r="AE118" s="57" t="s">
        <v>15</v>
      </c>
      <c r="AF118" s="19" t="s">
        <v>16</v>
      </c>
      <c r="AG118" s="19" t="s">
        <v>11</v>
      </c>
      <c r="AH118" s="58" t="s">
        <v>11</v>
      </c>
      <c r="AI118" s="19"/>
    </row>
    <row r="119" spans="1:35" x14ac:dyDescent="0.2">
      <c r="A119" s="22" t="s">
        <v>18</v>
      </c>
      <c r="B119" s="166" t="s">
        <v>19</v>
      </c>
      <c r="C119" s="166"/>
      <c r="D119" s="166"/>
      <c r="E119" s="19"/>
      <c r="F119" s="19"/>
      <c r="G119" s="19"/>
      <c r="H119" s="19"/>
      <c r="I119" s="19"/>
      <c r="J119" s="19" t="s">
        <v>11</v>
      </c>
      <c r="K119" s="19"/>
      <c r="L119" s="19"/>
      <c r="M119" s="19"/>
      <c r="N119" s="19"/>
      <c r="O119" s="19"/>
      <c r="P119" s="19"/>
      <c r="Q119" s="19" t="s">
        <v>11</v>
      </c>
      <c r="R119" s="19"/>
      <c r="S119" s="19"/>
      <c r="T119" s="19"/>
      <c r="U119" s="19"/>
      <c r="V119" s="19"/>
      <c r="W119" s="19"/>
      <c r="X119" s="19" t="s">
        <v>11</v>
      </c>
      <c r="Y119" s="19"/>
      <c r="Z119" s="19"/>
      <c r="AA119" s="19"/>
      <c r="AB119" s="19"/>
      <c r="AC119" s="19"/>
      <c r="AD119" s="19"/>
      <c r="AE119" s="19" t="s">
        <v>11</v>
      </c>
      <c r="AF119" s="19"/>
      <c r="AG119" s="19"/>
      <c r="AH119" s="19"/>
      <c r="AI119" s="19"/>
    </row>
    <row r="120" spans="1:35" hidden="1" x14ac:dyDescent="0.2">
      <c r="A120" s="161" t="s">
        <v>23</v>
      </c>
      <c r="B120" s="161"/>
      <c r="C120" s="161"/>
      <c r="D120" s="161"/>
      <c r="E120" s="25" t="str">
        <f>IF(AND(E119="URG",E118="S"),"URGS",IF(AND(E119="N",E118="F",F118="F"),"NFFF",IF(AND(E119="N",E118="D",F118="F"),"NFF",IF(AND(E119="N",E118="D"),"NFO",IF(AND(E119="N",E118="S"),"NFS",IF(AND(E119="N",E118="F"),"NF",IF(AND(E119="N",E118="D"),"NF",IF(E119="N","N",IF(AND(E119="M",E118="F"),"MF",IF(AND(E119="M",E118="D"),"MF",IF(E119="M","M",IF(AND(E119="T",E118="F"),"TF",IF(AND(E119="T",E118="D"),"TF",IF(E119="T","T",IF(AND(E119="C",E118="F"),"CF",IF(AND(E119="C",E118="D"),"CF",IF(E119="C","C",IF(AND(E119="L",E118="F"),"LF",IF(AND(E119="L",E118="D"),"LF", IF(E119="L","L",IF(E119="SC","PS", IF(E119="SA","PS",IF(E119="TV","PS", IF(E119="MI","PS", IF(E119="MT","PS", IF(E119="URG","URGO",""))))))))))))))))))))))))))</f>
        <v/>
      </c>
      <c r="F120" s="25" t="str">
        <f>IF(AND(F119="URG",F118="S"),"URGS",IF(AND(F119="N",F118="F",G118="F"),"NFFF",IF(AND(F119="N",F118="D",G118="F"),"NFF",IF(AND(F119="N",F118="D"),"NFO",IF(AND(F119="N",F118="S"),"NFS",IF(AND(F119="N",F118="F"),"NF",IF(AND(F119="N",F118="D"),"NF",IF(F119="N","N",IF(AND(F119="M",F118="F"),"MF",IF(AND(F119="M",F118="D"),"MF",IF(F119="M","M",IF(AND(F119="T",F118="F"),"TF",IF(AND(F119="T",F118="D"),"TF",IF(F119="T","T",IF(AND(F119="C",F118="F"),"CF",IF(AND(F119="C",F118="D"),"CF",IF(F119="C","C",IF(AND(F119="L",F118="F"),"LF",IF(AND(F119="L",F118="D"),"LF", IF(F119="L","L",IF(F119="SC","PS", IF(F119="SA","PS",IF(F119="TV","PS", IF(F119="MI","PS", IF(F119="MT","PS", IF(F119="URG","URGO",""))))))))))))))))))))))))))</f>
        <v/>
      </c>
      <c r="G120" s="25" t="str">
        <f>IF(AND(G119="URG",G118="S"),"URGS",IF(AND(G119="N",G118="F",H118="F"),"NFFF",IF(AND(G119="N",G118="D",H118="F"),"NFF",IF(AND(G119="N",G118="D"),"NFO",IF(AND(G119="N",G118="S"),"NFS",IF(AND(G119="N",G118="F"),"NF",IF(AND(G119="N",G118="D"),"NF",IF(G119="N","N",IF(AND(G119="M",G118="F"),"MF",IF(AND(G119="M",G118="D"),"MF",IF(G119="M","M",IF(AND(G119="T",G118="F"),"TF",IF(AND(G119="T",G118="D"),"TF",IF(G119="T","T",IF(AND(G119="C",G118="F"),"CF",IF(AND(G119="C",G118="D"),"CF",IF(G119="C","C",IF(AND(G119="L",G118="F"),"LF",IF(AND(G119="L",G118="D"),"LF", IF(G119="L","L",IF(G119="SC","PS", IF(G119="SA","PS",IF(G119="TV","PS", IF(G119="MI","PS", IF(G119="MT","PS", IF(G119="URG","URGO",""))))))))))))))))))))))))))</f>
        <v/>
      </c>
      <c r="H120" s="25" t="str">
        <f>IF(AND(H119="URG",H118="S"),"URGS",IF(AND(H119="N",H118="F",I118="F"),"NFFF",IF(AND(H119="N",H118="D",I118="F"),"NFF",IF(AND(H119="N",H118="D"),"NFO",IF(AND(H119="N",H118="S"),"NFS",IF(AND(H119="N",H118="F"),"NF",IF(AND(H119="N",H118="D"),"NF",IF(H119="N","N",IF(AND(H119="M",H118="F"),"MF",IF(AND(H119="M",H118="D"),"MF",IF(H119="M","M",IF(AND(H119="T",H118="F"),"TF",IF(AND(H119="T",H118="D"),"TF",IF(H119="T","T",IF(AND(H119="C",H118="F"),"CF",IF(AND(H119="C",H118="D"),"CF",IF(H119="C","C",IF(AND(H119="L",H118="F"),"LF",IF(AND(H119="L",H118="D"),"LF", IF(H119="L","L",IF(H119="SC","PS", IF(H119="SA","PS",IF(H119="TV","PS", IF(H119="MI","PS", IF(H119="MT","PS", IF(H119="URG","URGO",""))))))))))))))))))))))))))</f>
        <v/>
      </c>
      <c r="I120" s="25"/>
      <c r="J120" s="25" t="str">
        <f t="shared" ref="J120:AI120" si="68">IF(AND(J119="URG",J118="S"),"URGS",IF(AND(J119="N",J118="F",K118="F"),"NFFF",IF(AND(J119="N",J118="D",K118="F"),"NFF",IF(AND(J119="N",J118="D"),"NFO",IF(AND(J119="N",J118="S"),"NFS",IF(AND(J119="N",J118="F"),"NF",IF(AND(J119="N",J118="D"),"NF",IF(J119="N","N",IF(AND(J119="M",J118="F"),"MF",IF(AND(J119="M",J118="D"),"MF",IF(J119="M","M",IF(AND(J119="T",J118="F"),"TF",IF(AND(J119="T",J118="D"),"TF",IF(J119="T","T",IF(AND(J119="C",J118="F"),"CF",IF(AND(J119="C",J118="D"),"CF",IF(J119="C","C",IF(AND(J119="L",J118="F"),"LF",IF(AND(J119="L",J118="D"),"LF", IF(J119="L","L",IF(J119="SC","PS", IF(J119="SA","PS",IF(J119="TV","PS", IF(J119="MI","PS", IF(J119="MT","PS", IF(J119="URG","URGO",""))))))))))))))))))))))))))</f>
        <v>MF</v>
      </c>
      <c r="K120" s="25" t="str">
        <f t="shared" si="68"/>
        <v/>
      </c>
      <c r="L120" s="25" t="str">
        <f t="shared" si="68"/>
        <v/>
      </c>
      <c r="M120" s="25" t="str">
        <f t="shared" si="68"/>
        <v/>
      </c>
      <c r="N120" s="25" t="str">
        <f t="shared" si="68"/>
        <v/>
      </c>
      <c r="O120" s="25" t="str">
        <f t="shared" si="68"/>
        <v/>
      </c>
      <c r="P120" s="25" t="str">
        <f t="shared" si="68"/>
        <v/>
      </c>
      <c r="Q120" s="25" t="str">
        <f t="shared" si="68"/>
        <v>MF</v>
      </c>
      <c r="R120" s="25" t="str">
        <f t="shared" si="68"/>
        <v/>
      </c>
      <c r="S120" s="25" t="str">
        <f t="shared" si="68"/>
        <v/>
      </c>
      <c r="T120" s="25" t="str">
        <f t="shared" si="68"/>
        <v/>
      </c>
      <c r="U120" s="25" t="str">
        <f t="shared" si="68"/>
        <v/>
      </c>
      <c r="V120" s="25" t="str">
        <f t="shared" si="68"/>
        <v/>
      </c>
      <c r="W120" s="25" t="str">
        <f t="shared" si="68"/>
        <v/>
      </c>
      <c r="X120" s="25" t="str">
        <f t="shared" si="68"/>
        <v>MF</v>
      </c>
      <c r="Y120" s="25" t="str">
        <f t="shared" si="68"/>
        <v/>
      </c>
      <c r="Z120" s="25" t="str">
        <f t="shared" si="68"/>
        <v/>
      </c>
      <c r="AA120" s="25" t="str">
        <f t="shared" si="68"/>
        <v/>
      </c>
      <c r="AB120" s="25" t="str">
        <f t="shared" si="68"/>
        <v/>
      </c>
      <c r="AC120" s="25" t="str">
        <f t="shared" si="68"/>
        <v/>
      </c>
      <c r="AD120" s="25" t="str">
        <f t="shared" si="68"/>
        <v/>
      </c>
      <c r="AE120" s="25" t="str">
        <f t="shared" si="68"/>
        <v>MF</v>
      </c>
      <c r="AF120" s="25" t="str">
        <f t="shared" si="68"/>
        <v/>
      </c>
      <c r="AG120" s="25" t="str">
        <f t="shared" si="68"/>
        <v/>
      </c>
      <c r="AH120" s="25" t="str">
        <f t="shared" si="68"/>
        <v/>
      </c>
      <c r="AI120" s="25" t="str">
        <f t="shared" si="68"/>
        <v/>
      </c>
    </row>
    <row r="121" spans="1:35" x14ac:dyDescent="0.2">
      <c r="A121" s="26" t="s">
        <v>24</v>
      </c>
      <c r="B121" s="27">
        <f t="shared" ref="B121:B128" si="69">SUM(E121:AK121)</f>
        <v>0</v>
      </c>
      <c r="C121" s="158">
        <f>B117/240</f>
        <v>8640.972083333334</v>
      </c>
      <c r="D121" s="28">
        <f>B121*C121*0</f>
        <v>0</v>
      </c>
      <c r="E121" s="59" t="str">
        <f>IF(E125&gt;0,(IF(AND(E120="PS",E118="S"),4,IF(E120="M",6,IF(E120="T",5,IF(E120="C",11,IF(E120="N",0,IF(E120="NF",0,IF(E120="NFO",0, IF(E120="URGS",4,IF(E120="URGO",8, IF(E120="PS",8,""))))))))))-E125), IF(AND(E120="PS",E118="S"),4,IF(E120="M",6,IF(E120="T",5,IF(E120="C",11,IF(E120="N",0,IF(E120="NF",0,IF(E120="NFO",0, IF(E120="URGS",4,IF(E120="URGO",8, IF(E120="PS",8,"")))))))))))</f>
        <v/>
      </c>
      <c r="F121" s="59" t="str">
        <f t="shared" ref="F121:AI121" si="70">IF(F125&gt;0,(IF(AND(F120="PS",F118="S"),4,IF(F120="M",6,IF(F120="T",5,IF(F120="C",11,IF(F120="N",0,IF(F120="NF",0,IF(F120="NFO",0, IF(F120="URGS",4,IF(F120="URGO",8, IF(F120="PS",8,""))))))))))-F125), IF(AND(F120="PS",F118="S"),4,IF(F120="M",6,IF(F120="T",5,IF(F120="C",11,IF(F120="N",0,IF(F120="NF",0,IF(F120="NFO",0, IF(F120="URGS",4,IF(F120="URGO",8, IF(F120="PS",8,"")))))))))))</f>
        <v/>
      </c>
      <c r="G121" s="59" t="str">
        <f t="shared" si="70"/>
        <v/>
      </c>
      <c r="H121" s="59" t="str">
        <f t="shared" si="70"/>
        <v/>
      </c>
      <c r="I121" s="59" t="str">
        <f t="shared" si="70"/>
        <v/>
      </c>
      <c r="J121" s="59" t="str">
        <f t="shared" si="70"/>
        <v/>
      </c>
      <c r="K121" s="59" t="str">
        <f t="shared" si="70"/>
        <v/>
      </c>
      <c r="L121" s="59" t="str">
        <f t="shared" si="70"/>
        <v/>
      </c>
      <c r="M121" s="59" t="str">
        <f t="shared" si="70"/>
        <v/>
      </c>
      <c r="N121" s="59" t="str">
        <f t="shared" si="70"/>
        <v/>
      </c>
      <c r="O121" s="59" t="str">
        <f t="shared" si="70"/>
        <v/>
      </c>
      <c r="P121" s="59" t="str">
        <f t="shared" si="70"/>
        <v/>
      </c>
      <c r="Q121" s="59" t="str">
        <f t="shared" si="70"/>
        <v/>
      </c>
      <c r="R121" s="59" t="str">
        <f t="shared" si="70"/>
        <v/>
      </c>
      <c r="S121" s="59" t="str">
        <f t="shared" si="70"/>
        <v/>
      </c>
      <c r="T121" s="59" t="str">
        <f t="shared" si="70"/>
        <v/>
      </c>
      <c r="U121" s="59" t="str">
        <f t="shared" si="70"/>
        <v/>
      </c>
      <c r="V121" s="59" t="str">
        <f t="shared" si="70"/>
        <v/>
      </c>
      <c r="W121" s="59" t="str">
        <f t="shared" si="70"/>
        <v/>
      </c>
      <c r="X121" s="59" t="str">
        <f t="shared" si="70"/>
        <v/>
      </c>
      <c r="Y121" s="59" t="str">
        <f t="shared" si="70"/>
        <v/>
      </c>
      <c r="Z121" s="59" t="str">
        <f t="shared" si="70"/>
        <v/>
      </c>
      <c r="AA121" s="59" t="str">
        <f t="shared" si="70"/>
        <v/>
      </c>
      <c r="AB121" s="59" t="str">
        <f t="shared" si="70"/>
        <v/>
      </c>
      <c r="AC121" s="59" t="str">
        <f t="shared" si="70"/>
        <v/>
      </c>
      <c r="AD121" s="59" t="str">
        <f t="shared" si="70"/>
        <v/>
      </c>
      <c r="AE121" s="59" t="str">
        <f t="shared" si="70"/>
        <v/>
      </c>
      <c r="AF121" s="59" t="str">
        <f t="shared" si="70"/>
        <v/>
      </c>
      <c r="AG121" s="59" t="str">
        <f t="shared" si="70"/>
        <v/>
      </c>
      <c r="AH121" s="59" t="str">
        <f t="shared" si="70"/>
        <v/>
      </c>
      <c r="AI121" s="59" t="str">
        <f t="shared" si="70"/>
        <v/>
      </c>
    </row>
    <row r="122" spans="1:35" x14ac:dyDescent="0.2">
      <c r="A122" s="24" t="s">
        <v>28</v>
      </c>
      <c r="B122" s="27">
        <f t="shared" si="69"/>
        <v>0</v>
      </c>
      <c r="C122" s="159">
        <f>B117/240*35%</f>
        <v>3024.3402291666666</v>
      </c>
      <c r="D122" s="30">
        <f t="shared" ref="D122:D128" si="71">B122*C122</f>
        <v>0</v>
      </c>
      <c r="E122" s="29" t="str">
        <f>IF(E126&gt;0,(IF(E120="T",1,IF(E120="C",0,IF(E120="N",11,IF(E120="NF",6, IF(E120="NFO",6, IF(E120="NFS",2,""))))))-E126), IF(E120="T",1,IF(E120="C",0,IF(E120="N",8,IF(E120="NF",6, IF(E120="NFO",6, IF(E120="NFS",2,"")))))))</f>
        <v/>
      </c>
      <c r="F122" s="29" t="str">
        <f t="shared" ref="F122:AI122" si="72">IF(F126&gt;0,(IF(F120="T",1,IF(F120="C",0,IF(F120="N",11,IF(F120="NF",6, IF(F120="NFO",6, IF(F120="NFS",2,""))))))-F126), IF(F120="T",1,IF(F120="C",0,IF(F120="N",8,IF(F120="NF",6, IF(F120="NFO",6, IF(F120="NFS",2,"")))))))</f>
        <v/>
      </c>
      <c r="G122" s="29" t="str">
        <f t="shared" si="72"/>
        <v/>
      </c>
      <c r="H122" s="29" t="str">
        <f t="shared" si="72"/>
        <v/>
      </c>
      <c r="I122" s="29" t="str">
        <f t="shared" si="72"/>
        <v/>
      </c>
      <c r="J122" s="29" t="str">
        <f t="shared" si="72"/>
        <v/>
      </c>
      <c r="K122" s="29" t="str">
        <f t="shared" si="72"/>
        <v/>
      </c>
      <c r="L122" s="29" t="str">
        <f t="shared" si="72"/>
        <v/>
      </c>
      <c r="M122" s="29" t="str">
        <f t="shared" si="72"/>
        <v/>
      </c>
      <c r="N122" s="29" t="str">
        <f t="shared" si="72"/>
        <v/>
      </c>
      <c r="O122" s="29" t="str">
        <f t="shared" si="72"/>
        <v/>
      </c>
      <c r="P122" s="29" t="str">
        <f t="shared" si="72"/>
        <v/>
      </c>
      <c r="Q122" s="29" t="str">
        <f t="shared" si="72"/>
        <v/>
      </c>
      <c r="R122" s="29" t="str">
        <f t="shared" si="72"/>
        <v/>
      </c>
      <c r="S122" s="29" t="str">
        <f t="shared" si="72"/>
        <v/>
      </c>
      <c r="T122" s="29" t="str">
        <f t="shared" si="72"/>
        <v/>
      </c>
      <c r="U122" s="29" t="str">
        <f t="shared" si="72"/>
        <v/>
      </c>
      <c r="V122" s="29" t="str">
        <f t="shared" si="72"/>
        <v/>
      </c>
      <c r="W122" s="29" t="str">
        <f t="shared" si="72"/>
        <v/>
      </c>
      <c r="X122" s="29" t="str">
        <f t="shared" si="72"/>
        <v/>
      </c>
      <c r="Y122" s="29" t="str">
        <f t="shared" si="72"/>
        <v/>
      </c>
      <c r="Z122" s="29" t="str">
        <f t="shared" si="72"/>
        <v/>
      </c>
      <c r="AA122" s="29" t="str">
        <f t="shared" si="72"/>
        <v/>
      </c>
      <c r="AB122" s="29" t="str">
        <f t="shared" si="72"/>
        <v/>
      </c>
      <c r="AC122" s="29" t="str">
        <f t="shared" si="72"/>
        <v/>
      </c>
      <c r="AD122" s="29" t="str">
        <f t="shared" si="72"/>
        <v/>
      </c>
      <c r="AE122" s="29" t="str">
        <f t="shared" si="72"/>
        <v/>
      </c>
      <c r="AF122" s="29" t="str">
        <f t="shared" si="72"/>
        <v/>
      </c>
      <c r="AG122" s="29" t="str">
        <f t="shared" si="72"/>
        <v/>
      </c>
      <c r="AH122" s="29" t="str">
        <f t="shared" si="72"/>
        <v/>
      </c>
      <c r="AI122" s="29" t="str">
        <f t="shared" si="72"/>
        <v/>
      </c>
    </row>
    <row r="123" spans="1:35" x14ac:dyDescent="0.2">
      <c r="A123" s="24" t="s">
        <v>30</v>
      </c>
      <c r="B123" s="27">
        <f t="shared" si="69"/>
        <v>32</v>
      </c>
      <c r="C123" s="159">
        <f>B117/240*190%</f>
        <v>16417.846958333335</v>
      </c>
      <c r="D123" s="30">
        <f t="shared" si="71"/>
        <v>525371.10266666673</v>
      </c>
      <c r="E123" s="29" t="str">
        <f>IF(E127&gt;0, (IF(E120="MF",8,IF(E120="TF",7,IF(E120="CF",12,IF(E120="NF",0, IF(E120="NFS",0, IF(E120="NFF",0, IF(E120="NFFF",0,"")))))))-E127), IF(E120="MF",8,IF(E120="TF",7,IF(E120="CF",12,IF(E120="NF",0, IF(E120="NFS",0, IF(E120="NFF",0, IF(E120="NFFF",0,""))))))))</f>
        <v/>
      </c>
      <c r="F123" s="29" t="str">
        <f t="shared" ref="F123:AI123" si="73">IF(F127&gt;0, (IF(F120="MF",8,IF(F120="TF",7,IF(F120="CF",12,IF(F120="NF",0, IF(F120="NFS",0, IF(F120="NFF",0, IF(F120="NFFF",0,"")))))))-F127), IF(F120="MF",8,IF(F120="TF",7,IF(F120="CF",12,IF(F120="NF",0, IF(F120="NFS",0, IF(F120="NFF",0, IF(F120="NFFF",0,""))))))))</f>
        <v/>
      </c>
      <c r="G123" s="29" t="str">
        <f t="shared" si="73"/>
        <v/>
      </c>
      <c r="H123" s="29" t="str">
        <f t="shared" si="73"/>
        <v/>
      </c>
      <c r="I123" s="29" t="str">
        <f t="shared" si="73"/>
        <v/>
      </c>
      <c r="J123" s="29">
        <f t="shared" si="73"/>
        <v>8</v>
      </c>
      <c r="K123" s="29" t="str">
        <f t="shared" si="73"/>
        <v/>
      </c>
      <c r="L123" s="29" t="str">
        <f t="shared" si="73"/>
        <v/>
      </c>
      <c r="M123" s="29" t="str">
        <f t="shared" si="73"/>
        <v/>
      </c>
      <c r="N123" s="29" t="str">
        <f t="shared" si="73"/>
        <v/>
      </c>
      <c r="O123" s="29" t="str">
        <f t="shared" si="73"/>
        <v/>
      </c>
      <c r="P123" s="29" t="str">
        <f t="shared" si="73"/>
        <v/>
      </c>
      <c r="Q123" s="29">
        <f t="shared" si="73"/>
        <v>8</v>
      </c>
      <c r="R123" s="29" t="str">
        <f t="shared" si="73"/>
        <v/>
      </c>
      <c r="S123" s="29" t="str">
        <f t="shared" si="73"/>
        <v/>
      </c>
      <c r="T123" s="29" t="str">
        <f t="shared" si="73"/>
        <v/>
      </c>
      <c r="U123" s="29" t="str">
        <f t="shared" si="73"/>
        <v/>
      </c>
      <c r="V123" s="29" t="str">
        <f t="shared" si="73"/>
        <v/>
      </c>
      <c r="W123" s="29" t="str">
        <f t="shared" si="73"/>
        <v/>
      </c>
      <c r="X123" s="29">
        <f t="shared" si="73"/>
        <v>8</v>
      </c>
      <c r="Y123" s="29" t="str">
        <f t="shared" si="73"/>
        <v/>
      </c>
      <c r="Z123" s="29" t="str">
        <f t="shared" si="73"/>
        <v/>
      </c>
      <c r="AA123" s="29" t="str">
        <f t="shared" si="73"/>
        <v/>
      </c>
      <c r="AB123" s="29" t="str">
        <f t="shared" si="73"/>
        <v/>
      </c>
      <c r="AC123" s="29" t="str">
        <f t="shared" si="73"/>
        <v/>
      </c>
      <c r="AD123" s="29" t="str">
        <f t="shared" si="73"/>
        <v/>
      </c>
      <c r="AE123" s="29">
        <f t="shared" si="73"/>
        <v>8</v>
      </c>
      <c r="AF123" s="29" t="str">
        <f t="shared" si="73"/>
        <v/>
      </c>
      <c r="AG123" s="29" t="str">
        <f t="shared" si="73"/>
        <v/>
      </c>
      <c r="AH123" s="29" t="str">
        <f t="shared" si="73"/>
        <v/>
      </c>
      <c r="AI123" s="29" t="str">
        <f t="shared" si="73"/>
        <v/>
      </c>
    </row>
    <row r="124" spans="1:35" x14ac:dyDescent="0.2">
      <c r="A124" s="24" t="s">
        <v>31</v>
      </c>
      <c r="B124" s="27">
        <f t="shared" si="69"/>
        <v>0</v>
      </c>
      <c r="C124" s="159">
        <f>B117/240*225%</f>
        <v>19442.1871875</v>
      </c>
      <c r="D124" s="30">
        <f t="shared" si="71"/>
        <v>0</v>
      </c>
      <c r="E124" s="29" t="str">
        <f>IF(E128&gt;0,( IF(E120="TF",1,IF(E120="CF",1,IF(E120="NF",5, IF(E120="NFO",2, IF(E120="NFS",6, IF(E120="NFF",8, IF(E120="NFFF",8,"")))))))-E128), IF(E120="TF",1,IF(E120="CF",1,IF(E120="NF",2, IF(E120="NFO",2, IF(E120="NFS",6, IF(E120="NFF",8, IF(E120="NFFF",8,""))))))))</f>
        <v/>
      </c>
      <c r="F124" s="29" t="str">
        <f t="shared" ref="F124:AI124" si="74">IF(F128&gt;0,( IF(F120="TF",1,IF(F120="CF",1,IF(F120="NF",5, IF(F120="NFO",2, IF(F120="NFS",6, IF(F120="NFF",8, IF(F120="NFFF",8,"")))))))-F128), IF(F120="TF",1,IF(F120="CF",1,IF(F120="NF",2, IF(F120="NFO",2, IF(F120="NFS",6, IF(F120="NFF",8, IF(F120="NFFF",8,""))))))))</f>
        <v/>
      </c>
      <c r="G124" s="29" t="str">
        <f t="shared" si="74"/>
        <v/>
      </c>
      <c r="H124" s="29" t="str">
        <f t="shared" si="74"/>
        <v/>
      </c>
      <c r="I124" s="29" t="str">
        <f t="shared" si="74"/>
        <v/>
      </c>
      <c r="J124" s="29" t="str">
        <f t="shared" si="74"/>
        <v/>
      </c>
      <c r="K124" s="29" t="str">
        <f t="shared" si="74"/>
        <v/>
      </c>
      <c r="L124" s="29" t="str">
        <f t="shared" si="74"/>
        <v/>
      </c>
      <c r="M124" s="29" t="str">
        <f t="shared" si="74"/>
        <v/>
      </c>
      <c r="N124" s="29" t="str">
        <f t="shared" si="74"/>
        <v/>
      </c>
      <c r="O124" s="29" t="str">
        <f t="shared" si="74"/>
        <v/>
      </c>
      <c r="P124" s="29" t="str">
        <f t="shared" si="74"/>
        <v/>
      </c>
      <c r="Q124" s="29" t="str">
        <f t="shared" si="74"/>
        <v/>
      </c>
      <c r="R124" s="29" t="str">
        <f t="shared" si="74"/>
        <v/>
      </c>
      <c r="S124" s="29" t="str">
        <f t="shared" si="74"/>
        <v/>
      </c>
      <c r="T124" s="29" t="str">
        <f t="shared" si="74"/>
        <v/>
      </c>
      <c r="U124" s="29" t="str">
        <f t="shared" si="74"/>
        <v/>
      </c>
      <c r="V124" s="29" t="str">
        <f t="shared" si="74"/>
        <v/>
      </c>
      <c r="W124" s="29" t="str">
        <f t="shared" si="74"/>
        <v/>
      </c>
      <c r="X124" s="29" t="str">
        <f t="shared" si="74"/>
        <v/>
      </c>
      <c r="Y124" s="29" t="str">
        <f t="shared" si="74"/>
        <v/>
      </c>
      <c r="Z124" s="29" t="str">
        <f t="shared" si="74"/>
        <v/>
      </c>
      <c r="AA124" s="29" t="str">
        <f t="shared" si="74"/>
        <v/>
      </c>
      <c r="AB124" s="29" t="str">
        <f t="shared" si="74"/>
        <v/>
      </c>
      <c r="AC124" s="29" t="str">
        <f t="shared" si="74"/>
        <v/>
      </c>
      <c r="AD124" s="29" t="str">
        <f t="shared" si="74"/>
        <v/>
      </c>
      <c r="AE124" s="29" t="str">
        <f t="shared" si="74"/>
        <v/>
      </c>
      <c r="AF124" s="29" t="str">
        <f t="shared" si="74"/>
        <v/>
      </c>
      <c r="AG124" s="29" t="str">
        <f t="shared" si="74"/>
        <v/>
      </c>
      <c r="AH124" s="29" t="str">
        <f t="shared" si="74"/>
        <v/>
      </c>
      <c r="AI124" s="29" t="str">
        <f t="shared" si="74"/>
        <v/>
      </c>
    </row>
    <row r="125" spans="1:35" x14ac:dyDescent="0.2">
      <c r="A125" s="9" t="s">
        <v>32</v>
      </c>
      <c r="B125" s="27">
        <f t="shared" si="69"/>
        <v>0</v>
      </c>
      <c r="C125" s="30">
        <f>B117/240*125%</f>
        <v>10801.215104166668</v>
      </c>
      <c r="D125" s="30">
        <f t="shared" si="71"/>
        <v>0</v>
      </c>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29"/>
      <c r="AG125" s="29"/>
      <c r="AH125" s="29"/>
      <c r="AI125" s="29"/>
    </row>
    <row r="126" spans="1:35" x14ac:dyDescent="0.2">
      <c r="A126" s="9" t="s">
        <v>33</v>
      </c>
      <c r="B126" s="27">
        <f t="shared" si="69"/>
        <v>0</v>
      </c>
      <c r="C126" s="30">
        <f>B117/240*175%</f>
        <v>15121.701145833335</v>
      </c>
      <c r="D126" s="30">
        <f t="shared" si="71"/>
        <v>0</v>
      </c>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row>
    <row r="127" spans="1:35" x14ac:dyDescent="0.2">
      <c r="A127" s="9" t="s">
        <v>34</v>
      </c>
      <c r="B127" s="27">
        <f t="shared" si="69"/>
        <v>0</v>
      </c>
      <c r="C127" s="30">
        <f>B117/240*200%</f>
        <v>17281.944166666668</v>
      </c>
      <c r="D127" s="32">
        <f t="shared" si="71"/>
        <v>0</v>
      </c>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row>
    <row r="128" spans="1:35" x14ac:dyDescent="0.2">
      <c r="A128" s="9" t="s">
        <v>35</v>
      </c>
      <c r="B128" s="27">
        <f t="shared" si="69"/>
        <v>0</v>
      </c>
      <c r="C128" s="30">
        <f>B117/240*250%</f>
        <v>21602.430208333335</v>
      </c>
      <c r="D128" s="34">
        <f t="shared" si="71"/>
        <v>0</v>
      </c>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D128" s="35"/>
      <c r="AE128" s="35"/>
      <c r="AF128" s="35"/>
      <c r="AG128" s="35"/>
      <c r="AH128" s="35"/>
      <c r="AI128" s="35"/>
    </row>
    <row r="129" spans="1:35" x14ac:dyDescent="0.2">
      <c r="B129" s="37">
        <f>SUM(B121:B128)</f>
        <v>32</v>
      </c>
      <c r="C129" s="2"/>
      <c r="D129" s="38">
        <f>ROUND((SUM(D121:D128)),0)</f>
        <v>525371</v>
      </c>
      <c r="E129" s="39"/>
      <c r="F129" s="40"/>
      <c r="G129" s="41"/>
      <c r="H129" s="41"/>
      <c r="I129" s="41"/>
      <c r="J129" s="41"/>
      <c r="K129" s="41"/>
      <c r="L129" s="39"/>
      <c r="M129" s="40"/>
      <c r="N129" s="41"/>
      <c r="O129" s="41"/>
      <c r="P129" s="41"/>
      <c r="Q129" s="41"/>
      <c r="R129" s="41"/>
      <c r="S129" s="39"/>
      <c r="T129" s="40"/>
      <c r="U129" s="41"/>
      <c r="V129" s="41"/>
      <c r="W129" s="41"/>
      <c r="X129" s="41"/>
      <c r="Y129" s="41"/>
      <c r="Z129" s="39"/>
      <c r="AA129" s="39"/>
      <c r="AB129" s="41"/>
      <c r="AC129" s="41"/>
      <c r="AD129" s="41"/>
      <c r="AE129" s="41"/>
      <c r="AF129" s="41"/>
      <c r="AG129" s="39"/>
      <c r="AH129" s="41"/>
      <c r="AI129" s="41"/>
    </row>
    <row r="130" spans="1:35" x14ac:dyDescent="0.2">
      <c r="B130" s="43">
        <f>SUM(B121:B124)-$AL$4</f>
        <v>-144</v>
      </c>
    </row>
    <row r="131" spans="1:35" x14ac:dyDescent="0.2">
      <c r="A131" s="9" t="s">
        <v>113</v>
      </c>
      <c r="B131" s="163">
        <f>B117</f>
        <v>2073833.3</v>
      </c>
      <c r="C131" s="164"/>
      <c r="D131" s="165"/>
      <c r="E131" s="10">
        <f t="shared" ref="E131:AF131" si="75">+D131+1</f>
        <v>1</v>
      </c>
      <c r="F131" s="10">
        <f t="shared" si="75"/>
        <v>2</v>
      </c>
      <c r="G131" s="10">
        <f t="shared" si="75"/>
        <v>3</v>
      </c>
      <c r="H131" s="10">
        <f t="shared" si="75"/>
        <v>4</v>
      </c>
      <c r="I131" s="10">
        <f t="shared" si="75"/>
        <v>5</v>
      </c>
      <c r="J131" s="10">
        <f t="shared" si="75"/>
        <v>6</v>
      </c>
      <c r="K131" s="10">
        <f t="shared" si="75"/>
        <v>7</v>
      </c>
      <c r="L131" s="10">
        <f t="shared" si="75"/>
        <v>8</v>
      </c>
      <c r="M131" s="10">
        <f t="shared" si="75"/>
        <v>9</v>
      </c>
      <c r="N131" s="10">
        <f t="shared" si="75"/>
        <v>10</v>
      </c>
      <c r="O131" s="10">
        <f t="shared" si="75"/>
        <v>11</v>
      </c>
      <c r="P131" s="10">
        <f t="shared" si="75"/>
        <v>12</v>
      </c>
      <c r="Q131" s="10">
        <f t="shared" si="75"/>
        <v>13</v>
      </c>
      <c r="R131" s="10">
        <f t="shared" si="75"/>
        <v>14</v>
      </c>
      <c r="S131" s="10">
        <f t="shared" si="75"/>
        <v>15</v>
      </c>
      <c r="T131" s="10">
        <f t="shared" si="75"/>
        <v>16</v>
      </c>
      <c r="U131" s="10">
        <f t="shared" si="75"/>
        <v>17</v>
      </c>
      <c r="V131" s="10">
        <f t="shared" si="75"/>
        <v>18</v>
      </c>
      <c r="W131" s="10">
        <f t="shared" si="75"/>
        <v>19</v>
      </c>
      <c r="X131" s="10">
        <f t="shared" si="75"/>
        <v>20</v>
      </c>
      <c r="Y131" s="10">
        <f t="shared" si="75"/>
        <v>21</v>
      </c>
      <c r="Z131" s="10">
        <f t="shared" si="75"/>
        <v>22</v>
      </c>
      <c r="AA131" s="10">
        <f t="shared" si="75"/>
        <v>23</v>
      </c>
      <c r="AB131" s="10">
        <f t="shared" si="75"/>
        <v>24</v>
      </c>
      <c r="AC131" s="10">
        <f t="shared" si="75"/>
        <v>25</v>
      </c>
      <c r="AD131" s="10">
        <f t="shared" si="75"/>
        <v>26</v>
      </c>
      <c r="AE131" s="10">
        <f t="shared" si="75"/>
        <v>27</v>
      </c>
      <c r="AF131" s="10">
        <f t="shared" si="75"/>
        <v>28</v>
      </c>
      <c r="AG131" s="10">
        <v>29</v>
      </c>
      <c r="AH131" s="10">
        <v>30</v>
      </c>
      <c r="AI131" s="10">
        <v>31</v>
      </c>
    </row>
    <row r="132" spans="1:35" x14ac:dyDescent="0.2">
      <c r="A132" s="13"/>
      <c r="B132" s="14" t="s">
        <v>7</v>
      </c>
      <c r="C132" s="14" t="s">
        <v>8</v>
      </c>
      <c r="D132" s="14" t="s">
        <v>9</v>
      </c>
      <c r="E132" s="19" t="s">
        <v>12</v>
      </c>
      <c r="F132" s="19" t="s">
        <v>13</v>
      </c>
      <c r="G132" s="19" t="s">
        <v>14</v>
      </c>
      <c r="H132" s="57" t="s">
        <v>15</v>
      </c>
      <c r="I132" s="19" t="s">
        <v>16</v>
      </c>
      <c r="J132" s="19" t="s">
        <v>11</v>
      </c>
      <c r="K132" s="58" t="s">
        <v>11</v>
      </c>
      <c r="L132" s="19" t="s">
        <v>12</v>
      </c>
      <c r="M132" s="19" t="s">
        <v>13</v>
      </c>
      <c r="N132" s="19" t="s">
        <v>14</v>
      </c>
      <c r="O132" s="57" t="s">
        <v>15</v>
      </c>
      <c r="P132" s="121" t="s">
        <v>10</v>
      </c>
      <c r="Q132" s="19" t="s">
        <v>11</v>
      </c>
      <c r="R132" s="58" t="s">
        <v>11</v>
      </c>
      <c r="S132" s="19" t="s">
        <v>12</v>
      </c>
      <c r="T132" s="19" t="s">
        <v>13</v>
      </c>
      <c r="U132" s="19" t="s">
        <v>14</v>
      </c>
      <c r="V132" s="57" t="s">
        <v>15</v>
      </c>
      <c r="W132" s="19" t="s">
        <v>16</v>
      </c>
      <c r="X132" s="19" t="s">
        <v>11</v>
      </c>
      <c r="Y132" s="58" t="s">
        <v>11</v>
      </c>
      <c r="Z132" s="19" t="s">
        <v>12</v>
      </c>
      <c r="AA132" s="19" t="s">
        <v>13</v>
      </c>
      <c r="AB132" s="19" t="s">
        <v>14</v>
      </c>
      <c r="AC132" s="57" t="s">
        <v>15</v>
      </c>
      <c r="AD132" s="19" t="s">
        <v>16</v>
      </c>
      <c r="AE132" s="19" t="s">
        <v>11</v>
      </c>
      <c r="AF132" s="58" t="s">
        <v>11</v>
      </c>
      <c r="AG132" s="19" t="s">
        <v>12</v>
      </c>
      <c r="AH132" s="19" t="s">
        <v>13</v>
      </c>
      <c r="AI132" s="19" t="s">
        <v>14</v>
      </c>
    </row>
    <row r="133" spans="1:35" x14ac:dyDescent="0.2">
      <c r="A133" s="22" t="s">
        <v>18</v>
      </c>
      <c r="B133" s="166" t="s">
        <v>19</v>
      </c>
      <c r="C133" s="166"/>
      <c r="D133" s="166"/>
      <c r="E133" s="19"/>
      <c r="F133" s="19"/>
      <c r="G133" s="19"/>
      <c r="H133" s="19" t="s">
        <v>11</v>
      </c>
      <c r="I133" s="19"/>
      <c r="J133" s="19"/>
      <c r="K133" s="19"/>
      <c r="L133" s="19"/>
      <c r="M133" s="19"/>
      <c r="N133" s="19"/>
      <c r="O133" s="19" t="s">
        <v>11</v>
      </c>
      <c r="P133" s="19" t="s">
        <v>11</v>
      </c>
      <c r="Q133" s="19"/>
      <c r="R133" s="19"/>
      <c r="S133" s="19"/>
      <c r="T133" s="19"/>
      <c r="U133" s="19"/>
      <c r="V133" s="19" t="s">
        <v>11</v>
      </c>
      <c r="W133" s="19"/>
      <c r="X133" s="19"/>
      <c r="Y133" s="19"/>
      <c r="Z133" s="19"/>
      <c r="AA133" s="19"/>
      <c r="AB133" s="19"/>
      <c r="AC133" s="19" t="s">
        <v>11</v>
      </c>
      <c r="AD133" s="19"/>
      <c r="AE133" s="19"/>
      <c r="AF133" s="19"/>
      <c r="AG133" s="19"/>
      <c r="AH133" s="19"/>
      <c r="AI133" s="19"/>
    </row>
    <row r="134" spans="1:35" hidden="1" x14ac:dyDescent="0.2">
      <c r="A134" s="161" t="s">
        <v>23</v>
      </c>
      <c r="B134" s="161"/>
      <c r="C134" s="161"/>
      <c r="D134" s="161"/>
      <c r="E134" s="25" t="str">
        <f>IF(AND(E133="URG",E132="S"),"URGS",IF(AND(E133="N",E132="F",F132="F"),"NFFF",IF(AND(E133="N",E132="D",F132="F"),"NFF",IF(AND(E133="N",E132="D"),"NFO",IF(AND(E133="N",E132="S"),"NFS",IF(AND(E133="N",E132="F"),"NF",IF(AND(E133="N",E132="D"),"NF",IF(E133="N","N",IF(AND(E133="M",E132="F"),"MF",IF(AND(E133="M",E132="D"),"MF",IF(E133="M","M",IF(AND(E133="T",E132="F"),"TF",IF(AND(E133="T",E132="D"),"TF",IF(E133="T","T",IF(AND(E133="C",E132="F"),"CF",IF(AND(E133="C",E132="D"),"CF",IF(E133="C","C",IF(AND(E133="L",E132="F"),"LF",IF(AND(E133="L",E132="D"),"LF", IF(E133="L","L",IF(E133="SC","PS", IF(E133="SA","PS",IF(E133="TV","PS", IF(E133="MI","PS", IF(E133="MT","PS", IF(E133="URG","URGO",""))))))))))))))))))))))))))</f>
        <v/>
      </c>
      <c r="F134" s="25" t="str">
        <f>IF(AND(F133="URG",F132="S"),"URGS",IF(AND(F133="N",F132="F",G132="F"),"NFFF",IF(AND(F133="N",F132="D",G132="F"),"NFF",IF(AND(F133="N",F132="D"),"NFO",IF(AND(F133="N",F132="S"),"NFS",IF(AND(F133="N",F132="F"),"NF",IF(AND(F133="N",F132="D"),"NF",IF(F133="N","N",IF(AND(F133="M",F132="F"),"MF",IF(AND(F133="M",F132="D"),"MF",IF(F133="M","M",IF(AND(F133="T",F132="F"),"TF",IF(AND(F133="T",F132="D"),"TF",IF(F133="T","T",IF(AND(F133="C",F132="F"),"CF",IF(AND(F133="C",F132="D"),"CF",IF(F133="C","C",IF(AND(F133="L",F132="F"),"LF",IF(AND(F133="L",F132="D"),"LF", IF(F133="L","L",IF(F133="SC","PS", IF(F133="SA","PS",IF(F133="TV","PS", IF(F133="MI","PS", IF(F133="MT","PS", IF(F133="URG","URGO",""))))))))))))))))))))))))))</f>
        <v/>
      </c>
      <c r="G134" s="25" t="str">
        <f>IF(AND(G133="URG",G132="S"),"URGS",IF(AND(G133="N",G132="F",H132="F"),"NFFF",IF(AND(G133="N",G132="D",H132="F"),"NFF",IF(AND(G133="N",G132="D"),"NFO",IF(AND(G133="N",G132="S"),"NFS",IF(AND(G133="N",G132="F"),"NF",IF(AND(G133="N",G132="D"),"NF",IF(G133="N","N",IF(AND(G133="M",G132="F"),"MF",IF(AND(G133="M",G132="D"),"MF",IF(G133="M","M",IF(AND(G133="T",G132="F"),"TF",IF(AND(G133="T",G132="D"),"TF",IF(G133="T","T",IF(AND(G133="C",G132="F"),"CF",IF(AND(G133="C",G132="D"),"CF",IF(G133="C","C",IF(AND(G133="L",G132="F"),"LF",IF(AND(G133="L",G132="D"),"LF", IF(G133="L","L",IF(G133="SC","PS", IF(G133="SA","PS",IF(G133="TV","PS", IF(G133="MI","PS", IF(G133="MT","PS", IF(G133="URG","URGO",""))))))))))))))))))))))))))</f>
        <v/>
      </c>
      <c r="H134" s="25" t="str">
        <f>IF(AND(H133="URG",H132="S"),"URGS",IF(AND(H133="N",H132="F",I132="F"),"NFFF",IF(AND(H133="N",H132="D",I132="F"),"NFF",IF(AND(H133="N",H132="D"),"NFO",IF(AND(H133="N",H132="S"),"NFS",IF(AND(H133="N",H132="F"),"NF",IF(AND(H133="N",H132="D"),"NF",IF(H133="N","N",IF(AND(H133="M",H132="F"),"MF",IF(AND(H133="M",H132="D"),"MF",IF(H133="M","M",IF(AND(H133="T",H132="F"),"TF",IF(AND(H133="T",H132="D"),"TF",IF(H133="T","T",IF(AND(H133="C",H132="F"),"CF",IF(AND(H133="C",H132="D"),"CF",IF(H133="C","C",IF(AND(H133="L",H132="F"),"LF",IF(AND(H133="L",H132="D"),"LF", IF(H133="L","L",IF(H133="SC","PS", IF(H133="SA","PS",IF(H133="TV","PS", IF(H133="MI","PS", IF(H133="MT","PS", IF(H133="URG","URGO",""))))))))))))))))))))))))))</f>
        <v>MF</v>
      </c>
      <c r="I134" s="25"/>
      <c r="J134" s="25" t="str">
        <f t="shared" ref="J134:AI134" si="76">IF(AND(J133="URG",J132="S"),"URGS",IF(AND(J133="N",J132="F",K132="F"),"NFFF",IF(AND(J133="N",J132="D",K132="F"),"NFF",IF(AND(J133="N",J132="D"),"NFO",IF(AND(J133="N",J132="S"),"NFS",IF(AND(J133="N",J132="F"),"NF",IF(AND(J133="N",J132="D"),"NF",IF(J133="N","N",IF(AND(J133="M",J132="F"),"MF",IF(AND(J133="M",J132="D"),"MF",IF(J133="M","M",IF(AND(J133="T",J132="F"),"TF",IF(AND(J133="T",J132="D"),"TF",IF(J133="T","T",IF(AND(J133="C",J132="F"),"CF",IF(AND(J133="C",J132="D"),"CF",IF(J133="C","C",IF(AND(J133="L",J132="F"),"LF",IF(AND(J133="L",J132="D"),"LF", IF(J133="L","L",IF(J133="SC","PS", IF(J133="SA","PS",IF(J133="TV","PS", IF(J133="MI","PS", IF(J133="MT","PS", IF(J133="URG","URGO",""))))))))))))))))))))))))))</f>
        <v/>
      </c>
      <c r="K134" s="25" t="str">
        <f t="shared" si="76"/>
        <v/>
      </c>
      <c r="L134" s="25" t="str">
        <f t="shared" si="76"/>
        <v/>
      </c>
      <c r="M134" s="25" t="str">
        <f t="shared" si="76"/>
        <v/>
      </c>
      <c r="N134" s="25" t="str">
        <f t="shared" si="76"/>
        <v/>
      </c>
      <c r="O134" s="25" t="str">
        <f t="shared" si="76"/>
        <v>MF</v>
      </c>
      <c r="P134" s="25" t="str">
        <f t="shared" si="76"/>
        <v>MF</v>
      </c>
      <c r="Q134" s="25" t="str">
        <f t="shared" si="76"/>
        <v/>
      </c>
      <c r="R134" s="25" t="str">
        <f t="shared" si="76"/>
        <v/>
      </c>
      <c r="S134" s="25" t="str">
        <f t="shared" si="76"/>
        <v/>
      </c>
      <c r="T134" s="25" t="str">
        <f t="shared" si="76"/>
        <v/>
      </c>
      <c r="U134" s="25" t="str">
        <f t="shared" si="76"/>
        <v/>
      </c>
      <c r="V134" s="25" t="str">
        <f t="shared" si="76"/>
        <v>MF</v>
      </c>
      <c r="W134" s="25" t="str">
        <f t="shared" si="76"/>
        <v/>
      </c>
      <c r="X134" s="25" t="str">
        <f t="shared" si="76"/>
        <v/>
      </c>
      <c r="Y134" s="25" t="str">
        <f t="shared" si="76"/>
        <v/>
      </c>
      <c r="Z134" s="25" t="str">
        <f t="shared" si="76"/>
        <v/>
      </c>
      <c r="AA134" s="25" t="str">
        <f t="shared" si="76"/>
        <v/>
      </c>
      <c r="AB134" s="25" t="str">
        <f t="shared" si="76"/>
        <v/>
      </c>
      <c r="AC134" s="25" t="str">
        <f t="shared" si="76"/>
        <v>MF</v>
      </c>
      <c r="AD134" s="25" t="str">
        <f t="shared" si="76"/>
        <v/>
      </c>
      <c r="AE134" s="25" t="str">
        <f t="shared" si="76"/>
        <v/>
      </c>
      <c r="AF134" s="25" t="str">
        <f t="shared" si="76"/>
        <v/>
      </c>
      <c r="AG134" s="25" t="str">
        <f t="shared" si="76"/>
        <v/>
      </c>
      <c r="AH134" s="25" t="str">
        <f t="shared" si="76"/>
        <v/>
      </c>
      <c r="AI134" s="25" t="str">
        <f t="shared" si="76"/>
        <v/>
      </c>
    </row>
    <row r="135" spans="1:35" x14ac:dyDescent="0.2">
      <c r="A135" s="26" t="s">
        <v>24</v>
      </c>
      <c r="B135" s="27">
        <f t="shared" ref="B135:B142" si="77">SUM(E135:AK135)</f>
        <v>0</v>
      </c>
      <c r="C135" s="158">
        <f>B131/240</f>
        <v>8640.972083333334</v>
      </c>
      <c r="D135" s="28">
        <f>B135*C135*0</f>
        <v>0</v>
      </c>
      <c r="E135" s="59" t="str">
        <f>IF(E139&gt;0,(IF(AND(E134="PS",E132="S"),4,IF(E134="M",6,IF(E134="T",5,IF(E134="C",11,IF(E134="N",0,IF(E134="NF",0,IF(E134="NFO",0, IF(E134="URGS",4,IF(E134="URGO",8, IF(E134="PS",8,""))))))))))-E139), IF(AND(E134="PS",E132="S"),4,IF(E134="M",6,IF(E134="T",5,IF(E134="C",11,IF(E134="N",0,IF(E134="NF",0,IF(E134="NFO",0, IF(E134="URGS",4,IF(E134="URGO",8, IF(E134="PS",8,"")))))))))))</f>
        <v/>
      </c>
      <c r="F135" s="59" t="str">
        <f t="shared" ref="F135:AI135" si="78">IF(F139&gt;0,(IF(AND(F134="PS",F132="S"),4,IF(F134="M",6,IF(F134="T",5,IF(F134="C",11,IF(F134="N",0,IF(F134="NF",0,IF(F134="NFO",0, IF(F134="URGS",4,IF(F134="URGO",8, IF(F134="PS",8,""))))))))))-F139), IF(AND(F134="PS",F132="S"),4,IF(F134="M",6,IF(F134="T",5,IF(F134="C",11,IF(F134="N",0,IF(F134="NF",0,IF(F134="NFO",0, IF(F134="URGS",4,IF(F134="URGO",8, IF(F134="PS",8,"")))))))))))</f>
        <v/>
      </c>
      <c r="G135" s="59" t="str">
        <f t="shared" si="78"/>
        <v/>
      </c>
      <c r="H135" s="59" t="str">
        <f t="shared" si="78"/>
        <v/>
      </c>
      <c r="I135" s="59" t="str">
        <f t="shared" si="78"/>
        <v/>
      </c>
      <c r="J135" s="59" t="str">
        <f t="shared" si="78"/>
        <v/>
      </c>
      <c r="K135" s="59" t="str">
        <f t="shared" si="78"/>
        <v/>
      </c>
      <c r="L135" s="59" t="str">
        <f t="shared" si="78"/>
        <v/>
      </c>
      <c r="M135" s="59" t="str">
        <f t="shared" si="78"/>
        <v/>
      </c>
      <c r="N135" s="59" t="str">
        <f t="shared" si="78"/>
        <v/>
      </c>
      <c r="O135" s="59" t="str">
        <f t="shared" si="78"/>
        <v/>
      </c>
      <c r="P135" s="59" t="str">
        <f t="shared" si="78"/>
        <v/>
      </c>
      <c r="Q135" s="59" t="str">
        <f t="shared" si="78"/>
        <v/>
      </c>
      <c r="R135" s="59" t="str">
        <f t="shared" si="78"/>
        <v/>
      </c>
      <c r="S135" s="59" t="str">
        <f t="shared" si="78"/>
        <v/>
      </c>
      <c r="T135" s="59" t="str">
        <f t="shared" si="78"/>
        <v/>
      </c>
      <c r="U135" s="59" t="str">
        <f t="shared" si="78"/>
        <v/>
      </c>
      <c r="V135" s="59" t="str">
        <f t="shared" si="78"/>
        <v/>
      </c>
      <c r="W135" s="59" t="str">
        <f t="shared" si="78"/>
        <v/>
      </c>
      <c r="X135" s="59" t="str">
        <f t="shared" si="78"/>
        <v/>
      </c>
      <c r="Y135" s="59" t="str">
        <f t="shared" si="78"/>
        <v/>
      </c>
      <c r="Z135" s="59" t="str">
        <f t="shared" si="78"/>
        <v/>
      </c>
      <c r="AA135" s="59" t="str">
        <f t="shared" si="78"/>
        <v/>
      </c>
      <c r="AB135" s="59" t="str">
        <f t="shared" si="78"/>
        <v/>
      </c>
      <c r="AC135" s="59" t="str">
        <f t="shared" si="78"/>
        <v/>
      </c>
      <c r="AD135" s="59" t="str">
        <f t="shared" si="78"/>
        <v/>
      </c>
      <c r="AE135" s="59" t="str">
        <f t="shared" si="78"/>
        <v/>
      </c>
      <c r="AF135" s="59" t="str">
        <f t="shared" si="78"/>
        <v/>
      </c>
      <c r="AG135" s="59" t="str">
        <f t="shared" si="78"/>
        <v/>
      </c>
      <c r="AH135" s="59" t="str">
        <f t="shared" si="78"/>
        <v/>
      </c>
      <c r="AI135" s="59" t="str">
        <f t="shared" si="78"/>
        <v/>
      </c>
    </row>
    <row r="136" spans="1:35" x14ac:dyDescent="0.2">
      <c r="A136" s="24" t="s">
        <v>28</v>
      </c>
      <c r="B136" s="27">
        <f t="shared" si="77"/>
        <v>0</v>
      </c>
      <c r="C136" s="159">
        <f>B131/240*35%</f>
        <v>3024.3402291666666</v>
      </c>
      <c r="D136" s="30">
        <f t="shared" ref="D136:D142" si="79">B136*C136</f>
        <v>0</v>
      </c>
      <c r="E136" s="29" t="str">
        <f>IF(E140&gt;0,(IF(E134="T",1,IF(E134="C",0,IF(E134="N",11,IF(E134="NF",6, IF(E134="NFO",6, IF(E134="NFS",2,""))))))-E140), IF(E134="T",1,IF(E134="C",0,IF(E134="N",8,IF(E134="NF",6, IF(E134="NFO",6, IF(E134="NFS",2,"")))))))</f>
        <v/>
      </c>
      <c r="F136" s="29" t="str">
        <f t="shared" ref="F136:AH136" si="80">IF(F140&gt;0,(IF(F134="T",1,IF(F134="C",0,IF(F134="N",11,IF(F134="NF",6, IF(F134="NFO",6, IF(F134="NFS",2,""))))))-F140), IF(F134="T",1,IF(F134="C",0,IF(F134="N",8,IF(F134="NF",6, IF(F134="NFO",6, IF(F134="NFS",2,"")))))))</f>
        <v/>
      </c>
      <c r="G136" s="29" t="str">
        <f t="shared" si="80"/>
        <v/>
      </c>
      <c r="H136" s="29" t="str">
        <f t="shared" si="80"/>
        <v/>
      </c>
      <c r="I136" s="29" t="str">
        <f t="shared" si="80"/>
        <v/>
      </c>
      <c r="J136" s="29" t="str">
        <f t="shared" si="80"/>
        <v/>
      </c>
      <c r="K136" s="29" t="str">
        <f t="shared" si="80"/>
        <v/>
      </c>
      <c r="L136" s="29" t="str">
        <f t="shared" si="80"/>
        <v/>
      </c>
      <c r="M136" s="29" t="str">
        <f t="shared" si="80"/>
        <v/>
      </c>
      <c r="N136" s="29" t="str">
        <f t="shared" si="80"/>
        <v/>
      </c>
      <c r="O136" s="29" t="str">
        <f t="shared" si="80"/>
        <v/>
      </c>
      <c r="P136" s="29" t="str">
        <f t="shared" si="80"/>
        <v/>
      </c>
      <c r="Q136" s="29" t="str">
        <f t="shared" si="80"/>
        <v/>
      </c>
      <c r="R136" s="29" t="str">
        <f t="shared" si="80"/>
        <v/>
      </c>
      <c r="S136" s="29" t="str">
        <f t="shared" si="80"/>
        <v/>
      </c>
      <c r="T136" s="29" t="str">
        <f t="shared" si="80"/>
        <v/>
      </c>
      <c r="U136" s="29" t="str">
        <f t="shared" si="80"/>
        <v/>
      </c>
      <c r="V136" s="29" t="str">
        <f t="shared" si="80"/>
        <v/>
      </c>
      <c r="W136" s="29" t="str">
        <f t="shared" si="80"/>
        <v/>
      </c>
      <c r="X136" s="29" t="str">
        <f t="shared" si="80"/>
        <v/>
      </c>
      <c r="Y136" s="29" t="str">
        <f t="shared" si="80"/>
        <v/>
      </c>
      <c r="Z136" s="29" t="str">
        <f t="shared" si="80"/>
        <v/>
      </c>
      <c r="AA136" s="29" t="str">
        <f t="shared" si="80"/>
        <v/>
      </c>
      <c r="AB136" s="29" t="str">
        <f t="shared" si="80"/>
        <v/>
      </c>
      <c r="AC136" s="29" t="str">
        <f t="shared" si="80"/>
        <v/>
      </c>
      <c r="AD136" s="29" t="str">
        <f t="shared" si="80"/>
        <v/>
      </c>
      <c r="AE136" s="29" t="str">
        <f t="shared" si="80"/>
        <v/>
      </c>
      <c r="AF136" s="29" t="str">
        <f t="shared" si="80"/>
        <v/>
      </c>
      <c r="AG136" s="29" t="str">
        <f t="shared" si="80"/>
        <v/>
      </c>
      <c r="AH136" s="29" t="str">
        <f t="shared" si="80"/>
        <v/>
      </c>
      <c r="AI136" s="29" t="str">
        <f>IF(AI140&gt;0,(IF(AI134="T",1,IF(AI134="C",0,IF(AI134="N",11,IF(AI134="NF",6, IF(AI134="NFO",6, IF(AI134="NFS",2,""))))))-AI140), IF(AI134="T",1,IF(AI134="C",0,IF(AI134="N",8,IF(AI134="NF",6, IF(AI134="NFO",6, IF(AI134="NFS",2,"")))))))</f>
        <v/>
      </c>
    </row>
    <row r="137" spans="1:35" x14ac:dyDescent="0.2">
      <c r="A137" s="24" t="s">
        <v>30</v>
      </c>
      <c r="B137" s="27">
        <f t="shared" si="77"/>
        <v>40</v>
      </c>
      <c r="C137" s="159">
        <f>B131/240*190%</f>
        <v>16417.846958333335</v>
      </c>
      <c r="D137" s="30">
        <f t="shared" si="79"/>
        <v>656713.87833333341</v>
      </c>
      <c r="E137" s="29" t="str">
        <f>IF(E141&gt;0, (IF(E134="MF",8,IF(E134="TF",7,IF(E134="CF",12,IF(E134="NF",0, IF(E134="NFS",0, IF(E134="NFF",0, IF(E134="NFFF",0,"")))))))-E141), IF(E134="MF",8,IF(E134="TF",7,IF(E134="CF",12,IF(E134="NF",0, IF(E134="NFS",0, IF(E134="NFF",0, IF(E134="NFFF",0,""))))))))</f>
        <v/>
      </c>
      <c r="F137" s="29" t="str">
        <f t="shared" ref="F137:AH137" si="81">IF(F141&gt;0, (IF(F134="MF",8,IF(F134="TF",7,IF(F134="CF",12,IF(F134="NF",0, IF(F134="NFS",0, IF(F134="NFF",0, IF(F134="NFFF",0,"")))))))-F141), IF(F134="MF",8,IF(F134="TF",7,IF(F134="CF",12,IF(F134="NF",0, IF(F134="NFS",0, IF(F134="NFF",0, IF(F134="NFFF",0,""))))))))</f>
        <v/>
      </c>
      <c r="G137" s="29" t="str">
        <f t="shared" si="81"/>
        <v/>
      </c>
      <c r="H137" s="29">
        <f t="shared" si="81"/>
        <v>8</v>
      </c>
      <c r="I137" s="29" t="str">
        <f t="shared" si="81"/>
        <v/>
      </c>
      <c r="J137" s="29" t="str">
        <f t="shared" si="81"/>
        <v/>
      </c>
      <c r="K137" s="29" t="str">
        <f t="shared" si="81"/>
        <v/>
      </c>
      <c r="L137" s="29" t="str">
        <f t="shared" si="81"/>
        <v/>
      </c>
      <c r="M137" s="29" t="str">
        <f t="shared" si="81"/>
        <v/>
      </c>
      <c r="N137" s="29" t="str">
        <f t="shared" si="81"/>
        <v/>
      </c>
      <c r="O137" s="29">
        <f t="shared" si="81"/>
        <v>8</v>
      </c>
      <c r="P137" s="29">
        <f t="shared" si="81"/>
        <v>8</v>
      </c>
      <c r="Q137" s="29" t="str">
        <f t="shared" si="81"/>
        <v/>
      </c>
      <c r="R137" s="29" t="str">
        <f t="shared" si="81"/>
        <v/>
      </c>
      <c r="S137" s="29" t="str">
        <f t="shared" si="81"/>
        <v/>
      </c>
      <c r="T137" s="29" t="str">
        <f t="shared" si="81"/>
        <v/>
      </c>
      <c r="U137" s="29" t="str">
        <f t="shared" si="81"/>
        <v/>
      </c>
      <c r="V137" s="29">
        <f t="shared" si="81"/>
        <v>8</v>
      </c>
      <c r="W137" s="29" t="str">
        <f t="shared" si="81"/>
        <v/>
      </c>
      <c r="X137" s="29" t="str">
        <f t="shared" si="81"/>
        <v/>
      </c>
      <c r="Y137" s="29" t="str">
        <f t="shared" si="81"/>
        <v/>
      </c>
      <c r="Z137" s="29" t="str">
        <f t="shared" si="81"/>
        <v/>
      </c>
      <c r="AA137" s="29" t="str">
        <f t="shared" si="81"/>
        <v/>
      </c>
      <c r="AB137" s="29" t="str">
        <f t="shared" si="81"/>
        <v/>
      </c>
      <c r="AC137" s="29">
        <f t="shared" si="81"/>
        <v>8</v>
      </c>
      <c r="AD137" s="29" t="str">
        <f t="shared" si="81"/>
        <v/>
      </c>
      <c r="AE137" s="29" t="str">
        <f t="shared" si="81"/>
        <v/>
      </c>
      <c r="AF137" s="29" t="str">
        <f t="shared" si="81"/>
        <v/>
      </c>
      <c r="AG137" s="29" t="str">
        <f t="shared" si="81"/>
        <v/>
      </c>
      <c r="AH137" s="29" t="str">
        <f t="shared" si="81"/>
        <v/>
      </c>
      <c r="AI137" s="29" t="str">
        <f>IF(AI141&gt;0, (IF(AI134="MF",8,IF(AI134="TF",7,IF(AI134="CF",12,IF(AI134="NF",0, IF(AI134="NFS",0, IF(AI134="NFF",0, IF(AI134="NFFF",0,"")))))))-AI141), IF(AI134="MF",8,IF(AI134="TF",7,IF(AI134="CF",12,IF(AI134="NF",0, IF(AI134="NFS",0, IF(AI134="NFF",0, IF(AI134="NFFF",0,""))))))))</f>
        <v/>
      </c>
    </row>
    <row r="138" spans="1:35" x14ac:dyDescent="0.2">
      <c r="A138" s="24" t="s">
        <v>31</v>
      </c>
      <c r="B138" s="27">
        <f t="shared" si="77"/>
        <v>0</v>
      </c>
      <c r="C138" s="159">
        <f>B131/240*225%</f>
        <v>19442.1871875</v>
      </c>
      <c r="D138" s="30">
        <f t="shared" si="79"/>
        <v>0</v>
      </c>
      <c r="E138" s="29" t="str">
        <f>IF(E142&gt;0,( IF(E134="TF",1,IF(E134="CF",1,IF(E134="NF",5, IF(E134="NFO",2, IF(E134="NFS",6, IF(E134="NFF",8, IF(E134="NFFF",8,"")))))))-E142), IF(E134="TF",1,IF(E134="CF",1,IF(E134="NF",2, IF(E134="NFO",2, IF(E134="NFS",6, IF(E134="NFF",8, IF(E134="NFFF",8,""))))))))</f>
        <v/>
      </c>
      <c r="F138" s="29" t="str">
        <f t="shared" ref="F138:AH138" si="82">IF(F142&gt;0,( IF(F134="TF",1,IF(F134="CF",1,IF(F134="NF",5, IF(F134="NFO",2, IF(F134="NFS",6, IF(F134="NFF",8, IF(F134="NFFF",8,"")))))))-F142), IF(F134="TF",1,IF(F134="CF",1,IF(F134="NF",2, IF(F134="NFO",2, IF(F134="NFS",6, IF(F134="NFF",8, IF(F134="NFFF",8,""))))))))</f>
        <v/>
      </c>
      <c r="G138" s="29" t="str">
        <f t="shared" si="82"/>
        <v/>
      </c>
      <c r="H138" s="29" t="str">
        <f t="shared" si="82"/>
        <v/>
      </c>
      <c r="I138" s="29" t="str">
        <f t="shared" si="82"/>
        <v/>
      </c>
      <c r="J138" s="29" t="str">
        <f t="shared" si="82"/>
        <v/>
      </c>
      <c r="K138" s="29" t="str">
        <f t="shared" si="82"/>
        <v/>
      </c>
      <c r="L138" s="29" t="str">
        <f t="shared" si="82"/>
        <v/>
      </c>
      <c r="M138" s="29" t="str">
        <f t="shared" si="82"/>
        <v/>
      </c>
      <c r="N138" s="29" t="str">
        <f t="shared" si="82"/>
        <v/>
      </c>
      <c r="O138" s="29" t="str">
        <f t="shared" si="82"/>
        <v/>
      </c>
      <c r="P138" s="29" t="str">
        <f t="shared" si="82"/>
        <v/>
      </c>
      <c r="Q138" s="29" t="str">
        <f t="shared" si="82"/>
        <v/>
      </c>
      <c r="R138" s="29" t="str">
        <f t="shared" si="82"/>
        <v/>
      </c>
      <c r="S138" s="29" t="str">
        <f t="shared" si="82"/>
        <v/>
      </c>
      <c r="T138" s="29" t="str">
        <f t="shared" si="82"/>
        <v/>
      </c>
      <c r="U138" s="29" t="str">
        <f t="shared" si="82"/>
        <v/>
      </c>
      <c r="V138" s="29" t="str">
        <f t="shared" si="82"/>
        <v/>
      </c>
      <c r="W138" s="29" t="str">
        <f t="shared" si="82"/>
        <v/>
      </c>
      <c r="X138" s="29" t="str">
        <f t="shared" si="82"/>
        <v/>
      </c>
      <c r="Y138" s="29" t="str">
        <f t="shared" si="82"/>
        <v/>
      </c>
      <c r="Z138" s="29" t="str">
        <f t="shared" si="82"/>
        <v/>
      </c>
      <c r="AA138" s="29" t="str">
        <f t="shared" si="82"/>
        <v/>
      </c>
      <c r="AB138" s="29" t="str">
        <f t="shared" si="82"/>
        <v/>
      </c>
      <c r="AC138" s="29" t="str">
        <f t="shared" si="82"/>
        <v/>
      </c>
      <c r="AD138" s="29" t="str">
        <f t="shared" si="82"/>
        <v/>
      </c>
      <c r="AE138" s="29" t="str">
        <f t="shared" si="82"/>
        <v/>
      </c>
      <c r="AF138" s="29" t="str">
        <f t="shared" si="82"/>
        <v/>
      </c>
      <c r="AG138" s="29" t="str">
        <f t="shared" si="82"/>
        <v/>
      </c>
      <c r="AH138" s="29" t="str">
        <f t="shared" si="82"/>
        <v/>
      </c>
      <c r="AI138" s="29" t="str">
        <f>IF(AI142&gt;0,( IF(AI134="TF",1,IF(AI134="CF",1,IF(AI134="NF",5, IF(AI134="NFO",2, IF(AI134="NFS",6, IF(AI134="NFF",8, IF(AI134="NFFF",8,"")))))))-AI142), IF(AI134="TF",1,IF(AI134="CF",1,IF(AI134="NF",2, IF(AI134="NFO",2, IF(AI134="NFS",6, IF(AI134="NFF",8, IF(AI134="NFFF",8,""))))))))</f>
        <v/>
      </c>
    </row>
    <row r="139" spans="1:35" x14ac:dyDescent="0.2">
      <c r="A139" s="9" t="s">
        <v>32</v>
      </c>
      <c r="B139" s="27">
        <f t="shared" si="77"/>
        <v>0</v>
      </c>
      <c r="C139" s="30">
        <f>B131/240*125%</f>
        <v>10801.215104166668</v>
      </c>
      <c r="D139" s="30">
        <f t="shared" si="79"/>
        <v>0</v>
      </c>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29"/>
      <c r="AG139" s="29"/>
      <c r="AH139" s="29"/>
      <c r="AI139" s="29"/>
    </row>
    <row r="140" spans="1:35" x14ac:dyDescent="0.2">
      <c r="A140" s="9" t="s">
        <v>33</v>
      </c>
      <c r="B140" s="27">
        <f t="shared" si="77"/>
        <v>0</v>
      </c>
      <c r="C140" s="30">
        <f>B131/240*175%</f>
        <v>15121.701145833335</v>
      </c>
      <c r="D140" s="30">
        <f t="shared" si="79"/>
        <v>0</v>
      </c>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row>
    <row r="141" spans="1:35" x14ac:dyDescent="0.2">
      <c r="A141" s="9" t="s">
        <v>34</v>
      </c>
      <c r="B141" s="27">
        <f t="shared" si="77"/>
        <v>0</v>
      </c>
      <c r="C141" s="30">
        <f>B131/240*200%</f>
        <v>17281.944166666668</v>
      </c>
      <c r="D141" s="32">
        <f t="shared" si="79"/>
        <v>0</v>
      </c>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row>
    <row r="142" spans="1:35" x14ac:dyDescent="0.2">
      <c r="A142" s="9" t="s">
        <v>35</v>
      </c>
      <c r="B142" s="27">
        <f t="shared" si="77"/>
        <v>0</v>
      </c>
      <c r="C142" s="30">
        <f>B131/240*250%</f>
        <v>21602.430208333335</v>
      </c>
      <c r="D142" s="34">
        <f t="shared" si="79"/>
        <v>0</v>
      </c>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row>
    <row r="143" spans="1:35" x14ac:dyDescent="0.2">
      <c r="B143" s="37">
        <f>SUM(B135:B142)</f>
        <v>40</v>
      </c>
      <c r="C143" s="2"/>
      <c r="D143" s="38">
        <f>ROUND((SUM(D135:D142)),0)</f>
        <v>656714</v>
      </c>
      <c r="E143" s="39"/>
      <c r="F143" s="40"/>
      <c r="G143" s="41"/>
      <c r="H143" s="41"/>
      <c r="I143" s="41"/>
      <c r="J143" s="41"/>
      <c r="K143" s="41"/>
      <c r="L143" s="39"/>
      <c r="M143" s="40"/>
      <c r="N143" s="41"/>
      <c r="O143" s="41"/>
      <c r="P143" s="41"/>
      <c r="Q143" s="41"/>
      <c r="R143" s="41"/>
      <c r="S143" s="39"/>
      <c r="T143" s="40"/>
      <c r="U143" s="41"/>
      <c r="V143" s="41"/>
      <c r="W143" s="41"/>
      <c r="X143" s="41"/>
      <c r="Y143" s="41"/>
      <c r="Z143" s="39"/>
      <c r="AA143" s="39"/>
      <c r="AB143" s="41"/>
      <c r="AC143" s="41"/>
      <c r="AD143" s="41"/>
      <c r="AE143" s="41"/>
      <c r="AF143" s="41"/>
      <c r="AG143" s="39"/>
      <c r="AH143" s="41"/>
      <c r="AI143" s="41"/>
    </row>
    <row r="144" spans="1:35" x14ac:dyDescent="0.2">
      <c r="B144" s="43">
        <f>SUM(B135:B138)-$AL$4</f>
        <v>-136</v>
      </c>
    </row>
    <row r="145" spans="1:35" x14ac:dyDescent="0.2">
      <c r="A145" s="9" t="s">
        <v>114</v>
      </c>
      <c r="B145" s="163">
        <f>B131</f>
        <v>2073833.3</v>
      </c>
      <c r="C145" s="164"/>
      <c r="D145" s="165"/>
      <c r="E145" s="10">
        <f t="shared" ref="E145:AF145" si="83">+D145+1</f>
        <v>1</v>
      </c>
      <c r="F145" s="10">
        <f t="shared" si="83"/>
        <v>2</v>
      </c>
      <c r="G145" s="10">
        <f t="shared" si="83"/>
        <v>3</v>
      </c>
      <c r="H145" s="10">
        <f t="shared" si="83"/>
        <v>4</v>
      </c>
      <c r="I145" s="10">
        <f t="shared" si="83"/>
        <v>5</v>
      </c>
      <c r="J145" s="10">
        <f t="shared" si="83"/>
        <v>6</v>
      </c>
      <c r="K145" s="10">
        <f t="shared" si="83"/>
        <v>7</v>
      </c>
      <c r="L145" s="10">
        <f t="shared" si="83"/>
        <v>8</v>
      </c>
      <c r="M145" s="10">
        <f t="shared" si="83"/>
        <v>9</v>
      </c>
      <c r="N145" s="10">
        <f t="shared" si="83"/>
        <v>10</v>
      </c>
      <c r="O145" s="10">
        <f t="shared" si="83"/>
        <v>11</v>
      </c>
      <c r="P145" s="10">
        <f t="shared" si="83"/>
        <v>12</v>
      </c>
      <c r="Q145" s="10">
        <f t="shared" si="83"/>
        <v>13</v>
      </c>
      <c r="R145" s="10">
        <f t="shared" si="83"/>
        <v>14</v>
      </c>
      <c r="S145" s="10">
        <f t="shared" si="83"/>
        <v>15</v>
      </c>
      <c r="T145" s="10">
        <f t="shared" si="83"/>
        <v>16</v>
      </c>
      <c r="U145" s="10">
        <f t="shared" si="83"/>
        <v>17</v>
      </c>
      <c r="V145" s="10">
        <f t="shared" si="83"/>
        <v>18</v>
      </c>
      <c r="W145" s="10">
        <f t="shared" si="83"/>
        <v>19</v>
      </c>
      <c r="X145" s="10">
        <f t="shared" si="83"/>
        <v>20</v>
      </c>
      <c r="Y145" s="10">
        <f t="shared" si="83"/>
        <v>21</v>
      </c>
      <c r="Z145" s="10">
        <f t="shared" si="83"/>
        <v>22</v>
      </c>
      <c r="AA145" s="10">
        <f t="shared" si="83"/>
        <v>23</v>
      </c>
      <c r="AB145" s="10">
        <f t="shared" si="83"/>
        <v>24</v>
      </c>
      <c r="AC145" s="10">
        <f t="shared" si="83"/>
        <v>25</v>
      </c>
      <c r="AD145" s="10">
        <f t="shared" si="83"/>
        <v>26</v>
      </c>
      <c r="AE145" s="10">
        <f t="shared" si="83"/>
        <v>27</v>
      </c>
      <c r="AF145" s="10">
        <f t="shared" si="83"/>
        <v>28</v>
      </c>
      <c r="AG145" s="10">
        <v>29</v>
      </c>
      <c r="AH145" s="10">
        <v>30</v>
      </c>
      <c r="AI145" s="10">
        <v>31</v>
      </c>
    </row>
    <row r="146" spans="1:35" x14ac:dyDescent="0.2">
      <c r="A146" s="13"/>
      <c r="B146" s="14" t="s">
        <v>7</v>
      </c>
      <c r="C146" s="14" t="s">
        <v>8</v>
      </c>
      <c r="D146" s="14" t="s">
        <v>9</v>
      </c>
      <c r="E146" s="57" t="s">
        <v>15</v>
      </c>
      <c r="F146" s="121" t="s">
        <v>10</v>
      </c>
      <c r="G146" s="19" t="s">
        <v>11</v>
      </c>
      <c r="H146" s="58" t="s">
        <v>11</v>
      </c>
      <c r="I146" s="19" t="s">
        <v>12</v>
      </c>
      <c r="J146" s="19" t="s">
        <v>13</v>
      </c>
      <c r="K146" s="19" t="s">
        <v>14</v>
      </c>
      <c r="L146" s="57" t="s">
        <v>15</v>
      </c>
      <c r="M146" s="19" t="s">
        <v>16</v>
      </c>
      <c r="N146" s="19" t="s">
        <v>11</v>
      </c>
      <c r="O146" s="58" t="s">
        <v>11</v>
      </c>
      <c r="P146" s="19" t="s">
        <v>12</v>
      </c>
      <c r="Q146" s="19" t="s">
        <v>13</v>
      </c>
      <c r="R146" s="19" t="s">
        <v>14</v>
      </c>
      <c r="S146" s="57" t="s">
        <v>15</v>
      </c>
      <c r="T146" s="121" t="s">
        <v>10</v>
      </c>
      <c r="U146" s="19" t="s">
        <v>11</v>
      </c>
      <c r="V146" s="58" t="s">
        <v>11</v>
      </c>
      <c r="W146" s="19" t="s">
        <v>12</v>
      </c>
      <c r="X146" s="19" t="s">
        <v>13</v>
      </c>
      <c r="Y146" s="19" t="s">
        <v>14</v>
      </c>
      <c r="Z146" s="57" t="s">
        <v>15</v>
      </c>
      <c r="AA146" s="19" t="s">
        <v>16</v>
      </c>
      <c r="AB146" s="19" t="s">
        <v>11</v>
      </c>
      <c r="AC146" s="58" t="s">
        <v>11</v>
      </c>
      <c r="AD146" s="19" t="s">
        <v>12</v>
      </c>
      <c r="AE146" s="19" t="s">
        <v>13</v>
      </c>
      <c r="AF146" s="19" t="s">
        <v>14</v>
      </c>
      <c r="AG146" s="57" t="s">
        <v>15</v>
      </c>
      <c r="AH146" s="19" t="s">
        <v>16</v>
      </c>
      <c r="AI146" s="19"/>
    </row>
    <row r="147" spans="1:35" ht="12.75" customHeight="1" x14ac:dyDescent="0.2">
      <c r="A147" s="22" t="s">
        <v>18</v>
      </c>
      <c r="B147" s="166" t="s">
        <v>19</v>
      </c>
      <c r="C147" s="166"/>
      <c r="D147" s="166"/>
      <c r="E147" s="57" t="s">
        <v>11</v>
      </c>
      <c r="F147" s="121" t="s">
        <v>11</v>
      </c>
      <c r="G147" s="19"/>
      <c r="H147" s="58"/>
      <c r="I147" s="19"/>
      <c r="J147" s="19"/>
      <c r="K147" s="19"/>
      <c r="L147" s="57" t="s">
        <v>11</v>
      </c>
      <c r="M147" s="19"/>
      <c r="N147" s="19"/>
      <c r="O147" s="58"/>
      <c r="P147" s="19"/>
      <c r="Q147" s="19"/>
      <c r="R147" s="19"/>
      <c r="S147" s="57" t="s">
        <v>11</v>
      </c>
      <c r="T147" s="121" t="s">
        <v>11</v>
      </c>
      <c r="U147" s="19"/>
      <c r="V147" s="58"/>
      <c r="W147" s="19"/>
      <c r="X147" s="19"/>
      <c r="Y147" s="19"/>
      <c r="Z147" s="57" t="s">
        <v>11</v>
      </c>
      <c r="AA147" s="19"/>
      <c r="AB147" s="19"/>
      <c r="AC147" s="58"/>
      <c r="AD147" s="19"/>
      <c r="AE147" s="19"/>
      <c r="AF147" s="19"/>
      <c r="AG147" s="57" t="s">
        <v>11</v>
      </c>
      <c r="AH147" s="19"/>
      <c r="AI147" s="19"/>
    </row>
    <row r="148" spans="1:35" ht="12.75" hidden="1" customHeight="1" x14ac:dyDescent="0.2">
      <c r="A148" s="161" t="s">
        <v>23</v>
      </c>
      <c r="B148" s="161"/>
      <c r="C148" s="161"/>
      <c r="D148" s="161"/>
      <c r="E148" s="25" t="str">
        <f>IF(AND(E147="URG",E146="S"),"URGS",IF(AND(E147="N",E146="F",F146="F"),"NFFF",IF(AND(E147="N",E146="D",F146="F"),"NFF",IF(AND(E147="N",E146="D"),"NFO",IF(AND(E147="N",E146="S"),"NFS",IF(AND(E147="N",E146="F"),"NF",IF(AND(E147="N",E146="D"),"NF",IF(E147="N","N",IF(AND(E147="M",E146="F"),"MF",IF(AND(E147="M",E146="D"),"MF",IF(E147="M","M",IF(AND(E147="T",E146="F"),"TF",IF(AND(E147="T",E146="D"),"TF",IF(E147="T","T",IF(AND(E147="C",E146="F"),"CF",IF(AND(E147="C",E146="D"),"CF",IF(E147="C","C",IF(AND(E147="L",E146="F"),"LF",IF(AND(E147="L",E146="D"),"LF", IF(E147="L","L",IF(E147="SC","PS", IF(E147="SA","PS",IF(E147="TV","PS", IF(E147="MI","PS", IF(E147="MT","PS", IF(E147="URG","URGO",""))))))))))))))))))))))))))</f>
        <v>MF</v>
      </c>
      <c r="F148" s="25" t="str">
        <f>IF(AND(F147="URG",F146="S"),"URGS",IF(AND(F147="N",F146="F",G146="F"),"NFFF",IF(AND(F147="N",F146="D",G146="F"),"NFF",IF(AND(F147="N",F146="D"),"NFO",IF(AND(F147="N",F146="S"),"NFS",IF(AND(F147="N",F146="F"),"NF",IF(AND(F147="N",F146="D"),"NF",IF(F147="N","N",IF(AND(F147="M",F146="F"),"MF",IF(AND(F147="M",F146="D"),"MF",IF(F147="M","M",IF(AND(F147="T",F146="F"),"TF",IF(AND(F147="T",F146="D"),"TF",IF(F147="T","T",IF(AND(F147="C",F146="F"),"CF",IF(AND(F147="C",F146="D"),"CF",IF(F147="C","C",IF(AND(F147="L",F146="F"),"LF",IF(AND(F147="L",F146="D"),"LF", IF(F147="L","L",IF(F147="SC","PS", IF(F147="SA","PS",IF(F147="TV","PS", IF(F147="MI","PS", IF(F147="MT","PS", IF(F147="URG","URGO",""))))))))))))))))))))))))))</f>
        <v>MF</v>
      </c>
      <c r="G148" s="25" t="str">
        <f>IF(AND(G147="URG",G146="S"),"URGS",IF(AND(G147="N",G146="F",H146="F"),"NFFF",IF(AND(G147="N",G146="D",H146="F"),"NFF",IF(AND(G147="N",G146="D"),"NFO",IF(AND(G147="N",G146="S"),"NFS",IF(AND(G147="N",G146="F"),"NF",IF(AND(G147="N",G146="D"),"NF",IF(G147="N","N",IF(AND(G147="M",G146="F"),"MF",IF(AND(G147="M",G146="D"),"MF",IF(G147="M","M",IF(AND(G147="T",G146="F"),"TF",IF(AND(G147="T",G146="D"),"TF",IF(G147="T","T",IF(AND(G147="C",G146="F"),"CF",IF(AND(G147="C",G146="D"),"CF",IF(G147="C","C",IF(AND(G147="L",G146="F"),"LF",IF(AND(G147="L",G146="D"),"LF", IF(G147="L","L",IF(G147="SC","PS", IF(G147="SA","PS",IF(G147="TV","PS", IF(G147="MI","PS", IF(G147="MT","PS", IF(G147="URG","URGO",""))))))))))))))))))))))))))</f>
        <v/>
      </c>
      <c r="H148" s="25" t="str">
        <f>IF(AND(H147="URG",H146="S"),"URGS",IF(AND(H147="N",H146="F",I146="F"),"NFFF",IF(AND(H147="N",H146="D",I146="F"),"NFF",IF(AND(H147="N",H146="D"),"NFO",IF(AND(H147="N",H146="S"),"NFS",IF(AND(H147="N",H146="F"),"NF",IF(AND(H147="N",H146="D"),"NF",IF(H147="N","N",IF(AND(H147="M",H146="F"),"MF",IF(AND(H147="M",H146="D"),"MF",IF(H147="M","M",IF(AND(H147="T",H146="F"),"TF",IF(AND(H147="T",H146="D"),"TF",IF(H147="T","T",IF(AND(H147="C",H146="F"),"CF",IF(AND(H147="C",H146="D"),"CF",IF(H147="C","C",IF(AND(H147="L",H146="F"),"LF",IF(AND(H147="L",H146="D"),"LF", IF(H147="L","L",IF(H147="SC","PS", IF(H147="SA","PS",IF(H147="TV","PS", IF(H147="MI","PS", IF(H147="MT","PS", IF(H147="URG","URGO",""))))))))))))))))))))))))))</f>
        <v/>
      </c>
      <c r="I148" s="25"/>
      <c r="J148" s="25" t="str">
        <f t="shared" ref="J148:AI148" si="84">IF(AND(J147="URG",J146="S"),"URGS",IF(AND(J147="N",J146="F",K146="F"),"NFFF",IF(AND(J147="N",J146="D",K146="F"),"NFF",IF(AND(J147="N",J146="D"),"NFO",IF(AND(J147="N",J146="S"),"NFS",IF(AND(J147="N",J146="F"),"NF",IF(AND(J147="N",J146="D"),"NF",IF(J147="N","N",IF(AND(J147="M",J146="F"),"MF",IF(AND(J147="M",J146="D"),"MF",IF(J147="M","M",IF(AND(J147="T",J146="F"),"TF",IF(AND(J147="T",J146="D"),"TF",IF(J147="T","T",IF(AND(J147="C",J146="F"),"CF",IF(AND(J147="C",J146="D"),"CF",IF(J147="C","C",IF(AND(J147="L",J146="F"),"LF",IF(AND(J147="L",J146="D"),"LF", IF(J147="L","L",IF(J147="SC","PS", IF(J147="SA","PS",IF(J147="TV","PS", IF(J147="MI","PS", IF(J147="MT","PS", IF(J147="URG","URGO",""))))))))))))))))))))))))))</f>
        <v/>
      </c>
      <c r="K148" s="25" t="str">
        <f t="shared" si="84"/>
        <v/>
      </c>
      <c r="L148" s="25" t="str">
        <f t="shared" si="84"/>
        <v>MF</v>
      </c>
      <c r="M148" s="25" t="str">
        <f t="shared" si="84"/>
        <v/>
      </c>
      <c r="N148" s="25" t="str">
        <f t="shared" si="84"/>
        <v/>
      </c>
      <c r="O148" s="25" t="str">
        <f t="shared" si="84"/>
        <v/>
      </c>
      <c r="P148" s="25" t="str">
        <f t="shared" si="84"/>
        <v/>
      </c>
      <c r="Q148" s="25" t="str">
        <f t="shared" si="84"/>
        <v/>
      </c>
      <c r="R148" s="25" t="str">
        <f t="shared" si="84"/>
        <v/>
      </c>
      <c r="S148" s="25" t="str">
        <f t="shared" si="84"/>
        <v>MF</v>
      </c>
      <c r="T148" s="25" t="str">
        <f t="shared" si="84"/>
        <v>MF</v>
      </c>
      <c r="U148" s="25" t="str">
        <f t="shared" si="84"/>
        <v/>
      </c>
      <c r="V148" s="25" t="str">
        <f t="shared" si="84"/>
        <v/>
      </c>
      <c r="W148" s="25" t="str">
        <f t="shared" si="84"/>
        <v/>
      </c>
      <c r="X148" s="25" t="str">
        <f t="shared" si="84"/>
        <v/>
      </c>
      <c r="Y148" s="25" t="str">
        <f t="shared" si="84"/>
        <v/>
      </c>
      <c r="Z148" s="25" t="str">
        <f t="shared" si="84"/>
        <v>MF</v>
      </c>
      <c r="AA148" s="25" t="str">
        <f t="shared" si="84"/>
        <v/>
      </c>
      <c r="AB148" s="25" t="str">
        <f t="shared" si="84"/>
        <v/>
      </c>
      <c r="AC148" s="25" t="str">
        <f t="shared" si="84"/>
        <v/>
      </c>
      <c r="AD148" s="25" t="str">
        <f t="shared" si="84"/>
        <v/>
      </c>
      <c r="AE148" s="25" t="str">
        <f t="shared" si="84"/>
        <v/>
      </c>
      <c r="AF148" s="25" t="str">
        <f t="shared" si="84"/>
        <v/>
      </c>
      <c r="AG148" s="25" t="str">
        <f t="shared" si="84"/>
        <v>MF</v>
      </c>
      <c r="AH148" s="25" t="str">
        <f t="shared" si="84"/>
        <v/>
      </c>
      <c r="AI148" s="25" t="str">
        <f t="shared" si="84"/>
        <v/>
      </c>
    </row>
    <row r="149" spans="1:35" ht="12.75" customHeight="1" x14ac:dyDescent="0.2">
      <c r="A149" s="26" t="s">
        <v>24</v>
      </c>
      <c r="B149" s="27">
        <f t="shared" ref="B149:B156" si="85">SUM(E149:AK149)</f>
        <v>0</v>
      </c>
      <c r="C149" s="158">
        <f>B145/240</f>
        <v>8640.972083333334</v>
      </c>
      <c r="D149" s="28">
        <f>B149*C149*0</f>
        <v>0</v>
      </c>
      <c r="E149" s="59" t="str">
        <f>IF(E153&gt;0,(IF(AND(E148="PS",E146="S"),4,IF(E148="M",6,IF(E148="T",5,IF(E148="C",11,IF(E148="N",0,IF(E148="NF",0,IF(E148="NFO",0, IF(E148="URGS",4,IF(E148="URGO",8, IF(E148="PS",8,""))))))))))-E153), IF(AND(E148="PS",E146="S"),4,IF(E148="M",6,IF(E148="T",5,IF(E148="C",11,IF(E148="N",0,IF(E148="NF",0,IF(E148="NFO",0, IF(E148="URGS",4,IF(E148="URGO",8, IF(E148="PS",8,"")))))))))))</f>
        <v/>
      </c>
      <c r="F149" s="59" t="str">
        <f t="shared" ref="F149:AI149" si="86">IF(F153&gt;0,(IF(AND(F148="PS",F146="S"),4,IF(F148="M",6,IF(F148="T",5,IF(F148="C",11,IF(F148="N",0,IF(F148="NF",0,IF(F148="NFO",0, IF(F148="URGS",4,IF(F148="URGO",8, IF(F148="PS",8,""))))))))))-F153), IF(AND(F148="PS",F146="S"),4,IF(F148="M",6,IF(F148="T",5,IF(F148="C",11,IF(F148="N",0,IF(F148="NF",0,IF(F148="NFO",0, IF(F148="URGS",4,IF(F148="URGO",8, IF(F148="PS",8,"")))))))))))</f>
        <v/>
      </c>
      <c r="G149" s="59" t="str">
        <f t="shared" si="86"/>
        <v/>
      </c>
      <c r="H149" s="59" t="str">
        <f t="shared" si="86"/>
        <v/>
      </c>
      <c r="I149" s="59" t="str">
        <f t="shared" si="86"/>
        <v/>
      </c>
      <c r="J149" s="59" t="str">
        <f t="shared" si="86"/>
        <v/>
      </c>
      <c r="K149" s="59" t="str">
        <f t="shared" si="86"/>
        <v/>
      </c>
      <c r="L149" s="59" t="str">
        <f t="shared" si="86"/>
        <v/>
      </c>
      <c r="M149" s="59" t="str">
        <f t="shared" si="86"/>
        <v/>
      </c>
      <c r="N149" s="59" t="str">
        <f t="shared" si="86"/>
        <v/>
      </c>
      <c r="O149" s="59" t="str">
        <f t="shared" si="86"/>
        <v/>
      </c>
      <c r="P149" s="59" t="str">
        <f t="shared" si="86"/>
        <v/>
      </c>
      <c r="Q149" s="59" t="str">
        <f t="shared" si="86"/>
        <v/>
      </c>
      <c r="R149" s="59" t="str">
        <f t="shared" si="86"/>
        <v/>
      </c>
      <c r="S149" s="59" t="str">
        <f t="shared" si="86"/>
        <v/>
      </c>
      <c r="T149" s="59" t="str">
        <f t="shared" si="86"/>
        <v/>
      </c>
      <c r="U149" s="59" t="str">
        <f t="shared" si="86"/>
        <v/>
      </c>
      <c r="V149" s="59" t="str">
        <f t="shared" si="86"/>
        <v/>
      </c>
      <c r="W149" s="59" t="str">
        <f t="shared" si="86"/>
        <v/>
      </c>
      <c r="X149" s="59" t="str">
        <f t="shared" si="86"/>
        <v/>
      </c>
      <c r="Y149" s="59" t="str">
        <f t="shared" si="86"/>
        <v/>
      </c>
      <c r="Z149" s="59" t="str">
        <f t="shared" si="86"/>
        <v/>
      </c>
      <c r="AA149" s="59" t="str">
        <f t="shared" si="86"/>
        <v/>
      </c>
      <c r="AB149" s="59" t="str">
        <f t="shared" si="86"/>
        <v/>
      </c>
      <c r="AC149" s="59" t="str">
        <f t="shared" si="86"/>
        <v/>
      </c>
      <c r="AD149" s="59" t="str">
        <f t="shared" si="86"/>
        <v/>
      </c>
      <c r="AE149" s="59" t="str">
        <f t="shared" si="86"/>
        <v/>
      </c>
      <c r="AF149" s="59" t="str">
        <f t="shared" si="86"/>
        <v/>
      </c>
      <c r="AG149" s="59" t="str">
        <f t="shared" si="86"/>
        <v/>
      </c>
      <c r="AH149" s="59" t="str">
        <f t="shared" si="86"/>
        <v/>
      </c>
      <c r="AI149" s="59" t="str">
        <f t="shared" si="86"/>
        <v/>
      </c>
    </row>
    <row r="150" spans="1:35" ht="12.75" customHeight="1" x14ac:dyDescent="0.2">
      <c r="A150" s="24" t="s">
        <v>28</v>
      </c>
      <c r="B150" s="27">
        <f t="shared" si="85"/>
        <v>0</v>
      </c>
      <c r="C150" s="159">
        <f>B145/240*35%</f>
        <v>3024.3402291666666</v>
      </c>
      <c r="D150" s="30">
        <f t="shared" ref="D150:D156" si="87">B150*C150</f>
        <v>0</v>
      </c>
      <c r="E150" s="29" t="str">
        <f>IF(E154&gt;0,(IF(E148="T",1,IF(E148="C",0,IF(E148="N",11,IF(E148="NF",6, IF(E148="NFO",6, IF(E148="NFS",2,""))))))-E154), IF(E148="T",1,IF(E148="C",0,IF(E148="N",8,IF(E148="NF",6, IF(E148="NFO",6, IF(E148="NFS",2,"")))))))</f>
        <v/>
      </c>
      <c r="F150" s="29" t="str">
        <f t="shared" ref="F150:AI150" si="88">IF(F154&gt;0,(IF(F148="T",1,IF(F148="C",0,IF(F148="N",11,IF(F148="NF",6, IF(F148="NFO",6, IF(F148="NFS",2,""))))))-F154), IF(F148="T",1,IF(F148="C",0,IF(F148="N",8,IF(F148="NF",6, IF(F148="NFO",6, IF(F148="NFS",2,"")))))))</f>
        <v/>
      </c>
      <c r="G150" s="29" t="str">
        <f t="shared" si="88"/>
        <v/>
      </c>
      <c r="H150" s="29" t="str">
        <f t="shared" si="88"/>
        <v/>
      </c>
      <c r="I150" s="29" t="str">
        <f t="shared" si="88"/>
        <v/>
      </c>
      <c r="J150" s="29" t="str">
        <f t="shared" si="88"/>
        <v/>
      </c>
      <c r="K150" s="29" t="str">
        <f t="shared" si="88"/>
        <v/>
      </c>
      <c r="L150" s="29" t="str">
        <f t="shared" si="88"/>
        <v/>
      </c>
      <c r="M150" s="29" t="str">
        <f t="shared" si="88"/>
        <v/>
      </c>
      <c r="N150" s="29" t="str">
        <f t="shared" si="88"/>
        <v/>
      </c>
      <c r="O150" s="29" t="str">
        <f t="shared" si="88"/>
        <v/>
      </c>
      <c r="P150" s="29" t="str">
        <f t="shared" si="88"/>
        <v/>
      </c>
      <c r="Q150" s="29" t="str">
        <f t="shared" si="88"/>
        <v/>
      </c>
      <c r="R150" s="29" t="str">
        <f t="shared" si="88"/>
        <v/>
      </c>
      <c r="S150" s="29" t="str">
        <f t="shared" si="88"/>
        <v/>
      </c>
      <c r="T150" s="29" t="str">
        <f t="shared" si="88"/>
        <v/>
      </c>
      <c r="U150" s="29" t="str">
        <f t="shared" si="88"/>
        <v/>
      </c>
      <c r="V150" s="29" t="str">
        <f t="shared" si="88"/>
        <v/>
      </c>
      <c r="W150" s="29" t="str">
        <f t="shared" si="88"/>
        <v/>
      </c>
      <c r="X150" s="29" t="str">
        <f t="shared" si="88"/>
        <v/>
      </c>
      <c r="Y150" s="29" t="str">
        <f t="shared" si="88"/>
        <v/>
      </c>
      <c r="Z150" s="29" t="str">
        <f t="shared" si="88"/>
        <v/>
      </c>
      <c r="AA150" s="29" t="str">
        <f t="shared" si="88"/>
        <v/>
      </c>
      <c r="AB150" s="29" t="str">
        <f t="shared" si="88"/>
        <v/>
      </c>
      <c r="AC150" s="29" t="str">
        <f t="shared" si="88"/>
        <v/>
      </c>
      <c r="AD150" s="29" t="str">
        <f t="shared" si="88"/>
        <v/>
      </c>
      <c r="AE150" s="29" t="str">
        <f t="shared" si="88"/>
        <v/>
      </c>
      <c r="AF150" s="29" t="str">
        <f t="shared" si="88"/>
        <v/>
      </c>
      <c r="AG150" s="29" t="str">
        <f t="shared" si="88"/>
        <v/>
      </c>
      <c r="AH150" s="29" t="str">
        <f t="shared" si="88"/>
        <v/>
      </c>
      <c r="AI150" s="29" t="str">
        <f t="shared" si="88"/>
        <v/>
      </c>
    </row>
    <row r="151" spans="1:35" ht="12.75" customHeight="1" x14ac:dyDescent="0.2">
      <c r="A151" s="24" t="s">
        <v>30</v>
      </c>
      <c r="B151" s="27">
        <f t="shared" si="85"/>
        <v>56</v>
      </c>
      <c r="C151" s="159">
        <f>B145/240*190%</f>
        <v>16417.846958333335</v>
      </c>
      <c r="D151" s="30">
        <f t="shared" si="87"/>
        <v>919399.42966666678</v>
      </c>
      <c r="E151" s="29">
        <f>IF(E155&gt;0, (IF(E148="MF",8,IF(E148="TF",7,IF(E148="CF",12,IF(E148="NF",0, IF(E148="NFS",0, IF(E148="NFF",0, IF(E148="NFFF",0,"")))))))-E155), IF(E148="MF",8,IF(E148="TF",7,IF(E148="CF",12,IF(E148="NF",0, IF(E148="NFS",0, IF(E148="NFF",0, IF(E148="NFFF",0,""))))))))</f>
        <v>8</v>
      </c>
      <c r="F151" s="29">
        <f t="shared" ref="F151:AI151" si="89">IF(F155&gt;0, (IF(F148="MF",8,IF(F148="TF",7,IF(F148="CF",12,IF(F148="NF",0, IF(F148="NFS",0, IF(F148="NFF",0, IF(F148="NFFF",0,"")))))))-F155), IF(F148="MF",8,IF(F148="TF",7,IF(F148="CF",12,IF(F148="NF",0, IF(F148="NFS",0, IF(F148="NFF",0, IF(F148="NFFF",0,""))))))))</f>
        <v>8</v>
      </c>
      <c r="G151" s="29" t="str">
        <f t="shared" si="89"/>
        <v/>
      </c>
      <c r="H151" s="29" t="str">
        <f t="shared" si="89"/>
        <v/>
      </c>
      <c r="I151" s="29" t="str">
        <f t="shared" si="89"/>
        <v/>
      </c>
      <c r="J151" s="29" t="str">
        <f t="shared" si="89"/>
        <v/>
      </c>
      <c r="K151" s="29" t="str">
        <f t="shared" si="89"/>
        <v/>
      </c>
      <c r="L151" s="29">
        <f t="shared" si="89"/>
        <v>8</v>
      </c>
      <c r="M151" s="29" t="str">
        <f t="shared" si="89"/>
        <v/>
      </c>
      <c r="N151" s="29" t="str">
        <f t="shared" si="89"/>
        <v/>
      </c>
      <c r="O151" s="29" t="str">
        <f t="shared" si="89"/>
        <v/>
      </c>
      <c r="P151" s="29" t="str">
        <f t="shared" si="89"/>
        <v/>
      </c>
      <c r="Q151" s="29" t="str">
        <f t="shared" si="89"/>
        <v/>
      </c>
      <c r="R151" s="29" t="str">
        <f t="shared" si="89"/>
        <v/>
      </c>
      <c r="S151" s="29">
        <f t="shared" si="89"/>
        <v>8</v>
      </c>
      <c r="T151" s="29">
        <f t="shared" si="89"/>
        <v>8</v>
      </c>
      <c r="U151" s="29" t="str">
        <f t="shared" si="89"/>
        <v/>
      </c>
      <c r="V151" s="29" t="str">
        <f t="shared" si="89"/>
        <v/>
      </c>
      <c r="W151" s="29" t="str">
        <f t="shared" si="89"/>
        <v/>
      </c>
      <c r="X151" s="29" t="str">
        <f t="shared" si="89"/>
        <v/>
      </c>
      <c r="Y151" s="29" t="str">
        <f t="shared" si="89"/>
        <v/>
      </c>
      <c r="Z151" s="29">
        <f t="shared" si="89"/>
        <v>8</v>
      </c>
      <c r="AA151" s="29" t="str">
        <f t="shared" si="89"/>
        <v/>
      </c>
      <c r="AB151" s="29" t="str">
        <f t="shared" si="89"/>
        <v/>
      </c>
      <c r="AC151" s="29" t="str">
        <f t="shared" si="89"/>
        <v/>
      </c>
      <c r="AD151" s="29" t="str">
        <f t="shared" si="89"/>
        <v/>
      </c>
      <c r="AE151" s="29" t="str">
        <f t="shared" si="89"/>
        <v/>
      </c>
      <c r="AF151" s="29" t="str">
        <f t="shared" si="89"/>
        <v/>
      </c>
      <c r="AG151" s="29">
        <f t="shared" si="89"/>
        <v>8</v>
      </c>
      <c r="AH151" s="29" t="str">
        <f t="shared" si="89"/>
        <v/>
      </c>
      <c r="AI151" s="29" t="str">
        <f t="shared" si="89"/>
        <v/>
      </c>
    </row>
    <row r="152" spans="1:35" x14ac:dyDescent="0.2">
      <c r="A152" s="24" t="s">
        <v>31</v>
      </c>
      <c r="B152" s="27">
        <f t="shared" si="85"/>
        <v>0</v>
      </c>
      <c r="C152" s="159">
        <f>B145/240*225%</f>
        <v>19442.1871875</v>
      </c>
      <c r="D152" s="30">
        <f t="shared" si="87"/>
        <v>0</v>
      </c>
      <c r="E152" s="29" t="str">
        <f>IF(E156&gt;0,( IF(E148="TF",1,IF(E148="CF",1,IF(E148="NF",5, IF(E148="NFO",2, IF(E148="NFS",6, IF(E148="NFF",8, IF(E148="NFFF",8,"")))))))-E156), IF(E148="TF",1,IF(E148="CF",1,IF(E148="NF",2, IF(E148="NFO",2, IF(E148="NFS",6, IF(E148="NFF",8, IF(E148="NFFF",8,""))))))))</f>
        <v/>
      </c>
      <c r="F152" s="29" t="str">
        <f t="shared" ref="F152:AI152" si="90">IF(F156&gt;0,( IF(F148="TF",1,IF(F148="CF",1,IF(F148="NF",5, IF(F148="NFO",2, IF(F148="NFS",6, IF(F148="NFF",8, IF(F148="NFFF",8,"")))))))-F156), IF(F148="TF",1,IF(F148="CF",1,IF(F148="NF",2, IF(F148="NFO",2, IF(F148="NFS",6, IF(F148="NFF",8, IF(F148="NFFF",8,""))))))))</f>
        <v/>
      </c>
      <c r="G152" s="29" t="str">
        <f t="shared" si="90"/>
        <v/>
      </c>
      <c r="H152" s="29" t="str">
        <f t="shared" si="90"/>
        <v/>
      </c>
      <c r="I152" s="29" t="str">
        <f t="shared" si="90"/>
        <v/>
      </c>
      <c r="J152" s="29" t="str">
        <f t="shared" si="90"/>
        <v/>
      </c>
      <c r="K152" s="29" t="str">
        <f t="shared" si="90"/>
        <v/>
      </c>
      <c r="L152" s="29" t="str">
        <f t="shared" si="90"/>
        <v/>
      </c>
      <c r="M152" s="29" t="str">
        <f t="shared" si="90"/>
        <v/>
      </c>
      <c r="N152" s="29" t="str">
        <f t="shared" si="90"/>
        <v/>
      </c>
      <c r="O152" s="29" t="str">
        <f t="shared" si="90"/>
        <v/>
      </c>
      <c r="P152" s="29" t="str">
        <f t="shared" si="90"/>
        <v/>
      </c>
      <c r="Q152" s="29" t="str">
        <f t="shared" si="90"/>
        <v/>
      </c>
      <c r="R152" s="29" t="str">
        <f t="shared" si="90"/>
        <v/>
      </c>
      <c r="S152" s="29" t="str">
        <f t="shared" si="90"/>
        <v/>
      </c>
      <c r="T152" s="29" t="str">
        <f t="shared" si="90"/>
        <v/>
      </c>
      <c r="U152" s="29" t="str">
        <f t="shared" si="90"/>
        <v/>
      </c>
      <c r="V152" s="29" t="str">
        <f t="shared" si="90"/>
        <v/>
      </c>
      <c r="W152" s="29" t="str">
        <f t="shared" si="90"/>
        <v/>
      </c>
      <c r="X152" s="29" t="str">
        <f t="shared" si="90"/>
        <v/>
      </c>
      <c r="Y152" s="29" t="str">
        <f t="shared" si="90"/>
        <v/>
      </c>
      <c r="Z152" s="29" t="str">
        <f t="shared" si="90"/>
        <v/>
      </c>
      <c r="AA152" s="29" t="str">
        <f t="shared" si="90"/>
        <v/>
      </c>
      <c r="AB152" s="29" t="str">
        <f t="shared" si="90"/>
        <v/>
      </c>
      <c r="AC152" s="29" t="str">
        <f t="shared" si="90"/>
        <v/>
      </c>
      <c r="AD152" s="29" t="str">
        <f t="shared" si="90"/>
        <v/>
      </c>
      <c r="AE152" s="29" t="str">
        <f t="shared" si="90"/>
        <v/>
      </c>
      <c r="AF152" s="29" t="str">
        <f t="shared" si="90"/>
        <v/>
      </c>
      <c r="AG152" s="29" t="str">
        <f t="shared" si="90"/>
        <v/>
      </c>
      <c r="AH152" s="29" t="str">
        <f t="shared" si="90"/>
        <v/>
      </c>
      <c r="AI152" s="29" t="str">
        <f t="shared" si="90"/>
        <v/>
      </c>
    </row>
    <row r="153" spans="1:35" x14ac:dyDescent="0.2">
      <c r="A153" s="9" t="s">
        <v>32</v>
      </c>
      <c r="B153" s="27">
        <f t="shared" si="85"/>
        <v>0</v>
      </c>
      <c r="C153" s="30">
        <f>B145/240*125%</f>
        <v>10801.215104166668</v>
      </c>
      <c r="D153" s="30">
        <f t="shared" si="87"/>
        <v>0</v>
      </c>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29"/>
      <c r="AG153" s="29"/>
      <c r="AH153" s="29"/>
      <c r="AI153" s="29"/>
    </row>
    <row r="154" spans="1:35" x14ac:dyDescent="0.2">
      <c r="A154" s="9" t="s">
        <v>33</v>
      </c>
      <c r="B154" s="27">
        <f t="shared" si="85"/>
        <v>0</v>
      </c>
      <c r="C154" s="30">
        <f>B145/240*175%</f>
        <v>15121.701145833335</v>
      </c>
      <c r="D154" s="30">
        <f t="shared" si="87"/>
        <v>0</v>
      </c>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row>
    <row r="155" spans="1:35" x14ac:dyDescent="0.2">
      <c r="A155" s="9" t="s">
        <v>34</v>
      </c>
      <c r="B155" s="27">
        <f t="shared" si="85"/>
        <v>0</v>
      </c>
      <c r="C155" s="30">
        <f>B145/240*200%</f>
        <v>17281.944166666668</v>
      </c>
      <c r="D155" s="32">
        <f t="shared" si="87"/>
        <v>0</v>
      </c>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row>
    <row r="156" spans="1:35" x14ac:dyDescent="0.2">
      <c r="A156" s="9" t="s">
        <v>35</v>
      </c>
      <c r="B156" s="27">
        <f t="shared" si="85"/>
        <v>0</v>
      </c>
      <c r="C156" s="30">
        <f>B145/240*250%</f>
        <v>21602.430208333335</v>
      </c>
      <c r="D156" s="34">
        <f t="shared" si="87"/>
        <v>0</v>
      </c>
      <c r="E156" s="35"/>
      <c r="F156" s="35"/>
      <c r="G156" s="35"/>
      <c r="H156" s="35"/>
      <c r="I156" s="35"/>
      <c r="J156" s="35"/>
      <c r="K156" s="35"/>
      <c r="L156" s="35"/>
      <c r="M156" s="35"/>
      <c r="N156" s="35"/>
      <c r="O156" s="35"/>
      <c r="P156" s="35"/>
      <c r="Q156" s="35"/>
      <c r="R156" s="35"/>
      <c r="S156" s="35"/>
      <c r="T156" s="35"/>
      <c r="U156" s="35"/>
      <c r="V156" s="35"/>
      <c r="W156" s="35"/>
      <c r="X156" s="35"/>
      <c r="Y156" s="35"/>
      <c r="Z156" s="35"/>
      <c r="AA156" s="35"/>
      <c r="AB156" s="35"/>
      <c r="AC156" s="35"/>
      <c r="AD156" s="35"/>
      <c r="AE156" s="35"/>
      <c r="AF156" s="35"/>
      <c r="AG156" s="35"/>
      <c r="AH156" s="35"/>
      <c r="AI156" s="35"/>
    </row>
    <row r="157" spans="1:35" x14ac:dyDescent="0.2">
      <c r="B157" s="37">
        <f>SUM(B149:B156)</f>
        <v>56</v>
      </c>
      <c r="C157" s="2"/>
      <c r="D157" s="38">
        <f>ROUND((SUM(D149:D156)),0)</f>
        <v>919399</v>
      </c>
      <c r="E157" s="39"/>
      <c r="F157" s="40"/>
      <c r="G157" s="41"/>
      <c r="H157" s="41"/>
      <c r="I157" s="41"/>
      <c r="J157" s="41"/>
      <c r="K157" s="41"/>
      <c r="L157" s="39"/>
      <c r="M157" s="40"/>
      <c r="N157" s="41"/>
      <c r="O157" s="41"/>
      <c r="P157" s="41"/>
      <c r="Q157" s="41"/>
      <c r="R157" s="41"/>
      <c r="S157" s="39"/>
      <c r="T157" s="40"/>
      <c r="U157" s="41"/>
      <c r="V157" s="41"/>
      <c r="W157" s="41"/>
      <c r="X157" s="41"/>
      <c r="Y157" s="41"/>
      <c r="Z157" s="39"/>
      <c r="AA157" s="39"/>
      <c r="AB157" s="41"/>
      <c r="AC157" s="41"/>
      <c r="AD157" s="41"/>
      <c r="AE157" s="41"/>
      <c r="AF157" s="41"/>
      <c r="AG157" s="39"/>
      <c r="AH157" s="41"/>
      <c r="AI157" s="41"/>
    </row>
    <row r="158" spans="1:35" x14ac:dyDescent="0.2">
      <c r="B158" s="43">
        <f>SUM(B149:B152)-$AL$4</f>
        <v>-120</v>
      </c>
    </row>
    <row r="159" spans="1:35" x14ac:dyDescent="0.2">
      <c r="A159" s="9" t="s">
        <v>115</v>
      </c>
      <c r="B159" s="163">
        <f>B145</f>
        <v>2073833.3</v>
      </c>
      <c r="C159" s="164"/>
      <c r="D159" s="165"/>
      <c r="E159" s="10">
        <f t="shared" ref="E159:AF159" si="91">+D159+1</f>
        <v>1</v>
      </c>
      <c r="F159" s="10">
        <f t="shared" si="91"/>
        <v>2</v>
      </c>
      <c r="G159" s="10">
        <f t="shared" si="91"/>
        <v>3</v>
      </c>
      <c r="H159" s="10">
        <f t="shared" si="91"/>
        <v>4</v>
      </c>
      <c r="I159" s="10">
        <f t="shared" si="91"/>
        <v>5</v>
      </c>
      <c r="J159" s="10">
        <f t="shared" si="91"/>
        <v>6</v>
      </c>
      <c r="K159" s="10">
        <f t="shared" si="91"/>
        <v>7</v>
      </c>
      <c r="L159" s="10">
        <f t="shared" si="91"/>
        <v>8</v>
      </c>
      <c r="M159" s="10">
        <f t="shared" si="91"/>
        <v>9</v>
      </c>
      <c r="N159" s="10">
        <f t="shared" si="91"/>
        <v>10</v>
      </c>
      <c r="O159" s="10">
        <f t="shared" si="91"/>
        <v>11</v>
      </c>
      <c r="P159" s="10">
        <f t="shared" si="91"/>
        <v>12</v>
      </c>
      <c r="Q159" s="10">
        <f t="shared" si="91"/>
        <v>13</v>
      </c>
      <c r="R159" s="10">
        <f t="shared" si="91"/>
        <v>14</v>
      </c>
      <c r="S159" s="10">
        <f t="shared" si="91"/>
        <v>15</v>
      </c>
      <c r="T159" s="10">
        <f t="shared" si="91"/>
        <v>16</v>
      </c>
      <c r="U159" s="10">
        <f t="shared" si="91"/>
        <v>17</v>
      </c>
      <c r="V159" s="10">
        <f t="shared" si="91"/>
        <v>18</v>
      </c>
      <c r="W159" s="10">
        <f t="shared" si="91"/>
        <v>19</v>
      </c>
      <c r="X159" s="10">
        <f t="shared" si="91"/>
        <v>20</v>
      </c>
      <c r="Y159" s="10">
        <f t="shared" si="91"/>
        <v>21</v>
      </c>
      <c r="Z159" s="10">
        <f t="shared" si="91"/>
        <v>22</v>
      </c>
      <c r="AA159" s="10">
        <f t="shared" si="91"/>
        <v>23</v>
      </c>
      <c r="AB159" s="10">
        <f t="shared" si="91"/>
        <v>24</v>
      </c>
      <c r="AC159" s="10">
        <f t="shared" si="91"/>
        <v>25</v>
      </c>
      <c r="AD159" s="10">
        <f t="shared" si="91"/>
        <v>26</v>
      </c>
      <c r="AE159" s="10">
        <f t="shared" si="91"/>
        <v>27</v>
      </c>
      <c r="AF159" s="10">
        <f t="shared" si="91"/>
        <v>28</v>
      </c>
      <c r="AG159" s="10">
        <v>29</v>
      </c>
      <c r="AH159" s="10">
        <v>30</v>
      </c>
      <c r="AI159" s="10">
        <v>31</v>
      </c>
    </row>
    <row r="160" spans="1:35" x14ac:dyDescent="0.2">
      <c r="A160" s="13"/>
      <c r="B160" s="14" t="s">
        <v>7</v>
      </c>
      <c r="C160" s="14" t="s">
        <v>8</v>
      </c>
      <c r="D160" s="14" t="s">
        <v>9</v>
      </c>
      <c r="E160" s="19" t="s">
        <v>11</v>
      </c>
      <c r="F160" s="58" t="s">
        <v>11</v>
      </c>
      <c r="G160" s="19" t="s">
        <v>12</v>
      </c>
      <c r="H160" s="19" t="s">
        <v>13</v>
      </c>
      <c r="I160" s="19" t="s">
        <v>14</v>
      </c>
      <c r="J160" s="57" t="s">
        <v>15</v>
      </c>
      <c r="K160" s="19" t="s">
        <v>16</v>
      </c>
      <c r="L160" s="121" t="s">
        <v>10</v>
      </c>
      <c r="M160" s="58" t="s">
        <v>11</v>
      </c>
      <c r="N160" s="19" t="s">
        <v>12</v>
      </c>
      <c r="O160" s="19" t="s">
        <v>13</v>
      </c>
      <c r="P160" s="19" t="s">
        <v>14</v>
      </c>
      <c r="Q160" s="57" t="s">
        <v>15</v>
      </c>
      <c r="R160" s="19" t="s">
        <v>16</v>
      </c>
      <c r="S160" s="19" t="s">
        <v>11</v>
      </c>
      <c r="T160" s="58" t="s">
        <v>11</v>
      </c>
      <c r="U160" s="19" t="s">
        <v>12</v>
      </c>
      <c r="V160" s="19" t="s">
        <v>13</v>
      </c>
      <c r="W160" s="19" t="s">
        <v>14</v>
      </c>
      <c r="X160" s="57" t="s">
        <v>15</v>
      </c>
      <c r="Y160" s="19" t="s">
        <v>16</v>
      </c>
      <c r="Z160" s="19" t="s">
        <v>11</v>
      </c>
      <c r="AA160" s="58" t="s">
        <v>11</v>
      </c>
      <c r="AB160" s="19" t="s">
        <v>12</v>
      </c>
      <c r="AC160" s="121" t="s">
        <v>10</v>
      </c>
      <c r="AD160" s="19" t="s">
        <v>14</v>
      </c>
      <c r="AE160" s="57" t="s">
        <v>15</v>
      </c>
      <c r="AF160" s="19" t="s">
        <v>16</v>
      </c>
      <c r="AG160" s="19" t="s">
        <v>11</v>
      </c>
      <c r="AH160" s="58" t="s">
        <v>11</v>
      </c>
      <c r="AI160" s="58" t="s">
        <v>12</v>
      </c>
    </row>
    <row r="161" spans="1:35" x14ac:dyDescent="0.2">
      <c r="A161" s="22" t="s">
        <v>18</v>
      </c>
      <c r="B161" s="166" t="s">
        <v>19</v>
      </c>
      <c r="C161" s="166"/>
      <c r="D161" s="166"/>
      <c r="E161" s="19"/>
      <c r="F161" s="19"/>
      <c r="G161" s="19"/>
      <c r="H161" s="19"/>
      <c r="I161" s="19"/>
      <c r="J161" s="19" t="s">
        <v>11</v>
      </c>
      <c r="K161" s="19"/>
      <c r="L161" s="19" t="s">
        <v>11</v>
      </c>
      <c r="M161" s="19"/>
      <c r="N161" s="19"/>
      <c r="O161" s="19"/>
      <c r="P161" s="19"/>
      <c r="Q161" s="19" t="s">
        <v>11</v>
      </c>
      <c r="R161" s="19"/>
      <c r="S161" s="19"/>
      <c r="T161" s="19"/>
      <c r="U161" s="19"/>
      <c r="V161" s="19"/>
      <c r="W161" s="19"/>
      <c r="X161" s="19" t="s">
        <v>11</v>
      </c>
      <c r="Y161" s="19"/>
      <c r="Z161" s="19"/>
      <c r="AA161" s="19"/>
      <c r="AB161" s="19"/>
      <c r="AC161" s="19" t="s">
        <v>11</v>
      </c>
      <c r="AD161" s="19"/>
      <c r="AE161" s="19" t="s">
        <v>11</v>
      </c>
      <c r="AF161" s="19"/>
      <c r="AG161" s="19"/>
      <c r="AH161" s="19"/>
      <c r="AI161" s="19"/>
    </row>
    <row r="162" spans="1:35" x14ac:dyDescent="0.2">
      <c r="A162" s="161" t="s">
        <v>23</v>
      </c>
      <c r="B162" s="161"/>
      <c r="C162" s="161"/>
      <c r="D162" s="161"/>
      <c r="E162" s="25" t="str">
        <f>IF(AND(E161="URG",E160="S"),"URGS",IF(AND(E161="N",E160="F",F160="F"),"NFFF",IF(AND(E161="N",E160="D",F160="F"),"NFF",IF(AND(E161="N",E160="D"),"NFO",IF(AND(E161="N",E160="S"),"NFS",IF(AND(E161="N",E160="F"),"NF",IF(AND(E161="N",E160="D"),"NF",IF(E161="N","N",IF(AND(E161="M",E160="F"),"MF",IF(AND(E161="M",E160="D"),"MF",IF(E161="M","M",IF(AND(E161="T",E160="F"),"TF",IF(AND(E161="T",E160="D"),"TF",IF(E161="T","T",IF(AND(E161="C",E160="F"),"CF",IF(AND(E161="C",E160="D"),"CF",IF(E161="C","C",IF(AND(E161="L",E160="F"),"LF",IF(AND(E161="L",E160="D"),"LF", IF(E161="L","L",IF(E161="SC","PS", IF(E161="SA","PS",IF(E161="TV","PS", IF(E161="MI","PS", IF(E161="MT","PS", IF(E161="URG","URGO",""))))))))))))))))))))))))))</f>
        <v/>
      </c>
      <c r="F162" s="25" t="str">
        <f>IF(AND(F161="URG",F160="S"),"URGS",IF(AND(F161="N",F160="F",G160="F"),"NFFF",IF(AND(F161="N",F160="D",G160="F"),"NFF",IF(AND(F161="N",F160="D"),"NFO",IF(AND(F161="N",F160="S"),"NFS",IF(AND(F161="N",F160="F"),"NF",IF(AND(F161="N",F160="D"),"NF",IF(F161="N","N",IF(AND(F161="M",F160="F"),"MF",IF(AND(F161="M",F160="D"),"MF",IF(F161="M","M",IF(AND(F161="T",F160="F"),"TF",IF(AND(F161="T",F160="D"),"TF",IF(F161="T","T",IF(AND(F161="C",F160="F"),"CF",IF(AND(F161="C",F160="D"),"CF",IF(F161="C","C",IF(AND(F161="L",F160="F"),"LF",IF(AND(F161="L",F160="D"),"LF", IF(F161="L","L",IF(F161="SC","PS", IF(F161="SA","PS",IF(F161="TV","PS", IF(F161="MI","PS", IF(F161="MT","PS", IF(F161="URG","URGO",""))))))))))))))))))))))))))</f>
        <v/>
      </c>
      <c r="G162" s="25" t="str">
        <f>IF(AND(G161="URG",G160="S"),"URGS",IF(AND(G161="N",G160="F",H160="F"),"NFFF",IF(AND(G161="N",G160="D",H160="F"),"NFF",IF(AND(G161="N",G160="D"),"NFO",IF(AND(G161="N",G160="S"),"NFS",IF(AND(G161="N",G160="F"),"NF",IF(AND(G161="N",G160="D"),"NF",IF(G161="N","N",IF(AND(G161="M",G160="F"),"MF",IF(AND(G161="M",G160="D"),"MF",IF(G161="M","M",IF(AND(G161="T",G160="F"),"TF",IF(AND(G161="T",G160="D"),"TF",IF(G161="T","T",IF(AND(G161="C",G160="F"),"CF",IF(AND(G161="C",G160="D"),"CF",IF(G161="C","C",IF(AND(G161="L",G160="F"),"LF",IF(AND(G161="L",G160="D"),"LF", IF(G161="L","L",IF(G161="SC","PS", IF(G161="SA","PS",IF(G161="TV","PS", IF(G161="MI","PS", IF(G161="MT","PS", IF(G161="URG","URGO",""))))))))))))))))))))))))))</f>
        <v/>
      </c>
      <c r="H162" s="25" t="str">
        <f>IF(AND(H161="URG",H160="S"),"URGS",IF(AND(H161="N",H160="F",I160="F"),"NFFF",IF(AND(H161="N",H160="D",I160="F"),"NFF",IF(AND(H161="N",H160="D"),"NFO",IF(AND(H161="N",H160="S"),"NFS",IF(AND(H161="N",H160="F"),"NF",IF(AND(H161="N",H160="D"),"NF",IF(H161="N","N",IF(AND(H161="M",H160="F"),"MF",IF(AND(H161="M",H160="D"),"MF",IF(H161="M","M",IF(AND(H161="T",H160="F"),"TF",IF(AND(H161="T",H160="D"),"TF",IF(H161="T","T",IF(AND(H161="C",H160="F"),"CF",IF(AND(H161="C",H160="D"),"CF",IF(H161="C","C",IF(AND(H161="L",H160="F"),"LF",IF(AND(H161="L",H160="D"),"LF", IF(H161="L","L",IF(H161="SC","PS", IF(H161="SA","PS",IF(H161="TV","PS", IF(H161="MI","PS", IF(H161="MT","PS", IF(H161="URG","URGO",""))))))))))))))))))))))))))</f>
        <v/>
      </c>
      <c r="I162" s="25"/>
      <c r="J162" s="25" t="str">
        <f t="shared" ref="J162:AI162" si="92">IF(AND(J161="URG",J160="S"),"URGS",IF(AND(J161="N",J160="F",K160="F"),"NFFF",IF(AND(J161="N",J160="D",K160="F"),"NFF",IF(AND(J161="N",J160="D"),"NFO",IF(AND(J161="N",J160="S"),"NFS",IF(AND(J161="N",J160="F"),"NF",IF(AND(J161="N",J160="D"),"NF",IF(J161="N","N",IF(AND(J161="M",J160="F"),"MF",IF(AND(J161="M",J160="D"),"MF",IF(J161="M","M",IF(AND(J161="T",J160="F"),"TF",IF(AND(J161="T",J160="D"),"TF",IF(J161="T","T",IF(AND(J161="C",J160="F"),"CF",IF(AND(J161="C",J160="D"),"CF",IF(J161="C","C",IF(AND(J161="L",J160="F"),"LF",IF(AND(J161="L",J160="D"),"LF", IF(J161="L","L",IF(J161="SC","PS", IF(J161="SA","PS",IF(J161="TV","PS", IF(J161="MI","PS", IF(J161="MT","PS", IF(J161="URG","URGO",""))))))))))))))))))))))))))</f>
        <v>MF</v>
      </c>
      <c r="K162" s="25" t="str">
        <f t="shared" si="92"/>
        <v/>
      </c>
      <c r="L162" s="25" t="str">
        <f t="shared" si="92"/>
        <v>MF</v>
      </c>
      <c r="M162" s="25" t="str">
        <f t="shared" si="92"/>
        <v/>
      </c>
      <c r="N162" s="25" t="str">
        <f t="shared" si="92"/>
        <v/>
      </c>
      <c r="O162" s="25" t="str">
        <f t="shared" si="92"/>
        <v/>
      </c>
      <c r="P162" s="25" t="str">
        <f t="shared" si="92"/>
        <v/>
      </c>
      <c r="Q162" s="25" t="str">
        <f t="shared" si="92"/>
        <v>MF</v>
      </c>
      <c r="R162" s="25" t="str">
        <f t="shared" si="92"/>
        <v/>
      </c>
      <c r="S162" s="25" t="str">
        <f t="shared" si="92"/>
        <v/>
      </c>
      <c r="T162" s="25" t="str">
        <f t="shared" si="92"/>
        <v/>
      </c>
      <c r="U162" s="25" t="str">
        <f t="shared" si="92"/>
        <v/>
      </c>
      <c r="V162" s="25" t="str">
        <f t="shared" si="92"/>
        <v/>
      </c>
      <c r="W162" s="25" t="str">
        <f t="shared" si="92"/>
        <v/>
      </c>
      <c r="X162" s="25" t="str">
        <f t="shared" si="92"/>
        <v>MF</v>
      </c>
      <c r="Y162" s="25" t="str">
        <f t="shared" si="92"/>
        <v/>
      </c>
      <c r="Z162" s="25" t="str">
        <f t="shared" si="92"/>
        <v/>
      </c>
      <c r="AA162" s="25" t="str">
        <f t="shared" si="92"/>
        <v/>
      </c>
      <c r="AB162" s="25" t="str">
        <f t="shared" si="92"/>
        <v/>
      </c>
      <c r="AC162" s="25" t="str">
        <f t="shared" si="92"/>
        <v>MF</v>
      </c>
      <c r="AD162" s="25" t="str">
        <f t="shared" si="92"/>
        <v/>
      </c>
      <c r="AE162" s="25" t="str">
        <f t="shared" si="92"/>
        <v>MF</v>
      </c>
      <c r="AF162" s="25" t="str">
        <f t="shared" si="92"/>
        <v/>
      </c>
      <c r="AG162" s="25" t="str">
        <f t="shared" si="92"/>
        <v/>
      </c>
      <c r="AH162" s="25" t="str">
        <f t="shared" si="92"/>
        <v/>
      </c>
      <c r="AI162" s="25" t="str">
        <f t="shared" si="92"/>
        <v/>
      </c>
    </row>
    <row r="163" spans="1:35" x14ac:dyDescent="0.2">
      <c r="A163" s="26" t="s">
        <v>24</v>
      </c>
      <c r="B163" s="27">
        <f t="shared" ref="B163:B170" si="93">SUM(E163:AK163)</f>
        <v>0</v>
      </c>
      <c r="C163" s="158">
        <f>B159/240</f>
        <v>8640.972083333334</v>
      </c>
      <c r="D163" s="28">
        <f>B163*C163*0</f>
        <v>0</v>
      </c>
      <c r="E163" s="59" t="str">
        <f>IF(E167&gt;0,(IF(AND(E162="PS",E160="S"),4,IF(E162="M",6,IF(E162="T",5,IF(E162="C",11,IF(E162="N",0,IF(E162="NF",0,IF(E162="NFO",0, IF(E162="URGS",4,IF(E162="URGO",8, IF(E162="PS",8,""))))))))))-E167), IF(AND(E162="PS",E160="S"),4,IF(E162="M",6,IF(E162="T",5,IF(E162="C",11,IF(E162="N",0,IF(E162="NF",0,IF(E162="NFO",0, IF(E162="URGS",4,IF(E162="URGO",8, IF(E162="PS",8,"")))))))))))</f>
        <v/>
      </c>
      <c r="F163" s="59" t="str">
        <f t="shared" ref="F163:AI163" si="94">IF(F167&gt;0,(IF(AND(F162="PS",F160="S"),4,IF(F162="M",6,IF(F162="T",5,IF(F162="C",11,IF(F162="N",0,IF(F162="NF",0,IF(F162="NFO",0, IF(F162="URGS",4,IF(F162="URGO",8, IF(F162="PS",8,""))))))))))-F167), IF(AND(F162="PS",F160="S"),4,IF(F162="M",6,IF(F162="T",5,IF(F162="C",11,IF(F162="N",0,IF(F162="NF",0,IF(F162="NFO",0, IF(F162="URGS",4,IF(F162="URGO",8, IF(F162="PS",8,"")))))))))))</f>
        <v/>
      </c>
      <c r="G163" s="59" t="str">
        <f t="shared" si="94"/>
        <v/>
      </c>
      <c r="H163" s="59" t="str">
        <f t="shared" si="94"/>
        <v/>
      </c>
      <c r="I163" s="59" t="str">
        <f t="shared" si="94"/>
        <v/>
      </c>
      <c r="J163" s="59" t="str">
        <f t="shared" si="94"/>
        <v/>
      </c>
      <c r="K163" s="59" t="str">
        <f t="shared" si="94"/>
        <v/>
      </c>
      <c r="L163" s="59" t="str">
        <f t="shared" si="94"/>
        <v/>
      </c>
      <c r="M163" s="59" t="str">
        <f t="shared" si="94"/>
        <v/>
      </c>
      <c r="N163" s="59" t="str">
        <f t="shared" si="94"/>
        <v/>
      </c>
      <c r="O163" s="59" t="str">
        <f t="shared" si="94"/>
        <v/>
      </c>
      <c r="P163" s="59" t="str">
        <f t="shared" si="94"/>
        <v/>
      </c>
      <c r="Q163" s="59" t="str">
        <f t="shared" si="94"/>
        <v/>
      </c>
      <c r="R163" s="59" t="str">
        <f t="shared" si="94"/>
        <v/>
      </c>
      <c r="S163" s="59" t="str">
        <f t="shared" si="94"/>
        <v/>
      </c>
      <c r="T163" s="59" t="str">
        <f t="shared" si="94"/>
        <v/>
      </c>
      <c r="U163" s="59" t="str">
        <f t="shared" si="94"/>
        <v/>
      </c>
      <c r="V163" s="59" t="str">
        <f t="shared" si="94"/>
        <v/>
      </c>
      <c r="W163" s="59" t="str">
        <f t="shared" si="94"/>
        <v/>
      </c>
      <c r="X163" s="59" t="str">
        <f t="shared" si="94"/>
        <v/>
      </c>
      <c r="Y163" s="59" t="str">
        <f t="shared" si="94"/>
        <v/>
      </c>
      <c r="Z163" s="59" t="str">
        <f t="shared" si="94"/>
        <v/>
      </c>
      <c r="AA163" s="59" t="str">
        <f t="shared" si="94"/>
        <v/>
      </c>
      <c r="AB163" s="59" t="str">
        <f t="shared" si="94"/>
        <v/>
      </c>
      <c r="AC163" s="59" t="str">
        <f t="shared" si="94"/>
        <v/>
      </c>
      <c r="AD163" s="59" t="str">
        <f t="shared" si="94"/>
        <v/>
      </c>
      <c r="AE163" s="59" t="str">
        <f t="shared" si="94"/>
        <v/>
      </c>
      <c r="AF163" s="59" t="str">
        <f t="shared" si="94"/>
        <v/>
      </c>
      <c r="AG163" s="59" t="str">
        <f t="shared" si="94"/>
        <v/>
      </c>
      <c r="AH163" s="59" t="str">
        <f t="shared" si="94"/>
        <v/>
      </c>
      <c r="AI163" s="59" t="str">
        <f t="shared" si="94"/>
        <v/>
      </c>
    </row>
    <row r="164" spans="1:35" x14ac:dyDescent="0.2">
      <c r="A164" s="24" t="s">
        <v>28</v>
      </c>
      <c r="B164" s="27">
        <f t="shared" si="93"/>
        <v>0</v>
      </c>
      <c r="C164" s="159">
        <f>B159/240*35%</f>
        <v>3024.3402291666666</v>
      </c>
      <c r="D164" s="30">
        <f t="shared" ref="D164:D170" si="95">B164*C164</f>
        <v>0</v>
      </c>
      <c r="E164" s="29" t="str">
        <f>IF(E168&gt;0,(IF(E162="T",1,IF(E162="C",0,IF(E162="N",11,IF(E162="NF",6, IF(E162="NFO",6, IF(E162="NFS",2,""))))))-E168), IF(E162="T",1,IF(E162="C",0,IF(E162="N",8,IF(E162="NF",6, IF(E162="NFO",6, IF(E162="NFS",2,"")))))))</f>
        <v/>
      </c>
      <c r="F164" s="29" t="str">
        <f t="shared" ref="F164:AI164" si="96">IF(F168&gt;0,(IF(F162="T",1,IF(F162="C",0,IF(F162="N",11,IF(F162="NF",6, IF(F162="NFO",6, IF(F162="NFS",2,""))))))-F168), IF(F162="T",1,IF(F162="C",0,IF(F162="N",8,IF(F162="NF",6, IF(F162="NFO",6, IF(F162="NFS",2,"")))))))</f>
        <v/>
      </c>
      <c r="G164" s="29" t="str">
        <f t="shared" si="96"/>
        <v/>
      </c>
      <c r="H164" s="29" t="str">
        <f t="shared" si="96"/>
        <v/>
      </c>
      <c r="I164" s="29" t="str">
        <f t="shared" si="96"/>
        <v/>
      </c>
      <c r="J164" s="29" t="str">
        <f t="shared" si="96"/>
        <v/>
      </c>
      <c r="K164" s="29" t="str">
        <f t="shared" si="96"/>
        <v/>
      </c>
      <c r="L164" s="29" t="str">
        <f t="shared" si="96"/>
        <v/>
      </c>
      <c r="M164" s="29" t="str">
        <f t="shared" si="96"/>
        <v/>
      </c>
      <c r="N164" s="29" t="str">
        <f t="shared" si="96"/>
        <v/>
      </c>
      <c r="O164" s="29" t="str">
        <f t="shared" si="96"/>
        <v/>
      </c>
      <c r="P164" s="29" t="str">
        <f t="shared" si="96"/>
        <v/>
      </c>
      <c r="Q164" s="29" t="str">
        <f t="shared" si="96"/>
        <v/>
      </c>
      <c r="R164" s="29" t="str">
        <f t="shared" si="96"/>
        <v/>
      </c>
      <c r="S164" s="29" t="str">
        <f t="shared" si="96"/>
        <v/>
      </c>
      <c r="T164" s="29" t="str">
        <f t="shared" si="96"/>
        <v/>
      </c>
      <c r="U164" s="29" t="str">
        <f t="shared" si="96"/>
        <v/>
      </c>
      <c r="V164" s="29" t="str">
        <f t="shared" si="96"/>
        <v/>
      </c>
      <c r="W164" s="29" t="str">
        <f t="shared" si="96"/>
        <v/>
      </c>
      <c r="X164" s="29" t="str">
        <f t="shared" si="96"/>
        <v/>
      </c>
      <c r="Y164" s="29" t="str">
        <f t="shared" si="96"/>
        <v/>
      </c>
      <c r="Z164" s="29" t="str">
        <f t="shared" si="96"/>
        <v/>
      </c>
      <c r="AA164" s="29" t="str">
        <f t="shared" si="96"/>
        <v/>
      </c>
      <c r="AB164" s="29" t="str">
        <f t="shared" si="96"/>
        <v/>
      </c>
      <c r="AC164" s="29" t="str">
        <f t="shared" si="96"/>
        <v/>
      </c>
      <c r="AD164" s="29" t="str">
        <f t="shared" si="96"/>
        <v/>
      </c>
      <c r="AE164" s="29" t="str">
        <f t="shared" si="96"/>
        <v/>
      </c>
      <c r="AF164" s="29" t="str">
        <f t="shared" si="96"/>
        <v/>
      </c>
      <c r="AG164" s="29" t="str">
        <f t="shared" si="96"/>
        <v/>
      </c>
      <c r="AH164" s="29" t="str">
        <f t="shared" si="96"/>
        <v/>
      </c>
      <c r="AI164" s="29" t="str">
        <f t="shared" si="96"/>
        <v/>
      </c>
    </row>
    <row r="165" spans="1:35" x14ac:dyDescent="0.2">
      <c r="A165" s="24" t="s">
        <v>30</v>
      </c>
      <c r="B165" s="27">
        <f t="shared" si="93"/>
        <v>48</v>
      </c>
      <c r="C165" s="159">
        <f>B159/240*190%</f>
        <v>16417.846958333335</v>
      </c>
      <c r="D165" s="30">
        <f t="shared" si="95"/>
        <v>788056.6540000001</v>
      </c>
      <c r="E165" s="29" t="str">
        <f>IF(E169&gt;0, (IF(E162="MF",8,IF(E162="TF",7,IF(E162="CF",12,IF(E162="NF",0, IF(E162="NFS",0, IF(E162="NFF",0, IF(E162="NFFF",0,"")))))))-E169), IF(E162="MF",8,IF(E162="TF",7,IF(E162="CF",12,IF(E162="NF",0, IF(E162="NFS",0, IF(E162="NFF",0, IF(E162="NFFF",0,""))))))))</f>
        <v/>
      </c>
      <c r="F165" s="29" t="str">
        <f t="shared" ref="F165:AI165" si="97">IF(F169&gt;0, (IF(F162="MF",8,IF(F162="TF",7,IF(F162="CF",12,IF(F162="NF",0, IF(F162="NFS",0, IF(F162="NFF",0, IF(F162="NFFF",0,"")))))))-F169), IF(F162="MF",8,IF(F162="TF",7,IF(F162="CF",12,IF(F162="NF",0, IF(F162="NFS",0, IF(F162="NFF",0, IF(F162="NFFF",0,""))))))))</f>
        <v/>
      </c>
      <c r="G165" s="29" t="str">
        <f t="shared" si="97"/>
        <v/>
      </c>
      <c r="H165" s="29" t="str">
        <f t="shared" si="97"/>
        <v/>
      </c>
      <c r="I165" s="29" t="str">
        <f t="shared" si="97"/>
        <v/>
      </c>
      <c r="J165" s="29">
        <f t="shared" si="97"/>
        <v>8</v>
      </c>
      <c r="K165" s="29" t="str">
        <f t="shared" si="97"/>
        <v/>
      </c>
      <c r="L165" s="29">
        <f t="shared" si="97"/>
        <v>8</v>
      </c>
      <c r="M165" s="29" t="str">
        <f t="shared" si="97"/>
        <v/>
      </c>
      <c r="N165" s="29" t="str">
        <f t="shared" si="97"/>
        <v/>
      </c>
      <c r="O165" s="29" t="str">
        <f t="shared" si="97"/>
        <v/>
      </c>
      <c r="P165" s="29" t="str">
        <f t="shared" si="97"/>
        <v/>
      </c>
      <c r="Q165" s="29">
        <f t="shared" si="97"/>
        <v>8</v>
      </c>
      <c r="R165" s="29" t="str">
        <f t="shared" si="97"/>
        <v/>
      </c>
      <c r="S165" s="29" t="str">
        <f t="shared" si="97"/>
        <v/>
      </c>
      <c r="T165" s="29" t="str">
        <f t="shared" si="97"/>
        <v/>
      </c>
      <c r="U165" s="29" t="str">
        <f t="shared" si="97"/>
        <v/>
      </c>
      <c r="V165" s="29" t="str">
        <f t="shared" si="97"/>
        <v/>
      </c>
      <c r="W165" s="29" t="str">
        <f t="shared" si="97"/>
        <v/>
      </c>
      <c r="X165" s="29">
        <f t="shared" si="97"/>
        <v>8</v>
      </c>
      <c r="Y165" s="29" t="str">
        <f t="shared" si="97"/>
        <v/>
      </c>
      <c r="Z165" s="29" t="str">
        <f t="shared" si="97"/>
        <v/>
      </c>
      <c r="AA165" s="29" t="str">
        <f t="shared" si="97"/>
        <v/>
      </c>
      <c r="AB165" s="29" t="str">
        <f t="shared" si="97"/>
        <v/>
      </c>
      <c r="AC165" s="29">
        <f t="shared" si="97"/>
        <v>8</v>
      </c>
      <c r="AD165" s="29" t="str">
        <f t="shared" si="97"/>
        <v/>
      </c>
      <c r="AE165" s="29">
        <f t="shared" si="97"/>
        <v>8</v>
      </c>
      <c r="AF165" s="29" t="str">
        <f t="shared" si="97"/>
        <v/>
      </c>
      <c r="AG165" s="29" t="str">
        <f t="shared" si="97"/>
        <v/>
      </c>
      <c r="AH165" s="29" t="str">
        <f t="shared" si="97"/>
        <v/>
      </c>
      <c r="AI165" s="29" t="str">
        <f t="shared" si="97"/>
        <v/>
      </c>
    </row>
    <row r="166" spans="1:35" x14ac:dyDescent="0.2">
      <c r="A166" s="24" t="s">
        <v>31</v>
      </c>
      <c r="B166" s="27">
        <f t="shared" si="93"/>
        <v>0</v>
      </c>
      <c r="C166" s="159">
        <f>B159/240*225%</f>
        <v>19442.1871875</v>
      </c>
      <c r="D166" s="30">
        <f t="shared" si="95"/>
        <v>0</v>
      </c>
      <c r="E166" s="29" t="str">
        <f>IF(E170&gt;0,( IF(E162="TF",1,IF(E162="CF",1,IF(E162="NF",5, IF(E162="NFO",2, IF(E162="NFS",6, IF(E162="NFF",8, IF(E162="NFFF",8,"")))))))-E170), IF(E162="TF",1,IF(E162="CF",1,IF(E162="NF",2, IF(E162="NFO",2, IF(E162="NFS",6, IF(E162="NFF",8, IF(E162="NFFF",8,""))))))))</f>
        <v/>
      </c>
      <c r="F166" s="29" t="str">
        <f t="shared" ref="F166:AI166" si="98">IF(F170&gt;0,( IF(F162="TF",1,IF(F162="CF",1,IF(F162="NF",5, IF(F162="NFO",2, IF(F162="NFS",6, IF(F162="NFF",8, IF(F162="NFFF",8,"")))))))-F170), IF(F162="TF",1,IF(F162="CF",1,IF(F162="NF",2, IF(F162="NFO",2, IF(F162="NFS",6, IF(F162="NFF",8, IF(F162="NFFF",8,""))))))))</f>
        <v/>
      </c>
      <c r="G166" s="29" t="str">
        <f t="shared" si="98"/>
        <v/>
      </c>
      <c r="H166" s="29" t="str">
        <f t="shared" si="98"/>
        <v/>
      </c>
      <c r="I166" s="29" t="str">
        <f t="shared" si="98"/>
        <v/>
      </c>
      <c r="J166" s="29" t="str">
        <f t="shared" si="98"/>
        <v/>
      </c>
      <c r="K166" s="29" t="str">
        <f t="shared" si="98"/>
        <v/>
      </c>
      <c r="L166" s="29" t="str">
        <f t="shared" si="98"/>
        <v/>
      </c>
      <c r="M166" s="29" t="str">
        <f t="shared" si="98"/>
        <v/>
      </c>
      <c r="N166" s="29" t="str">
        <f t="shared" si="98"/>
        <v/>
      </c>
      <c r="O166" s="29" t="str">
        <f t="shared" si="98"/>
        <v/>
      </c>
      <c r="P166" s="29" t="str">
        <f t="shared" si="98"/>
        <v/>
      </c>
      <c r="Q166" s="29" t="str">
        <f t="shared" si="98"/>
        <v/>
      </c>
      <c r="R166" s="29" t="str">
        <f t="shared" si="98"/>
        <v/>
      </c>
      <c r="S166" s="29" t="str">
        <f t="shared" si="98"/>
        <v/>
      </c>
      <c r="T166" s="29" t="str">
        <f t="shared" si="98"/>
        <v/>
      </c>
      <c r="U166" s="29" t="str">
        <f t="shared" si="98"/>
        <v/>
      </c>
      <c r="V166" s="29" t="str">
        <f t="shared" si="98"/>
        <v/>
      </c>
      <c r="W166" s="29" t="str">
        <f t="shared" si="98"/>
        <v/>
      </c>
      <c r="X166" s="29" t="str">
        <f t="shared" si="98"/>
        <v/>
      </c>
      <c r="Y166" s="29" t="str">
        <f t="shared" si="98"/>
        <v/>
      </c>
      <c r="Z166" s="29" t="str">
        <f t="shared" si="98"/>
        <v/>
      </c>
      <c r="AA166" s="29" t="str">
        <f t="shared" si="98"/>
        <v/>
      </c>
      <c r="AB166" s="29" t="str">
        <f t="shared" si="98"/>
        <v/>
      </c>
      <c r="AC166" s="29" t="str">
        <f t="shared" si="98"/>
        <v/>
      </c>
      <c r="AD166" s="29" t="str">
        <f t="shared" si="98"/>
        <v/>
      </c>
      <c r="AE166" s="29" t="str">
        <f t="shared" si="98"/>
        <v/>
      </c>
      <c r="AF166" s="29" t="str">
        <f t="shared" si="98"/>
        <v/>
      </c>
      <c r="AG166" s="29" t="str">
        <f t="shared" si="98"/>
        <v/>
      </c>
      <c r="AH166" s="29" t="str">
        <f t="shared" si="98"/>
        <v/>
      </c>
      <c r="AI166" s="29" t="str">
        <f t="shared" si="98"/>
        <v/>
      </c>
    </row>
    <row r="167" spans="1:35" x14ac:dyDescent="0.2">
      <c r="A167" s="9" t="s">
        <v>32</v>
      </c>
      <c r="B167" s="27">
        <f t="shared" si="93"/>
        <v>0</v>
      </c>
      <c r="C167" s="30">
        <f>B159/240*125%</f>
        <v>10801.215104166668</v>
      </c>
      <c r="D167" s="30">
        <f t="shared" si="95"/>
        <v>0</v>
      </c>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29"/>
      <c r="AG167" s="29"/>
      <c r="AH167" s="29"/>
      <c r="AI167" s="29"/>
    </row>
    <row r="168" spans="1:35" x14ac:dyDescent="0.2">
      <c r="A168" s="9" t="s">
        <v>33</v>
      </c>
      <c r="B168" s="27">
        <f t="shared" si="93"/>
        <v>0</v>
      </c>
      <c r="C168" s="30">
        <f>B159/240*175%</f>
        <v>15121.701145833335</v>
      </c>
      <c r="D168" s="30">
        <f t="shared" si="95"/>
        <v>0</v>
      </c>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row>
    <row r="169" spans="1:35" x14ac:dyDescent="0.2">
      <c r="A169" s="9" t="s">
        <v>34</v>
      </c>
      <c r="B169" s="27">
        <f t="shared" si="93"/>
        <v>0</v>
      </c>
      <c r="C169" s="30">
        <f>B159/240*200%</f>
        <v>17281.944166666668</v>
      </c>
      <c r="D169" s="32">
        <f t="shared" si="95"/>
        <v>0</v>
      </c>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row>
    <row r="170" spans="1:35" x14ac:dyDescent="0.2">
      <c r="A170" s="9" t="s">
        <v>35</v>
      </c>
      <c r="B170" s="27">
        <f t="shared" si="93"/>
        <v>0</v>
      </c>
      <c r="C170" s="30">
        <f>B159/240*250%</f>
        <v>21602.430208333335</v>
      </c>
      <c r="D170" s="34">
        <f t="shared" si="95"/>
        <v>0</v>
      </c>
      <c r="E170" s="35"/>
      <c r="F170" s="35"/>
      <c r="G170" s="35"/>
      <c r="H170" s="35"/>
      <c r="I170" s="35"/>
      <c r="J170" s="35"/>
      <c r="K170" s="35"/>
      <c r="L170" s="35"/>
      <c r="M170" s="35"/>
      <c r="N170" s="35"/>
      <c r="O170" s="35"/>
      <c r="P170" s="35"/>
      <c r="Q170" s="35"/>
      <c r="R170" s="35"/>
      <c r="S170" s="35"/>
      <c r="T170" s="35"/>
      <c r="U170" s="35"/>
      <c r="V170" s="35"/>
      <c r="W170" s="35"/>
      <c r="X170" s="35"/>
      <c r="Y170" s="35"/>
      <c r="Z170" s="35"/>
      <c r="AA170" s="35"/>
      <c r="AB170" s="35"/>
      <c r="AC170" s="35"/>
      <c r="AD170" s="35"/>
      <c r="AE170" s="35"/>
      <c r="AF170" s="35"/>
      <c r="AG170" s="35"/>
      <c r="AH170" s="35"/>
      <c r="AI170" s="35"/>
    </row>
    <row r="171" spans="1:35" x14ac:dyDescent="0.2">
      <c r="B171" s="37">
        <f>SUM(B163:B170)</f>
        <v>48</v>
      </c>
      <c r="C171" s="2"/>
      <c r="D171" s="38">
        <f>ROUND((SUM(D163:D170)),0)</f>
        <v>788057</v>
      </c>
      <c r="E171" s="39"/>
      <c r="F171" s="40"/>
      <c r="G171" s="41"/>
      <c r="H171" s="41"/>
      <c r="I171" s="41"/>
      <c r="J171" s="41"/>
      <c r="K171" s="41"/>
      <c r="L171" s="39"/>
      <c r="M171" s="40"/>
      <c r="N171" s="41"/>
      <c r="O171" s="41"/>
      <c r="P171" s="41"/>
      <c r="Q171" s="41"/>
      <c r="R171" s="41"/>
      <c r="S171" s="39"/>
      <c r="T171" s="40"/>
      <c r="U171" s="41"/>
      <c r="V171" s="41"/>
      <c r="W171" s="41"/>
      <c r="X171" s="41"/>
      <c r="Y171" s="41"/>
      <c r="Z171" s="39"/>
      <c r="AA171" s="39"/>
      <c r="AB171" s="41"/>
      <c r="AC171" s="41"/>
      <c r="AD171" s="41"/>
      <c r="AE171" s="41"/>
      <c r="AF171" s="41"/>
      <c r="AG171" s="39"/>
      <c r="AH171" s="41"/>
      <c r="AI171" s="41"/>
    </row>
    <row r="172" spans="1:35" x14ac:dyDescent="0.2">
      <c r="B172" s="43">
        <f>SUM(B163:B166)-$AL$4</f>
        <v>-128</v>
      </c>
    </row>
  </sheetData>
  <mergeCells count="39">
    <mergeCell ref="A8:D8"/>
    <mergeCell ref="A1:AK1"/>
    <mergeCell ref="A2:AK2"/>
    <mergeCell ref="A3:AK3"/>
    <mergeCell ref="B5:D5"/>
    <mergeCell ref="B7:D7"/>
    <mergeCell ref="A64:D64"/>
    <mergeCell ref="B19:D19"/>
    <mergeCell ref="B21:D21"/>
    <mergeCell ref="A22:D22"/>
    <mergeCell ref="B33:D33"/>
    <mergeCell ref="B35:D35"/>
    <mergeCell ref="A36:D36"/>
    <mergeCell ref="B47:D47"/>
    <mergeCell ref="B49:D49"/>
    <mergeCell ref="A50:D50"/>
    <mergeCell ref="B61:D61"/>
    <mergeCell ref="B63:D63"/>
    <mergeCell ref="A120:D120"/>
    <mergeCell ref="B75:D75"/>
    <mergeCell ref="B77:D77"/>
    <mergeCell ref="A78:D78"/>
    <mergeCell ref="B89:D89"/>
    <mergeCell ref="B91:D91"/>
    <mergeCell ref="A92:D92"/>
    <mergeCell ref="B103:D103"/>
    <mergeCell ref="B105:D105"/>
    <mergeCell ref="A106:D106"/>
    <mergeCell ref="B117:D117"/>
    <mergeCell ref="B119:D119"/>
    <mergeCell ref="B159:D159"/>
    <mergeCell ref="B161:D161"/>
    <mergeCell ref="A162:D162"/>
    <mergeCell ref="B131:D131"/>
    <mergeCell ref="B133:D133"/>
    <mergeCell ref="A134:D134"/>
    <mergeCell ref="B145:D145"/>
    <mergeCell ref="B147:D147"/>
    <mergeCell ref="A148:D148"/>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25F74-ECD9-459C-A5C3-D6B67F25EC31}">
  <dimension ref="A1:AP172"/>
  <sheetViews>
    <sheetView workbookViewId="0">
      <selection activeCell="D17" sqref="D17"/>
    </sheetView>
  </sheetViews>
  <sheetFormatPr baseColWidth="10" defaultColWidth="12.7109375" defaultRowHeight="12.75" x14ac:dyDescent="0.2"/>
  <cols>
    <col min="1" max="1" width="22.85546875" style="1" customWidth="1"/>
    <col min="2" max="2" width="8.5703125" style="1" customWidth="1"/>
    <col min="3" max="3" width="8" style="1" customWidth="1"/>
    <col min="4" max="4" width="10.42578125" style="1" customWidth="1"/>
    <col min="5" max="5" width="3.7109375" style="45" customWidth="1"/>
    <col min="6" max="6" width="3.7109375" style="46" customWidth="1"/>
    <col min="7" max="7" width="3.7109375" style="45" customWidth="1"/>
    <col min="8" max="11" width="3.7109375" style="1" customWidth="1"/>
    <col min="12" max="12" width="3.7109375" style="45" customWidth="1"/>
    <col min="13" max="13" width="3.7109375" style="46" customWidth="1"/>
    <col min="14" max="14" width="3.7109375" style="45" customWidth="1"/>
    <col min="15" max="15" width="4.28515625" style="1" bestFit="1" customWidth="1"/>
    <col min="16" max="18" width="3.7109375" style="1" customWidth="1"/>
    <col min="19" max="19" width="3.7109375" style="45" customWidth="1"/>
    <col min="20" max="20" width="3.7109375" style="46" customWidth="1"/>
    <col min="21" max="21" width="3.7109375" style="45" customWidth="1"/>
    <col min="22" max="25" width="3.7109375" style="1" customWidth="1"/>
    <col min="26" max="28" width="3.7109375" style="45" customWidth="1"/>
    <col min="29" max="31" width="3.7109375" style="1" customWidth="1"/>
    <col min="32" max="32" width="4" style="1" customWidth="1"/>
    <col min="33" max="33" width="3.42578125" style="45" customWidth="1"/>
    <col min="34" max="34" width="4.7109375" style="1" customWidth="1"/>
    <col min="35" max="35" width="5" style="1" customWidth="1"/>
    <col min="36" max="37" width="3.7109375" style="1" hidden="1" customWidth="1"/>
    <col min="38" max="38" width="11" style="1" customWidth="1"/>
    <col min="39" max="39" width="19.85546875" style="1" customWidth="1"/>
    <col min="40" max="42" width="12.7109375" style="1"/>
    <col min="43" max="43" width="13.85546875" style="1" customWidth="1"/>
    <col min="44" max="256" width="12.7109375" style="1"/>
    <col min="257" max="257" width="22.85546875" style="1" customWidth="1"/>
    <col min="258" max="258" width="8.5703125" style="1" customWidth="1"/>
    <col min="259" max="259" width="8" style="1" customWidth="1"/>
    <col min="260" max="260" width="10.42578125" style="1" customWidth="1"/>
    <col min="261" max="270" width="3.7109375" style="1" customWidth="1"/>
    <col min="271" max="271" width="4.28515625" style="1" bestFit="1" customWidth="1"/>
    <col min="272" max="287" width="3.7109375" style="1" customWidth="1"/>
    <col min="288" max="288" width="4" style="1" customWidth="1"/>
    <col min="289" max="289" width="3.42578125" style="1" customWidth="1"/>
    <col min="290" max="290" width="4.7109375" style="1" customWidth="1"/>
    <col min="291" max="291" width="3.28515625" style="1" customWidth="1"/>
    <col min="292" max="293" width="0" style="1" hidden="1" customWidth="1"/>
    <col min="294" max="294" width="11" style="1" customWidth="1"/>
    <col min="295" max="295" width="19.85546875" style="1" customWidth="1"/>
    <col min="296" max="298" width="12.7109375" style="1"/>
    <col min="299" max="299" width="13.85546875" style="1" customWidth="1"/>
    <col min="300" max="512" width="12.7109375" style="1"/>
    <col min="513" max="513" width="22.85546875" style="1" customWidth="1"/>
    <col min="514" max="514" width="8.5703125" style="1" customWidth="1"/>
    <col min="515" max="515" width="8" style="1" customWidth="1"/>
    <col min="516" max="516" width="10.42578125" style="1" customWidth="1"/>
    <col min="517" max="526" width="3.7109375" style="1" customWidth="1"/>
    <col min="527" max="527" width="4.28515625" style="1" bestFit="1" customWidth="1"/>
    <col min="528" max="543" width="3.7109375" style="1" customWidth="1"/>
    <col min="544" max="544" width="4" style="1" customWidth="1"/>
    <col min="545" max="545" width="3.42578125" style="1" customWidth="1"/>
    <col min="546" max="546" width="4.7109375" style="1" customWidth="1"/>
    <col min="547" max="547" width="3.28515625" style="1" customWidth="1"/>
    <col min="548" max="549" width="0" style="1" hidden="1" customWidth="1"/>
    <col min="550" max="550" width="11" style="1" customWidth="1"/>
    <col min="551" max="551" width="19.85546875" style="1" customWidth="1"/>
    <col min="552" max="554" width="12.7109375" style="1"/>
    <col min="555" max="555" width="13.85546875" style="1" customWidth="1"/>
    <col min="556" max="768" width="12.7109375" style="1"/>
    <col min="769" max="769" width="22.85546875" style="1" customWidth="1"/>
    <col min="770" max="770" width="8.5703125" style="1" customWidth="1"/>
    <col min="771" max="771" width="8" style="1" customWidth="1"/>
    <col min="772" max="772" width="10.42578125" style="1" customWidth="1"/>
    <col min="773" max="782" width="3.7109375" style="1" customWidth="1"/>
    <col min="783" max="783" width="4.28515625" style="1" bestFit="1" customWidth="1"/>
    <col min="784" max="799" width="3.7109375" style="1" customWidth="1"/>
    <col min="800" max="800" width="4" style="1" customWidth="1"/>
    <col min="801" max="801" width="3.42578125" style="1" customWidth="1"/>
    <col min="802" max="802" width="4.7109375" style="1" customWidth="1"/>
    <col min="803" max="803" width="3.28515625" style="1" customWidth="1"/>
    <col min="804" max="805" width="0" style="1" hidden="1" customWidth="1"/>
    <col min="806" max="806" width="11" style="1" customWidth="1"/>
    <col min="807" max="807" width="19.85546875" style="1" customWidth="1"/>
    <col min="808" max="810" width="12.7109375" style="1"/>
    <col min="811" max="811" width="13.85546875" style="1" customWidth="1"/>
    <col min="812" max="1024" width="12.7109375" style="1"/>
    <col min="1025" max="1025" width="22.85546875" style="1" customWidth="1"/>
    <col min="1026" max="1026" width="8.5703125" style="1" customWidth="1"/>
    <col min="1027" max="1027" width="8" style="1" customWidth="1"/>
    <col min="1028" max="1028" width="10.42578125" style="1" customWidth="1"/>
    <col min="1029" max="1038" width="3.7109375" style="1" customWidth="1"/>
    <col min="1039" max="1039" width="4.28515625" style="1" bestFit="1" customWidth="1"/>
    <col min="1040" max="1055" width="3.7109375" style="1" customWidth="1"/>
    <col min="1056" max="1056" width="4" style="1" customWidth="1"/>
    <col min="1057" max="1057" width="3.42578125" style="1" customWidth="1"/>
    <col min="1058" max="1058" width="4.7109375" style="1" customWidth="1"/>
    <col min="1059" max="1059" width="3.28515625" style="1" customWidth="1"/>
    <col min="1060" max="1061" width="0" style="1" hidden="1" customWidth="1"/>
    <col min="1062" max="1062" width="11" style="1" customWidth="1"/>
    <col min="1063" max="1063" width="19.85546875" style="1" customWidth="1"/>
    <col min="1064" max="1066" width="12.7109375" style="1"/>
    <col min="1067" max="1067" width="13.85546875" style="1" customWidth="1"/>
    <col min="1068" max="1280" width="12.7109375" style="1"/>
    <col min="1281" max="1281" width="22.85546875" style="1" customWidth="1"/>
    <col min="1282" max="1282" width="8.5703125" style="1" customWidth="1"/>
    <col min="1283" max="1283" width="8" style="1" customWidth="1"/>
    <col min="1284" max="1284" width="10.42578125" style="1" customWidth="1"/>
    <col min="1285" max="1294" width="3.7109375" style="1" customWidth="1"/>
    <col min="1295" max="1295" width="4.28515625" style="1" bestFit="1" customWidth="1"/>
    <col min="1296" max="1311" width="3.7109375" style="1" customWidth="1"/>
    <col min="1312" max="1312" width="4" style="1" customWidth="1"/>
    <col min="1313" max="1313" width="3.42578125" style="1" customWidth="1"/>
    <col min="1314" max="1314" width="4.7109375" style="1" customWidth="1"/>
    <col min="1315" max="1315" width="3.28515625" style="1" customWidth="1"/>
    <col min="1316" max="1317" width="0" style="1" hidden="1" customWidth="1"/>
    <col min="1318" max="1318" width="11" style="1" customWidth="1"/>
    <col min="1319" max="1319" width="19.85546875" style="1" customWidth="1"/>
    <col min="1320" max="1322" width="12.7109375" style="1"/>
    <col min="1323" max="1323" width="13.85546875" style="1" customWidth="1"/>
    <col min="1324" max="1536" width="12.7109375" style="1"/>
    <col min="1537" max="1537" width="22.85546875" style="1" customWidth="1"/>
    <col min="1538" max="1538" width="8.5703125" style="1" customWidth="1"/>
    <col min="1539" max="1539" width="8" style="1" customWidth="1"/>
    <col min="1540" max="1540" width="10.42578125" style="1" customWidth="1"/>
    <col min="1541" max="1550" width="3.7109375" style="1" customWidth="1"/>
    <col min="1551" max="1551" width="4.28515625" style="1" bestFit="1" customWidth="1"/>
    <col min="1552" max="1567" width="3.7109375" style="1" customWidth="1"/>
    <col min="1568" max="1568" width="4" style="1" customWidth="1"/>
    <col min="1569" max="1569" width="3.42578125" style="1" customWidth="1"/>
    <col min="1570" max="1570" width="4.7109375" style="1" customWidth="1"/>
    <col min="1571" max="1571" width="3.28515625" style="1" customWidth="1"/>
    <col min="1572" max="1573" width="0" style="1" hidden="1" customWidth="1"/>
    <col min="1574" max="1574" width="11" style="1" customWidth="1"/>
    <col min="1575" max="1575" width="19.85546875" style="1" customWidth="1"/>
    <col min="1576" max="1578" width="12.7109375" style="1"/>
    <col min="1579" max="1579" width="13.85546875" style="1" customWidth="1"/>
    <col min="1580" max="1792" width="12.7109375" style="1"/>
    <col min="1793" max="1793" width="22.85546875" style="1" customWidth="1"/>
    <col min="1794" max="1794" width="8.5703125" style="1" customWidth="1"/>
    <col min="1795" max="1795" width="8" style="1" customWidth="1"/>
    <col min="1796" max="1796" width="10.42578125" style="1" customWidth="1"/>
    <col min="1797" max="1806" width="3.7109375" style="1" customWidth="1"/>
    <col min="1807" max="1807" width="4.28515625" style="1" bestFit="1" customWidth="1"/>
    <col min="1808" max="1823" width="3.7109375" style="1" customWidth="1"/>
    <col min="1824" max="1824" width="4" style="1" customWidth="1"/>
    <col min="1825" max="1825" width="3.42578125" style="1" customWidth="1"/>
    <col min="1826" max="1826" width="4.7109375" style="1" customWidth="1"/>
    <col min="1827" max="1827" width="3.28515625" style="1" customWidth="1"/>
    <col min="1828" max="1829" width="0" style="1" hidden="1" customWidth="1"/>
    <col min="1830" max="1830" width="11" style="1" customWidth="1"/>
    <col min="1831" max="1831" width="19.85546875" style="1" customWidth="1"/>
    <col min="1832" max="1834" width="12.7109375" style="1"/>
    <col min="1835" max="1835" width="13.85546875" style="1" customWidth="1"/>
    <col min="1836" max="2048" width="12.7109375" style="1"/>
    <col min="2049" max="2049" width="22.85546875" style="1" customWidth="1"/>
    <col min="2050" max="2050" width="8.5703125" style="1" customWidth="1"/>
    <col min="2051" max="2051" width="8" style="1" customWidth="1"/>
    <col min="2052" max="2052" width="10.42578125" style="1" customWidth="1"/>
    <col min="2053" max="2062" width="3.7109375" style="1" customWidth="1"/>
    <col min="2063" max="2063" width="4.28515625" style="1" bestFit="1" customWidth="1"/>
    <col min="2064" max="2079" width="3.7109375" style="1" customWidth="1"/>
    <col min="2080" max="2080" width="4" style="1" customWidth="1"/>
    <col min="2081" max="2081" width="3.42578125" style="1" customWidth="1"/>
    <col min="2082" max="2082" width="4.7109375" style="1" customWidth="1"/>
    <col min="2083" max="2083" width="3.28515625" style="1" customWidth="1"/>
    <col min="2084" max="2085" width="0" style="1" hidden="1" customWidth="1"/>
    <col min="2086" max="2086" width="11" style="1" customWidth="1"/>
    <col min="2087" max="2087" width="19.85546875" style="1" customWidth="1"/>
    <col min="2088" max="2090" width="12.7109375" style="1"/>
    <col min="2091" max="2091" width="13.85546875" style="1" customWidth="1"/>
    <col min="2092" max="2304" width="12.7109375" style="1"/>
    <col min="2305" max="2305" width="22.85546875" style="1" customWidth="1"/>
    <col min="2306" max="2306" width="8.5703125" style="1" customWidth="1"/>
    <col min="2307" max="2307" width="8" style="1" customWidth="1"/>
    <col min="2308" max="2308" width="10.42578125" style="1" customWidth="1"/>
    <col min="2309" max="2318" width="3.7109375" style="1" customWidth="1"/>
    <col min="2319" max="2319" width="4.28515625" style="1" bestFit="1" customWidth="1"/>
    <col min="2320" max="2335" width="3.7109375" style="1" customWidth="1"/>
    <col min="2336" max="2336" width="4" style="1" customWidth="1"/>
    <col min="2337" max="2337" width="3.42578125" style="1" customWidth="1"/>
    <col min="2338" max="2338" width="4.7109375" style="1" customWidth="1"/>
    <col min="2339" max="2339" width="3.28515625" style="1" customWidth="1"/>
    <col min="2340" max="2341" width="0" style="1" hidden="1" customWidth="1"/>
    <col min="2342" max="2342" width="11" style="1" customWidth="1"/>
    <col min="2343" max="2343" width="19.85546875" style="1" customWidth="1"/>
    <col min="2344" max="2346" width="12.7109375" style="1"/>
    <col min="2347" max="2347" width="13.85546875" style="1" customWidth="1"/>
    <col min="2348" max="2560" width="12.7109375" style="1"/>
    <col min="2561" max="2561" width="22.85546875" style="1" customWidth="1"/>
    <col min="2562" max="2562" width="8.5703125" style="1" customWidth="1"/>
    <col min="2563" max="2563" width="8" style="1" customWidth="1"/>
    <col min="2564" max="2564" width="10.42578125" style="1" customWidth="1"/>
    <col min="2565" max="2574" width="3.7109375" style="1" customWidth="1"/>
    <col min="2575" max="2575" width="4.28515625" style="1" bestFit="1" customWidth="1"/>
    <col min="2576" max="2591" width="3.7109375" style="1" customWidth="1"/>
    <col min="2592" max="2592" width="4" style="1" customWidth="1"/>
    <col min="2593" max="2593" width="3.42578125" style="1" customWidth="1"/>
    <col min="2594" max="2594" width="4.7109375" style="1" customWidth="1"/>
    <col min="2595" max="2595" width="3.28515625" style="1" customWidth="1"/>
    <col min="2596" max="2597" width="0" style="1" hidden="1" customWidth="1"/>
    <col min="2598" max="2598" width="11" style="1" customWidth="1"/>
    <col min="2599" max="2599" width="19.85546875" style="1" customWidth="1"/>
    <col min="2600" max="2602" width="12.7109375" style="1"/>
    <col min="2603" max="2603" width="13.85546875" style="1" customWidth="1"/>
    <col min="2604" max="2816" width="12.7109375" style="1"/>
    <col min="2817" max="2817" width="22.85546875" style="1" customWidth="1"/>
    <col min="2818" max="2818" width="8.5703125" style="1" customWidth="1"/>
    <col min="2819" max="2819" width="8" style="1" customWidth="1"/>
    <col min="2820" max="2820" width="10.42578125" style="1" customWidth="1"/>
    <col min="2821" max="2830" width="3.7109375" style="1" customWidth="1"/>
    <col min="2831" max="2831" width="4.28515625" style="1" bestFit="1" customWidth="1"/>
    <col min="2832" max="2847" width="3.7109375" style="1" customWidth="1"/>
    <col min="2848" max="2848" width="4" style="1" customWidth="1"/>
    <col min="2849" max="2849" width="3.42578125" style="1" customWidth="1"/>
    <col min="2850" max="2850" width="4.7109375" style="1" customWidth="1"/>
    <col min="2851" max="2851" width="3.28515625" style="1" customWidth="1"/>
    <col min="2852" max="2853" width="0" style="1" hidden="1" customWidth="1"/>
    <col min="2854" max="2854" width="11" style="1" customWidth="1"/>
    <col min="2855" max="2855" width="19.85546875" style="1" customWidth="1"/>
    <col min="2856" max="2858" width="12.7109375" style="1"/>
    <col min="2859" max="2859" width="13.85546875" style="1" customWidth="1"/>
    <col min="2860" max="3072" width="12.7109375" style="1"/>
    <col min="3073" max="3073" width="22.85546875" style="1" customWidth="1"/>
    <col min="3074" max="3074" width="8.5703125" style="1" customWidth="1"/>
    <col min="3075" max="3075" width="8" style="1" customWidth="1"/>
    <col min="3076" max="3076" width="10.42578125" style="1" customWidth="1"/>
    <col min="3077" max="3086" width="3.7109375" style="1" customWidth="1"/>
    <col min="3087" max="3087" width="4.28515625" style="1" bestFit="1" customWidth="1"/>
    <col min="3088" max="3103" width="3.7109375" style="1" customWidth="1"/>
    <col min="3104" max="3104" width="4" style="1" customWidth="1"/>
    <col min="3105" max="3105" width="3.42578125" style="1" customWidth="1"/>
    <col min="3106" max="3106" width="4.7109375" style="1" customWidth="1"/>
    <col min="3107" max="3107" width="3.28515625" style="1" customWidth="1"/>
    <col min="3108" max="3109" width="0" style="1" hidden="1" customWidth="1"/>
    <col min="3110" max="3110" width="11" style="1" customWidth="1"/>
    <col min="3111" max="3111" width="19.85546875" style="1" customWidth="1"/>
    <col min="3112" max="3114" width="12.7109375" style="1"/>
    <col min="3115" max="3115" width="13.85546875" style="1" customWidth="1"/>
    <col min="3116" max="3328" width="12.7109375" style="1"/>
    <col min="3329" max="3329" width="22.85546875" style="1" customWidth="1"/>
    <col min="3330" max="3330" width="8.5703125" style="1" customWidth="1"/>
    <col min="3331" max="3331" width="8" style="1" customWidth="1"/>
    <col min="3332" max="3332" width="10.42578125" style="1" customWidth="1"/>
    <col min="3333" max="3342" width="3.7109375" style="1" customWidth="1"/>
    <col min="3343" max="3343" width="4.28515625" style="1" bestFit="1" customWidth="1"/>
    <col min="3344" max="3359" width="3.7109375" style="1" customWidth="1"/>
    <col min="3360" max="3360" width="4" style="1" customWidth="1"/>
    <col min="3361" max="3361" width="3.42578125" style="1" customWidth="1"/>
    <col min="3362" max="3362" width="4.7109375" style="1" customWidth="1"/>
    <col min="3363" max="3363" width="3.28515625" style="1" customWidth="1"/>
    <col min="3364" max="3365" width="0" style="1" hidden="1" customWidth="1"/>
    <col min="3366" max="3366" width="11" style="1" customWidth="1"/>
    <col min="3367" max="3367" width="19.85546875" style="1" customWidth="1"/>
    <col min="3368" max="3370" width="12.7109375" style="1"/>
    <col min="3371" max="3371" width="13.85546875" style="1" customWidth="1"/>
    <col min="3372" max="3584" width="12.7109375" style="1"/>
    <col min="3585" max="3585" width="22.85546875" style="1" customWidth="1"/>
    <col min="3586" max="3586" width="8.5703125" style="1" customWidth="1"/>
    <col min="3587" max="3587" width="8" style="1" customWidth="1"/>
    <col min="3588" max="3588" width="10.42578125" style="1" customWidth="1"/>
    <col min="3589" max="3598" width="3.7109375" style="1" customWidth="1"/>
    <col min="3599" max="3599" width="4.28515625" style="1" bestFit="1" customWidth="1"/>
    <col min="3600" max="3615" width="3.7109375" style="1" customWidth="1"/>
    <col min="3616" max="3616" width="4" style="1" customWidth="1"/>
    <col min="3617" max="3617" width="3.42578125" style="1" customWidth="1"/>
    <col min="3618" max="3618" width="4.7109375" style="1" customWidth="1"/>
    <col min="3619" max="3619" width="3.28515625" style="1" customWidth="1"/>
    <col min="3620" max="3621" width="0" style="1" hidden="1" customWidth="1"/>
    <col min="3622" max="3622" width="11" style="1" customWidth="1"/>
    <col min="3623" max="3623" width="19.85546875" style="1" customWidth="1"/>
    <col min="3624" max="3626" width="12.7109375" style="1"/>
    <col min="3627" max="3627" width="13.85546875" style="1" customWidth="1"/>
    <col min="3628" max="3840" width="12.7109375" style="1"/>
    <col min="3841" max="3841" width="22.85546875" style="1" customWidth="1"/>
    <col min="3842" max="3842" width="8.5703125" style="1" customWidth="1"/>
    <col min="3843" max="3843" width="8" style="1" customWidth="1"/>
    <col min="3844" max="3844" width="10.42578125" style="1" customWidth="1"/>
    <col min="3845" max="3854" width="3.7109375" style="1" customWidth="1"/>
    <col min="3855" max="3855" width="4.28515625" style="1" bestFit="1" customWidth="1"/>
    <col min="3856" max="3871" width="3.7109375" style="1" customWidth="1"/>
    <col min="3872" max="3872" width="4" style="1" customWidth="1"/>
    <col min="3873" max="3873" width="3.42578125" style="1" customWidth="1"/>
    <col min="3874" max="3874" width="4.7109375" style="1" customWidth="1"/>
    <col min="3875" max="3875" width="3.28515625" style="1" customWidth="1"/>
    <col min="3876" max="3877" width="0" style="1" hidden="1" customWidth="1"/>
    <col min="3878" max="3878" width="11" style="1" customWidth="1"/>
    <col min="3879" max="3879" width="19.85546875" style="1" customWidth="1"/>
    <col min="3880" max="3882" width="12.7109375" style="1"/>
    <col min="3883" max="3883" width="13.85546875" style="1" customWidth="1"/>
    <col min="3884" max="4096" width="12.7109375" style="1"/>
    <col min="4097" max="4097" width="22.85546875" style="1" customWidth="1"/>
    <col min="4098" max="4098" width="8.5703125" style="1" customWidth="1"/>
    <col min="4099" max="4099" width="8" style="1" customWidth="1"/>
    <col min="4100" max="4100" width="10.42578125" style="1" customWidth="1"/>
    <col min="4101" max="4110" width="3.7109375" style="1" customWidth="1"/>
    <col min="4111" max="4111" width="4.28515625" style="1" bestFit="1" customWidth="1"/>
    <col min="4112" max="4127" width="3.7109375" style="1" customWidth="1"/>
    <col min="4128" max="4128" width="4" style="1" customWidth="1"/>
    <col min="4129" max="4129" width="3.42578125" style="1" customWidth="1"/>
    <col min="4130" max="4130" width="4.7109375" style="1" customWidth="1"/>
    <col min="4131" max="4131" width="3.28515625" style="1" customWidth="1"/>
    <col min="4132" max="4133" width="0" style="1" hidden="1" customWidth="1"/>
    <col min="4134" max="4134" width="11" style="1" customWidth="1"/>
    <col min="4135" max="4135" width="19.85546875" style="1" customWidth="1"/>
    <col min="4136" max="4138" width="12.7109375" style="1"/>
    <col min="4139" max="4139" width="13.85546875" style="1" customWidth="1"/>
    <col min="4140" max="4352" width="12.7109375" style="1"/>
    <col min="4353" max="4353" width="22.85546875" style="1" customWidth="1"/>
    <col min="4354" max="4354" width="8.5703125" style="1" customWidth="1"/>
    <col min="4355" max="4355" width="8" style="1" customWidth="1"/>
    <col min="4356" max="4356" width="10.42578125" style="1" customWidth="1"/>
    <col min="4357" max="4366" width="3.7109375" style="1" customWidth="1"/>
    <col min="4367" max="4367" width="4.28515625" style="1" bestFit="1" customWidth="1"/>
    <col min="4368" max="4383" width="3.7109375" style="1" customWidth="1"/>
    <col min="4384" max="4384" width="4" style="1" customWidth="1"/>
    <col min="4385" max="4385" width="3.42578125" style="1" customWidth="1"/>
    <col min="4386" max="4386" width="4.7109375" style="1" customWidth="1"/>
    <col min="4387" max="4387" width="3.28515625" style="1" customWidth="1"/>
    <col min="4388" max="4389" width="0" style="1" hidden="1" customWidth="1"/>
    <col min="4390" max="4390" width="11" style="1" customWidth="1"/>
    <col min="4391" max="4391" width="19.85546875" style="1" customWidth="1"/>
    <col min="4392" max="4394" width="12.7109375" style="1"/>
    <col min="4395" max="4395" width="13.85546875" style="1" customWidth="1"/>
    <col min="4396" max="4608" width="12.7109375" style="1"/>
    <col min="4609" max="4609" width="22.85546875" style="1" customWidth="1"/>
    <col min="4610" max="4610" width="8.5703125" style="1" customWidth="1"/>
    <col min="4611" max="4611" width="8" style="1" customWidth="1"/>
    <col min="4612" max="4612" width="10.42578125" style="1" customWidth="1"/>
    <col min="4613" max="4622" width="3.7109375" style="1" customWidth="1"/>
    <col min="4623" max="4623" width="4.28515625" style="1" bestFit="1" customWidth="1"/>
    <col min="4624" max="4639" width="3.7109375" style="1" customWidth="1"/>
    <col min="4640" max="4640" width="4" style="1" customWidth="1"/>
    <col min="4641" max="4641" width="3.42578125" style="1" customWidth="1"/>
    <col min="4642" max="4642" width="4.7109375" style="1" customWidth="1"/>
    <col min="4643" max="4643" width="3.28515625" style="1" customWidth="1"/>
    <col min="4644" max="4645" width="0" style="1" hidden="1" customWidth="1"/>
    <col min="4646" max="4646" width="11" style="1" customWidth="1"/>
    <col min="4647" max="4647" width="19.85546875" style="1" customWidth="1"/>
    <col min="4648" max="4650" width="12.7109375" style="1"/>
    <col min="4651" max="4651" width="13.85546875" style="1" customWidth="1"/>
    <col min="4652" max="4864" width="12.7109375" style="1"/>
    <col min="4865" max="4865" width="22.85546875" style="1" customWidth="1"/>
    <col min="4866" max="4866" width="8.5703125" style="1" customWidth="1"/>
    <col min="4867" max="4867" width="8" style="1" customWidth="1"/>
    <col min="4868" max="4868" width="10.42578125" style="1" customWidth="1"/>
    <col min="4869" max="4878" width="3.7109375" style="1" customWidth="1"/>
    <col min="4879" max="4879" width="4.28515625" style="1" bestFit="1" customWidth="1"/>
    <col min="4880" max="4895" width="3.7109375" style="1" customWidth="1"/>
    <col min="4896" max="4896" width="4" style="1" customWidth="1"/>
    <col min="4897" max="4897" width="3.42578125" style="1" customWidth="1"/>
    <col min="4898" max="4898" width="4.7109375" style="1" customWidth="1"/>
    <col min="4899" max="4899" width="3.28515625" style="1" customWidth="1"/>
    <col min="4900" max="4901" width="0" style="1" hidden="1" customWidth="1"/>
    <col min="4902" max="4902" width="11" style="1" customWidth="1"/>
    <col min="4903" max="4903" width="19.85546875" style="1" customWidth="1"/>
    <col min="4904" max="4906" width="12.7109375" style="1"/>
    <col min="4907" max="4907" width="13.85546875" style="1" customWidth="1"/>
    <col min="4908" max="5120" width="12.7109375" style="1"/>
    <col min="5121" max="5121" width="22.85546875" style="1" customWidth="1"/>
    <col min="5122" max="5122" width="8.5703125" style="1" customWidth="1"/>
    <col min="5123" max="5123" width="8" style="1" customWidth="1"/>
    <col min="5124" max="5124" width="10.42578125" style="1" customWidth="1"/>
    <col min="5125" max="5134" width="3.7109375" style="1" customWidth="1"/>
    <col min="5135" max="5135" width="4.28515625" style="1" bestFit="1" customWidth="1"/>
    <col min="5136" max="5151" width="3.7109375" style="1" customWidth="1"/>
    <col min="5152" max="5152" width="4" style="1" customWidth="1"/>
    <col min="5153" max="5153" width="3.42578125" style="1" customWidth="1"/>
    <col min="5154" max="5154" width="4.7109375" style="1" customWidth="1"/>
    <col min="5155" max="5155" width="3.28515625" style="1" customWidth="1"/>
    <col min="5156" max="5157" width="0" style="1" hidden="1" customWidth="1"/>
    <col min="5158" max="5158" width="11" style="1" customWidth="1"/>
    <col min="5159" max="5159" width="19.85546875" style="1" customWidth="1"/>
    <col min="5160" max="5162" width="12.7109375" style="1"/>
    <col min="5163" max="5163" width="13.85546875" style="1" customWidth="1"/>
    <col min="5164" max="5376" width="12.7109375" style="1"/>
    <col min="5377" max="5377" width="22.85546875" style="1" customWidth="1"/>
    <col min="5378" max="5378" width="8.5703125" style="1" customWidth="1"/>
    <col min="5379" max="5379" width="8" style="1" customWidth="1"/>
    <col min="5380" max="5380" width="10.42578125" style="1" customWidth="1"/>
    <col min="5381" max="5390" width="3.7109375" style="1" customWidth="1"/>
    <col min="5391" max="5391" width="4.28515625" style="1" bestFit="1" customWidth="1"/>
    <col min="5392" max="5407" width="3.7109375" style="1" customWidth="1"/>
    <col min="5408" max="5408" width="4" style="1" customWidth="1"/>
    <col min="5409" max="5409" width="3.42578125" style="1" customWidth="1"/>
    <col min="5410" max="5410" width="4.7109375" style="1" customWidth="1"/>
    <col min="5411" max="5411" width="3.28515625" style="1" customWidth="1"/>
    <col min="5412" max="5413" width="0" style="1" hidden="1" customWidth="1"/>
    <col min="5414" max="5414" width="11" style="1" customWidth="1"/>
    <col min="5415" max="5415" width="19.85546875" style="1" customWidth="1"/>
    <col min="5416" max="5418" width="12.7109375" style="1"/>
    <col min="5419" max="5419" width="13.85546875" style="1" customWidth="1"/>
    <col min="5420" max="5632" width="12.7109375" style="1"/>
    <col min="5633" max="5633" width="22.85546875" style="1" customWidth="1"/>
    <col min="5634" max="5634" width="8.5703125" style="1" customWidth="1"/>
    <col min="5635" max="5635" width="8" style="1" customWidth="1"/>
    <col min="5636" max="5636" width="10.42578125" style="1" customWidth="1"/>
    <col min="5637" max="5646" width="3.7109375" style="1" customWidth="1"/>
    <col min="5647" max="5647" width="4.28515625" style="1" bestFit="1" customWidth="1"/>
    <col min="5648" max="5663" width="3.7109375" style="1" customWidth="1"/>
    <col min="5664" max="5664" width="4" style="1" customWidth="1"/>
    <col min="5665" max="5665" width="3.42578125" style="1" customWidth="1"/>
    <col min="5666" max="5666" width="4.7109375" style="1" customWidth="1"/>
    <col min="5667" max="5667" width="3.28515625" style="1" customWidth="1"/>
    <col min="5668" max="5669" width="0" style="1" hidden="1" customWidth="1"/>
    <col min="5670" max="5670" width="11" style="1" customWidth="1"/>
    <col min="5671" max="5671" width="19.85546875" style="1" customWidth="1"/>
    <col min="5672" max="5674" width="12.7109375" style="1"/>
    <col min="5675" max="5675" width="13.85546875" style="1" customWidth="1"/>
    <col min="5676" max="5888" width="12.7109375" style="1"/>
    <col min="5889" max="5889" width="22.85546875" style="1" customWidth="1"/>
    <col min="5890" max="5890" width="8.5703125" style="1" customWidth="1"/>
    <col min="5891" max="5891" width="8" style="1" customWidth="1"/>
    <col min="5892" max="5892" width="10.42578125" style="1" customWidth="1"/>
    <col min="5893" max="5902" width="3.7109375" style="1" customWidth="1"/>
    <col min="5903" max="5903" width="4.28515625" style="1" bestFit="1" customWidth="1"/>
    <col min="5904" max="5919" width="3.7109375" style="1" customWidth="1"/>
    <col min="5920" max="5920" width="4" style="1" customWidth="1"/>
    <col min="5921" max="5921" width="3.42578125" style="1" customWidth="1"/>
    <col min="5922" max="5922" width="4.7109375" style="1" customWidth="1"/>
    <col min="5923" max="5923" width="3.28515625" style="1" customWidth="1"/>
    <col min="5924" max="5925" width="0" style="1" hidden="1" customWidth="1"/>
    <col min="5926" max="5926" width="11" style="1" customWidth="1"/>
    <col min="5927" max="5927" width="19.85546875" style="1" customWidth="1"/>
    <col min="5928" max="5930" width="12.7109375" style="1"/>
    <col min="5931" max="5931" width="13.85546875" style="1" customWidth="1"/>
    <col min="5932" max="6144" width="12.7109375" style="1"/>
    <col min="6145" max="6145" width="22.85546875" style="1" customWidth="1"/>
    <col min="6146" max="6146" width="8.5703125" style="1" customWidth="1"/>
    <col min="6147" max="6147" width="8" style="1" customWidth="1"/>
    <col min="6148" max="6148" width="10.42578125" style="1" customWidth="1"/>
    <col min="6149" max="6158" width="3.7109375" style="1" customWidth="1"/>
    <col min="6159" max="6159" width="4.28515625" style="1" bestFit="1" customWidth="1"/>
    <col min="6160" max="6175" width="3.7109375" style="1" customWidth="1"/>
    <col min="6176" max="6176" width="4" style="1" customWidth="1"/>
    <col min="6177" max="6177" width="3.42578125" style="1" customWidth="1"/>
    <col min="6178" max="6178" width="4.7109375" style="1" customWidth="1"/>
    <col min="6179" max="6179" width="3.28515625" style="1" customWidth="1"/>
    <col min="6180" max="6181" width="0" style="1" hidden="1" customWidth="1"/>
    <col min="6182" max="6182" width="11" style="1" customWidth="1"/>
    <col min="6183" max="6183" width="19.85546875" style="1" customWidth="1"/>
    <col min="6184" max="6186" width="12.7109375" style="1"/>
    <col min="6187" max="6187" width="13.85546875" style="1" customWidth="1"/>
    <col min="6188" max="6400" width="12.7109375" style="1"/>
    <col min="6401" max="6401" width="22.85546875" style="1" customWidth="1"/>
    <col min="6402" max="6402" width="8.5703125" style="1" customWidth="1"/>
    <col min="6403" max="6403" width="8" style="1" customWidth="1"/>
    <col min="6404" max="6404" width="10.42578125" style="1" customWidth="1"/>
    <col min="6405" max="6414" width="3.7109375" style="1" customWidth="1"/>
    <col min="6415" max="6415" width="4.28515625" style="1" bestFit="1" customWidth="1"/>
    <col min="6416" max="6431" width="3.7109375" style="1" customWidth="1"/>
    <col min="6432" max="6432" width="4" style="1" customWidth="1"/>
    <col min="6433" max="6433" width="3.42578125" style="1" customWidth="1"/>
    <col min="6434" max="6434" width="4.7109375" style="1" customWidth="1"/>
    <col min="6435" max="6435" width="3.28515625" style="1" customWidth="1"/>
    <col min="6436" max="6437" width="0" style="1" hidden="1" customWidth="1"/>
    <col min="6438" max="6438" width="11" style="1" customWidth="1"/>
    <col min="6439" max="6439" width="19.85546875" style="1" customWidth="1"/>
    <col min="6440" max="6442" width="12.7109375" style="1"/>
    <col min="6443" max="6443" width="13.85546875" style="1" customWidth="1"/>
    <col min="6444" max="6656" width="12.7109375" style="1"/>
    <col min="6657" max="6657" width="22.85546875" style="1" customWidth="1"/>
    <col min="6658" max="6658" width="8.5703125" style="1" customWidth="1"/>
    <col min="6659" max="6659" width="8" style="1" customWidth="1"/>
    <col min="6660" max="6660" width="10.42578125" style="1" customWidth="1"/>
    <col min="6661" max="6670" width="3.7109375" style="1" customWidth="1"/>
    <col min="6671" max="6671" width="4.28515625" style="1" bestFit="1" customWidth="1"/>
    <col min="6672" max="6687" width="3.7109375" style="1" customWidth="1"/>
    <col min="6688" max="6688" width="4" style="1" customWidth="1"/>
    <col min="6689" max="6689" width="3.42578125" style="1" customWidth="1"/>
    <col min="6690" max="6690" width="4.7109375" style="1" customWidth="1"/>
    <col min="6691" max="6691" width="3.28515625" style="1" customWidth="1"/>
    <col min="6692" max="6693" width="0" style="1" hidden="1" customWidth="1"/>
    <col min="6694" max="6694" width="11" style="1" customWidth="1"/>
    <col min="6695" max="6695" width="19.85546875" style="1" customWidth="1"/>
    <col min="6696" max="6698" width="12.7109375" style="1"/>
    <col min="6699" max="6699" width="13.85546875" style="1" customWidth="1"/>
    <col min="6700" max="6912" width="12.7109375" style="1"/>
    <col min="6913" max="6913" width="22.85546875" style="1" customWidth="1"/>
    <col min="6914" max="6914" width="8.5703125" style="1" customWidth="1"/>
    <col min="6915" max="6915" width="8" style="1" customWidth="1"/>
    <col min="6916" max="6916" width="10.42578125" style="1" customWidth="1"/>
    <col min="6917" max="6926" width="3.7109375" style="1" customWidth="1"/>
    <col min="6927" max="6927" width="4.28515625" style="1" bestFit="1" customWidth="1"/>
    <col min="6928" max="6943" width="3.7109375" style="1" customWidth="1"/>
    <col min="6944" max="6944" width="4" style="1" customWidth="1"/>
    <col min="6945" max="6945" width="3.42578125" style="1" customWidth="1"/>
    <col min="6946" max="6946" width="4.7109375" style="1" customWidth="1"/>
    <col min="6947" max="6947" width="3.28515625" style="1" customWidth="1"/>
    <col min="6948" max="6949" width="0" style="1" hidden="1" customWidth="1"/>
    <col min="6950" max="6950" width="11" style="1" customWidth="1"/>
    <col min="6951" max="6951" width="19.85546875" style="1" customWidth="1"/>
    <col min="6952" max="6954" width="12.7109375" style="1"/>
    <col min="6955" max="6955" width="13.85546875" style="1" customWidth="1"/>
    <col min="6956" max="7168" width="12.7109375" style="1"/>
    <col min="7169" max="7169" width="22.85546875" style="1" customWidth="1"/>
    <col min="7170" max="7170" width="8.5703125" style="1" customWidth="1"/>
    <col min="7171" max="7171" width="8" style="1" customWidth="1"/>
    <col min="7172" max="7172" width="10.42578125" style="1" customWidth="1"/>
    <col min="7173" max="7182" width="3.7109375" style="1" customWidth="1"/>
    <col min="7183" max="7183" width="4.28515625" style="1" bestFit="1" customWidth="1"/>
    <col min="7184" max="7199" width="3.7109375" style="1" customWidth="1"/>
    <col min="7200" max="7200" width="4" style="1" customWidth="1"/>
    <col min="7201" max="7201" width="3.42578125" style="1" customWidth="1"/>
    <col min="7202" max="7202" width="4.7109375" style="1" customWidth="1"/>
    <col min="7203" max="7203" width="3.28515625" style="1" customWidth="1"/>
    <col min="7204" max="7205" width="0" style="1" hidden="1" customWidth="1"/>
    <col min="7206" max="7206" width="11" style="1" customWidth="1"/>
    <col min="7207" max="7207" width="19.85546875" style="1" customWidth="1"/>
    <col min="7208" max="7210" width="12.7109375" style="1"/>
    <col min="7211" max="7211" width="13.85546875" style="1" customWidth="1"/>
    <col min="7212" max="7424" width="12.7109375" style="1"/>
    <col min="7425" max="7425" width="22.85546875" style="1" customWidth="1"/>
    <col min="7426" max="7426" width="8.5703125" style="1" customWidth="1"/>
    <col min="7427" max="7427" width="8" style="1" customWidth="1"/>
    <col min="7428" max="7428" width="10.42578125" style="1" customWidth="1"/>
    <col min="7429" max="7438" width="3.7109375" style="1" customWidth="1"/>
    <col min="7439" max="7439" width="4.28515625" style="1" bestFit="1" customWidth="1"/>
    <col min="7440" max="7455" width="3.7109375" style="1" customWidth="1"/>
    <col min="7456" max="7456" width="4" style="1" customWidth="1"/>
    <col min="7457" max="7457" width="3.42578125" style="1" customWidth="1"/>
    <col min="7458" max="7458" width="4.7109375" style="1" customWidth="1"/>
    <col min="7459" max="7459" width="3.28515625" style="1" customWidth="1"/>
    <col min="7460" max="7461" width="0" style="1" hidden="1" customWidth="1"/>
    <col min="7462" max="7462" width="11" style="1" customWidth="1"/>
    <col min="7463" max="7463" width="19.85546875" style="1" customWidth="1"/>
    <col min="7464" max="7466" width="12.7109375" style="1"/>
    <col min="7467" max="7467" width="13.85546875" style="1" customWidth="1"/>
    <col min="7468" max="7680" width="12.7109375" style="1"/>
    <col min="7681" max="7681" width="22.85546875" style="1" customWidth="1"/>
    <col min="7682" max="7682" width="8.5703125" style="1" customWidth="1"/>
    <col min="7683" max="7683" width="8" style="1" customWidth="1"/>
    <col min="7684" max="7684" width="10.42578125" style="1" customWidth="1"/>
    <col min="7685" max="7694" width="3.7109375" style="1" customWidth="1"/>
    <col min="7695" max="7695" width="4.28515625" style="1" bestFit="1" customWidth="1"/>
    <col min="7696" max="7711" width="3.7109375" style="1" customWidth="1"/>
    <col min="7712" max="7712" width="4" style="1" customWidth="1"/>
    <col min="7713" max="7713" width="3.42578125" style="1" customWidth="1"/>
    <col min="7714" max="7714" width="4.7109375" style="1" customWidth="1"/>
    <col min="7715" max="7715" width="3.28515625" style="1" customWidth="1"/>
    <col min="7716" max="7717" width="0" style="1" hidden="1" customWidth="1"/>
    <col min="7718" max="7718" width="11" style="1" customWidth="1"/>
    <col min="7719" max="7719" width="19.85546875" style="1" customWidth="1"/>
    <col min="7720" max="7722" width="12.7109375" style="1"/>
    <col min="7723" max="7723" width="13.85546875" style="1" customWidth="1"/>
    <col min="7724" max="7936" width="12.7109375" style="1"/>
    <col min="7937" max="7937" width="22.85546875" style="1" customWidth="1"/>
    <col min="7938" max="7938" width="8.5703125" style="1" customWidth="1"/>
    <col min="7939" max="7939" width="8" style="1" customWidth="1"/>
    <col min="7940" max="7940" width="10.42578125" style="1" customWidth="1"/>
    <col min="7941" max="7950" width="3.7109375" style="1" customWidth="1"/>
    <col min="7951" max="7951" width="4.28515625" style="1" bestFit="1" customWidth="1"/>
    <col min="7952" max="7967" width="3.7109375" style="1" customWidth="1"/>
    <col min="7968" max="7968" width="4" style="1" customWidth="1"/>
    <col min="7969" max="7969" width="3.42578125" style="1" customWidth="1"/>
    <col min="7970" max="7970" width="4.7109375" style="1" customWidth="1"/>
    <col min="7971" max="7971" width="3.28515625" style="1" customWidth="1"/>
    <col min="7972" max="7973" width="0" style="1" hidden="1" customWidth="1"/>
    <col min="7974" max="7974" width="11" style="1" customWidth="1"/>
    <col min="7975" max="7975" width="19.85546875" style="1" customWidth="1"/>
    <col min="7976" max="7978" width="12.7109375" style="1"/>
    <col min="7979" max="7979" width="13.85546875" style="1" customWidth="1"/>
    <col min="7980" max="8192" width="12.7109375" style="1"/>
    <col min="8193" max="8193" width="22.85546875" style="1" customWidth="1"/>
    <col min="8194" max="8194" width="8.5703125" style="1" customWidth="1"/>
    <col min="8195" max="8195" width="8" style="1" customWidth="1"/>
    <col min="8196" max="8196" width="10.42578125" style="1" customWidth="1"/>
    <col min="8197" max="8206" width="3.7109375" style="1" customWidth="1"/>
    <col min="8207" max="8207" width="4.28515625" style="1" bestFit="1" customWidth="1"/>
    <col min="8208" max="8223" width="3.7109375" style="1" customWidth="1"/>
    <col min="8224" max="8224" width="4" style="1" customWidth="1"/>
    <col min="8225" max="8225" width="3.42578125" style="1" customWidth="1"/>
    <col min="8226" max="8226" width="4.7109375" style="1" customWidth="1"/>
    <col min="8227" max="8227" width="3.28515625" style="1" customWidth="1"/>
    <col min="8228" max="8229" width="0" style="1" hidden="1" customWidth="1"/>
    <col min="8230" max="8230" width="11" style="1" customWidth="1"/>
    <col min="8231" max="8231" width="19.85546875" style="1" customWidth="1"/>
    <col min="8232" max="8234" width="12.7109375" style="1"/>
    <col min="8235" max="8235" width="13.85546875" style="1" customWidth="1"/>
    <col min="8236" max="8448" width="12.7109375" style="1"/>
    <col min="8449" max="8449" width="22.85546875" style="1" customWidth="1"/>
    <col min="8450" max="8450" width="8.5703125" style="1" customWidth="1"/>
    <col min="8451" max="8451" width="8" style="1" customWidth="1"/>
    <col min="8452" max="8452" width="10.42578125" style="1" customWidth="1"/>
    <col min="8453" max="8462" width="3.7109375" style="1" customWidth="1"/>
    <col min="8463" max="8463" width="4.28515625" style="1" bestFit="1" customWidth="1"/>
    <col min="8464" max="8479" width="3.7109375" style="1" customWidth="1"/>
    <col min="8480" max="8480" width="4" style="1" customWidth="1"/>
    <col min="8481" max="8481" width="3.42578125" style="1" customWidth="1"/>
    <col min="8482" max="8482" width="4.7109375" style="1" customWidth="1"/>
    <col min="8483" max="8483" width="3.28515625" style="1" customWidth="1"/>
    <col min="8484" max="8485" width="0" style="1" hidden="1" customWidth="1"/>
    <col min="8486" max="8486" width="11" style="1" customWidth="1"/>
    <col min="8487" max="8487" width="19.85546875" style="1" customWidth="1"/>
    <col min="8488" max="8490" width="12.7109375" style="1"/>
    <col min="8491" max="8491" width="13.85546875" style="1" customWidth="1"/>
    <col min="8492" max="8704" width="12.7109375" style="1"/>
    <col min="8705" max="8705" width="22.85546875" style="1" customWidth="1"/>
    <col min="8706" max="8706" width="8.5703125" style="1" customWidth="1"/>
    <col min="8707" max="8707" width="8" style="1" customWidth="1"/>
    <col min="8708" max="8708" width="10.42578125" style="1" customWidth="1"/>
    <col min="8709" max="8718" width="3.7109375" style="1" customWidth="1"/>
    <col min="8719" max="8719" width="4.28515625" style="1" bestFit="1" customWidth="1"/>
    <col min="8720" max="8735" width="3.7109375" style="1" customWidth="1"/>
    <col min="8736" max="8736" width="4" style="1" customWidth="1"/>
    <col min="8737" max="8737" width="3.42578125" style="1" customWidth="1"/>
    <col min="8738" max="8738" width="4.7109375" style="1" customWidth="1"/>
    <col min="8739" max="8739" width="3.28515625" style="1" customWidth="1"/>
    <col min="8740" max="8741" width="0" style="1" hidden="1" customWidth="1"/>
    <col min="8742" max="8742" width="11" style="1" customWidth="1"/>
    <col min="8743" max="8743" width="19.85546875" style="1" customWidth="1"/>
    <col min="8744" max="8746" width="12.7109375" style="1"/>
    <col min="8747" max="8747" width="13.85546875" style="1" customWidth="1"/>
    <col min="8748" max="8960" width="12.7109375" style="1"/>
    <col min="8961" max="8961" width="22.85546875" style="1" customWidth="1"/>
    <col min="8962" max="8962" width="8.5703125" style="1" customWidth="1"/>
    <col min="8963" max="8963" width="8" style="1" customWidth="1"/>
    <col min="8964" max="8964" width="10.42578125" style="1" customWidth="1"/>
    <col min="8965" max="8974" width="3.7109375" style="1" customWidth="1"/>
    <col min="8975" max="8975" width="4.28515625" style="1" bestFit="1" customWidth="1"/>
    <col min="8976" max="8991" width="3.7109375" style="1" customWidth="1"/>
    <col min="8992" max="8992" width="4" style="1" customWidth="1"/>
    <col min="8993" max="8993" width="3.42578125" style="1" customWidth="1"/>
    <col min="8994" max="8994" width="4.7109375" style="1" customWidth="1"/>
    <col min="8995" max="8995" width="3.28515625" style="1" customWidth="1"/>
    <col min="8996" max="8997" width="0" style="1" hidden="1" customWidth="1"/>
    <col min="8998" max="8998" width="11" style="1" customWidth="1"/>
    <col min="8999" max="8999" width="19.85546875" style="1" customWidth="1"/>
    <col min="9000" max="9002" width="12.7109375" style="1"/>
    <col min="9003" max="9003" width="13.85546875" style="1" customWidth="1"/>
    <col min="9004" max="9216" width="12.7109375" style="1"/>
    <col min="9217" max="9217" width="22.85546875" style="1" customWidth="1"/>
    <col min="9218" max="9218" width="8.5703125" style="1" customWidth="1"/>
    <col min="9219" max="9219" width="8" style="1" customWidth="1"/>
    <col min="9220" max="9220" width="10.42578125" style="1" customWidth="1"/>
    <col min="9221" max="9230" width="3.7109375" style="1" customWidth="1"/>
    <col min="9231" max="9231" width="4.28515625" style="1" bestFit="1" customWidth="1"/>
    <col min="9232" max="9247" width="3.7109375" style="1" customWidth="1"/>
    <col min="9248" max="9248" width="4" style="1" customWidth="1"/>
    <col min="9249" max="9249" width="3.42578125" style="1" customWidth="1"/>
    <col min="9250" max="9250" width="4.7109375" style="1" customWidth="1"/>
    <col min="9251" max="9251" width="3.28515625" style="1" customWidth="1"/>
    <col min="9252" max="9253" width="0" style="1" hidden="1" customWidth="1"/>
    <col min="9254" max="9254" width="11" style="1" customWidth="1"/>
    <col min="9255" max="9255" width="19.85546875" style="1" customWidth="1"/>
    <col min="9256" max="9258" width="12.7109375" style="1"/>
    <col min="9259" max="9259" width="13.85546875" style="1" customWidth="1"/>
    <col min="9260" max="9472" width="12.7109375" style="1"/>
    <col min="9473" max="9473" width="22.85546875" style="1" customWidth="1"/>
    <col min="9474" max="9474" width="8.5703125" style="1" customWidth="1"/>
    <col min="9475" max="9475" width="8" style="1" customWidth="1"/>
    <col min="9476" max="9476" width="10.42578125" style="1" customWidth="1"/>
    <col min="9477" max="9486" width="3.7109375" style="1" customWidth="1"/>
    <col min="9487" max="9487" width="4.28515625" style="1" bestFit="1" customWidth="1"/>
    <col min="9488" max="9503" width="3.7109375" style="1" customWidth="1"/>
    <col min="9504" max="9504" width="4" style="1" customWidth="1"/>
    <col min="9505" max="9505" width="3.42578125" style="1" customWidth="1"/>
    <col min="9506" max="9506" width="4.7109375" style="1" customWidth="1"/>
    <col min="9507" max="9507" width="3.28515625" style="1" customWidth="1"/>
    <col min="9508" max="9509" width="0" style="1" hidden="1" customWidth="1"/>
    <col min="9510" max="9510" width="11" style="1" customWidth="1"/>
    <col min="9511" max="9511" width="19.85546875" style="1" customWidth="1"/>
    <col min="9512" max="9514" width="12.7109375" style="1"/>
    <col min="9515" max="9515" width="13.85546875" style="1" customWidth="1"/>
    <col min="9516" max="9728" width="12.7109375" style="1"/>
    <col min="9729" max="9729" width="22.85546875" style="1" customWidth="1"/>
    <col min="9730" max="9730" width="8.5703125" style="1" customWidth="1"/>
    <col min="9731" max="9731" width="8" style="1" customWidth="1"/>
    <col min="9732" max="9732" width="10.42578125" style="1" customWidth="1"/>
    <col min="9733" max="9742" width="3.7109375" style="1" customWidth="1"/>
    <col min="9743" max="9743" width="4.28515625" style="1" bestFit="1" customWidth="1"/>
    <col min="9744" max="9759" width="3.7109375" style="1" customWidth="1"/>
    <col min="9760" max="9760" width="4" style="1" customWidth="1"/>
    <col min="9761" max="9761" width="3.42578125" style="1" customWidth="1"/>
    <col min="9762" max="9762" width="4.7109375" style="1" customWidth="1"/>
    <col min="9763" max="9763" width="3.28515625" style="1" customWidth="1"/>
    <col min="9764" max="9765" width="0" style="1" hidden="1" customWidth="1"/>
    <col min="9766" max="9766" width="11" style="1" customWidth="1"/>
    <col min="9767" max="9767" width="19.85546875" style="1" customWidth="1"/>
    <col min="9768" max="9770" width="12.7109375" style="1"/>
    <col min="9771" max="9771" width="13.85546875" style="1" customWidth="1"/>
    <col min="9772" max="9984" width="12.7109375" style="1"/>
    <col min="9985" max="9985" width="22.85546875" style="1" customWidth="1"/>
    <col min="9986" max="9986" width="8.5703125" style="1" customWidth="1"/>
    <col min="9987" max="9987" width="8" style="1" customWidth="1"/>
    <col min="9988" max="9988" width="10.42578125" style="1" customWidth="1"/>
    <col min="9989" max="9998" width="3.7109375" style="1" customWidth="1"/>
    <col min="9999" max="9999" width="4.28515625" style="1" bestFit="1" customWidth="1"/>
    <col min="10000" max="10015" width="3.7109375" style="1" customWidth="1"/>
    <col min="10016" max="10016" width="4" style="1" customWidth="1"/>
    <col min="10017" max="10017" width="3.42578125" style="1" customWidth="1"/>
    <col min="10018" max="10018" width="4.7109375" style="1" customWidth="1"/>
    <col min="10019" max="10019" width="3.28515625" style="1" customWidth="1"/>
    <col min="10020" max="10021" width="0" style="1" hidden="1" customWidth="1"/>
    <col min="10022" max="10022" width="11" style="1" customWidth="1"/>
    <col min="10023" max="10023" width="19.85546875" style="1" customWidth="1"/>
    <col min="10024" max="10026" width="12.7109375" style="1"/>
    <col min="10027" max="10027" width="13.85546875" style="1" customWidth="1"/>
    <col min="10028" max="10240" width="12.7109375" style="1"/>
    <col min="10241" max="10241" width="22.85546875" style="1" customWidth="1"/>
    <col min="10242" max="10242" width="8.5703125" style="1" customWidth="1"/>
    <col min="10243" max="10243" width="8" style="1" customWidth="1"/>
    <col min="10244" max="10244" width="10.42578125" style="1" customWidth="1"/>
    <col min="10245" max="10254" width="3.7109375" style="1" customWidth="1"/>
    <col min="10255" max="10255" width="4.28515625" style="1" bestFit="1" customWidth="1"/>
    <col min="10256" max="10271" width="3.7109375" style="1" customWidth="1"/>
    <col min="10272" max="10272" width="4" style="1" customWidth="1"/>
    <col min="10273" max="10273" width="3.42578125" style="1" customWidth="1"/>
    <col min="10274" max="10274" width="4.7109375" style="1" customWidth="1"/>
    <col min="10275" max="10275" width="3.28515625" style="1" customWidth="1"/>
    <col min="10276" max="10277" width="0" style="1" hidden="1" customWidth="1"/>
    <col min="10278" max="10278" width="11" style="1" customWidth="1"/>
    <col min="10279" max="10279" width="19.85546875" style="1" customWidth="1"/>
    <col min="10280" max="10282" width="12.7109375" style="1"/>
    <col min="10283" max="10283" width="13.85546875" style="1" customWidth="1"/>
    <col min="10284" max="10496" width="12.7109375" style="1"/>
    <col min="10497" max="10497" width="22.85546875" style="1" customWidth="1"/>
    <col min="10498" max="10498" width="8.5703125" style="1" customWidth="1"/>
    <col min="10499" max="10499" width="8" style="1" customWidth="1"/>
    <col min="10500" max="10500" width="10.42578125" style="1" customWidth="1"/>
    <col min="10501" max="10510" width="3.7109375" style="1" customWidth="1"/>
    <col min="10511" max="10511" width="4.28515625" style="1" bestFit="1" customWidth="1"/>
    <col min="10512" max="10527" width="3.7109375" style="1" customWidth="1"/>
    <col min="10528" max="10528" width="4" style="1" customWidth="1"/>
    <col min="10529" max="10529" width="3.42578125" style="1" customWidth="1"/>
    <col min="10530" max="10530" width="4.7109375" style="1" customWidth="1"/>
    <col min="10531" max="10531" width="3.28515625" style="1" customWidth="1"/>
    <col min="10532" max="10533" width="0" style="1" hidden="1" customWidth="1"/>
    <col min="10534" max="10534" width="11" style="1" customWidth="1"/>
    <col min="10535" max="10535" width="19.85546875" style="1" customWidth="1"/>
    <col min="10536" max="10538" width="12.7109375" style="1"/>
    <col min="10539" max="10539" width="13.85546875" style="1" customWidth="1"/>
    <col min="10540" max="10752" width="12.7109375" style="1"/>
    <col min="10753" max="10753" width="22.85546875" style="1" customWidth="1"/>
    <col min="10754" max="10754" width="8.5703125" style="1" customWidth="1"/>
    <col min="10755" max="10755" width="8" style="1" customWidth="1"/>
    <col min="10756" max="10756" width="10.42578125" style="1" customWidth="1"/>
    <col min="10757" max="10766" width="3.7109375" style="1" customWidth="1"/>
    <col min="10767" max="10767" width="4.28515625" style="1" bestFit="1" customWidth="1"/>
    <col min="10768" max="10783" width="3.7109375" style="1" customWidth="1"/>
    <col min="10784" max="10784" width="4" style="1" customWidth="1"/>
    <col min="10785" max="10785" width="3.42578125" style="1" customWidth="1"/>
    <col min="10786" max="10786" width="4.7109375" style="1" customWidth="1"/>
    <col min="10787" max="10787" width="3.28515625" style="1" customWidth="1"/>
    <col min="10788" max="10789" width="0" style="1" hidden="1" customWidth="1"/>
    <col min="10790" max="10790" width="11" style="1" customWidth="1"/>
    <col min="10791" max="10791" width="19.85546875" style="1" customWidth="1"/>
    <col min="10792" max="10794" width="12.7109375" style="1"/>
    <col min="10795" max="10795" width="13.85546875" style="1" customWidth="1"/>
    <col min="10796" max="11008" width="12.7109375" style="1"/>
    <col min="11009" max="11009" width="22.85546875" style="1" customWidth="1"/>
    <col min="11010" max="11010" width="8.5703125" style="1" customWidth="1"/>
    <col min="11011" max="11011" width="8" style="1" customWidth="1"/>
    <col min="11012" max="11012" width="10.42578125" style="1" customWidth="1"/>
    <col min="11013" max="11022" width="3.7109375" style="1" customWidth="1"/>
    <col min="11023" max="11023" width="4.28515625" style="1" bestFit="1" customWidth="1"/>
    <col min="11024" max="11039" width="3.7109375" style="1" customWidth="1"/>
    <col min="11040" max="11040" width="4" style="1" customWidth="1"/>
    <col min="11041" max="11041" width="3.42578125" style="1" customWidth="1"/>
    <col min="11042" max="11042" width="4.7109375" style="1" customWidth="1"/>
    <col min="11043" max="11043" width="3.28515625" style="1" customWidth="1"/>
    <col min="11044" max="11045" width="0" style="1" hidden="1" customWidth="1"/>
    <col min="11046" max="11046" width="11" style="1" customWidth="1"/>
    <col min="11047" max="11047" width="19.85546875" style="1" customWidth="1"/>
    <col min="11048" max="11050" width="12.7109375" style="1"/>
    <col min="11051" max="11051" width="13.85546875" style="1" customWidth="1"/>
    <col min="11052" max="11264" width="12.7109375" style="1"/>
    <col min="11265" max="11265" width="22.85546875" style="1" customWidth="1"/>
    <col min="11266" max="11266" width="8.5703125" style="1" customWidth="1"/>
    <col min="11267" max="11267" width="8" style="1" customWidth="1"/>
    <col min="11268" max="11268" width="10.42578125" style="1" customWidth="1"/>
    <col min="11269" max="11278" width="3.7109375" style="1" customWidth="1"/>
    <col min="11279" max="11279" width="4.28515625" style="1" bestFit="1" customWidth="1"/>
    <col min="11280" max="11295" width="3.7109375" style="1" customWidth="1"/>
    <col min="11296" max="11296" width="4" style="1" customWidth="1"/>
    <col min="11297" max="11297" width="3.42578125" style="1" customWidth="1"/>
    <col min="11298" max="11298" width="4.7109375" style="1" customWidth="1"/>
    <col min="11299" max="11299" width="3.28515625" style="1" customWidth="1"/>
    <col min="11300" max="11301" width="0" style="1" hidden="1" customWidth="1"/>
    <col min="11302" max="11302" width="11" style="1" customWidth="1"/>
    <col min="11303" max="11303" width="19.85546875" style="1" customWidth="1"/>
    <col min="11304" max="11306" width="12.7109375" style="1"/>
    <col min="11307" max="11307" width="13.85546875" style="1" customWidth="1"/>
    <col min="11308" max="11520" width="12.7109375" style="1"/>
    <col min="11521" max="11521" width="22.85546875" style="1" customWidth="1"/>
    <col min="11522" max="11522" width="8.5703125" style="1" customWidth="1"/>
    <col min="11523" max="11523" width="8" style="1" customWidth="1"/>
    <col min="11524" max="11524" width="10.42578125" style="1" customWidth="1"/>
    <col min="11525" max="11534" width="3.7109375" style="1" customWidth="1"/>
    <col min="11535" max="11535" width="4.28515625" style="1" bestFit="1" customWidth="1"/>
    <col min="11536" max="11551" width="3.7109375" style="1" customWidth="1"/>
    <col min="11552" max="11552" width="4" style="1" customWidth="1"/>
    <col min="11553" max="11553" width="3.42578125" style="1" customWidth="1"/>
    <col min="11554" max="11554" width="4.7109375" style="1" customWidth="1"/>
    <col min="11555" max="11555" width="3.28515625" style="1" customWidth="1"/>
    <col min="11556" max="11557" width="0" style="1" hidden="1" customWidth="1"/>
    <col min="11558" max="11558" width="11" style="1" customWidth="1"/>
    <col min="11559" max="11559" width="19.85546875" style="1" customWidth="1"/>
    <col min="11560" max="11562" width="12.7109375" style="1"/>
    <col min="11563" max="11563" width="13.85546875" style="1" customWidth="1"/>
    <col min="11564" max="11776" width="12.7109375" style="1"/>
    <col min="11777" max="11777" width="22.85546875" style="1" customWidth="1"/>
    <col min="11778" max="11778" width="8.5703125" style="1" customWidth="1"/>
    <col min="11779" max="11779" width="8" style="1" customWidth="1"/>
    <col min="11780" max="11780" width="10.42578125" style="1" customWidth="1"/>
    <col min="11781" max="11790" width="3.7109375" style="1" customWidth="1"/>
    <col min="11791" max="11791" width="4.28515625" style="1" bestFit="1" customWidth="1"/>
    <col min="11792" max="11807" width="3.7109375" style="1" customWidth="1"/>
    <col min="11808" max="11808" width="4" style="1" customWidth="1"/>
    <col min="11809" max="11809" width="3.42578125" style="1" customWidth="1"/>
    <col min="11810" max="11810" width="4.7109375" style="1" customWidth="1"/>
    <col min="11811" max="11811" width="3.28515625" style="1" customWidth="1"/>
    <col min="11812" max="11813" width="0" style="1" hidden="1" customWidth="1"/>
    <col min="11814" max="11814" width="11" style="1" customWidth="1"/>
    <col min="11815" max="11815" width="19.85546875" style="1" customWidth="1"/>
    <col min="11816" max="11818" width="12.7109375" style="1"/>
    <col min="11819" max="11819" width="13.85546875" style="1" customWidth="1"/>
    <col min="11820" max="12032" width="12.7109375" style="1"/>
    <col min="12033" max="12033" width="22.85546875" style="1" customWidth="1"/>
    <col min="12034" max="12034" width="8.5703125" style="1" customWidth="1"/>
    <col min="12035" max="12035" width="8" style="1" customWidth="1"/>
    <col min="12036" max="12036" width="10.42578125" style="1" customWidth="1"/>
    <col min="12037" max="12046" width="3.7109375" style="1" customWidth="1"/>
    <col min="12047" max="12047" width="4.28515625" style="1" bestFit="1" customWidth="1"/>
    <col min="12048" max="12063" width="3.7109375" style="1" customWidth="1"/>
    <col min="12064" max="12064" width="4" style="1" customWidth="1"/>
    <col min="12065" max="12065" width="3.42578125" style="1" customWidth="1"/>
    <col min="12066" max="12066" width="4.7109375" style="1" customWidth="1"/>
    <col min="12067" max="12067" width="3.28515625" style="1" customWidth="1"/>
    <col min="12068" max="12069" width="0" style="1" hidden="1" customWidth="1"/>
    <col min="12070" max="12070" width="11" style="1" customWidth="1"/>
    <col min="12071" max="12071" width="19.85546875" style="1" customWidth="1"/>
    <col min="12072" max="12074" width="12.7109375" style="1"/>
    <col min="12075" max="12075" width="13.85546875" style="1" customWidth="1"/>
    <col min="12076" max="12288" width="12.7109375" style="1"/>
    <col min="12289" max="12289" width="22.85546875" style="1" customWidth="1"/>
    <col min="12290" max="12290" width="8.5703125" style="1" customWidth="1"/>
    <col min="12291" max="12291" width="8" style="1" customWidth="1"/>
    <col min="12292" max="12292" width="10.42578125" style="1" customWidth="1"/>
    <col min="12293" max="12302" width="3.7109375" style="1" customWidth="1"/>
    <col min="12303" max="12303" width="4.28515625" style="1" bestFit="1" customWidth="1"/>
    <col min="12304" max="12319" width="3.7109375" style="1" customWidth="1"/>
    <col min="12320" max="12320" width="4" style="1" customWidth="1"/>
    <col min="12321" max="12321" width="3.42578125" style="1" customWidth="1"/>
    <col min="12322" max="12322" width="4.7109375" style="1" customWidth="1"/>
    <col min="12323" max="12323" width="3.28515625" style="1" customWidth="1"/>
    <col min="12324" max="12325" width="0" style="1" hidden="1" customWidth="1"/>
    <col min="12326" max="12326" width="11" style="1" customWidth="1"/>
    <col min="12327" max="12327" width="19.85546875" style="1" customWidth="1"/>
    <col min="12328" max="12330" width="12.7109375" style="1"/>
    <col min="12331" max="12331" width="13.85546875" style="1" customWidth="1"/>
    <col min="12332" max="12544" width="12.7109375" style="1"/>
    <col min="12545" max="12545" width="22.85546875" style="1" customWidth="1"/>
    <col min="12546" max="12546" width="8.5703125" style="1" customWidth="1"/>
    <col min="12547" max="12547" width="8" style="1" customWidth="1"/>
    <col min="12548" max="12548" width="10.42578125" style="1" customWidth="1"/>
    <col min="12549" max="12558" width="3.7109375" style="1" customWidth="1"/>
    <col min="12559" max="12559" width="4.28515625" style="1" bestFit="1" customWidth="1"/>
    <col min="12560" max="12575" width="3.7109375" style="1" customWidth="1"/>
    <col min="12576" max="12576" width="4" style="1" customWidth="1"/>
    <col min="12577" max="12577" width="3.42578125" style="1" customWidth="1"/>
    <col min="12578" max="12578" width="4.7109375" style="1" customWidth="1"/>
    <col min="12579" max="12579" width="3.28515625" style="1" customWidth="1"/>
    <col min="12580" max="12581" width="0" style="1" hidden="1" customWidth="1"/>
    <col min="12582" max="12582" width="11" style="1" customWidth="1"/>
    <col min="12583" max="12583" width="19.85546875" style="1" customWidth="1"/>
    <col min="12584" max="12586" width="12.7109375" style="1"/>
    <col min="12587" max="12587" width="13.85546875" style="1" customWidth="1"/>
    <col min="12588" max="12800" width="12.7109375" style="1"/>
    <col min="12801" max="12801" width="22.85546875" style="1" customWidth="1"/>
    <col min="12802" max="12802" width="8.5703125" style="1" customWidth="1"/>
    <col min="12803" max="12803" width="8" style="1" customWidth="1"/>
    <col min="12804" max="12804" width="10.42578125" style="1" customWidth="1"/>
    <col min="12805" max="12814" width="3.7109375" style="1" customWidth="1"/>
    <col min="12815" max="12815" width="4.28515625" style="1" bestFit="1" customWidth="1"/>
    <col min="12816" max="12831" width="3.7109375" style="1" customWidth="1"/>
    <col min="12832" max="12832" width="4" style="1" customWidth="1"/>
    <col min="12833" max="12833" width="3.42578125" style="1" customWidth="1"/>
    <col min="12834" max="12834" width="4.7109375" style="1" customWidth="1"/>
    <col min="12835" max="12835" width="3.28515625" style="1" customWidth="1"/>
    <col min="12836" max="12837" width="0" style="1" hidden="1" customWidth="1"/>
    <col min="12838" max="12838" width="11" style="1" customWidth="1"/>
    <col min="12839" max="12839" width="19.85546875" style="1" customWidth="1"/>
    <col min="12840" max="12842" width="12.7109375" style="1"/>
    <col min="12843" max="12843" width="13.85546875" style="1" customWidth="1"/>
    <col min="12844" max="13056" width="12.7109375" style="1"/>
    <col min="13057" max="13057" width="22.85546875" style="1" customWidth="1"/>
    <col min="13058" max="13058" width="8.5703125" style="1" customWidth="1"/>
    <col min="13059" max="13059" width="8" style="1" customWidth="1"/>
    <col min="13060" max="13060" width="10.42578125" style="1" customWidth="1"/>
    <col min="13061" max="13070" width="3.7109375" style="1" customWidth="1"/>
    <col min="13071" max="13071" width="4.28515625" style="1" bestFit="1" customWidth="1"/>
    <col min="13072" max="13087" width="3.7109375" style="1" customWidth="1"/>
    <col min="13088" max="13088" width="4" style="1" customWidth="1"/>
    <col min="13089" max="13089" width="3.42578125" style="1" customWidth="1"/>
    <col min="13090" max="13090" width="4.7109375" style="1" customWidth="1"/>
    <col min="13091" max="13091" width="3.28515625" style="1" customWidth="1"/>
    <col min="13092" max="13093" width="0" style="1" hidden="1" customWidth="1"/>
    <col min="13094" max="13094" width="11" style="1" customWidth="1"/>
    <col min="13095" max="13095" width="19.85546875" style="1" customWidth="1"/>
    <col min="13096" max="13098" width="12.7109375" style="1"/>
    <col min="13099" max="13099" width="13.85546875" style="1" customWidth="1"/>
    <col min="13100" max="13312" width="12.7109375" style="1"/>
    <col min="13313" max="13313" width="22.85546875" style="1" customWidth="1"/>
    <col min="13314" max="13314" width="8.5703125" style="1" customWidth="1"/>
    <col min="13315" max="13315" width="8" style="1" customWidth="1"/>
    <col min="13316" max="13316" width="10.42578125" style="1" customWidth="1"/>
    <col min="13317" max="13326" width="3.7109375" style="1" customWidth="1"/>
    <col min="13327" max="13327" width="4.28515625" style="1" bestFit="1" customWidth="1"/>
    <col min="13328" max="13343" width="3.7109375" style="1" customWidth="1"/>
    <col min="13344" max="13344" width="4" style="1" customWidth="1"/>
    <col min="13345" max="13345" width="3.42578125" style="1" customWidth="1"/>
    <col min="13346" max="13346" width="4.7109375" style="1" customWidth="1"/>
    <col min="13347" max="13347" width="3.28515625" style="1" customWidth="1"/>
    <col min="13348" max="13349" width="0" style="1" hidden="1" customWidth="1"/>
    <col min="13350" max="13350" width="11" style="1" customWidth="1"/>
    <col min="13351" max="13351" width="19.85546875" style="1" customWidth="1"/>
    <col min="13352" max="13354" width="12.7109375" style="1"/>
    <col min="13355" max="13355" width="13.85546875" style="1" customWidth="1"/>
    <col min="13356" max="13568" width="12.7109375" style="1"/>
    <col min="13569" max="13569" width="22.85546875" style="1" customWidth="1"/>
    <col min="13570" max="13570" width="8.5703125" style="1" customWidth="1"/>
    <col min="13571" max="13571" width="8" style="1" customWidth="1"/>
    <col min="13572" max="13572" width="10.42578125" style="1" customWidth="1"/>
    <col min="13573" max="13582" width="3.7109375" style="1" customWidth="1"/>
    <col min="13583" max="13583" width="4.28515625" style="1" bestFit="1" customWidth="1"/>
    <col min="13584" max="13599" width="3.7109375" style="1" customWidth="1"/>
    <col min="13600" max="13600" width="4" style="1" customWidth="1"/>
    <col min="13601" max="13601" width="3.42578125" style="1" customWidth="1"/>
    <col min="13602" max="13602" width="4.7109375" style="1" customWidth="1"/>
    <col min="13603" max="13603" width="3.28515625" style="1" customWidth="1"/>
    <col min="13604" max="13605" width="0" style="1" hidden="1" customWidth="1"/>
    <col min="13606" max="13606" width="11" style="1" customWidth="1"/>
    <col min="13607" max="13607" width="19.85546875" style="1" customWidth="1"/>
    <col min="13608" max="13610" width="12.7109375" style="1"/>
    <col min="13611" max="13611" width="13.85546875" style="1" customWidth="1"/>
    <col min="13612" max="13824" width="12.7109375" style="1"/>
    <col min="13825" max="13825" width="22.85546875" style="1" customWidth="1"/>
    <col min="13826" max="13826" width="8.5703125" style="1" customWidth="1"/>
    <col min="13827" max="13827" width="8" style="1" customWidth="1"/>
    <col min="13828" max="13828" width="10.42578125" style="1" customWidth="1"/>
    <col min="13829" max="13838" width="3.7109375" style="1" customWidth="1"/>
    <col min="13839" max="13839" width="4.28515625" style="1" bestFit="1" customWidth="1"/>
    <col min="13840" max="13855" width="3.7109375" style="1" customWidth="1"/>
    <col min="13856" max="13856" width="4" style="1" customWidth="1"/>
    <col min="13857" max="13857" width="3.42578125" style="1" customWidth="1"/>
    <col min="13858" max="13858" width="4.7109375" style="1" customWidth="1"/>
    <col min="13859" max="13859" width="3.28515625" style="1" customWidth="1"/>
    <col min="13860" max="13861" width="0" style="1" hidden="1" customWidth="1"/>
    <col min="13862" max="13862" width="11" style="1" customWidth="1"/>
    <col min="13863" max="13863" width="19.85546875" style="1" customWidth="1"/>
    <col min="13864" max="13866" width="12.7109375" style="1"/>
    <col min="13867" max="13867" width="13.85546875" style="1" customWidth="1"/>
    <col min="13868" max="14080" width="12.7109375" style="1"/>
    <col min="14081" max="14081" width="22.85546875" style="1" customWidth="1"/>
    <col min="14082" max="14082" width="8.5703125" style="1" customWidth="1"/>
    <col min="14083" max="14083" width="8" style="1" customWidth="1"/>
    <col min="14084" max="14084" width="10.42578125" style="1" customWidth="1"/>
    <col min="14085" max="14094" width="3.7109375" style="1" customWidth="1"/>
    <col min="14095" max="14095" width="4.28515625" style="1" bestFit="1" customWidth="1"/>
    <col min="14096" max="14111" width="3.7109375" style="1" customWidth="1"/>
    <col min="14112" max="14112" width="4" style="1" customWidth="1"/>
    <col min="14113" max="14113" width="3.42578125" style="1" customWidth="1"/>
    <col min="14114" max="14114" width="4.7109375" style="1" customWidth="1"/>
    <col min="14115" max="14115" width="3.28515625" style="1" customWidth="1"/>
    <col min="14116" max="14117" width="0" style="1" hidden="1" customWidth="1"/>
    <col min="14118" max="14118" width="11" style="1" customWidth="1"/>
    <col min="14119" max="14119" width="19.85546875" style="1" customWidth="1"/>
    <col min="14120" max="14122" width="12.7109375" style="1"/>
    <col min="14123" max="14123" width="13.85546875" style="1" customWidth="1"/>
    <col min="14124" max="14336" width="12.7109375" style="1"/>
    <col min="14337" max="14337" width="22.85546875" style="1" customWidth="1"/>
    <col min="14338" max="14338" width="8.5703125" style="1" customWidth="1"/>
    <col min="14339" max="14339" width="8" style="1" customWidth="1"/>
    <col min="14340" max="14340" width="10.42578125" style="1" customWidth="1"/>
    <col min="14341" max="14350" width="3.7109375" style="1" customWidth="1"/>
    <col min="14351" max="14351" width="4.28515625" style="1" bestFit="1" customWidth="1"/>
    <col min="14352" max="14367" width="3.7109375" style="1" customWidth="1"/>
    <col min="14368" max="14368" width="4" style="1" customWidth="1"/>
    <col min="14369" max="14369" width="3.42578125" style="1" customWidth="1"/>
    <col min="14370" max="14370" width="4.7109375" style="1" customWidth="1"/>
    <col min="14371" max="14371" width="3.28515625" style="1" customWidth="1"/>
    <col min="14372" max="14373" width="0" style="1" hidden="1" customWidth="1"/>
    <col min="14374" max="14374" width="11" style="1" customWidth="1"/>
    <col min="14375" max="14375" width="19.85546875" style="1" customWidth="1"/>
    <col min="14376" max="14378" width="12.7109375" style="1"/>
    <col min="14379" max="14379" width="13.85546875" style="1" customWidth="1"/>
    <col min="14380" max="14592" width="12.7109375" style="1"/>
    <col min="14593" max="14593" width="22.85546875" style="1" customWidth="1"/>
    <col min="14594" max="14594" width="8.5703125" style="1" customWidth="1"/>
    <col min="14595" max="14595" width="8" style="1" customWidth="1"/>
    <col min="14596" max="14596" width="10.42578125" style="1" customWidth="1"/>
    <col min="14597" max="14606" width="3.7109375" style="1" customWidth="1"/>
    <col min="14607" max="14607" width="4.28515625" style="1" bestFit="1" customWidth="1"/>
    <col min="14608" max="14623" width="3.7109375" style="1" customWidth="1"/>
    <col min="14624" max="14624" width="4" style="1" customWidth="1"/>
    <col min="14625" max="14625" width="3.42578125" style="1" customWidth="1"/>
    <col min="14626" max="14626" width="4.7109375" style="1" customWidth="1"/>
    <col min="14627" max="14627" width="3.28515625" style="1" customWidth="1"/>
    <col min="14628" max="14629" width="0" style="1" hidden="1" customWidth="1"/>
    <col min="14630" max="14630" width="11" style="1" customWidth="1"/>
    <col min="14631" max="14631" width="19.85546875" style="1" customWidth="1"/>
    <col min="14632" max="14634" width="12.7109375" style="1"/>
    <col min="14635" max="14635" width="13.85546875" style="1" customWidth="1"/>
    <col min="14636" max="14848" width="12.7109375" style="1"/>
    <col min="14849" max="14849" width="22.85546875" style="1" customWidth="1"/>
    <col min="14850" max="14850" width="8.5703125" style="1" customWidth="1"/>
    <col min="14851" max="14851" width="8" style="1" customWidth="1"/>
    <col min="14852" max="14852" width="10.42578125" style="1" customWidth="1"/>
    <col min="14853" max="14862" width="3.7109375" style="1" customWidth="1"/>
    <col min="14863" max="14863" width="4.28515625" style="1" bestFit="1" customWidth="1"/>
    <col min="14864" max="14879" width="3.7109375" style="1" customWidth="1"/>
    <col min="14880" max="14880" width="4" style="1" customWidth="1"/>
    <col min="14881" max="14881" width="3.42578125" style="1" customWidth="1"/>
    <col min="14882" max="14882" width="4.7109375" style="1" customWidth="1"/>
    <col min="14883" max="14883" width="3.28515625" style="1" customWidth="1"/>
    <col min="14884" max="14885" width="0" style="1" hidden="1" customWidth="1"/>
    <col min="14886" max="14886" width="11" style="1" customWidth="1"/>
    <col min="14887" max="14887" width="19.85546875" style="1" customWidth="1"/>
    <col min="14888" max="14890" width="12.7109375" style="1"/>
    <col min="14891" max="14891" width="13.85546875" style="1" customWidth="1"/>
    <col min="14892" max="15104" width="12.7109375" style="1"/>
    <col min="15105" max="15105" width="22.85546875" style="1" customWidth="1"/>
    <col min="15106" max="15106" width="8.5703125" style="1" customWidth="1"/>
    <col min="15107" max="15107" width="8" style="1" customWidth="1"/>
    <col min="15108" max="15108" width="10.42578125" style="1" customWidth="1"/>
    <col min="15109" max="15118" width="3.7109375" style="1" customWidth="1"/>
    <col min="15119" max="15119" width="4.28515625" style="1" bestFit="1" customWidth="1"/>
    <col min="15120" max="15135" width="3.7109375" style="1" customWidth="1"/>
    <col min="15136" max="15136" width="4" style="1" customWidth="1"/>
    <col min="15137" max="15137" width="3.42578125" style="1" customWidth="1"/>
    <col min="15138" max="15138" width="4.7109375" style="1" customWidth="1"/>
    <col min="15139" max="15139" width="3.28515625" style="1" customWidth="1"/>
    <col min="15140" max="15141" width="0" style="1" hidden="1" customWidth="1"/>
    <col min="15142" max="15142" width="11" style="1" customWidth="1"/>
    <col min="15143" max="15143" width="19.85546875" style="1" customWidth="1"/>
    <col min="15144" max="15146" width="12.7109375" style="1"/>
    <col min="15147" max="15147" width="13.85546875" style="1" customWidth="1"/>
    <col min="15148" max="15360" width="12.7109375" style="1"/>
    <col min="15361" max="15361" width="22.85546875" style="1" customWidth="1"/>
    <col min="15362" max="15362" width="8.5703125" style="1" customWidth="1"/>
    <col min="15363" max="15363" width="8" style="1" customWidth="1"/>
    <col min="15364" max="15364" width="10.42578125" style="1" customWidth="1"/>
    <col min="15365" max="15374" width="3.7109375" style="1" customWidth="1"/>
    <col min="15375" max="15375" width="4.28515625" style="1" bestFit="1" customWidth="1"/>
    <col min="15376" max="15391" width="3.7109375" style="1" customWidth="1"/>
    <col min="15392" max="15392" width="4" style="1" customWidth="1"/>
    <col min="15393" max="15393" width="3.42578125" style="1" customWidth="1"/>
    <col min="15394" max="15394" width="4.7109375" style="1" customWidth="1"/>
    <col min="15395" max="15395" width="3.28515625" style="1" customWidth="1"/>
    <col min="15396" max="15397" width="0" style="1" hidden="1" customWidth="1"/>
    <col min="15398" max="15398" width="11" style="1" customWidth="1"/>
    <col min="15399" max="15399" width="19.85546875" style="1" customWidth="1"/>
    <col min="15400" max="15402" width="12.7109375" style="1"/>
    <col min="15403" max="15403" width="13.85546875" style="1" customWidth="1"/>
    <col min="15404" max="15616" width="12.7109375" style="1"/>
    <col min="15617" max="15617" width="22.85546875" style="1" customWidth="1"/>
    <col min="15618" max="15618" width="8.5703125" style="1" customWidth="1"/>
    <col min="15619" max="15619" width="8" style="1" customWidth="1"/>
    <col min="15620" max="15620" width="10.42578125" style="1" customWidth="1"/>
    <col min="15621" max="15630" width="3.7109375" style="1" customWidth="1"/>
    <col min="15631" max="15631" width="4.28515625" style="1" bestFit="1" customWidth="1"/>
    <col min="15632" max="15647" width="3.7109375" style="1" customWidth="1"/>
    <col min="15648" max="15648" width="4" style="1" customWidth="1"/>
    <col min="15649" max="15649" width="3.42578125" style="1" customWidth="1"/>
    <col min="15650" max="15650" width="4.7109375" style="1" customWidth="1"/>
    <col min="15651" max="15651" width="3.28515625" style="1" customWidth="1"/>
    <col min="15652" max="15653" width="0" style="1" hidden="1" customWidth="1"/>
    <col min="15654" max="15654" width="11" style="1" customWidth="1"/>
    <col min="15655" max="15655" width="19.85546875" style="1" customWidth="1"/>
    <col min="15656" max="15658" width="12.7109375" style="1"/>
    <col min="15659" max="15659" width="13.85546875" style="1" customWidth="1"/>
    <col min="15660" max="15872" width="12.7109375" style="1"/>
    <col min="15873" max="15873" width="22.85546875" style="1" customWidth="1"/>
    <col min="15874" max="15874" width="8.5703125" style="1" customWidth="1"/>
    <col min="15875" max="15875" width="8" style="1" customWidth="1"/>
    <col min="15876" max="15876" width="10.42578125" style="1" customWidth="1"/>
    <col min="15877" max="15886" width="3.7109375" style="1" customWidth="1"/>
    <col min="15887" max="15887" width="4.28515625" style="1" bestFit="1" customWidth="1"/>
    <col min="15888" max="15903" width="3.7109375" style="1" customWidth="1"/>
    <col min="15904" max="15904" width="4" style="1" customWidth="1"/>
    <col min="15905" max="15905" width="3.42578125" style="1" customWidth="1"/>
    <col min="15906" max="15906" width="4.7109375" style="1" customWidth="1"/>
    <col min="15907" max="15907" width="3.28515625" style="1" customWidth="1"/>
    <col min="15908" max="15909" width="0" style="1" hidden="1" customWidth="1"/>
    <col min="15910" max="15910" width="11" style="1" customWidth="1"/>
    <col min="15911" max="15911" width="19.85546875" style="1" customWidth="1"/>
    <col min="15912" max="15914" width="12.7109375" style="1"/>
    <col min="15915" max="15915" width="13.85546875" style="1" customWidth="1"/>
    <col min="15916" max="16128" width="12.7109375" style="1"/>
    <col min="16129" max="16129" width="22.85546875" style="1" customWidth="1"/>
    <col min="16130" max="16130" width="8.5703125" style="1" customWidth="1"/>
    <col min="16131" max="16131" width="8" style="1" customWidth="1"/>
    <col min="16132" max="16132" width="10.42578125" style="1" customWidth="1"/>
    <col min="16133" max="16142" width="3.7109375" style="1" customWidth="1"/>
    <col min="16143" max="16143" width="4.28515625" style="1" bestFit="1" customWidth="1"/>
    <col min="16144" max="16159" width="3.7109375" style="1" customWidth="1"/>
    <col min="16160" max="16160" width="4" style="1" customWidth="1"/>
    <col min="16161" max="16161" width="3.42578125" style="1" customWidth="1"/>
    <col min="16162" max="16162" width="4.7109375" style="1" customWidth="1"/>
    <col min="16163" max="16163" width="3.28515625" style="1" customWidth="1"/>
    <col min="16164" max="16165" width="0" style="1" hidden="1" customWidth="1"/>
    <col min="16166" max="16166" width="11" style="1" customWidth="1"/>
    <col min="16167" max="16167" width="19.85546875" style="1" customWidth="1"/>
    <col min="16168" max="16170" width="12.7109375" style="1"/>
    <col min="16171" max="16171" width="13.85546875" style="1" customWidth="1"/>
    <col min="16172" max="16384" width="12.7109375" style="1"/>
  </cols>
  <sheetData>
    <row r="1" spans="1:42" x14ac:dyDescent="0.2">
      <c r="A1" s="162" t="s">
        <v>0</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row>
    <row r="2" spans="1:42" x14ac:dyDescent="0.2">
      <c r="A2" s="162" t="s">
        <v>121</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
        <v>20</v>
      </c>
      <c r="AM2" s="1" t="s">
        <v>1</v>
      </c>
      <c r="AN2" s="1">
        <v>20</v>
      </c>
    </row>
    <row r="3" spans="1:42" x14ac:dyDescent="0.2">
      <c r="A3" s="162" t="s">
        <v>2</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
        <v>4</v>
      </c>
      <c r="AM3" s="1" t="s">
        <v>3</v>
      </c>
      <c r="AN3" s="1">
        <v>4</v>
      </c>
    </row>
    <row r="4" spans="1:42" s="8" customFormat="1" x14ac:dyDescent="0.2">
      <c r="A4" s="2"/>
      <c r="B4" s="3"/>
      <c r="C4" s="3"/>
      <c r="D4" s="3"/>
      <c r="E4" s="4"/>
      <c r="F4" s="5"/>
      <c r="G4" s="3"/>
      <c r="H4" s="3"/>
      <c r="I4" s="3"/>
      <c r="J4" s="3"/>
      <c r="K4" s="3"/>
      <c r="L4" s="4"/>
      <c r="M4" s="5"/>
      <c r="N4" s="3"/>
      <c r="O4" s="3"/>
      <c r="P4" s="3"/>
      <c r="Q4" s="3"/>
      <c r="R4" s="3"/>
      <c r="S4" s="4"/>
      <c r="T4" s="5"/>
      <c r="U4" s="3"/>
      <c r="V4" s="3"/>
      <c r="W4" s="2"/>
      <c r="X4" s="2"/>
      <c r="Y4" s="2"/>
      <c r="Z4" s="6"/>
      <c r="AA4" s="6"/>
      <c r="AB4" s="6"/>
      <c r="AC4" s="2"/>
      <c r="AD4" s="2"/>
      <c r="AE4" s="2"/>
      <c r="AF4" s="2"/>
      <c r="AG4" s="6"/>
      <c r="AH4" s="2"/>
      <c r="AI4" s="2"/>
      <c r="AJ4" s="2"/>
      <c r="AK4" s="2"/>
      <c r="AL4" s="7">
        <f>(AL2*8)+(AL3*4)</f>
        <v>176</v>
      </c>
      <c r="AM4" s="1" t="s">
        <v>4</v>
      </c>
      <c r="AN4" s="8">
        <v>5</v>
      </c>
    </row>
    <row r="5" spans="1:42" s="8" customFormat="1" x14ac:dyDescent="0.2">
      <c r="A5" s="9" t="s">
        <v>122</v>
      </c>
      <c r="B5" s="163">
        <v>2073833.3</v>
      </c>
      <c r="C5" s="164"/>
      <c r="D5" s="165"/>
      <c r="E5" s="10">
        <f t="shared" ref="E5:AF5" si="0">+D5+1</f>
        <v>1</v>
      </c>
      <c r="F5" s="10">
        <f t="shared" si="0"/>
        <v>2</v>
      </c>
      <c r="G5" s="10">
        <f t="shared" si="0"/>
        <v>3</v>
      </c>
      <c r="H5" s="10">
        <f t="shared" si="0"/>
        <v>4</v>
      </c>
      <c r="I5" s="10">
        <f t="shared" si="0"/>
        <v>5</v>
      </c>
      <c r="J5" s="10">
        <f t="shared" si="0"/>
        <v>6</v>
      </c>
      <c r="K5" s="10">
        <f t="shared" si="0"/>
        <v>7</v>
      </c>
      <c r="L5" s="10">
        <f t="shared" si="0"/>
        <v>8</v>
      </c>
      <c r="M5" s="10">
        <f t="shared" si="0"/>
        <v>9</v>
      </c>
      <c r="N5" s="10">
        <f t="shared" si="0"/>
        <v>10</v>
      </c>
      <c r="O5" s="10">
        <f t="shared" si="0"/>
        <v>11</v>
      </c>
      <c r="P5" s="10">
        <f t="shared" si="0"/>
        <v>12</v>
      </c>
      <c r="Q5" s="10">
        <f t="shared" si="0"/>
        <v>13</v>
      </c>
      <c r="R5" s="10">
        <f t="shared" si="0"/>
        <v>14</v>
      </c>
      <c r="S5" s="10">
        <f t="shared" si="0"/>
        <v>15</v>
      </c>
      <c r="T5" s="10">
        <f t="shared" si="0"/>
        <v>16</v>
      </c>
      <c r="U5" s="10">
        <f t="shared" si="0"/>
        <v>17</v>
      </c>
      <c r="V5" s="10">
        <f t="shared" si="0"/>
        <v>18</v>
      </c>
      <c r="W5" s="10">
        <f t="shared" si="0"/>
        <v>19</v>
      </c>
      <c r="X5" s="10">
        <f t="shared" si="0"/>
        <v>20</v>
      </c>
      <c r="Y5" s="10">
        <f t="shared" si="0"/>
        <v>21</v>
      </c>
      <c r="Z5" s="10">
        <f t="shared" si="0"/>
        <v>22</v>
      </c>
      <c r="AA5" s="10">
        <f t="shared" si="0"/>
        <v>23</v>
      </c>
      <c r="AB5" s="10">
        <f t="shared" si="0"/>
        <v>24</v>
      </c>
      <c r="AC5" s="10">
        <f t="shared" si="0"/>
        <v>25</v>
      </c>
      <c r="AD5" s="10">
        <f t="shared" si="0"/>
        <v>26</v>
      </c>
      <c r="AE5" s="10">
        <f t="shared" si="0"/>
        <v>27</v>
      </c>
      <c r="AF5" s="10">
        <f t="shared" si="0"/>
        <v>28</v>
      </c>
      <c r="AG5" s="10">
        <v>29</v>
      </c>
      <c r="AH5" s="10">
        <v>30</v>
      </c>
      <c r="AI5" s="10">
        <v>31</v>
      </c>
      <c r="AJ5" s="11">
        <f>+AI5+1</f>
        <v>32</v>
      </c>
      <c r="AK5" s="12">
        <f>+AJ5+1</f>
        <v>33</v>
      </c>
      <c r="AN5" s="8">
        <f>AN2-AN3-AN4</f>
        <v>11</v>
      </c>
      <c r="AO5" s="8" t="s">
        <v>5</v>
      </c>
      <c r="AP5" s="8" t="s">
        <v>6</v>
      </c>
    </row>
    <row r="6" spans="1:42" s="8" customFormat="1" x14ac:dyDescent="0.2">
      <c r="A6" s="13"/>
      <c r="B6" s="14" t="s">
        <v>7</v>
      </c>
      <c r="C6" s="14" t="s">
        <v>8</v>
      </c>
      <c r="D6" s="14" t="s">
        <v>9</v>
      </c>
      <c r="E6" s="121" t="s">
        <v>10</v>
      </c>
      <c r="F6" s="18" t="s">
        <v>13</v>
      </c>
      <c r="G6" s="17" t="s">
        <v>14</v>
      </c>
      <c r="H6" s="15" t="s">
        <v>15</v>
      </c>
      <c r="I6" s="17" t="s">
        <v>16</v>
      </c>
      <c r="J6" s="16" t="s">
        <v>11</v>
      </c>
      <c r="K6" s="17" t="s">
        <v>11</v>
      </c>
      <c r="L6" s="17" t="s">
        <v>12</v>
      </c>
      <c r="M6" s="18" t="s">
        <v>13</v>
      </c>
      <c r="N6" s="17" t="s">
        <v>14</v>
      </c>
      <c r="O6" s="15" t="s">
        <v>15</v>
      </c>
      <c r="P6" s="121" t="s">
        <v>10</v>
      </c>
      <c r="Q6" s="19" t="s">
        <v>11</v>
      </c>
      <c r="R6" s="19" t="s">
        <v>11</v>
      </c>
      <c r="S6" s="17" t="s">
        <v>12</v>
      </c>
      <c r="T6" s="16" t="s">
        <v>13</v>
      </c>
      <c r="U6" s="17" t="s">
        <v>14</v>
      </c>
      <c r="V6" s="15" t="s">
        <v>15</v>
      </c>
      <c r="W6" s="17" t="s">
        <v>16</v>
      </c>
      <c r="X6" s="19" t="s">
        <v>11</v>
      </c>
      <c r="Y6" s="19" t="s">
        <v>11</v>
      </c>
      <c r="Z6" s="17" t="s">
        <v>12</v>
      </c>
      <c r="AA6" s="16" t="s">
        <v>13</v>
      </c>
      <c r="AB6" s="17" t="s">
        <v>14</v>
      </c>
      <c r="AC6" s="15" t="s">
        <v>15</v>
      </c>
      <c r="AD6" s="17" t="s">
        <v>16</v>
      </c>
      <c r="AE6" s="19" t="s">
        <v>11</v>
      </c>
      <c r="AF6" s="19" t="s">
        <v>11</v>
      </c>
      <c r="AG6" s="17" t="s">
        <v>12</v>
      </c>
      <c r="AH6" s="16" t="s">
        <v>13</v>
      </c>
      <c r="AI6" s="17" t="s">
        <v>14</v>
      </c>
      <c r="AJ6" s="11" t="s">
        <v>15</v>
      </c>
      <c r="AK6" s="20" t="s">
        <v>16</v>
      </c>
      <c r="AL6" s="8" t="s">
        <v>11</v>
      </c>
      <c r="AM6" s="21" t="s">
        <v>17</v>
      </c>
      <c r="AN6" s="8" t="s">
        <v>38</v>
      </c>
      <c r="AO6" s="8">
        <v>8</v>
      </c>
    </row>
    <row r="7" spans="1:42" s="8" customFormat="1" x14ac:dyDescent="0.2">
      <c r="A7" s="22" t="s">
        <v>18</v>
      </c>
      <c r="B7" s="166" t="s">
        <v>19</v>
      </c>
      <c r="C7" s="166"/>
      <c r="D7" s="166"/>
      <c r="E7" s="19" t="s">
        <v>21</v>
      </c>
      <c r="F7" s="19" t="s">
        <v>21</v>
      </c>
      <c r="G7" s="19" t="s">
        <v>21</v>
      </c>
      <c r="H7" s="19" t="s">
        <v>21</v>
      </c>
      <c r="I7" s="19" t="s">
        <v>21</v>
      </c>
      <c r="J7" s="19" t="s">
        <v>21</v>
      </c>
      <c r="K7" s="19" t="s">
        <v>21</v>
      </c>
      <c r="L7" s="19" t="s">
        <v>21</v>
      </c>
      <c r="M7" s="19" t="s">
        <v>21</v>
      </c>
      <c r="N7" s="19" t="s">
        <v>21</v>
      </c>
      <c r="O7" s="19" t="s">
        <v>21</v>
      </c>
      <c r="P7" s="19" t="s">
        <v>21</v>
      </c>
      <c r="Q7" s="19" t="s">
        <v>21</v>
      </c>
      <c r="R7" s="19" t="s">
        <v>21</v>
      </c>
      <c r="S7" s="19" t="s">
        <v>21</v>
      </c>
      <c r="T7" s="19" t="s">
        <v>21</v>
      </c>
      <c r="U7" s="19" t="s">
        <v>21</v>
      </c>
      <c r="V7" s="19" t="s">
        <v>21</v>
      </c>
      <c r="W7" s="19" t="s">
        <v>21</v>
      </c>
      <c r="X7" s="19" t="s">
        <v>21</v>
      </c>
      <c r="Y7" s="19" t="s">
        <v>21</v>
      </c>
      <c r="Z7" s="19" t="s">
        <v>21</v>
      </c>
      <c r="AA7" s="19" t="s">
        <v>21</v>
      </c>
      <c r="AB7" s="19" t="s">
        <v>21</v>
      </c>
      <c r="AC7" s="19" t="s">
        <v>21</v>
      </c>
      <c r="AD7" s="19" t="s">
        <v>21</v>
      </c>
      <c r="AE7" s="19" t="s">
        <v>21</v>
      </c>
      <c r="AF7" s="19" t="s">
        <v>21</v>
      </c>
      <c r="AG7" s="19" t="s">
        <v>21</v>
      </c>
      <c r="AH7" s="19" t="s">
        <v>21</v>
      </c>
      <c r="AI7" s="19" t="s">
        <v>21</v>
      </c>
      <c r="AJ7" s="23"/>
      <c r="AK7" s="24"/>
      <c r="AL7" s="8" t="s">
        <v>21</v>
      </c>
      <c r="AM7" s="21" t="s">
        <v>22</v>
      </c>
      <c r="AN7" s="8" t="s">
        <v>39</v>
      </c>
      <c r="AO7" s="8">
        <v>5</v>
      </c>
      <c r="AP7" s="8">
        <v>3</v>
      </c>
    </row>
    <row r="8" spans="1:42" s="8" customFormat="1" ht="12.75" customHeight="1" x14ac:dyDescent="0.2">
      <c r="A8" s="161" t="s">
        <v>23</v>
      </c>
      <c r="B8" s="161"/>
      <c r="C8" s="161"/>
      <c r="D8" s="161"/>
      <c r="E8" s="25" t="str">
        <f>IF(AND(E7="URG",E6="S"),"URGS",IF(AND(E7="N",E6="F",F6="F"),"NFFF",IF(AND(E7="N",E6="D",F6="F"),"NFF",IF(AND(E7="N",E6="D"),"NFO",IF(AND(E7="N",E6="S"),"NFS",IF(AND(E7="N",E6="F"),"NF",IF(AND(E7="N",E6="D"),"NF",IF(E7="N","N",IF(AND(E7="M",E6="F"),"MF",IF(AND(E7="M",E6="D"),"MF",IF(E7="M","M",IF(AND(E7="T",E6="F"),"TF",IF(AND(E7="T",E6="D"),"TF",IF(E7="T","T",IF(AND(E7="C",E6="F"),"CF",IF(AND(E7="C",E6="D"),"CF",IF(E7="C","C",IF(AND(E7="L",E6="F"),"LF",IF(AND(E7="L",E6="D"),"LF", IF(E7="L","L",IF(E7="SC","PS", IF(E7="SA","PS",IF(E7="TV","PS", IF(E7="MI","PS", IF(E7="MT","PS", IF(E7="URG","URGO",""))))))))))))))))))))))))))</f>
        <v>TF</v>
      </c>
      <c r="F8" s="25" t="str">
        <f>IF(AND(F7="URG",F6="S"),"URGS",IF(AND(F7="N",F6="F",G6="F"),"NFFF",IF(AND(F7="N",F6="D",G6="F"),"NFF",IF(AND(F7="N",F6="D"),"NFO",IF(AND(F7="N",F6="S"),"NFS",IF(AND(F7="N",F6="F"),"NF",IF(AND(F7="N",F6="D"),"NF",IF(F7="N","N",IF(AND(F7="M",F6="F"),"MF",IF(AND(F7="M",F6="D"),"MF",IF(F7="M","M",IF(AND(F7="T",F6="F"),"TF",IF(AND(F7="T",F6="D"),"TF",IF(F7="T","T",IF(AND(F7="C",F6="F"),"CF",IF(AND(F7="C",F6="D"),"CF",IF(F7="C","C",IF(AND(F7="L",F6="F"),"LF",IF(AND(F7="L",F6="D"),"LF", IF(F7="L","L",IF(F7="SC","PS", IF(F7="SA","PS",IF(F7="TV","PS", IF(F7="MI","PS", IF(F7="MT","PS", IF(F7="URG","URGO",""))))))))))))))))))))))))))</f>
        <v>T</v>
      </c>
      <c r="G8" s="25" t="str">
        <f>IF(AND(G7="URG",G6="S"),"URGS",IF(AND(G7="N",G6="F",H6="F"),"NFFF",IF(AND(G7="N",G6="D",H6="F"),"NFF",IF(AND(G7="N",G6="D"),"NFO",IF(AND(G7="N",G6="S"),"NFS",IF(AND(G7="N",G6="F"),"NF",IF(AND(G7="N",G6="D"),"NF",IF(G7="N","N",IF(AND(G7="M",G6="F"),"MF",IF(AND(G7="M",G6="D"),"MF",IF(G7="M","M",IF(AND(G7="T",G6="F"),"TF",IF(AND(G7="T",G6="D"),"TF",IF(G7="T","T",IF(AND(G7="C",G6="F"),"CF",IF(AND(G7="C",G6="D"),"CF",IF(G7="C","C",IF(AND(G7="L",G6="F"),"LF",IF(AND(G7="L",G6="D"),"LF", IF(G7="L","L",IF(G7="SC","PS", IF(G7="SA","PS",IF(G7="TV","PS", IF(G7="MI","PS", IF(G7="MT","PS", IF(G7="URG","URGO",""))))))))))))))))))))))))))</f>
        <v>T</v>
      </c>
      <c r="H8" s="25" t="str">
        <f>IF(AND(H7="URG",H6="S"),"URGS",IF(AND(H7="N",H6="F",I6="F"),"NFFF",IF(AND(H7="N",H6="D",I6="F"),"NFF",IF(AND(H7="N",H6="D"),"NFO",IF(AND(H7="N",H6="S"),"NFS",IF(AND(H7="N",H6="F"),"NF",IF(AND(H7="N",H6="D"),"NF",IF(H7="N","N",IF(AND(H7="M",H6="F"),"MF",IF(AND(H7="M",H6="D"),"MF",IF(H7="M","M",IF(AND(H7="T",H6="F"),"TF",IF(AND(H7="T",H6="D"),"TF",IF(H7="T","T",IF(AND(H7="C",H6="F"),"CF",IF(AND(H7="C",H6="D"),"CF",IF(H7="C","C",IF(AND(H7="L",H6="F"),"LF",IF(AND(H7="L",H6="D"),"LF", IF(H7="L","L",IF(H7="SC","PS", IF(H7="SA","PS",IF(H7="TV","PS", IF(H7="MI","PS", IF(H7="MT","PS", IF(H7="URG","URGO",""))))))))))))))))))))))))))</f>
        <v>TF</v>
      </c>
      <c r="I8" s="25" t="str">
        <f t="shared" ref="I8" si="1">IF(AND(I7="URG",I6="S"),"URGS",IF(AND(I7="N",I6="F",J6="F"),"NFFF",IF(AND(I7="N",I6="D",J6="F"),"NFF",IF(AND(I7="N",I6="D"),"NFO",IF(AND(I7="N",I6="S"),"NFS",IF(AND(I7="N",I6="F"),"NF",IF(AND(I7="N",I6="D"),"NF",IF(I7="N","N",IF(AND(I7="M",I6="F"),"MF",IF(AND(I7="M",I6="D"),"MF",IF(I7="M","M",IF(AND(I7="T",I6="F"),"TF",IF(AND(I7="T",I6="D"),"TF",IF(I7="T","T",IF(AND(I7="C",I6="F"),"CF",IF(AND(I7="C",I6="D"),"CF",IF(I7="C","C",IF(AND(I7="L",I6="F"),"LF",IF(AND(I7="L",I6="D"),"LF", IF(I7="L","L",IF(I7="SC","PS", IF(I7="SA","PS",IF(I7="TV","PS", IF(I7="MI","PS", IF(I7="MT","PS", IF(I7="URG","URGO",""))))))))))))))))))))))))))</f>
        <v>T</v>
      </c>
      <c r="J8" s="25" t="str">
        <f t="shared" ref="J8" si="2">IF(AND(J7="URG",J6="S"),"URGS",IF(AND(J7="N",J6="F",K6="F"),"NFFF",IF(AND(J7="N",J6="D",K6="F"),"NFF",IF(AND(J7="N",J6="D"),"NFO",IF(AND(J7="N",J6="S"),"NFS",IF(AND(J7="N",J6="F"),"NF",IF(AND(J7="N",J6="D"),"NF",IF(J7="N","N",IF(AND(J7="M",J6="F"),"MF",IF(AND(J7="M",J6="D"),"MF",IF(J7="M","M",IF(AND(J7="T",J6="F"),"TF",IF(AND(J7="T",J6="D"),"TF",IF(J7="T","T",IF(AND(J7="C",J6="F"),"CF",IF(AND(J7="C",J6="D"),"CF",IF(J7="C","C",IF(AND(J7="L",J6="F"),"LF",IF(AND(J7="L",J6="D"),"LF", IF(J7="L","L",IF(J7="SC","PS", IF(J7="SA","PS",IF(J7="TV","PS", IF(J7="MI","PS", IF(J7="MT","PS", IF(J7="URG","URGO",""))))))))))))))))))))))))))</f>
        <v>T</v>
      </c>
      <c r="K8" s="25" t="str">
        <f t="shared" ref="K8" si="3">IF(AND(K7="URG",K6="S"),"URGS",IF(AND(K7="N",K6="F",L6="F"),"NFFF",IF(AND(K7="N",K6="D",L6="F"),"NFF",IF(AND(K7="N",K6="D"),"NFO",IF(AND(K7="N",K6="S"),"NFS",IF(AND(K7="N",K6="F"),"NF",IF(AND(K7="N",K6="D"),"NF",IF(K7="N","N",IF(AND(K7="M",K6="F"),"MF",IF(AND(K7="M",K6="D"),"MF",IF(K7="M","M",IF(AND(K7="T",K6="F"),"TF",IF(AND(K7="T",K6="D"),"TF",IF(K7="T","T",IF(AND(K7="C",K6="F"),"CF",IF(AND(K7="C",K6="D"),"CF",IF(K7="C","C",IF(AND(K7="L",K6="F"),"LF",IF(AND(K7="L",K6="D"),"LF", IF(K7="L","L",IF(K7="SC","PS", IF(K7="SA","PS",IF(K7="TV","PS", IF(K7="MI","PS", IF(K7="MT","PS", IF(K7="URG","URGO",""))))))))))))))))))))))))))</f>
        <v>T</v>
      </c>
      <c r="L8" s="25" t="str">
        <f t="shared" ref="L8" si="4">IF(AND(L7="URG",L6="S"),"URGS",IF(AND(L7="N",L6="F",M6="F"),"NFFF",IF(AND(L7="N",L6="D",M6="F"),"NFF",IF(AND(L7="N",L6="D"),"NFO",IF(AND(L7="N",L6="S"),"NFS",IF(AND(L7="N",L6="F"),"NF",IF(AND(L7="N",L6="D"),"NF",IF(L7="N","N",IF(AND(L7="M",L6="F"),"MF",IF(AND(L7="M",L6="D"),"MF",IF(L7="M","M",IF(AND(L7="T",L6="F"),"TF",IF(AND(L7="T",L6="D"),"TF",IF(L7="T","T",IF(AND(L7="C",L6="F"),"CF",IF(AND(L7="C",L6="D"),"CF",IF(L7="C","C",IF(AND(L7="L",L6="F"),"LF",IF(AND(L7="L",L6="D"),"LF", IF(L7="L","L",IF(L7="SC","PS", IF(L7="SA","PS",IF(L7="TV","PS", IF(L7="MI","PS", IF(L7="MT","PS", IF(L7="URG","URGO",""))))))))))))))))))))))))))</f>
        <v>T</v>
      </c>
      <c r="M8" s="25" t="str">
        <f t="shared" ref="M8" si="5">IF(AND(M7="URG",M6="S"),"URGS",IF(AND(M7="N",M6="F",N6="F"),"NFFF",IF(AND(M7="N",M6="D",N6="F"),"NFF",IF(AND(M7="N",M6="D"),"NFO",IF(AND(M7="N",M6="S"),"NFS",IF(AND(M7="N",M6="F"),"NF",IF(AND(M7="N",M6="D"),"NF",IF(M7="N","N",IF(AND(M7="M",M6="F"),"MF",IF(AND(M7="M",M6="D"),"MF",IF(M7="M","M",IF(AND(M7="T",M6="F"),"TF",IF(AND(M7="T",M6="D"),"TF",IF(M7="T","T",IF(AND(M7="C",M6="F"),"CF",IF(AND(M7="C",M6="D"),"CF",IF(M7="C","C",IF(AND(M7="L",M6="F"),"LF",IF(AND(M7="L",M6="D"),"LF", IF(M7="L","L",IF(M7="SC","PS", IF(M7="SA","PS",IF(M7="TV","PS", IF(M7="MI","PS", IF(M7="MT","PS", IF(M7="URG","URGO",""))))))))))))))))))))))))))</f>
        <v>T</v>
      </c>
      <c r="N8" s="25" t="str">
        <f t="shared" ref="N8" si="6">IF(AND(N7="URG",N6="S"),"URGS",IF(AND(N7="N",N6="F",O6="F"),"NFFF",IF(AND(N7="N",N6="D",O6="F"),"NFF",IF(AND(N7="N",N6="D"),"NFO",IF(AND(N7="N",N6="S"),"NFS",IF(AND(N7="N",N6="F"),"NF",IF(AND(N7="N",N6="D"),"NF",IF(N7="N","N",IF(AND(N7="M",N6="F"),"MF",IF(AND(N7="M",N6="D"),"MF",IF(N7="M","M",IF(AND(N7="T",N6="F"),"TF",IF(AND(N7="T",N6="D"),"TF",IF(N7="T","T",IF(AND(N7="C",N6="F"),"CF",IF(AND(N7="C",N6="D"),"CF",IF(N7="C","C",IF(AND(N7="L",N6="F"),"LF",IF(AND(N7="L",N6="D"),"LF", IF(N7="L","L",IF(N7="SC","PS", IF(N7="SA","PS",IF(N7="TV","PS", IF(N7="MI","PS", IF(N7="MT","PS", IF(N7="URG","URGO",""))))))))))))))))))))))))))</f>
        <v>T</v>
      </c>
      <c r="O8" s="25" t="str">
        <f t="shared" ref="O8" si="7">IF(AND(O7="URG",O6="S"),"URGS",IF(AND(O7="N",O6="F",P6="F"),"NFFF",IF(AND(O7="N",O6="D",P6="F"),"NFF",IF(AND(O7="N",O6="D"),"NFO",IF(AND(O7="N",O6="S"),"NFS",IF(AND(O7="N",O6="F"),"NF",IF(AND(O7="N",O6="D"),"NF",IF(O7="N","N",IF(AND(O7="M",O6="F"),"MF",IF(AND(O7="M",O6="D"),"MF",IF(O7="M","M",IF(AND(O7="T",O6="F"),"TF",IF(AND(O7="T",O6="D"),"TF",IF(O7="T","T",IF(AND(O7="C",O6="F"),"CF",IF(AND(O7="C",O6="D"),"CF",IF(O7="C","C",IF(AND(O7="L",O6="F"),"LF",IF(AND(O7="L",O6="D"),"LF", IF(O7="L","L",IF(O7="SC","PS", IF(O7="SA","PS",IF(O7="TV","PS", IF(O7="MI","PS", IF(O7="MT","PS", IF(O7="URG","URGO",""))))))))))))))))))))))))))</f>
        <v>TF</v>
      </c>
      <c r="P8" s="25" t="str">
        <f t="shared" ref="P8" si="8">IF(AND(P7="URG",P6="S"),"URGS",IF(AND(P7="N",P6="F",Q6="F"),"NFFF",IF(AND(P7="N",P6="D",Q6="F"),"NFF",IF(AND(P7="N",P6="D"),"NFO",IF(AND(P7="N",P6="S"),"NFS",IF(AND(P7="N",P6="F"),"NF",IF(AND(P7="N",P6="D"),"NF",IF(P7="N","N",IF(AND(P7="M",P6="F"),"MF",IF(AND(P7="M",P6="D"),"MF",IF(P7="M","M",IF(AND(P7="T",P6="F"),"TF",IF(AND(P7="T",P6="D"),"TF",IF(P7="T","T",IF(AND(P7="C",P6="F"),"CF",IF(AND(P7="C",P6="D"),"CF",IF(P7="C","C",IF(AND(P7="L",P6="F"),"LF",IF(AND(P7="L",P6="D"),"LF", IF(P7="L","L",IF(P7="SC","PS", IF(P7="SA","PS",IF(P7="TV","PS", IF(P7="MI","PS", IF(P7="MT","PS", IF(P7="URG","URGO",""))))))))))))))))))))))))))</f>
        <v>TF</v>
      </c>
      <c r="Q8" s="25" t="str">
        <f t="shared" ref="Q8" si="9">IF(AND(Q7="URG",Q6="S"),"URGS",IF(AND(Q7="N",Q6="F",R6="F"),"NFFF",IF(AND(Q7="N",Q6="D",R6="F"),"NFF",IF(AND(Q7="N",Q6="D"),"NFO",IF(AND(Q7="N",Q6="S"),"NFS",IF(AND(Q7="N",Q6="F"),"NF",IF(AND(Q7="N",Q6="D"),"NF",IF(Q7="N","N",IF(AND(Q7="M",Q6="F"),"MF",IF(AND(Q7="M",Q6="D"),"MF",IF(Q7="M","M",IF(AND(Q7="T",Q6="F"),"TF",IF(AND(Q7="T",Q6="D"),"TF",IF(Q7="T","T",IF(AND(Q7="C",Q6="F"),"CF",IF(AND(Q7="C",Q6="D"),"CF",IF(Q7="C","C",IF(AND(Q7="L",Q6="F"),"LF",IF(AND(Q7="L",Q6="D"),"LF", IF(Q7="L","L",IF(Q7="SC","PS", IF(Q7="SA","PS",IF(Q7="TV","PS", IF(Q7="MI","PS", IF(Q7="MT","PS", IF(Q7="URG","URGO",""))))))))))))))))))))))))))</f>
        <v>T</v>
      </c>
      <c r="R8" s="25" t="str">
        <f t="shared" ref="R8" si="10">IF(AND(R7="URG",R6="S"),"URGS",IF(AND(R7="N",R6="F",S6="F"),"NFFF",IF(AND(R7="N",R6="D",S6="F"),"NFF",IF(AND(R7="N",R6="D"),"NFO",IF(AND(R7="N",R6="S"),"NFS",IF(AND(R7="N",R6="F"),"NF",IF(AND(R7="N",R6="D"),"NF",IF(R7="N","N",IF(AND(R7="M",R6="F"),"MF",IF(AND(R7="M",R6="D"),"MF",IF(R7="M","M",IF(AND(R7="T",R6="F"),"TF",IF(AND(R7="T",R6="D"),"TF",IF(R7="T","T",IF(AND(R7="C",R6="F"),"CF",IF(AND(R7="C",R6="D"),"CF",IF(R7="C","C",IF(AND(R7="L",R6="F"),"LF",IF(AND(R7="L",R6="D"),"LF", IF(R7="L","L",IF(R7="SC","PS", IF(R7="SA","PS",IF(R7="TV","PS", IF(R7="MI","PS", IF(R7="MT","PS", IF(R7="URG","URGO",""))))))))))))))))))))))))))</f>
        <v>T</v>
      </c>
      <c r="S8" s="25" t="str">
        <f t="shared" ref="S8" si="11">IF(AND(S7="URG",S6="S"),"URGS",IF(AND(S7="N",S6="F",T6="F"),"NFFF",IF(AND(S7="N",S6="D",T6="F"),"NFF",IF(AND(S7="N",S6="D"),"NFO",IF(AND(S7="N",S6="S"),"NFS",IF(AND(S7="N",S6="F"),"NF",IF(AND(S7="N",S6="D"),"NF",IF(S7="N","N",IF(AND(S7="M",S6="F"),"MF",IF(AND(S7="M",S6="D"),"MF",IF(S7="M","M",IF(AND(S7="T",S6="F"),"TF",IF(AND(S7="T",S6="D"),"TF",IF(S7="T","T",IF(AND(S7="C",S6="F"),"CF",IF(AND(S7="C",S6="D"),"CF",IF(S7="C","C",IF(AND(S7="L",S6="F"),"LF",IF(AND(S7="L",S6="D"),"LF", IF(S7="L","L",IF(S7="SC","PS", IF(S7="SA","PS",IF(S7="TV","PS", IF(S7="MI","PS", IF(S7="MT","PS", IF(S7="URG","URGO",""))))))))))))))))))))))))))</f>
        <v>T</v>
      </c>
      <c r="T8" s="25" t="str">
        <f t="shared" ref="T8" si="12">IF(AND(T7="URG",T6="S"),"URGS",IF(AND(T7="N",T6="F",U6="F"),"NFFF",IF(AND(T7="N",T6="D",U6="F"),"NFF",IF(AND(T7="N",T6="D"),"NFO",IF(AND(T7="N",T6="S"),"NFS",IF(AND(T7="N",T6="F"),"NF",IF(AND(T7="N",T6="D"),"NF",IF(T7="N","N",IF(AND(T7="M",T6="F"),"MF",IF(AND(T7="M",T6="D"),"MF",IF(T7="M","M",IF(AND(T7="T",T6="F"),"TF",IF(AND(T7="T",T6="D"),"TF",IF(T7="T","T",IF(AND(T7="C",T6="F"),"CF",IF(AND(T7="C",T6="D"),"CF",IF(T7="C","C",IF(AND(T7="L",T6="F"),"LF",IF(AND(T7="L",T6="D"),"LF", IF(T7="L","L",IF(T7="SC","PS", IF(T7="SA","PS",IF(T7="TV","PS", IF(T7="MI","PS", IF(T7="MT","PS", IF(T7="URG","URGO",""))))))))))))))))))))))))))</f>
        <v>T</v>
      </c>
      <c r="U8" s="25" t="str">
        <f t="shared" ref="U8" si="13">IF(AND(U7="URG",U6="S"),"URGS",IF(AND(U7="N",U6="F",V6="F"),"NFFF",IF(AND(U7="N",U6="D",V6="F"),"NFF",IF(AND(U7="N",U6="D"),"NFO",IF(AND(U7="N",U6="S"),"NFS",IF(AND(U7="N",U6="F"),"NF",IF(AND(U7="N",U6="D"),"NF",IF(U7="N","N",IF(AND(U7="M",U6="F"),"MF",IF(AND(U7="M",U6="D"),"MF",IF(U7="M","M",IF(AND(U7="T",U6="F"),"TF",IF(AND(U7="T",U6="D"),"TF",IF(U7="T","T",IF(AND(U7="C",U6="F"),"CF",IF(AND(U7="C",U6="D"),"CF",IF(U7="C","C",IF(AND(U7="L",U6="F"),"LF",IF(AND(U7="L",U6="D"),"LF", IF(U7="L","L",IF(U7="SC","PS", IF(U7="SA","PS",IF(U7="TV","PS", IF(U7="MI","PS", IF(U7="MT","PS", IF(U7="URG","URGO",""))))))))))))))))))))))))))</f>
        <v>T</v>
      </c>
      <c r="V8" s="25" t="str">
        <f t="shared" ref="V8" si="14">IF(AND(V7="URG",V6="S"),"URGS",IF(AND(V7="N",V6="F",W6="F"),"NFFF",IF(AND(V7="N",V6="D",W6="F"),"NFF",IF(AND(V7="N",V6="D"),"NFO",IF(AND(V7="N",V6="S"),"NFS",IF(AND(V7="N",V6="F"),"NF",IF(AND(V7="N",V6="D"),"NF",IF(V7="N","N",IF(AND(V7="M",V6="F"),"MF",IF(AND(V7="M",V6="D"),"MF",IF(V7="M","M",IF(AND(V7="T",V6="F"),"TF",IF(AND(V7="T",V6="D"),"TF",IF(V7="T","T",IF(AND(V7="C",V6="F"),"CF",IF(AND(V7="C",V6="D"),"CF",IF(V7="C","C",IF(AND(V7="L",V6="F"),"LF",IF(AND(V7="L",V6="D"),"LF", IF(V7="L","L",IF(V7="SC","PS", IF(V7="SA","PS",IF(V7="TV","PS", IF(V7="MI","PS", IF(V7="MT","PS", IF(V7="URG","URGO",""))))))))))))))))))))))))))</f>
        <v>TF</v>
      </c>
      <c r="W8" s="25" t="str">
        <f t="shared" ref="W8" si="15">IF(AND(W7="URG",W6="S"),"URGS",IF(AND(W7="N",W6="F",X6="F"),"NFFF",IF(AND(W7="N",W6="D",X6="F"),"NFF",IF(AND(W7="N",W6="D"),"NFO",IF(AND(W7="N",W6="S"),"NFS",IF(AND(W7="N",W6="F"),"NF",IF(AND(W7="N",W6="D"),"NF",IF(W7="N","N",IF(AND(W7="M",W6="F"),"MF",IF(AND(W7="M",W6="D"),"MF",IF(W7="M","M",IF(AND(W7="T",W6="F"),"TF",IF(AND(W7="T",W6="D"),"TF",IF(W7="T","T",IF(AND(W7="C",W6="F"),"CF",IF(AND(W7="C",W6="D"),"CF",IF(W7="C","C",IF(AND(W7="L",W6="F"),"LF",IF(AND(W7="L",W6="D"),"LF", IF(W7="L","L",IF(W7="SC","PS", IF(W7="SA","PS",IF(W7="TV","PS", IF(W7="MI","PS", IF(W7="MT","PS", IF(W7="URG","URGO",""))))))))))))))))))))))))))</f>
        <v>T</v>
      </c>
      <c r="X8" s="25" t="str">
        <f t="shared" ref="X8" si="16">IF(AND(X7="URG",X6="S"),"URGS",IF(AND(X7="N",X6="F",Y6="F"),"NFFF",IF(AND(X7="N",X6="D",Y6="F"),"NFF",IF(AND(X7="N",X6="D"),"NFO",IF(AND(X7="N",X6="S"),"NFS",IF(AND(X7="N",X6="F"),"NF",IF(AND(X7="N",X6="D"),"NF",IF(X7="N","N",IF(AND(X7="M",X6="F"),"MF",IF(AND(X7="M",X6="D"),"MF",IF(X7="M","M",IF(AND(X7="T",X6="F"),"TF",IF(AND(X7="T",X6="D"),"TF",IF(X7="T","T",IF(AND(X7="C",X6="F"),"CF",IF(AND(X7="C",X6="D"),"CF",IF(X7="C","C",IF(AND(X7="L",X6="F"),"LF",IF(AND(X7="L",X6="D"),"LF", IF(X7="L","L",IF(X7="SC","PS", IF(X7="SA","PS",IF(X7="TV","PS", IF(X7="MI","PS", IF(X7="MT","PS", IF(X7="URG","URGO",""))))))))))))))))))))))))))</f>
        <v>T</v>
      </c>
      <c r="Y8" s="25" t="str">
        <f t="shared" ref="Y8" si="17">IF(AND(Y7="URG",Y6="S"),"URGS",IF(AND(Y7="N",Y6="F",Z6="F"),"NFFF",IF(AND(Y7="N",Y6="D",Z6="F"),"NFF",IF(AND(Y7="N",Y6="D"),"NFO",IF(AND(Y7="N",Y6="S"),"NFS",IF(AND(Y7="N",Y6="F"),"NF",IF(AND(Y7="N",Y6="D"),"NF",IF(Y7="N","N",IF(AND(Y7="M",Y6="F"),"MF",IF(AND(Y7="M",Y6="D"),"MF",IF(Y7="M","M",IF(AND(Y7="T",Y6="F"),"TF",IF(AND(Y7="T",Y6="D"),"TF",IF(Y7="T","T",IF(AND(Y7="C",Y6="F"),"CF",IF(AND(Y7="C",Y6="D"),"CF",IF(Y7="C","C",IF(AND(Y7="L",Y6="F"),"LF",IF(AND(Y7="L",Y6="D"),"LF", IF(Y7="L","L",IF(Y7="SC","PS", IF(Y7="SA","PS",IF(Y7="TV","PS", IF(Y7="MI","PS", IF(Y7="MT","PS", IF(Y7="URG","URGO",""))))))))))))))))))))))))))</f>
        <v>T</v>
      </c>
      <c r="Z8" s="25" t="str">
        <f t="shared" ref="Z8" si="18">IF(AND(Z7="URG",Z6="S"),"URGS",IF(AND(Z7="N",Z6="F",AA6="F"),"NFFF",IF(AND(Z7="N",Z6="D",AA6="F"),"NFF",IF(AND(Z7="N",Z6="D"),"NFO",IF(AND(Z7="N",Z6="S"),"NFS",IF(AND(Z7="N",Z6="F"),"NF",IF(AND(Z7="N",Z6="D"),"NF",IF(Z7="N","N",IF(AND(Z7="M",Z6="F"),"MF",IF(AND(Z7="M",Z6="D"),"MF",IF(Z7="M","M",IF(AND(Z7="T",Z6="F"),"TF",IF(AND(Z7="T",Z6="D"),"TF",IF(Z7="T","T",IF(AND(Z7="C",Z6="F"),"CF",IF(AND(Z7="C",Z6="D"),"CF",IF(Z7="C","C",IF(AND(Z7="L",Z6="F"),"LF",IF(AND(Z7="L",Z6="D"),"LF", IF(Z7="L","L",IF(Z7="SC","PS", IF(Z7="SA","PS",IF(Z7="TV","PS", IF(Z7="MI","PS", IF(Z7="MT","PS", IF(Z7="URG","URGO",""))))))))))))))))))))))))))</f>
        <v>T</v>
      </c>
      <c r="AA8" s="25" t="str">
        <f t="shared" ref="AA8" si="19">IF(AND(AA7="URG",AA6="S"),"URGS",IF(AND(AA7="N",AA6="F",AB6="F"),"NFFF",IF(AND(AA7="N",AA6="D",AB6="F"),"NFF",IF(AND(AA7="N",AA6="D"),"NFO",IF(AND(AA7="N",AA6="S"),"NFS",IF(AND(AA7="N",AA6="F"),"NF",IF(AND(AA7="N",AA6="D"),"NF",IF(AA7="N","N",IF(AND(AA7="M",AA6="F"),"MF",IF(AND(AA7="M",AA6="D"),"MF",IF(AA7="M","M",IF(AND(AA7="T",AA6="F"),"TF",IF(AND(AA7="T",AA6="D"),"TF",IF(AA7="T","T",IF(AND(AA7="C",AA6="F"),"CF",IF(AND(AA7="C",AA6="D"),"CF",IF(AA7="C","C",IF(AND(AA7="L",AA6="F"),"LF",IF(AND(AA7="L",AA6="D"),"LF", IF(AA7="L","L",IF(AA7="SC","PS", IF(AA7="SA","PS",IF(AA7="TV","PS", IF(AA7="MI","PS", IF(AA7="MT","PS", IF(AA7="URG","URGO",""))))))))))))))))))))))))))</f>
        <v>T</v>
      </c>
      <c r="AB8" s="25" t="str">
        <f t="shared" ref="AB8" si="20">IF(AND(AB7="URG",AB6="S"),"URGS",IF(AND(AB7="N",AB6="F",AC6="F"),"NFFF",IF(AND(AB7="N",AB6="D",AC6="F"),"NFF",IF(AND(AB7="N",AB6="D"),"NFO",IF(AND(AB7="N",AB6="S"),"NFS",IF(AND(AB7="N",AB6="F"),"NF",IF(AND(AB7="N",AB6="D"),"NF",IF(AB7="N","N",IF(AND(AB7="M",AB6="F"),"MF",IF(AND(AB7="M",AB6="D"),"MF",IF(AB7="M","M",IF(AND(AB7="T",AB6="F"),"TF",IF(AND(AB7="T",AB6="D"),"TF",IF(AB7="T","T",IF(AND(AB7="C",AB6="F"),"CF",IF(AND(AB7="C",AB6="D"),"CF",IF(AB7="C","C",IF(AND(AB7="L",AB6="F"),"LF",IF(AND(AB7="L",AB6="D"),"LF", IF(AB7="L","L",IF(AB7="SC","PS", IF(AB7="SA","PS",IF(AB7="TV","PS", IF(AB7="MI","PS", IF(AB7="MT","PS", IF(AB7="URG","URGO",""))))))))))))))))))))))))))</f>
        <v>T</v>
      </c>
      <c r="AC8" s="25" t="str">
        <f t="shared" ref="AC8" si="21">IF(AND(AC7="URG",AC6="S"),"URGS",IF(AND(AC7="N",AC6="F",AD6="F"),"NFFF",IF(AND(AC7="N",AC6="D",AD6="F"),"NFF",IF(AND(AC7="N",AC6="D"),"NFO",IF(AND(AC7="N",AC6="S"),"NFS",IF(AND(AC7="N",AC6="F"),"NF",IF(AND(AC7="N",AC6="D"),"NF",IF(AC7="N","N",IF(AND(AC7="M",AC6="F"),"MF",IF(AND(AC7="M",AC6="D"),"MF",IF(AC7="M","M",IF(AND(AC7="T",AC6="F"),"TF",IF(AND(AC7="T",AC6="D"),"TF",IF(AC7="T","T",IF(AND(AC7="C",AC6="F"),"CF",IF(AND(AC7="C",AC6="D"),"CF",IF(AC7="C","C",IF(AND(AC7="L",AC6="F"),"LF",IF(AND(AC7="L",AC6="D"),"LF", IF(AC7="L","L",IF(AC7="SC","PS", IF(AC7="SA","PS",IF(AC7="TV","PS", IF(AC7="MI","PS", IF(AC7="MT","PS", IF(AC7="URG","URGO",""))))))))))))))))))))))))))</f>
        <v>TF</v>
      </c>
      <c r="AD8" s="25" t="str">
        <f t="shared" ref="AD8" si="22">IF(AND(AD7="URG",AD6="S"),"URGS",IF(AND(AD7="N",AD6="F",AE6="F"),"NFFF",IF(AND(AD7="N",AD6="D",AE6="F"),"NFF",IF(AND(AD7="N",AD6="D"),"NFO",IF(AND(AD7="N",AD6="S"),"NFS",IF(AND(AD7="N",AD6="F"),"NF",IF(AND(AD7="N",AD6="D"),"NF",IF(AD7="N","N",IF(AND(AD7="M",AD6="F"),"MF",IF(AND(AD7="M",AD6="D"),"MF",IF(AD7="M","M",IF(AND(AD7="T",AD6="F"),"TF",IF(AND(AD7="T",AD6="D"),"TF",IF(AD7="T","T",IF(AND(AD7="C",AD6="F"),"CF",IF(AND(AD7="C",AD6="D"),"CF",IF(AD7="C","C",IF(AND(AD7="L",AD6="F"),"LF",IF(AND(AD7="L",AD6="D"),"LF", IF(AD7="L","L",IF(AD7="SC","PS", IF(AD7="SA","PS",IF(AD7="TV","PS", IF(AD7="MI","PS", IF(AD7="MT","PS", IF(AD7="URG","URGO",""))))))))))))))))))))))))))</f>
        <v>T</v>
      </c>
      <c r="AE8" s="25" t="str">
        <f t="shared" ref="AE8" si="23">IF(AND(AE7="URG",AE6="S"),"URGS",IF(AND(AE7="N",AE6="F",AF6="F"),"NFFF",IF(AND(AE7="N",AE6="D",AF6="F"),"NFF",IF(AND(AE7="N",AE6="D"),"NFO",IF(AND(AE7="N",AE6="S"),"NFS",IF(AND(AE7="N",AE6="F"),"NF",IF(AND(AE7="N",AE6="D"),"NF",IF(AE7="N","N",IF(AND(AE7="M",AE6="F"),"MF",IF(AND(AE7="M",AE6="D"),"MF",IF(AE7="M","M",IF(AND(AE7="T",AE6="F"),"TF",IF(AND(AE7="T",AE6="D"),"TF",IF(AE7="T","T",IF(AND(AE7="C",AE6="F"),"CF",IF(AND(AE7="C",AE6="D"),"CF",IF(AE7="C","C",IF(AND(AE7="L",AE6="F"),"LF",IF(AND(AE7="L",AE6="D"),"LF", IF(AE7="L","L",IF(AE7="SC","PS", IF(AE7="SA","PS",IF(AE7="TV","PS", IF(AE7="MI","PS", IF(AE7="MT","PS", IF(AE7="URG","URGO",""))))))))))))))))))))))))))</f>
        <v>T</v>
      </c>
      <c r="AF8" s="25" t="str">
        <f t="shared" ref="AF8" si="24">IF(AND(AF7="URG",AF6="S"),"URGS",IF(AND(AF7="N",AF6="F",AG6="F"),"NFFF",IF(AND(AF7="N",AF6="D",AG6="F"),"NFF",IF(AND(AF7="N",AF6="D"),"NFO",IF(AND(AF7="N",AF6="S"),"NFS",IF(AND(AF7="N",AF6="F"),"NF",IF(AND(AF7="N",AF6="D"),"NF",IF(AF7="N","N",IF(AND(AF7="M",AF6="F"),"MF",IF(AND(AF7="M",AF6="D"),"MF",IF(AF7="M","M",IF(AND(AF7="T",AF6="F"),"TF",IF(AND(AF7="T",AF6="D"),"TF",IF(AF7="T","T",IF(AND(AF7="C",AF6="F"),"CF",IF(AND(AF7="C",AF6="D"),"CF",IF(AF7="C","C",IF(AND(AF7="L",AF6="F"),"LF",IF(AND(AF7="L",AF6="D"),"LF", IF(AF7="L","L",IF(AF7="SC","PS", IF(AF7="SA","PS",IF(AF7="TV","PS", IF(AF7="MI","PS", IF(AF7="MT","PS", IF(AF7="URG","URGO",""))))))))))))))))))))))))))</f>
        <v>T</v>
      </c>
      <c r="AG8" s="25" t="str">
        <f t="shared" ref="AG8" si="25">IF(AND(AG7="URG",AG6="S"),"URGS",IF(AND(AG7="N",AG6="F",AH6="F"),"NFFF",IF(AND(AG7="N",AG6="D",AH6="F"),"NFF",IF(AND(AG7="N",AG6="D"),"NFO",IF(AND(AG7="N",AG6="S"),"NFS",IF(AND(AG7="N",AG6="F"),"NF",IF(AND(AG7="N",AG6="D"),"NF",IF(AG7="N","N",IF(AND(AG7="M",AG6="F"),"MF",IF(AND(AG7="M",AG6="D"),"MF",IF(AG7="M","M",IF(AND(AG7="T",AG6="F"),"TF",IF(AND(AG7="T",AG6="D"),"TF",IF(AG7="T","T",IF(AND(AG7="C",AG6="F"),"CF",IF(AND(AG7="C",AG6="D"),"CF",IF(AG7="C","C",IF(AND(AG7="L",AG6="F"),"LF",IF(AND(AG7="L",AG6="D"),"LF", IF(AG7="L","L",IF(AG7="SC","PS", IF(AG7="SA","PS",IF(AG7="TV","PS", IF(AG7="MI","PS", IF(AG7="MT","PS", IF(AG7="URG","URGO",""))))))))))))))))))))))))))</f>
        <v>T</v>
      </c>
      <c r="AH8" s="25" t="str">
        <f t="shared" ref="AH8" si="26">IF(AND(AH7="URG",AH6="S"),"URGS",IF(AND(AH7="N",AH6="F",AI6="F"),"NFFF",IF(AND(AH7="N",AH6="D",AI6="F"),"NFF",IF(AND(AH7="N",AH6="D"),"NFO",IF(AND(AH7="N",AH6="S"),"NFS",IF(AND(AH7="N",AH6="F"),"NF",IF(AND(AH7="N",AH6="D"),"NF",IF(AH7="N","N",IF(AND(AH7="M",AH6="F"),"MF",IF(AND(AH7="M",AH6="D"),"MF",IF(AH7="M","M",IF(AND(AH7="T",AH6="F"),"TF",IF(AND(AH7="T",AH6="D"),"TF",IF(AH7="T","T",IF(AND(AH7="C",AH6="F"),"CF",IF(AND(AH7="C",AH6="D"),"CF",IF(AH7="C","C",IF(AND(AH7="L",AH6="F"),"LF",IF(AND(AH7="L",AH6="D"),"LF", IF(AH7="L","L",IF(AH7="SC","PS", IF(AH7="SA","PS",IF(AH7="TV","PS", IF(AH7="MI","PS", IF(AH7="MT","PS", IF(AH7="URG","URGO",""))))))))))))))))))))))))))</f>
        <v>T</v>
      </c>
      <c r="AI8" s="25" t="str">
        <f t="shared" ref="AI8" si="27">IF(AND(AI7="URG",AI6="S"),"URGS",IF(AND(AI7="N",AI6="F",AJ6="F"),"NFFF",IF(AND(AI7="N",AI6="D",AJ6="F"),"NFF",IF(AND(AI7="N",AI6="D"),"NFO",IF(AND(AI7="N",AI6="S"),"NFS",IF(AND(AI7="N",AI6="F"),"NF",IF(AND(AI7="N",AI6="D"),"NF",IF(AI7="N","N",IF(AND(AI7="M",AI6="F"),"MF",IF(AND(AI7="M",AI6="D"),"MF",IF(AI7="M","M",IF(AND(AI7="T",AI6="F"),"TF",IF(AND(AI7="T",AI6="D"),"TF",IF(AI7="T","T",IF(AND(AI7="C",AI6="F"),"CF",IF(AND(AI7="C",AI6="D"),"CF",IF(AI7="C","C",IF(AND(AI7="L",AI6="F"),"LF",IF(AND(AI7="L",AI6="D"),"LF", IF(AI7="L","L",IF(AI7="SC","PS", IF(AI7="SA","PS",IF(AI7="TV","PS", IF(AI7="MI","PS", IF(AI7="MT","PS", IF(AI7="URG","URGO",""))))))))))))))))))))))))))</f>
        <v>T</v>
      </c>
      <c r="AJ8" s="9" t="e">
        <f>#VALUE!</f>
        <v>#VALUE!</v>
      </c>
      <c r="AK8" s="9" t="e">
        <f>#VALUE!</f>
        <v>#VALUE!</v>
      </c>
      <c r="AM8" s="21"/>
    </row>
    <row r="9" spans="1:42" s="8" customFormat="1" x14ac:dyDescent="0.2">
      <c r="A9" s="26" t="s">
        <v>24</v>
      </c>
      <c r="B9" s="27">
        <f>SUM(E9:AI9)</f>
        <v>125</v>
      </c>
      <c r="C9" s="158">
        <f>B5/240</f>
        <v>8640.972083333334</v>
      </c>
      <c r="D9" s="28">
        <f>B9*C9*0</f>
        <v>0</v>
      </c>
      <c r="E9" s="59" t="str">
        <f>IF(E13&gt;0,(IF(AND(E8="PS",E6="S"),4,IF(E8="M",6,IF(E8="T",7,IF(E8="C",11,IF(E8="N",0,IF(E8="NF",0,IF(E8="NFO",0, IF(E8="URGS",4,IF(E8="URGO",8, IF(E8="PS",8,""))))))))))-E13), IF(AND(E8="PS",E6="S"),4,IF(E8="M",6,IF(E8="T",5,IF(E8="C",11,IF(E8="N",0,IF(E8="NF",0,IF(E8="NFO",0, IF(E8="URGS",4,IF(E8="URGO",8, IF(E8="PS",8,"")))))))))))</f>
        <v/>
      </c>
      <c r="F9" s="59">
        <f>IF(F13&gt;0,(IF(AND(F8="PS",F6="S"),4,IF(F8="M",6,IF(F8="T",7,IF(F8="C",11,IF(F8="N",0,IF(F8="NF",0,IF(F8="NFO",0, IF(F8="URGS",4,IF(F8="URGO",8, IF(F8="PS",8,""))))))))))-F13), IF(AND(F8="PS",F6="S"),4,IF(F8="M",6,IF(F8="T",5,IF(F8="C",11,IF(F8="N",0,IF(F8="NF",0,IF(F8="NFO",0, IF(F8="URGS",4,IF(F8="URGO",8, IF(F8="PS",8,"")))))))))))</f>
        <v>5</v>
      </c>
      <c r="G9" s="59">
        <f>IF(G13&gt;0,(IF(AND(G8="PS",G6="S"),4,IF(G8="M",6,IF(G8="T",7,IF(G8="C",11,IF(G8="N",0,IF(G8="NF",0,IF(G8="NFO",0, IF(G8="URGS",4,IF(G8="URGO",8, IF(G8="PS",8,""))))))))))-G13), IF(AND(G8="PS",G6="S"),4,IF(G8="M",6,IF(G8="T",5,IF(G8="C",11,IF(G8="N",0,IF(G8="NF",0,IF(G8="NFO",0, IF(G8="URGS",4,IF(G8="URGO",8, IF(G8="PS",8,"")))))))))))</f>
        <v>5</v>
      </c>
      <c r="H9" s="59" t="str">
        <f t="shared" ref="H9:AI9" si="28">IF(H13&gt;0,(IF(AND(H8="PS",H6="S"),4,IF(H8="M",6,IF(H8="T",7,IF(H8="C",11,IF(H8="N",0,IF(H8="NF",0,IF(H8="NFO",0, IF(H8="URGS",4,IF(H8="URGO",8, IF(H8="PS",8,""))))))))))-H13), IF(AND(H8="PS",H6="S"),4,IF(H8="M",6,IF(H8="T",5,IF(H8="C",11,IF(H8="N",0,IF(H8="NF",0,IF(H8="NFO",0, IF(H8="URGS",4,IF(H8="URGO",8, IF(H8="PS",8,"")))))))))))</f>
        <v/>
      </c>
      <c r="I9" s="59">
        <f t="shared" si="28"/>
        <v>5</v>
      </c>
      <c r="J9" s="59">
        <f t="shared" si="28"/>
        <v>5</v>
      </c>
      <c r="K9" s="59">
        <f t="shared" si="28"/>
        <v>5</v>
      </c>
      <c r="L9" s="59">
        <f t="shared" si="28"/>
        <v>5</v>
      </c>
      <c r="M9" s="59">
        <f t="shared" si="28"/>
        <v>5</v>
      </c>
      <c r="N9" s="59">
        <f t="shared" si="28"/>
        <v>5</v>
      </c>
      <c r="O9" s="59" t="str">
        <f t="shared" si="28"/>
        <v/>
      </c>
      <c r="P9" s="59" t="str">
        <f t="shared" si="28"/>
        <v/>
      </c>
      <c r="Q9" s="59">
        <f t="shared" si="28"/>
        <v>5</v>
      </c>
      <c r="R9" s="59">
        <f t="shared" si="28"/>
        <v>5</v>
      </c>
      <c r="S9" s="59">
        <f t="shared" si="28"/>
        <v>5</v>
      </c>
      <c r="T9" s="59">
        <f t="shared" si="28"/>
        <v>5</v>
      </c>
      <c r="U9" s="59">
        <f t="shared" si="28"/>
        <v>5</v>
      </c>
      <c r="V9" s="59" t="str">
        <f t="shared" si="28"/>
        <v/>
      </c>
      <c r="W9" s="59">
        <f t="shared" si="28"/>
        <v>5</v>
      </c>
      <c r="X9" s="59">
        <f t="shared" si="28"/>
        <v>5</v>
      </c>
      <c r="Y9" s="59">
        <f t="shared" si="28"/>
        <v>5</v>
      </c>
      <c r="Z9" s="59">
        <f t="shared" si="28"/>
        <v>5</v>
      </c>
      <c r="AA9" s="59">
        <f t="shared" si="28"/>
        <v>5</v>
      </c>
      <c r="AB9" s="59">
        <f t="shared" si="28"/>
        <v>5</v>
      </c>
      <c r="AC9" s="59" t="str">
        <f t="shared" si="28"/>
        <v/>
      </c>
      <c r="AD9" s="59">
        <f t="shared" si="28"/>
        <v>5</v>
      </c>
      <c r="AE9" s="59">
        <f t="shared" si="28"/>
        <v>5</v>
      </c>
      <c r="AF9" s="59">
        <f t="shared" si="28"/>
        <v>5</v>
      </c>
      <c r="AG9" s="59">
        <f t="shared" si="28"/>
        <v>5</v>
      </c>
      <c r="AH9" s="59">
        <f t="shared" si="28"/>
        <v>5</v>
      </c>
      <c r="AI9" s="59">
        <f t="shared" si="28"/>
        <v>5</v>
      </c>
      <c r="AJ9" s="23" t="e">
        <f>+IF(AJ8="M",6,IF(AJ8="T",5,IF(AJ8="C",11,IF(AJ8="N",1,""))))</f>
        <v>#VALUE!</v>
      </c>
      <c r="AK9" s="29" t="e">
        <f>+IF(AK8="M",6,IF(AK8="T",5,IF(AK8="C",11,IF(AK8="N",1,""))))</f>
        <v>#VALUE!</v>
      </c>
      <c r="AL9" s="60" t="s">
        <v>25</v>
      </c>
      <c r="AM9" s="61" t="s">
        <v>26</v>
      </c>
      <c r="AN9" s="60" t="s">
        <v>27</v>
      </c>
      <c r="AO9" s="60">
        <v>12</v>
      </c>
      <c r="AP9" s="60">
        <v>1</v>
      </c>
    </row>
    <row r="10" spans="1:42" s="8" customFormat="1" x14ac:dyDescent="0.2">
      <c r="A10" s="24" t="s">
        <v>28</v>
      </c>
      <c r="B10" s="27">
        <f t="shared" ref="B10:B12" si="29">SUM(E10:AI10)</f>
        <v>75</v>
      </c>
      <c r="C10" s="159">
        <f>B5/240*35%</f>
        <v>3024.3402291666666</v>
      </c>
      <c r="D10" s="30">
        <f t="shared" ref="D10:D16" si="30">B10*C10</f>
        <v>226825.51718749999</v>
      </c>
      <c r="E10" s="29" t="str">
        <f>IF(E14&gt;0,(IF(E8="T",3,IF(E8="C",0,IF(E8="N",11,IF(E8="NF",6, IF(E8="NFO",6, IF(E8="NFS",2,""))))))-E14), IF(E8="T",3,IF(E8="C",0,IF(E8="N",8,IF(E8="NF",6, IF(E8="NFO",6, IF(E8="NFS",2,"")))))))</f>
        <v/>
      </c>
      <c r="F10" s="29">
        <f>IF(F14&gt;0,(IF(F8="T",3,IF(F8="C",0,IF(F8="N",11,IF(F8="NF",6, IF(F8="NFO",6, IF(F8="NFS",2,""))))))-F14), IF(F8="T",3,IF(F8="C",0,IF(F8="N",8,IF(F8="NF",6, IF(F8="NFO",6, IF(F8="NFS",2,"")))))))</f>
        <v>3</v>
      </c>
      <c r="G10" s="29">
        <f>IF(G14&gt;0,(IF(G8="T",3,IF(G8="C",0,IF(G8="N",11,IF(G8="NF",6, IF(G8="NFO",6, IF(G8="NFS",2,""))))))-G14), IF(G8="T",3,IF(G8="C",0,IF(G8="N",8,IF(G8="NF",6, IF(G8="NFO",6, IF(G8="NFS",2,"")))))))</f>
        <v>3</v>
      </c>
      <c r="H10" s="29" t="str">
        <f t="shared" ref="H10:AI10" si="31">IF(H14&gt;0,(IF(H8="T",3,IF(H8="C",0,IF(H8="N",11,IF(H8="NF",6, IF(H8="NFO",6, IF(H8="NFS",2,""))))))-H14), IF(H8="T",3,IF(H8="C",0,IF(H8="N",8,IF(H8="NF",6, IF(H8="NFO",6, IF(H8="NFS",2,"")))))))</f>
        <v/>
      </c>
      <c r="I10" s="29">
        <f t="shared" si="31"/>
        <v>3</v>
      </c>
      <c r="J10" s="29">
        <f t="shared" si="31"/>
        <v>3</v>
      </c>
      <c r="K10" s="29">
        <f t="shared" si="31"/>
        <v>3</v>
      </c>
      <c r="L10" s="29">
        <f t="shared" si="31"/>
        <v>3</v>
      </c>
      <c r="M10" s="29">
        <f t="shared" si="31"/>
        <v>3</v>
      </c>
      <c r="N10" s="29">
        <f t="shared" si="31"/>
        <v>3</v>
      </c>
      <c r="O10" s="29" t="str">
        <f t="shared" si="31"/>
        <v/>
      </c>
      <c r="P10" s="29" t="str">
        <f t="shared" si="31"/>
        <v/>
      </c>
      <c r="Q10" s="29">
        <f t="shared" si="31"/>
        <v>3</v>
      </c>
      <c r="R10" s="29">
        <f t="shared" si="31"/>
        <v>3</v>
      </c>
      <c r="S10" s="29">
        <f t="shared" si="31"/>
        <v>3</v>
      </c>
      <c r="T10" s="29">
        <f t="shared" si="31"/>
        <v>3</v>
      </c>
      <c r="U10" s="29">
        <f t="shared" si="31"/>
        <v>3</v>
      </c>
      <c r="V10" s="29" t="str">
        <f t="shared" si="31"/>
        <v/>
      </c>
      <c r="W10" s="29">
        <f t="shared" si="31"/>
        <v>3</v>
      </c>
      <c r="X10" s="29">
        <f t="shared" si="31"/>
        <v>3</v>
      </c>
      <c r="Y10" s="29">
        <f t="shared" si="31"/>
        <v>3</v>
      </c>
      <c r="Z10" s="29">
        <f t="shared" si="31"/>
        <v>3</v>
      </c>
      <c r="AA10" s="29">
        <f t="shared" si="31"/>
        <v>3</v>
      </c>
      <c r="AB10" s="29">
        <f t="shared" si="31"/>
        <v>3</v>
      </c>
      <c r="AC10" s="29" t="str">
        <f t="shared" si="31"/>
        <v/>
      </c>
      <c r="AD10" s="29">
        <f t="shared" si="31"/>
        <v>3</v>
      </c>
      <c r="AE10" s="29">
        <f t="shared" si="31"/>
        <v>3</v>
      </c>
      <c r="AF10" s="29">
        <f t="shared" si="31"/>
        <v>3</v>
      </c>
      <c r="AG10" s="29">
        <f t="shared" si="31"/>
        <v>3</v>
      </c>
      <c r="AH10" s="29">
        <f t="shared" si="31"/>
        <v>3</v>
      </c>
      <c r="AI10" s="29">
        <f t="shared" si="31"/>
        <v>3</v>
      </c>
      <c r="AJ10" s="23" t="e">
        <f>+IF(AJ8="T",1,IF(AJ8="C",1,IF(AJ8="N",11,"")))</f>
        <v>#VALUE!</v>
      </c>
      <c r="AK10" s="29" t="e">
        <f>+IF(AK8="T",1,IF(AK8="C",1,IF(AK8="N",11,"")))</f>
        <v>#VALUE!</v>
      </c>
      <c r="AL10" s="8" t="s">
        <v>20</v>
      </c>
      <c r="AM10" s="21" t="s">
        <v>29</v>
      </c>
      <c r="AN10" s="8" t="s">
        <v>40</v>
      </c>
      <c r="AO10" s="8">
        <v>0</v>
      </c>
      <c r="AP10" s="8">
        <v>8</v>
      </c>
    </row>
    <row r="11" spans="1:42" s="8" customFormat="1" x14ac:dyDescent="0.2">
      <c r="A11" s="24" t="s">
        <v>30</v>
      </c>
      <c r="B11" s="27">
        <f t="shared" si="29"/>
        <v>30</v>
      </c>
      <c r="C11" s="159">
        <f>B5/240*180%</f>
        <v>15553.749750000001</v>
      </c>
      <c r="D11" s="30">
        <f t="shared" si="30"/>
        <v>466612.49250000005</v>
      </c>
      <c r="E11" s="29">
        <f>IF(E15&gt;0, (IF(E8="MF",8,IF(E8="TF",7,IF(E8="CF",12,IF(E8="NF",0, IF(E8="NFS",0, IF(E8="NFF",0, IF(E8="NFFF",0,"")))))))-E15), IF(E8="MF",8,IF(E8="TF",5,IF(E8="CF",12,IF(E8="NF",0, IF(E8="NFS",0, IF(E8="NFF",0, IF(E8="NFFF",0,""))))))))</f>
        <v>5</v>
      </c>
      <c r="F11" s="29" t="str">
        <f t="shared" ref="F11:AI11" si="32">IF(F15&gt;0, (IF(F8="MF",8,IF(F8="TF",7,IF(F8="CF",12,IF(F8="NF",0, IF(F8="NFS",0, IF(F8="NFF",0, IF(F8="NFFF",0,"")))))))-F15), IF(F8="MF",8,IF(F8="TF",5,IF(F8="CF",12,IF(F8="NF",0, IF(F8="NFS",0, IF(F8="NFF",0, IF(F8="NFFF",0,""))))))))</f>
        <v/>
      </c>
      <c r="G11" s="29" t="str">
        <f t="shared" si="32"/>
        <v/>
      </c>
      <c r="H11" s="29">
        <f t="shared" si="32"/>
        <v>5</v>
      </c>
      <c r="I11" s="29" t="str">
        <f t="shared" si="32"/>
        <v/>
      </c>
      <c r="J11" s="29" t="str">
        <f t="shared" si="32"/>
        <v/>
      </c>
      <c r="K11" s="29" t="str">
        <f t="shared" si="32"/>
        <v/>
      </c>
      <c r="L11" s="29" t="str">
        <f t="shared" si="32"/>
        <v/>
      </c>
      <c r="M11" s="29" t="str">
        <f t="shared" si="32"/>
        <v/>
      </c>
      <c r="N11" s="29" t="str">
        <f t="shared" si="32"/>
        <v/>
      </c>
      <c r="O11" s="29">
        <f t="shared" si="32"/>
        <v>5</v>
      </c>
      <c r="P11" s="29">
        <f t="shared" si="32"/>
        <v>5</v>
      </c>
      <c r="Q11" s="29" t="str">
        <f t="shared" si="32"/>
        <v/>
      </c>
      <c r="R11" s="29" t="str">
        <f t="shared" si="32"/>
        <v/>
      </c>
      <c r="S11" s="29" t="str">
        <f t="shared" si="32"/>
        <v/>
      </c>
      <c r="T11" s="29" t="str">
        <f t="shared" si="32"/>
        <v/>
      </c>
      <c r="U11" s="29" t="str">
        <f t="shared" si="32"/>
        <v/>
      </c>
      <c r="V11" s="29">
        <f t="shared" si="32"/>
        <v>5</v>
      </c>
      <c r="W11" s="29" t="str">
        <f t="shared" si="32"/>
        <v/>
      </c>
      <c r="X11" s="29" t="str">
        <f t="shared" si="32"/>
        <v/>
      </c>
      <c r="Y11" s="29" t="str">
        <f t="shared" si="32"/>
        <v/>
      </c>
      <c r="Z11" s="29" t="str">
        <f t="shared" si="32"/>
        <v/>
      </c>
      <c r="AA11" s="29" t="str">
        <f t="shared" si="32"/>
        <v/>
      </c>
      <c r="AB11" s="29" t="str">
        <f t="shared" si="32"/>
        <v/>
      </c>
      <c r="AC11" s="29">
        <f t="shared" si="32"/>
        <v>5</v>
      </c>
      <c r="AD11" s="29" t="str">
        <f t="shared" si="32"/>
        <v/>
      </c>
      <c r="AE11" s="29" t="str">
        <f t="shared" si="32"/>
        <v/>
      </c>
      <c r="AF11" s="29" t="str">
        <f t="shared" si="32"/>
        <v/>
      </c>
      <c r="AG11" s="29" t="str">
        <f t="shared" si="32"/>
        <v/>
      </c>
      <c r="AH11" s="29" t="str">
        <f t="shared" si="32"/>
        <v/>
      </c>
      <c r="AI11" s="29" t="str">
        <f t="shared" si="32"/>
        <v/>
      </c>
      <c r="AJ11" s="23" t="e">
        <f>+IF(AJ8="MF",6,IF(AJ8="TF",5,IF(AJ8="CF",11,IF(AJ8="NF",1,""))))</f>
        <v>#VALUE!</v>
      </c>
      <c r="AK11" s="29" t="e">
        <f>+IF(AK8="MF",6,IF(AK8="TF",5,IF(AK8="CF",11,IF(AK8="NF",1,""))))</f>
        <v>#VALUE!</v>
      </c>
      <c r="AM11" s="21"/>
    </row>
    <row r="12" spans="1:42" s="8" customFormat="1" x14ac:dyDescent="0.2">
      <c r="A12" s="24" t="s">
        <v>31</v>
      </c>
      <c r="B12" s="27">
        <f t="shared" si="29"/>
        <v>18</v>
      </c>
      <c r="C12" s="159">
        <f>B5/240*215%</f>
        <v>18578.089979166667</v>
      </c>
      <c r="D12" s="30">
        <f t="shared" si="30"/>
        <v>334405.61962499999</v>
      </c>
      <c r="E12" s="29">
        <f>IF(E16&gt;0,( IF(E8="TF",1,IF(E8="CF",1,IF(E8="NF",5, IF(E8="NFO",2, IF(E8="NFS",6, IF(E8="NFF",8, IF(E8="NFFF",8,"")))))))-E16), IF(E8="TF",3,IF(E8="CF",1,IF(E8="NF",2, IF(E8="NFO",2, IF(E8="NFS",6, IF(E8="NFF",8, IF(E8="NFFF",8,""))))))))</f>
        <v>3</v>
      </c>
      <c r="F12" s="29" t="str">
        <f t="shared" ref="F12:AI12" si="33">IF(F16&gt;0,( IF(F8="TF",1,IF(F8="CF",1,IF(F8="NF",5, IF(F8="NFO",2, IF(F8="NFS",6, IF(F8="NFF",8, IF(F8="NFFF",8,"")))))))-F16), IF(F8="TF",3,IF(F8="CF",1,IF(F8="NF",2, IF(F8="NFO",2, IF(F8="NFS",6, IF(F8="NFF",8, IF(F8="NFFF",8,""))))))))</f>
        <v/>
      </c>
      <c r="G12" s="29" t="str">
        <f t="shared" si="33"/>
        <v/>
      </c>
      <c r="H12" s="29">
        <f t="shared" si="33"/>
        <v>3</v>
      </c>
      <c r="I12" s="29" t="str">
        <f t="shared" si="33"/>
        <v/>
      </c>
      <c r="J12" s="29" t="str">
        <f t="shared" si="33"/>
        <v/>
      </c>
      <c r="K12" s="29" t="str">
        <f t="shared" si="33"/>
        <v/>
      </c>
      <c r="L12" s="29" t="str">
        <f t="shared" si="33"/>
        <v/>
      </c>
      <c r="M12" s="29" t="str">
        <f t="shared" si="33"/>
        <v/>
      </c>
      <c r="N12" s="29" t="str">
        <f t="shared" si="33"/>
        <v/>
      </c>
      <c r="O12" s="29">
        <f t="shared" si="33"/>
        <v>3</v>
      </c>
      <c r="P12" s="29">
        <f t="shared" si="33"/>
        <v>3</v>
      </c>
      <c r="Q12" s="29" t="str">
        <f t="shared" si="33"/>
        <v/>
      </c>
      <c r="R12" s="29" t="str">
        <f t="shared" si="33"/>
        <v/>
      </c>
      <c r="S12" s="29" t="str">
        <f t="shared" si="33"/>
        <v/>
      </c>
      <c r="T12" s="29" t="str">
        <f t="shared" si="33"/>
        <v/>
      </c>
      <c r="U12" s="29" t="str">
        <f t="shared" si="33"/>
        <v/>
      </c>
      <c r="V12" s="29">
        <f t="shared" si="33"/>
        <v>3</v>
      </c>
      <c r="W12" s="29" t="str">
        <f t="shared" si="33"/>
        <v/>
      </c>
      <c r="X12" s="29" t="str">
        <f t="shared" si="33"/>
        <v/>
      </c>
      <c r="Y12" s="29" t="str">
        <f t="shared" si="33"/>
        <v/>
      </c>
      <c r="Z12" s="29" t="str">
        <f t="shared" si="33"/>
        <v/>
      </c>
      <c r="AA12" s="29" t="str">
        <f t="shared" si="33"/>
        <v/>
      </c>
      <c r="AB12" s="29" t="str">
        <f t="shared" si="33"/>
        <v/>
      </c>
      <c r="AC12" s="29">
        <f t="shared" si="33"/>
        <v>3</v>
      </c>
      <c r="AD12" s="29" t="str">
        <f t="shared" si="33"/>
        <v/>
      </c>
      <c r="AE12" s="29" t="str">
        <f t="shared" si="33"/>
        <v/>
      </c>
      <c r="AF12" s="29" t="str">
        <f t="shared" si="33"/>
        <v/>
      </c>
      <c r="AG12" s="29" t="str">
        <f t="shared" si="33"/>
        <v/>
      </c>
      <c r="AH12" s="29" t="str">
        <f t="shared" si="33"/>
        <v/>
      </c>
      <c r="AI12" s="29" t="str">
        <f t="shared" si="33"/>
        <v/>
      </c>
      <c r="AJ12" s="23" t="e">
        <f>+IF(AJ8="TF",1,IF(AJ8="CF",1,IF(AJ8="NF",11,"")))</f>
        <v>#VALUE!</v>
      </c>
      <c r="AK12" s="29" t="e">
        <f>+IF(AK8="TF",1,IF(AK8="CF",1,IF(AK8="NF",11,"")))</f>
        <v>#VALUE!</v>
      </c>
      <c r="AM12" s="21"/>
    </row>
    <row r="13" spans="1:42" s="8" customFormat="1" x14ac:dyDescent="0.2">
      <c r="A13" s="9" t="s">
        <v>32</v>
      </c>
      <c r="B13" s="27">
        <f t="shared" ref="B13:B16" si="34">SUM(E13:AK13)</f>
        <v>0</v>
      </c>
      <c r="C13" s="30">
        <f>B5/240*125%</f>
        <v>10801.215104166668</v>
      </c>
      <c r="D13" s="30">
        <f t="shared" si="30"/>
        <v>0</v>
      </c>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29"/>
      <c r="AG13" s="29"/>
      <c r="AH13" s="29"/>
      <c r="AI13" s="29"/>
      <c r="AJ13" s="23"/>
      <c r="AK13" s="29"/>
      <c r="AM13" s="21"/>
    </row>
    <row r="14" spans="1:42" s="8" customFormat="1" x14ac:dyDescent="0.2">
      <c r="A14" s="9" t="s">
        <v>33</v>
      </c>
      <c r="B14" s="27">
        <f t="shared" si="34"/>
        <v>0</v>
      </c>
      <c r="C14" s="30">
        <f>B5/240*175%</f>
        <v>15121.701145833335</v>
      </c>
      <c r="D14" s="30">
        <f t="shared" si="30"/>
        <v>0</v>
      </c>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23"/>
      <c r="AK14" s="29"/>
      <c r="AM14" s="21"/>
    </row>
    <row r="15" spans="1:42" s="8" customFormat="1" x14ac:dyDescent="0.2">
      <c r="A15" s="9" t="s">
        <v>34</v>
      </c>
      <c r="B15" s="27">
        <f t="shared" si="34"/>
        <v>0</v>
      </c>
      <c r="C15" s="30">
        <f>B5/240*200%</f>
        <v>17281.944166666668</v>
      </c>
      <c r="D15" s="32">
        <f t="shared" si="30"/>
        <v>0</v>
      </c>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23"/>
      <c r="AK15" s="29"/>
      <c r="AM15" s="33"/>
    </row>
    <row r="16" spans="1:42" s="8" customFormat="1" x14ac:dyDescent="0.2">
      <c r="A16" s="9" t="s">
        <v>35</v>
      </c>
      <c r="B16" s="27">
        <f t="shared" si="34"/>
        <v>0</v>
      </c>
      <c r="C16" s="30">
        <f>B5/240*250%</f>
        <v>21602.430208333335</v>
      </c>
      <c r="D16" s="34">
        <f t="shared" si="30"/>
        <v>0</v>
      </c>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23"/>
      <c r="AK16" s="27"/>
      <c r="AL16" s="8" t="s">
        <v>16</v>
      </c>
      <c r="AM16" s="21" t="s">
        <v>36</v>
      </c>
      <c r="AO16" s="36"/>
    </row>
    <row r="17" spans="1:41" s="8" customFormat="1" x14ac:dyDescent="0.2">
      <c r="A17" s="1"/>
      <c r="B17" s="37">
        <f>SUM(B9:B16)</f>
        <v>248</v>
      </c>
      <c r="C17" s="2"/>
      <c r="D17" s="38">
        <f>ROUND((SUM(D9:D16)),0)</f>
        <v>1027844</v>
      </c>
      <c r="E17" s="39"/>
      <c r="F17" s="40"/>
      <c r="G17" s="41"/>
      <c r="H17" s="41"/>
      <c r="I17" s="41"/>
      <c r="J17" s="41"/>
      <c r="K17" s="41"/>
      <c r="L17" s="39"/>
      <c r="M17" s="40"/>
      <c r="N17" s="41"/>
      <c r="O17" s="41"/>
      <c r="P17" s="41"/>
      <c r="Q17" s="41"/>
      <c r="R17" s="41"/>
      <c r="S17" s="39"/>
      <c r="T17" s="40"/>
      <c r="U17" s="41"/>
      <c r="V17" s="41"/>
      <c r="W17" s="41"/>
      <c r="X17" s="41"/>
      <c r="Y17" s="41"/>
      <c r="Z17" s="39"/>
      <c r="AA17" s="39"/>
      <c r="AB17" s="41"/>
      <c r="AC17" s="41"/>
      <c r="AD17" s="41"/>
      <c r="AE17" s="41"/>
      <c r="AF17" s="41"/>
      <c r="AG17" s="39"/>
      <c r="AH17" s="41"/>
      <c r="AI17" s="41"/>
      <c r="AJ17" s="42"/>
      <c r="AK17" s="43"/>
      <c r="AL17" s="8" t="s">
        <v>15</v>
      </c>
      <c r="AM17" s="21" t="s">
        <v>37</v>
      </c>
      <c r="AN17" s="1"/>
      <c r="AO17" s="44"/>
    </row>
    <row r="18" spans="1:41" ht="15.75" customHeight="1" x14ac:dyDescent="0.2">
      <c r="B18" s="43">
        <f>SUM(B9:B12)-$AL$4</f>
        <v>72</v>
      </c>
    </row>
    <row r="19" spans="1:41" ht="15.75" customHeight="1" x14ac:dyDescent="0.2">
      <c r="A19" s="9" t="s">
        <v>105</v>
      </c>
      <c r="B19" s="163">
        <f>B5</f>
        <v>2073833.3</v>
      </c>
      <c r="C19" s="164"/>
      <c r="D19" s="165"/>
      <c r="E19" s="10">
        <f t="shared" ref="E19:AF19" si="35">+D19+1</f>
        <v>1</v>
      </c>
      <c r="F19" s="10">
        <f t="shared" si="35"/>
        <v>2</v>
      </c>
      <c r="G19" s="10">
        <f t="shared" si="35"/>
        <v>3</v>
      </c>
      <c r="H19" s="10">
        <f t="shared" si="35"/>
        <v>4</v>
      </c>
      <c r="I19" s="10">
        <f t="shared" si="35"/>
        <v>5</v>
      </c>
      <c r="J19" s="10">
        <f t="shared" si="35"/>
        <v>6</v>
      </c>
      <c r="K19" s="10">
        <f t="shared" si="35"/>
        <v>7</v>
      </c>
      <c r="L19" s="10">
        <f t="shared" si="35"/>
        <v>8</v>
      </c>
      <c r="M19" s="10">
        <f t="shared" si="35"/>
        <v>9</v>
      </c>
      <c r="N19" s="10">
        <f t="shared" si="35"/>
        <v>10</v>
      </c>
      <c r="O19" s="10">
        <f t="shared" si="35"/>
        <v>11</v>
      </c>
      <c r="P19" s="10">
        <f t="shared" si="35"/>
        <v>12</v>
      </c>
      <c r="Q19" s="10">
        <f t="shared" si="35"/>
        <v>13</v>
      </c>
      <c r="R19" s="10">
        <f t="shared" si="35"/>
        <v>14</v>
      </c>
      <c r="S19" s="10">
        <f t="shared" si="35"/>
        <v>15</v>
      </c>
      <c r="T19" s="10">
        <f t="shared" si="35"/>
        <v>16</v>
      </c>
      <c r="U19" s="10">
        <f t="shared" si="35"/>
        <v>17</v>
      </c>
      <c r="V19" s="10">
        <f t="shared" si="35"/>
        <v>18</v>
      </c>
      <c r="W19" s="10">
        <f t="shared" si="35"/>
        <v>19</v>
      </c>
      <c r="X19" s="10">
        <f t="shared" si="35"/>
        <v>20</v>
      </c>
      <c r="Y19" s="10">
        <f t="shared" si="35"/>
        <v>21</v>
      </c>
      <c r="Z19" s="10">
        <f t="shared" si="35"/>
        <v>22</v>
      </c>
      <c r="AA19" s="10">
        <f t="shared" si="35"/>
        <v>23</v>
      </c>
      <c r="AB19" s="10">
        <f t="shared" si="35"/>
        <v>24</v>
      </c>
      <c r="AC19" s="10">
        <f t="shared" si="35"/>
        <v>25</v>
      </c>
      <c r="AD19" s="10">
        <f t="shared" si="35"/>
        <v>26</v>
      </c>
      <c r="AE19" s="10">
        <f t="shared" si="35"/>
        <v>27</v>
      </c>
      <c r="AF19" s="10">
        <f t="shared" si="35"/>
        <v>28</v>
      </c>
      <c r="AG19" s="10"/>
      <c r="AH19" s="10"/>
      <c r="AI19" s="10"/>
      <c r="AJ19" s="12"/>
      <c r="AK19" s="12"/>
    </row>
    <row r="20" spans="1:41" x14ac:dyDescent="0.2">
      <c r="A20" s="13"/>
      <c r="B20" s="14" t="s">
        <v>7</v>
      </c>
      <c r="C20" s="14" t="s">
        <v>8</v>
      </c>
      <c r="D20" s="14" t="s">
        <v>9</v>
      </c>
      <c r="E20" s="15" t="s">
        <v>15</v>
      </c>
      <c r="F20" s="47" t="s">
        <v>16</v>
      </c>
      <c r="G20" s="47" t="s">
        <v>11</v>
      </c>
      <c r="H20" s="48" t="s">
        <v>11</v>
      </c>
      <c r="I20" s="47" t="s">
        <v>12</v>
      </c>
      <c r="J20" s="47" t="s">
        <v>13</v>
      </c>
      <c r="K20" s="47" t="s">
        <v>14</v>
      </c>
      <c r="L20" s="49" t="s">
        <v>15</v>
      </c>
      <c r="M20" s="47" t="s">
        <v>16</v>
      </c>
      <c r="N20" s="47" t="s">
        <v>11</v>
      </c>
      <c r="O20" s="47" t="s">
        <v>11</v>
      </c>
      <c r="P20" s="47" t="s">
        <v>12</v>
      </c>
      <c r="Q20" s="47" t="s">
        <v>13</v>
      </c>
      <c r="R20" s="48" t="s">
        <v>14</v>
      </c>
      <c r="S20" s="49" t="s">
        <v>15</v>
      </c>
      <c r="T20" s="47" t="s">
        <v>16</v>
      </c>
      <c r="U20" s="47" t="s">
        <v>11</v>
      </c>
      <c r="V20" s="47" t="s">
        <v>11</v>
      </c>
      <c r="W20" s="47" t="s">
        <v>12</v>
      </c>
      <c r="X20" s="47" t="s">
        <v>13</v>
      </c>
      <c r="Y20" s="47" t="s">
        <v>14</v>
      </c>
      <c r="Z20" s="49" t="s">
        <v>15</v>
      </c>
      <c r="AA20" s="47" t="s">
        <v>16</v>
      </c>
      <c r="AB20" s="47" t="s">
        <v>11</v>
      </c>
      <c r="AC20" s="50" t="s">
        <v>11</v>
      </c>
      <c r="AD20" s="50" t="s">
        <v>12</v>
      </c>
      <c r="AE20" s="47" t="s">
        <v>13</v>
      </c>
      <c r="AF20" s="50" t="s">
        <v>14</v>
      </c>
      <c r="AG20" s="50"/>
      <c r="AH20" s="19"/>
      <c r="AI20" s="19"/>
      <c r="AJ20" s="51"/>
      <c r="AK20" s="20"/>
    </row>
    <row r="21" spans="1:41" x14ac:dyDescent="0.2">
      <c r="A21" s="22" t="s">
        <v>18</v>
      </c>
      <c r="B21" s="166" t="s">
        <v>19</v>
      </c>
      <c r="C21" s="166"/>
      <c r="D21" s="166"/>
      <c r="E21" s="19" t="s">
        <v>21</v>
      </c>
      <c r="F21" s="19" t="s">
        <v>21</v>
      </c>
      <c r="G21" s="19" t="s">
        <v>21</v>
      </c>
      <c r="H21" s="19" t="s">
        <v>21</v>
      </c>
      <c r="I21" s="19" t="s">
        <v>21</v>
      </c>
      <c r="J21" s="19" t="s">
        <v>21</v>
      </c>
      <c r="K21" s="19" t="s">
        <v>21</v>
      </c>
      <c r="L21" s="19" t="s">
        <v>21</v>
      </c>
      <c r="M21" s="19" t="s">
        <v>21</v>
      </c>
      <c r="N21" s="19" t="s">
        <v>21</v>
      </c>
      <c r="O21" s="19" t="s">
        <v>21</v>
      </c>
      <c r="P21" s="19" t="s">
        <v>21</v>
      </c>
      <c r="Q21" s="19" t="s">
        <v>21</v>
      </c>
      <c r="R21" s="19" t="s">
        <v>21</v>
      </c>
      <c r="S21" s="19" t="s">
        <v>21</v>
      </c>
      <c r="T21" s="19" t="s">
        <v>21</v>
      </c>
      <c r="U21" s="19" t="s">
        <v>21</v>
      </c>
      <c r="V21" s="19" t="s">
        <v>21</v>
      </c>
      <c r="W21" s="19" t="s">
        <v>21</v>
      </c>
      <c r="X21" s="19" t="s">
        <v>21</v>
      </c>
      <c r="Y21" s="19" t="s">
        <v>21</v>
      </c>
      <c r="Z21" s="19" t="s">
        <v>21</v>
      </c>
      <c r="AA21" s="19" t="s">
        <v>21</v>
      </c>
      <c r="AB21" s="19" t="s">
        <v>21</v>
      </c>
      <c r="AC21" s="19" t="s">
        <v>21</v>
      </c>
      <c r="AD21" s="19" t="s">
        <v>21</v>
      </c>
      <c r="AE21" s="19" t="s">
        <v>21</v>
      </c>
      <c r="AF21" s="19" t="s">
        <v>21</v>
      </c>
      <c r="AG21" s="19" t="s">
        <v>21</v>
      </c>
      <c r="AH21" s="19"/>
      <c r="AI21" s="19"/>
      <c r="AJ21" s="52"/>
      <c r="AK21" s="24"/>
    </row>
    <row r="22" spans="1:41" ht="15" customHeight="1" x14ac:dyDescent="0.2">
      <c r="A22" s="161" t="s">
        <v>23</v>
      </c>
      <c r="B22" s="161"/>
      <c r="C22" s="161"/>
      <c r="D22" s="161"/>
      <c r="E22" s="25" t="str">
        <f>IF(AND(E21="URG",E20="S"),"URGS",IF(AND(E21="N",E20="F",F20="F"),"NFFF",IF(AND(E21="N",E20="D",F20="F"),"NFF",IF(AND(E21="N",E20="D"),"NFO",IF(AND(E21="N",E20="S"),"NFS",IF(AND(E21="N",E20="F"),"NF",IF(AND(E21="N",E20="D"),"NF",IF(E21="N","N",IF(AND(E21="M",E20="F"),"MF",IF(AND(E21="M",E20="D"),"MF",IF(E21="M","M",IF(AND(E21="T",E20="F"),"TF",IF(AND(E21="T",E20="D"),"TF",IF(E21="T","T",IF(AND(E21="C",E20="F"),"CF",IF(AND(E21="C",E20="D"),"CF",IF(E21="C","C",IF(AND(E21="L",E20="F"),"LF",IF(AND(E21="L",E20="D"),"LF", IF(E21="L","L",IF(E21="SC","PS", IF(E21="SA","PS",IF(E21="TV","PS", IF(E21="MI","PS", IF(E21="MT","PS", IF(E21="URG","URGO",""))))))))))))))))))))))))))</f>
        <v>TF</v>
      </c>
      <c r="F22" s="25" t="str">
        <f>IF(AND(F21="URG",F20="S"),"URGS",IF(AND(F21="N",F20="F",G20="F"),"NFFF",IF(AND(F21="N",F20="D",G20="F"),"NFF",IF(AND(F21="N",F20="D"),"NFO",IF(AND(F21="N",F20="S"),"NFS",IF(AND(F21="N",F20="F"),"NF",IF(AND(F21="N",F20="D"),"NF",IF(F21="N","N",IF(AND(F21="M",F20="F"),"MF",IF(AND(F21="M",F20="D"),"MF",IF(F21="M","M",IF(AND(F21="T",F20="F"),"TF",IF(AND(F21="T",F20="D"),"TF",IF(F21="T","T",IF(AND(F21="C",F20="F"),"CF",IF(AND(F21="C",F20="D"),"CF",IF(F21="C","C",IF(AND(F21="L",F20="F"),"LF",IF(AND(F21="L",F20="D"),"LF", IF(F21="L","L",IF(F21="SC","PS", IF(F21="SA","PS",IF(F21="TV","PS", IF(F21="MI","PS", IF(F21="MT","PS", IF(F21="URG","URGO",""))))))))))))))))))))))))))</f>
        <v>T</v>
      </c>
      <c r="G22" s="25" t="str">
        <f>IF(AND(G21="URG",G20="S"),"URGS",IF(AND(G21="N",G20="F",H20="F"),"NFFF",IF(AND(G21="N",G20="D",H20="F"),"NFF",IF(AND(G21="N",G20="D"),"NFO",IF(AND(G21="N",G20="S"),"NFS",IF(AND(G21="N",G20="F"),"NF",IF(AND(G21="N",G20="D"),"NF",IF(G21="N","N",IF(AND(G21="M",G20="F"),"MF",IF(AND(G21="M",G20="D"),"MF",IF(G21="M","M",IF(AND(G21="T",G20="F"),"TF",IF(AND(G21="T",G20="D"),"TF",IF(G21="T","T",IF(AND(G21="C",G20="F"),"CF",IF(AND(G21="C",G20="D"),"CF",IF(G21="C","C",IF(AND(G21="L",G20="F"),"LF",IF(AND(G21="L",G20="D"),"LF", IF(G21="L","L",IF(G21="SC","PS", IF(G21="SA","PS",IF(G21="TV","PS", IF(G21="MI","PS", IF(G21="MT","PS", IF(G21="URG","URGO",""))))))))))))))))))))))))))</f>
        <v>T</v>
      </c>
      <c r="H22" s="25" t="str">
        <f>IF(AND(H21="URG",H20="S"),"URGS",IF(AND(H21="N",H20="F",I20="F"),"NFFF",IF(AND(H21="N",H20="D",I20="F"),"NFF",IF(AND(H21="N",H20="D"),"NFO",IF(AND(H21="N",H20="S"),"NFS",IF(AND(H21="N",H20="F"),"NF",IF(AND(H21="N",H20="D"),"NF",IF(H21="N","N",IF(AND(H21="M",H20="F"),"MF",IF(AND(H21="M",H20="D"),"MF",IF(H21="M","M",IF(AND(H21="T",H20="F"),"TF",IF(AND(H21="T",H20="D"),"TF",IF(H21="T","T",IF(AND(H21="C",H20="F"),"CF",IF(AND(H21="C",H20="D"),"CF",IF(H21="C","C",IF(AND(H21="L",H20="F"),"LF",IF(AND(H21="L",H20="D"),"LF", IF(H21="L","L",IF(H21="SC","PS", IF(H21="SA","PS",IF(H21="TV","PS", IF(H21="MI","PS", IF(H21="MT","PS", IF(H21="URG","URGO",""))))))))))))))))))))))))))</f>
        <v>T</v>
      </c>
      <c r="I22" s="25" t="str">
        <f t="shared" ref="I22" si="36">IF(AND(I21="URG",I20="S"),"URGS",IF(AND(I21="N",I20="F",J20="F"),"NFFF",IF(AND(I21="N",I20="D",J20="F"),"NFF",IF(AND(I21="N",I20="D"),"NFO",IF(AND(I21="N",I20="S"),"NFS",IF(AND(I21="N",I20="F"),"NF",IF(AND(I21="N",I20="D"),"NF",IF(I21="N","N",IF(AND(I21="M",I20="F"),"MF",IF(AND(I21="M",I20="D"),"MF",IF(I21="M","M",IF(AND(I21="T",I20="F"),"TF",IF(AND(I21="T",I20="D"),"TF",IF(I21="T","T",IF(AND(I21="C",I20="F"),"CF",IF(AND(I21="C",I20="D"),"CF",IF(I21="C","C",IF(AND(I21="L",I20="F"),"LF",IF(AND(I21="L",I20="D"),"LF", IF(I21="L","L",IF(I21="SC","PS", IF(I21="SA","PS",IF(I21="TV","PS", IF(I21="MI","PS", IF(I21="MT","PS", IF(I21="URG","URGO",""))))))))))))))))))))))))))</f>
        <v>T</v>
      </c>
      <c r="J22" s="25" t="str">
        <f t="shared" ref="J22" si="37">IF(AND(J21="URG",J20="S"),"URGS",IF(AND(J21="N",J20="F",K20="F"),"NFFF",IF(AND(J21="N",J20="D",K20="F"),"NFF",IF(AND(J21="N",J20="D"),"NFO",IF(AND(J21="N",J20="S"),"NFS",IF(AND(J21="N",J20="F"),"NF",IF(AND(J21="N",J20="D"),"NF",IF(J21="N","N",IF(AND(J21="M",J20="F"),"MF",IF(AND(J21="M",J20="D"),"MF",IF(J21="M","M",IF(AND(J21="T",J20="F"),"TF",IF(AND(J21="T",J20="D"),"TF",IF(J21="T","T",IF(AND(J21="C",J20="F"),"CF",IF(AND(J21="C",J20="D"),"CF",IF(J21="C","C",IF(AND(J21="L",J20="F"),"LF",IF(AND(J21="L",J20="D"),"LF", IF(J21="L","L",IF(J21="SC","PS", IF(J21="SA","PS",IF(J21="TV","PS", IF(J21="MI","PS", IF(J21="MT","PS", IF(J21="URG","URGO",""))))))))))))))))))))))))))</f>
        <v>T</v>
      </c>
      <c r="K22" s="25" t="str">
        <f t="shared" ref="K22" si="38">IF(AND(K21="URG",K20="S"),"URGS",IF(AND(K21="N",K20="F",L20="F"),"NFFF",IF(AND(K21="N",K20="D",L20="F"),"NFF",IF(AND(K21="N",K20="D"),"NFO",IF(AND(K21="N",K20="S"),"NFS",IF(AND(K21="N",K20="F"),"NF",IF(AND(K21="N",K20="D"),"NF",IF(K21="N","N",IF(AND(K21="M",K20="F"),"MF",IF(AND(K21="M",K20="D"),"MF",IF(K21="M","M",IF(AND(K21="T",K20="F"),"TF",IF(AND(K21="T",K20="D"),"TF",IF(K21="T","T",IF(AND(K21="C",K20="F"),"CF",IF(AND(K21="C",K20="D"),"CF",IF(K21="C","C",IF(AND(K21="L",K20="F"),"LF",IF(AND(K21="L",K20="D"),"LF", IF(K21="L","L",IF(K21="SC","PS", IF(K21="SA","PS",IF(K21="TV","PS", IF(K21="MI","PS", IF(K21="MT","PS", IF(K21="URG","URGO",""))))))))))))))))))))))))))</f>
        <v>T</v>
      </c>
      <c r="L22" s="25" t="str">
        <f t="shared" ref="L22" si="39">IF(AND(L21="URG",L20="S"),"URGS",IF(AND(L21="N",L20="F",M20="F"),"NFFF",IF(AND(L21="N",L20="D",M20="F"),"NFF",IF(AND(L21="N",L20="D"),"NFO",IF(AND(L21="N",L20="S"),"NFS",IF(AND(L21="N",L20="F"),"NF",IF(AND(L21="N",L20="D"),"NF",IF(L21="N","N",IF(AND(L21="M",L20="F"),"MF",IF(AND(L21="M",L20="D"),"MF",IF(L21="M","M",IF(AND(L21="T",L20="F"),"TF",IF(AND(L21="T",L20="D"),"TF",IF(L21="T","T",IF(AND(L21="C",L20="F"),"CF",IF(AND(L21="C",L20="D"),"CF",IF(L21="C","C",IF(AND(L21="L",L20="F"),"LF",IF(AND(L21="L",L20="D"),"LF", IF(L21="L","L",IF(L21="SC","PS", IF(L21="SA","PS",IF(L21="TV","PS", IF(L21="MI","PS", IF(L21="MT","PS", IF(L21="URG","URGO",""))))))))))))))))))))))))))</f>
        <v>TF</v>
      </c>
      <c r="M22" s="25" t="str">
        <f t="shared" ref="M22" si="40">IF(AND(M21="URG",M20="S"),"URGS",IF(AND(M21="N",M20="F",N20="F"),"NFFF",IF(AND(M21="N",M20="D",N20="F"),"NFF",IF(AND(M21="N",M20="D"),"NFO",IF(AND(M21="N",M20="S"),"NFS",IF(AND(M21="N",M20="F"),"NF",IF(AND(M21="N",M20="D"),"NF",IF(M21="N","N",IF(AND(M21="M",M20="F"),"MF",IF(AND(M21="M",M20="D"),"MF",IF(M21="M","M",IF(AND(M21="T",M20="F"),"TF",IF(AND(M21="T",M20="D"),"TF",IF(M21="T","T",IF(AND(M21="C",M20="F"),"CF",IF(AND(M21="C",M20="D"),"CF",IF(M21="C","C",IF(AND(M21="L",M20="F"),"LF",IF(AND(M21="L",M20="D"),"LF", IF(M21="L","L",IF(M21="SC","PS", IF(M21="SA","PS",IF(M21="TV","PS", IF(M21="MI","PS", IF(M21="MT","PS", IF(M21="URG","URGO",""))))))))))))))))))))))))))</f>
        <v>T</v>
      </c>
      <c r="N22" s="25" t="str">
        <f t="shared" ref="N22" si="41">IF(AND(N21="URG",N20="S"),"URGS",IF(AND(N21="N",N20="F",O20="F"),"NFFF",IF(AND(N21="N",N20="D",O20="F"),"NFF",IF(AND(N21="N",N20="D"),"NFO",IF(AND(N21="N",N20="S"),"NFS",IF(AND(N21="N",N20="F"),"NF",IF(AND(N21="N",N20="D"),"NF",IF(N21="N","N",IF(AND(N21="M",N20="F"),"MF",IF(AND(N21="M",N20="D"),"MF",IF(N21="M","M",IF(AND(N21="T",N20="F"),"TF",IF(AND(N21="T",N20="D"),"TF",IF(N21="T","T",IF(AND(N21="C",N20="F"),"CF",IF(AND(N21="C",N20="D"),"CF",IF(N21="C","C",IF(AND(N21="L",N20="F"),"LF",IF(AND(N21="L",N20="D"),"LF", IF(N21="L","L",IF(N21="SC","PS", IF(N21="SA","PS",IF(N21="TV","PS", IF(N21="MI","PS", IF(N21="MT","PS", IF(N21="URG","URGO",""))))))))))))))))))))))))))</f>
        <v>T</v>
      </c>
      <c r="O22" s="25" t="str">
        <f t="shared" ref="O22" si="42">IF(AND(O21="URG",O20="S"),"URGS",IF(AND(O21="N",O20="F",P20="F"),"NFFF",IF(AND(O21="N",O20="D",P20="F"),"NFF",IF(AND(O21="N",O20="D"),"NFO",IF(AND(O21="N",O20="S"),"NFS",IF(AND(O21="N",O20="F"),"NF",IF(AND(O21="N",O20="D"),"NF",IF(O21="N","N",IF(AND(O21="M",O20="F"),"MF",IF(AND(O21="M",O20="D"),"MF",IF(O21="M","M",IF(AND(O21="T",O20="F"),"TF",IF(AND(O21="T",O20="D"),"TF",IF(O21="T","T",IF(AND(O21="C",O20="F"),"CF",IF(AND(O21="C",O20="D"),"CF",IF(O21="C","C",IF(AND(O21="L",O20="F"),"LF",IF(AND(O21="L",O20="D"),"LF", IF(O21="L","L",IF(O21="SC","PS", IF(O21="SA","PS",IF(O21="TV","PS", IF(O21="MI","PS", IF(O21="MT","PS", IF(O21="URG","URGO",""))))))))))))))))))))))))))</f>
        <v>T</v>
      </c>
      <c r="P22" s="25" t="str">
        <f t="shared" ref="P22" si="43">IF(AND(P21="URG",P20="S"),"URGS",IF(AND(P21="N",P20="F",Q20="F"),"NFFF",IF(AND(P21="N",P20="D",Q20="F"),"NFF",IF(AND(P21="N",P20="D"),"NFO",IF(AND(P21="N",P20="S"),"NFS",IF(AND(P21="N",P20="F"),"NF",IF(AND(P21="N",P20="D"),"NF",IF(P21="N","N",IF(AND(P21="M",P20="F"),"MF",IF(AND(P21="M",P20="D"),"MF",IF(P21="M","M",IF(AND(P21="T",P20="F"),"TF",IF(AND(P21="T",P20="D"),"TF",IF(P21="T","T",IF(AND(P21="C",P20="F"),"CF",IF(AND(P21="C",P20="D"),"CF",IF(P21="C","C",IF(AND(P21="L",P20="F"),"LF",IF(AND(P21="L",P20="D"),"LF", IF(P21="L","L",IF(P21="SC","PS", IF(P21="SA","PS",IF(P21="TV","PS", IF(P21="MI","PS", IF(P21="MT","PS", IF(P21="URG","URGO",""))))))))))))))))))))))))))</f>
        <v>T</v>
      </c>
      <c r="Q22" s="25" t="str">
        <f t="shared" ref="Q22" si="44">IF(AND(Q21="URG",Q20="S"),"URGS",IF(AND(Q21="N",Q20="F",R20="F"),"NFFF",IF(AND(Q21="N",Q20="D",R20="F"),"NFF",IF(AND(Q21="N",Q20="D"),"NFO",IF(AND(Q21="N",Q20="S"),"NFS",IF(AND(Q21="N",Q20="F"),"NF",IF(AND(Q21="N",Q20="D"),"NF",IF(Q21="N","N",IF(AND(Q21="M",Q20="F"),"MF",IF(AND(Q21="M",Q20="D"),"MF",IF(Q21="M","M",IF(AND(Q21="T",Q20="F"),"TF",IF(AND(Q21="T",Q20="D"),"TF",IF(Q21="T","T",IF(AND(Q21="C",Q20="F"),"CF",IF(AND(Q21="C",Q20="D"),"CF",IF(Q21="C","C",IF(AND(Q21="L",Q20="F"),"LF",IF(AND(Q21="L",Q20="D"),"LF", IF(Q21="L","L",IF(Q21="SC","PS", IF(Q21="SA","PS",IF(Q21="TV","PS", IF(Q21="MI","PS", IF(Q21="MT","PS", IF(Q21="URG","URGO",""))))))))))))))))))))))))))</f>
        <v>T</v>
      </c>
      <c r="R22" s="25" t="str">
        <f t="shared" ref="R22" si="45">IF(AND(R21="URG",R20="S"),"URGS",IF(AND(R21="N",R20="F",S20="F"),"NFFF",IF(AND(R21="N",R20="D",S20="F"),"NFF",IF(AND(R21="N",R20="D"),"NFO",IF(AND(R21="N",R20="S"),"NFS",IF(AND(R21="N",R20="F"),"NF",IF(AND(R21="N",R20="D"),"NF",IF(R21="N","N",IF(AND(R21="M",R20="F"),"MF",IF(AND(R21="M",R20="D"),"MF",IF(R21="M","M",IF(AND(R21="T",R20="F"),"TF",IF(AND(R21="T",R20="D"),"TF",IF(R21="T","T",IF(AND(R21="C",R20="F"),"CF",IF(AND(R21="C",R20="D"),"CF",IF(R21="C","C",IF(AND(R21="L",R20="F"),"LF",IF(AND(R21="L",R20="D"),"LF", IF(R21="L","L",IF(R21="SC","PS", IF(R21="SA","PS",IF(R21="TV","PS", IF(R21="MI","PS", IF(R21="MT","PS", IF(R21="URG","URGO",""))))))))))))))))))))))))))</f>
        <v>T</v>
      </c>
      <c r="S22" s="25" t="str">
        <f t="shared" ref="S22" si="46">IF(AND(S21="URG",S20="S"),"URGS",IF(AND(S21="N",S20="F",T20="F"),"NFFF",IF(AND(S21="N",S20="D",T20="F"),"NFF",IF(AND(S21="N",S20="D"),"NFO",IF(AND(S21="N",S20="S"),"NFS",IF(AND(S21="N",S20="F"),"NF",IF(AND(S21="N",S20="D"),"NF",IF(S21="N","N",IF(AND(S21="M",S20="F"),"MF",IF(AND(S21="M",S20="D"),"MF",IF(S21="M","M",IF(AND(S21="T",S20="F"),"TF",IF(AND(S21="T",S20="D"),"TF",IF(S21="T","T",IF(AND(S21="C",S20="F"),"CF",IF(AND(S21="C",S20="D"),"CF",IF(S21="C","C",IF(AND(S21="L",S20="F"),"LF",IF(AND(S21="L",S20="D"),"LF", IF(S21="L","L",IF(S21="SC","PS", IF(S21="SA","PS",IF(S21="TV","PS", IF(S21="MI","PS", IF(S21="MT","PS", IF(S21="URG","URGO",""))))))))))))))))))))))))))</f>
        <v>TF</v>
      </c>
      <c r="T22" s="25" t="str">
        <f t="shared" ref="T22" si="47">IF(AND(T21="URG",T20="S"),"URGS",IF(AND(T21="N",T20="F",U20="F"),"NFFF",IF(AND(T21="N",T20="D",U20="F"),"NFF",IF(AND(T21="N",T20="D"),"NFO",IF(AND(T21="N",T20="S"),"NFS",IF(AND(T21="N",T20="F"),"NF",IF(AND(T21="N",T20="D"),"NF",IF(T21="N","N",IF(AND(T21="M",T20="F"),"MF",IF(AND(T21="M",T20="D"),"MF",IF(T21="M","M",IF(AND(T21="T",T20="F"),"TF",IF(AND(T21="T",T20="D"),"TF",IF(T21="T","T",IF(AND(T21="C",T20="F"),"CF",IF(AND(T21="C",T20="D"),"CF",IF(T21="C","C",IF(AND(T21="L",T20="F"),"LF",IF(AND(T21="L",T20="D"),"LF", IF(T21="L","L",IF(T21="SC","PS", IF(T21="SA","PS",IF(T21="TV","PS", IF(T21="MI","PS", IF(T21="MT","PS", IF(T21="URG","URGO",""))))))))))))))))))))))))))</f>
        <v>T</v>
      </c>
      <c r="U22" s="25" t="str">
        <f t="shared" ref="U22" si="48">IF(AND(U21="URG",U20="S"),"URGS",IF(AND(U21="N",U20="F",V20="F"),"NFFF",IF(AND(U21="N",U20="D",V20="F"),"NFF",IF(AND(U21="N",U20="D"),"NFO",IF(AND(U21="N",U20="S"),"NFS",IF(AND(U21="N",U20="F"),"NF",IF(AND(U21="N",U20="D"),"NF",IF(U21="N","N",IF(AND(U21="M",U20="F"),"MF",IF(AND(U21="M",U20="D"),"MF",IF(U21="M","M",IF(AND(U21="T",U20="F"),"TF",IF(AND(U21="T",U20="D"),"TF",IF(U21="T","T",IF(AND(U21="C",U20="F"),"CF",IF(AND(U21="C",U20="D"),"CF",IF(U21="C","C",IF(AND(U21="L",U20="F"),"LF",IF(AND(U21="L",U20="D"),"LF", IF(U21="L","L",IF(U21="SC","PS", IF(U21="SA","PS",IF(U21="TV","PS", IF(U21="MI","PS", IF(U21="MT","PS", IF(U21="URG","URGO",""))))))))))))))))))))))))))</f>
        <v>T</v>
      </c>
      <c r="V22" s="25" t="str">
        <f t="shared" ref="V22" si="49">IF(AND(V21="URG",V20="S"),"URGS",IF(AND(V21="N",V20="F",W20="F"),"NFFF",IF(AND(V21="N",V20="D",W20="F"),"NFF",IF(AND(V21="N",V20="D"),"NFO",IF(AND(V21="N",V20="S"),"NFS",IF(AND(V21="N",V20="F"),"NF",IF(AND(V21="N",V20="D"),"NF",IF(V21="N","N",IF(AND(V21="M",V20="F"),"MF",IF(AND(V21="M",V20="D"),"MF",IF(V21="M","M",IF(AND(V21="T",V20="F"),"TF",IF(AND(V21="T",V20="D"),"TF",IF(V21="T","T",IF(AND(V21="C",V20="F"),"CF",IF(AND(V21="C",V20="D"),"CF",IF(V21="C","C",IF(AND(V21="L",V20="F"),"LF",IF(AND(V21="L",V20="D"),"LF", IF(V21="L","L",IF(V21="SC","PS", IF(V21="SA","PS",IF(V21="TV","PS", IF(V21="MI","PS", IF(V21="MT","PS", IF(V21="URG","URGO",""))))))))))))))))))))))))))</f>
        <v>T</v>
      </c>
      <c r="W22" s="25" t="str">
        <f t="shared" ref="W22" si="50">IF(AND(W21="URG",W20="S"),"URGS",IF(AND(W21="N",W20="F",X20="F"),"NFFF",IF(AND(W21="N",W20="D",X20="F"),"NFF",IF(AND(W21="N",W20="D"),"NFO",IF(AND(W21="N",W20="S"),"NFS",IF(AND(W21="N",W20="F"),"NF",IF(AND(W21="N",W20="D"),"NF",IF(W21="N","N",IF(AND(W21="M",W20="F"),"MF",IF(AND(W21="M",W20="D"),"MF",IF(W21="M","M",IF(AND(W21="T",W20="F"),"TF",IF(AND(W21="T",W20="D"),"TF",IF(W21="T","T",IF(AND(W21="C",W20="F"),"CF",IF(AND(W21="C",W20="D"),"CF",IF(W21="C","C",IF(AND(W21="L",W20="F"),"LF",IF(AND(W21="L",W20="D"),"LF", IF(W21="L","L",IF(W21="SC","PS", IF(W21="SA","PS",IF(W21="TV","PS", IF(W21="MI","PS", IF(W21="MT","PS", IF(W21="URG","URGO",""))))))))))))))))))))))))))</f>
        <v>T</v>
      </c>
      <c r="X22" s="25" t="str">
        <f t="shared" ref="X22" si="51">IF(AND(X21="URG",X20="S"),"URGS",IF(AND(X21="N",X20="F",Y20="F"),"NFFF",IF(AND(X21="N",X20="D",Y20="F"),"NFF",IF(AND(X21="N",X20="D"),"NFO",IF(AND(X21="N",X20="S"),"NFS",IF(AND(X21="N",X20="F"),"NF",IF(AND(X21="N",X20="D"),"NF",IF(X21="N","N",IF(AND(X21="M",X20="F"),"MF",IF(AND(X21="M",X20="D"),"MF",IF(X21="M","M",IF(AND(X21="T",X20="F"),"TF",IF(AND(X21="T",X20="D"),"TF",IF(X21="T","T",IF(AND(X21="C",X20="F"),"CF",IF(AND(X21="C",X20="D"),"CF",IF(X21="C","C",IF(AND(X21="L",X20="F"),"LF",IF(AND(X21="L",X20="D"),"LF", IF(X21="L","L",IF(X21="SC","PS", IF(X21="SA","PS",IF(X21="TV","PS", IF(X21="MI","PS", IF(X21="MT","PS", IF(X21="URG","URGO",""))))))))))))))))))))))))))</f>
        <v>T</v>
      </c>
      <c r="Y22" s="25" t="str">
        <f t="shared" ref="Y22" si="52">IF(AND(Y21="URG",Y20="S"),"URGS",IF(AND(Y21="N",Y20="F",Z20="F"),"NFFF",IF(AND(Y21="N",Y20="D",Z20="F"),"NFF",IF(AND(Y21="N",Y20="D"),"NFO",IF(AND(Y21="N",Y20="S"),"NFS",IF(AND(Y21="N",Y20="F"),"NF",IF(AND(Y21="N",Y20="D"),"NF",IF(Y21="N","N",IF(AND(Y21="M",Y20="F"),"MF",IF(AND(Y21="M",Y20="D"),"MF",IF(Y21="M","M",IF(AND(Y21="T",Y20="F"),"TF",IF(AND(Y21="T",Y20="D"),"TF",IF(Y21="T","T",IF(AND(Y21="C",Y20="F"),"CF",IF(AND(Y21="C",Y20="D"),"CF",IF(Y21="C","C",IF(AND(Y21="L",Y20="F"),"LF",IF(AND(Y21="L",Y20="D"),"LF", IF(Y21="L","L",IF(Y21="SC","PS", IF(Y21="SA","PS",IF(Y21="TV","PS", IF(Y21="MI","PS", IF(Y21="MT","PS", IF(Y21="URG","URGO",""))))))))))))))))))))))))))</f>
        <v>T</v>
      </c>
      <c r="Z22" s="25" t="str">
        <f t="shared" ref="Z22" si="53">IF(AND(Z21="URG",Z20="S"),"URGS",IF(AND(Z21="N",Z20="F",AA20="F"),"NFFF",IF(AND(Z21="N",Z20="D",AA20="F"),"NFF",IF(AND(Z21="N",Z20="D"),"NFO",IF(AND(Z21="N",Z20="S"),"NFS",IF(AND(Z21="N",Z20="F"),"NF",IF(AND(Z21="N",Z20="D"),"NF",IF(Z21="N","N",IF(AND(Z21="M",Z20="F"),"MF",IF(AND(Z21="M",Z20="D"),"MF",IF(Z21="M","M",IF(AND(Z21="T",Z20="F"),"TF",IF(AND(Z21="T",Z20="D"),"TF",IF(Z21="T","T",IF(AND(Z21="C",Z20="F"),"CF",IF(AND(Z21="C",Z20="D"),"CF",IF(Z21="C","C",IF(AND(Z21="L",Z20="F"),"LF",IF(AND(Z21="L",Z20="D"),"LF", IF(Z21="L","L",IF(Z21="SC","PS", IF(Z21="SA","PS",IF(Z21="TV","PS", IF(Z21="MI","PS", IF(Z21="MT","PS", IF(Z21="URG","URGO",""))))))))))))))))))))))))))</f>
        <v>TF</v>
      </c>
      <c r="AA22" s="25" t="str">
        <f t="shared" ref="AA22" si="54">IF(AND(AA21="URG",AA20="S"),"URGS",IF(AND(AA21="N",AA20="F",AB20="F"),"NFFF",IF(AND(AA21="N",AA20="D",AB20="F"),"NFF",IF(AND(AA21="N",AA20="D"),"NFO",IF(AND(AA21="N",AA20="S"),"NFS",IF(AND(AA21="N",AA20="F"),"NF",IF(AND(AA21="N",AA20="D"),"NF",IF(AA21="N","N",IF(AND(AA21="M",AA20="F"),"MF",IF(AND(AA21="M",AA20="D"),"MF",IF(AA21="M","M",IF(AND(AA21="T",AA20="F"),"TF",IF(AND(AA21="T",AA20="D"),"TF",IF(AA21="T","T",IF(AND(AA21="C",AA20="F"),"CF",IF(AND(AA21="C",AA20="D"),"CF",IF(AA21="C","C",IF(AND(AA21="L",AA20="F"),"LF",IF(AND(AA21="L",AA20="D"),"LF", IF(AA21="L","L",IF(AA21="SC","PS", IF(AA21="SA","PS",IF(AA21="TV","PS", IF(AA21="MI","PS", IF(AA21="MT","PS", IF(AA21="URG","URGO",""))))))))))))))))))))))))))</f>
        <v>T</v>
      </c>
      <c r="AB22" s="25" t="str">
        <f t="shared" ref="AB22" si="55">IF(AND(AB21="URG",AB20="S"),"URGS",IF(AND(AB21="N",AB20="F",AC20="F"),"NFFF",IF(AND(AB21="N",AB20="D",AC20="F"),"NFF",IF(AND(AB21="N",AB20="D"),"NFO",IF(AND(AB21="N",AB20="S"),"NFS",IF(AND(AB21="N",AB20="F"),"NF",IF(AND(AB21="N",AB20="D"),"NF",IF(AB21="N","N",IF(AND(AB21="M",AB20="F"),"MF",IF(AND(AB21="M",AB20="D"),"MF",IF(AB21="M","M",IF(AND(AB21="T",AB20="F"),"TF",IF(AND(AB21="T",AB20="D"),"TF",IF(AB21="T","T",IF(AND(AB21="C",AB20="F"),"CF",IF(AND(AB21="C",AB20="D"),"CF",IF(AB21="C","C",IF(AND(AB21="L",AB20="F"),"LF",IF(AND(AB21="L",AB20="D"),"LF", IF(AB21="L","L",IF(AB21="SC","PS", IF(AB21="SA","PS",IF(AB21="TV","PS", IF(AB21="MI","PS", IF(AB21="MT","PS", IF(AB21="URG","URGO",""))))))))))))))))))))))))))</f>
        <v>T</v>
      </c>
      <c r="AC22" s="25" t="str">
        <f t="shared" ref="AC22" si="56">IF(AND(AC21="URG",AC20="S"),"URGS",IF(AND(AC21="N",AC20="F",AD20="F"),"NFFF",IF(AND(AC21="N",AC20="D",AD20="F"),"NFF",IF(AND(AC21="N",AC20="D"),"NFO",IF(AND(AC21="N",AC20="S"),"NFS",IF(AND(AC21="N",AC20="F"),"NF",IF(AND(AC21="N",AC20="D"),"NF",IF(AC21="N","N",IF(AND(AC21="M",AC20="F"),"MF",IF(AND(AC21="M",AC20="D"),"MF",IF(AC21="M","M",IF(AND(AC21="T",AC20="F"),"TF",IF(AND(AC21="T",AC20="D"),"TF",IF(AC21="T","T",IF(AND(AC21="C",AC20="F"),"CF",IF(AND(AC21="C",AC20="D"),"CF",IF(AC21="C","C",IF(AND(AC21="L",AC20="F"),"LF",IF(AND(AC21="L",AC20="D"),"LF", IF(AC21="L","L",IF(AC21="SC","PS", IF(AC21="SA","PS",IF(AC21="TV","PS", IF(AC21="MI","PS", IF(AC21="MT","PS", IF(AC21="URG","URGO",""))))))))))))))))))))))))))</f>
        <v>T</v>
      </c>
      <c r="AD22" s="25" t="str">
        <f t="shared" ref="AD22" si="57">IF(AND(AD21="URG",AD20="S"),"URGS",IF(AND(AD21="N",AD20="F",AE20="F"),"NFFF",IF(AND(AD21="N",AD20="D",AE20="F"),"NFF",IF(AND(AD21="N",AD20="D"),"NFO",IF(AND(AD21="N",AD20="S"),"NFS",IF(AND(AD21="N",AD20="F"),"NF",IF(AND(AD21="N",AD20="D"),"NF",IF(AD21="N","N",IF(AND(AD21="M",AD20="F"),"MF",IF(AND(AD21="M",AD20="D"),"MF",IF(AD21="M","M",IF(AND(AD21="T",AD20="F"),"TF",IF(AND(AD21="T",AD20="D"),"TF",IF(AD21="T","T",IF(AND(AD21="C",AD20="F"),"CF",IF(AND(AD21="C",AD20="D"),"CF",IF(AD21="C","C",IF(AND(AD21="L",AD20="F"),"LF",IF(AND(AD21="L",AD20="D"),"LF", IF(AD21="L","L",IF(AD21="SC","PS", IF(AD21="SA","PS",IF(AD21="TV","PS", IF(AD21="MI","PS", IF(AD21="MT","PS", IF(AD21="URG","URGO",""))))))))))))))))))))))))))</f>
        <v>T</v>
      </c>
      <c r="AE22" s="25" t="str">
        <f t="shared" ref="AE22" si="58">IF(AND(AE21="URG",AE20="S"),"URGS",IF(AND(AE21="N",AE20="F",AF20="F"),"NFFF",IF(AND(AE21="N",AE20="D",AF20="F"),"NFF",IF(AND(AE21="N",AE20="D"),"NFO",IF(AND(AE21="N",AE20="S"),"NFS",IF(AND(AE21="N",AE20="F"),"NF",IF(AND(AE21="N",AE20="D"),"NF",IF(AE21="N","N",IF(AND(AE21="M",AE20="F"),"MF",IF(AND(AE21="M",AE20="D"),"MF",IF(AE21="M","M",IF(AND(AE21="T",AE20="F"),"TF",IF(AND(AE21="T",AE20="D"),"TF",IF(AE21="T","T",IF(AND(AE21="C",AE20="F"),"CF",IF(AND(AE21="C",AE20="D"),"CF",IF(AE21="C","C",IF(AND(AE21="L",AE20="F"),"LF",IF(AND(AE21="L",AE20="D"),"LF", IF(AE21="L","L",IF(AE21="SC","PS", IF(AE21="SA","PS",IF(AE21="TV","PS", IF(AE21="MI","PS", IF(AE21="MT","PS", IF(AE21="URG","URGO",""))))))))))))))))))))))))))</f>
        <v>T</v>
      </c>
      <c r="AF22" s="25" t="str">
        <f t="shared" ref="AF22" si="59">IF(AND(AF21="URG",AF20="S"),"URGS",IF(AND(AF21="N",AF20="F",AG20="F"),"NFFF",IF(AND(AF21="N",AF20="D",AG20="F"),"NFF",IF(AND(AF21="N",AF20="D"),"NFO",IF(AND(AF21="N",AF20="S"),"NFS",IF(AND(AF21="N",AF20="F"),"NF",IF(AND(AF21="N",AF20="D"),"NF",IF(AF21="N","N",IF(AND(AF21="M",AF20="F"),"MF",IF(AND(AF21="M",AF20="D"),"MF",IF(AF21="M","M",IF(AND(AF21="T",AF20="F"),"TF",IF(AND(AF21="T",AF20="D"),"TF",IF(AF21="T","T",IF(AND(AF21="C",AF20="F"),"CF",IF(AND(AF21="C",AF20="D"),"CF",IF(AF21="C","C",IF(AND(AF21="L",AF20="F"),"LF",IF(AND(AF21="L",AF20="D"),"LF", IF(AF21="L","L",IF(AF21="SC","PS", IF(AF21="SA","PS",IF(AF21="TV","PS", IF(AF21="MI","PS", IF(AF21="MT","PS", IF(AF21="URG","URGO",""))))))))))))))))))))))))))</f>
        <v>T</v>
      </c>
      <c r="AG22" s="25" t="str">
        <f t="shared" ref="AG22" si="60">IF(AND(AG21="URG",AG20="S"),"URGS",IF(AND(AG21="N",AG20="F",AH20="F"),"NFFF",IF(AND(AG21="N",AG20="D",AH20="F"),"NFF",IF(AND(AG21="N",AG20="D"),"NFO",IF(AND(AG21="N",AG20="S"),"NFS",IF(AND(AG21="N",AG20="F"),"NF",IF(AND(AG21="N",AG20="D"),"NF",IF(AG21="N","N",IF(AND(AG21="M",AG20="F"),"MF",IF(AND(AG21="M",AG20="D"),"MF",IF(AG21="M","M",IF(AND(AG21="T",AG20="F"),"TF",IF(AND(AG21="T",AG20="D"),"TF",IF(AG21="T","T",IF(AND(AG21="C",AG20="F"),"CF",IF(AND(AG21="C",AG20="D"),"CF",IF(AG21="C","C",IF(AND(AG21="L",AG20="F"),"LF",IF(AND(AG21="L",AG20="D"),"LF", IF(AG21="L","L",IF(AG21="SC","PS", IF(AG21="SA","PS",IF(AG21="TV","PS", IF(AG21="MI","PS", IF(AG21="MT","PS", IF(AG21="URG","URGO",""))))))))))))))))))))))))))</f>
        <v>T</v>
      </c>
      <c r="AH22" s="25" t="str">
        <f t="shared" ref="AH22" si="61">IF(AND(AH21="URG",AH20="S"),"URGS",IF(AND(AH21="N",AH20="F",AI20="F"),"NFFF",IF(AND(AH21="N",AH20="D",AI20="F"),"NFF",IF(AND(AH21="N",AH20="D"),"NFO",IF(AND(AH21="N",AH20="S"),"NFS",IF(AND(AH21="N",AH20="F"),"NF",IF(AND(AH21="N",AH20="D"),"NF",IF(AH21="N","N",IF(AND(AH21="M",AH20="F"),"MF",IF(AND(AH21="M",AH20="D"),"MF",IF(AH21="M","M",IF(AND(AH21="T",AH20="F"),"TF",IF(AND(AH21="T",AH20="D"),"TF",IF(AH21="T","T",IF(AND(AH21="C",AH20="F"),"CF",IF(AND(AH21="C",AH20="D"),"CF",IF(AH21="C","C",IF(AND(AH21="L",AH20="F"),"LF",IF(AND(AH21="L",AH20="D"),"LF", IF(AH21="L","L",IF(AH21="SC","PS", IF(AH21="SA","PS",IF(AH21="TV","PS", IF(AH21="MI","PS", IF(AH21="MT","PS", IF(AH21="URG","URGO",""))))))))))))))))))))))))))</f>
        <v/>
      </c>
      <c r="AI22" s="25" t="str">
        <f t="shared" ref="AI22" si="62">IF(AND(AI21="URG",AI20="S"),"URGS",IF(AND(AI21="N",AI20="F",AJ20="F"),"NFFF",IF(AND(AI21="N",AI20="D",AJ20="F"),"NFF",IF(AND(AI21="N",AI20="D"),"NFO",IF(AND(AI21="N",AI20="S"),"NFS",IF(AND(AI21="N",AI20="F"),"NF",IF(AND(AI21="N",AI20="D"),"NF",IF(AI21="N","N",IF(AND(AI21="M",AI20="F"),"MF",IF(AND(AI21="M",AI20="D"),"MF",IF(AI21="M","M",IF(AND(AI21="T",AI20="F"),"TF",IF(AND(AI21="T",AI20="D"),"TF",IF(AI21="T","T",IF(AND(AI21="C",AI20="F"),"CF",IF(AND(AI21="C",AI20="D"),"CF",IF(AI21="C","C",IF(AND(AI21="L",AI20="F"),"LF",IF(AND(AI21="L",AI20="D"),"LF", IF(AI21="L","L",IF(AI21="SC","PS", IF(AI21="SA","PS",IF(AI21="TV","PS", IF(AI21="MI","PS", IF(AI21="MT","PS", IF(AI21="URG","URGO",""))))))))))))))))))))))))))</f>
        <v/>
      </c>
      <c r="AJ22" s="9"/>
      <c r="AK22" s="9"/>
    </row>
    <row r="23" spans="1:41" x14ac:dyDescent="0.2">
      <c r="A23" s="26" t="s">
        <v>24</v>
      </c>
      <c r="B23" s="27">
        <f>SUM(E23:AI23)</f>
        <v>125</v>
      </c>
      <c r="C23" s="158">
        <f>B19/240</f>
        <v>8640.972083333334</v>
      </c>
      <c r="D23" s="28">
        <f>B23*C23*0</f>
        <v>0</v>
      </c>
      <c r="E23" s="59" t="str">
        <f>IF(E27&gt;0,(IF(AND(E22="PS",E20="S"),4,IF(E22="M",6,IF(E22="T",7,IF(E22="C",11,IF(E22="N",0,IF(E22="NF",0,IF(E22="NFO",0, IF(E22="URGS",4,IF(E22="URGO",8, IF(E22="PS",8,""))))))))))-E27), IF(AND(E22="PS",E20="S"),4,IF(E22="M",6,IF(E22="T",5,IF(E22="C",11,IF(E22="N",0,IF(E22="NF",0,IF(E22="NFO",0, IF(E22="URGS",4,IF(E22="URGO",8, IF(E22="PS",8,"")))))))))))</f>
        <v/>
      </c>
      <c r="F23" s="59">
        <f>IF(F27&gt;0,(IF(AND(F22="PS",F20="S"),4,IF(F22="M",6,IF(F22="T",7,IF(F22="C",11,IF(F22="N",0,IF(F22="NF",0,IF(F22="NFO",0, IF(F22="URGS",4,IF(F22="URGO",8, IF(F22="PS",8,""))))))))))-F27), IF(AND(F22="PS",F20="S"),4,IF(F22="M",6,IF(F22="T",5,IF(F22="C",11,IF(F22="N",0,IF(F22="NF",0,IF(F22="NFO",0, IF(F22="URGS",4,IF(F22="URGO",8, IF(F22="PS",8,"")))))))))))</f>
        <v>5</v>
      </c>
      <c r="G23" s="59">
        <f>IF(G27&gt;0,(IF(AND(G22="PS",G20="S"),4,IF(G22="M",6,IF(G22="T",7,IF(G22="C",11,IF(G22="N",0,IF(G22="NF",0,IF(G22="NFO",0, IF(G22="URGS",4,IF(G22="URGO",8, IF(G22="PS",8,""))))))))))-G27), IF(AND(G22="PS",G20="S"),4,IF(G22="M",6,IF(G22="T",5,IF(G22="C",11,IF(G22="N",0,IF(G22="NF",0,IF(G22="NFO",0, IF(G22="URGS",4,IF(G22="URGO",8, IF(G22="PS",8,"")))))))))))</f>
        <v>5</v>
      </c>
      <c r="H23" s="59">
        <f t="shared" ref="H23" si="63">IF(H27&gt;0,(IF(AND(H22="PS",H20="S"),4,IF(H22="M",6,IF(H22="T",7,IF(H22="C",11,IF(H22="N",0,IF(H22="NF",0,IF(H22="NFO",0, IF(H22="URGS",4,IF(H22="URGO",8, IF(H22="PS",8,""))))))))))-H27), IF(AND(H22="PS",H20="S"),4,IF(H22="M",6,IF(H22="T",5,IF(H22="C",11,IF(H22="N",0,IF(H22="NF",0,IF(H22="NFO",0, IF(H22="URGS",4,IF(H22="URGO",8, IF(H22="PS",8,"")))))))))))</f>
        <v>5</v>
      </c>
      <c r="I23" s="59">
        <f t="shared" ref="I23" si="64">IF(I27&gt;0,(IF(AND(I22="PS",I20="S"),4,IF(I22="M",6,IF(I22="T",7,IF(I22="C",11,IF(I22="N",0,IF(I22="NF",0,IF(I22="NFO",0, IF(I22="URGS",4,IF(I22="URGO",8, IF(I22="PS",8,""))))))))))-I27), IF(AND(I22="PS",I20="S"),4,IF(I22="M",6,IF(I22="T",5,IF(I22="C",11,IF(I22="N",0,IF(I22="NF",0,IF(I22="NFO",0, IF(I22="URGS",4,IF(I22="URGO",8, IF(I22="PS",8,"")))))))))))</f>
        <v>5</v>
      </c>
      <c r="J23" s="59">
        <f t="shared" ref="J23" si="65">IF(J27&gt;0,(IF(AND(J22="PS",J20="S"),4,IF(J22="M",6,IF(J22="T",7,IF(J22="C",11,IF(J22="N",0,IF(J22="NF",0,IF(J22="NFO",0, IF(J22="URGS",4,IF(J22="URGO",8, IF(J22="PS",8,""))))))))))-J27), IF(AND(J22="PS",J20="S"),4,IF(J22="M",6,IF(J22="T",5,IF(J22="C",11,IF(J22="N",0,IF(J22="NF",0,IF(J22="NFO",0, IF(J22="URGS",4,IF(J22="URGO",8, IF(J22="PS",8,"")))))))))))</f>
        <v>5</v>
      </c>
      <c r="K23" s="59">
        <f t="shared" ref="K23" si="66">IF(K27&gt;0,(IF(AND(K22="PS",K20="S"),4,IF(K22="M",6,IF(K22="T",7,IF(K22="C",11,IF(K22="N",0,IF(K22="NF",0,IF(K22="NFO",0, IF(K22="URGS",4,IF(K22="URGO",8, IF(K22="PS",8,""))))))))))-K27), IF(AND(K22="PS",K20="S"),4,IF(K22="M",6,IF(K22="T",5,IF(K22="C",11,IF(K22="N",0,IF(K22="NF",0,IF(K22="NFO",0, IF(K22="URGS",4,IF(K22="URGO",8, IF(K22="PS",8,"")))))))))))</f>
        <v>5</v>
      </c>
      <c r="L23" s="59" t="str">
        <f t="shared" ref="L23" si="67">IF(L27&gt;0,(IF(AND(L22="PS",L20="S"),4,IF(L22="M",6,IF(L22="T",7,IF(L22="C",11,IF(L22="N",0,IF(L22="NF",0,IF(L22="NFO",0, IF(L22="URGS",4,IF(L22="URGO",8, IF(L22="PS",8,""))))))))))-L27), IF(AND(L22="PS",L20="S"),4,IF(L22="M",6,IF(L22="T",5,IF(L22="C",11,IF(L22="N",0,IF(L22="NF",0,IF(L22="NFO",0, IF(L22="URGS",4,IF(L22="URGO",8, IF(L22="PS",8,"")))))))))))</f>
        <v/>
      </c>
      <c r="M23" s="59">
        <f t="shared" ref="M23" si="68">IF(M27&gt;0,(IF(AND(M22="PS",M20="S"),4,IF(M22="M",6,IF(M22="T",7,IF(M22="C",11,IF(M22="N",0,IF(M22="NF",0,IF(M22="NFO",0, IF(M22="URGS",4,IF(M22="URGO",8, IF(M22="PS",8,""))))))))))-M27), IF(AND(M22="PS",M20="S"),4,IF(M22="M",6,IF(M22="T",5,IF(M22="C",11,IF(M22="N",0,IF(M22="NF",0,IF(M22="NFO",0, IF(M22="URGS",4,IF(M22="URGO",8, IF(M22="PS",8,"")))))))))))</f>
        <v>5</v>
      </c>
      <c r="N23" s="59">
        <f t="shared" ref="N23" si="69">IF(N27&gt;0,(IF(AND(N22="PS",N20="S"),4,IF(N22="M",6,IF(N22="T",7,IF(N22="C",11,IF(N22="N",0,IF(N22="NF",0,IF(N22="NFO",0, IF(N22="URGS",4,IF(N22="URGO",8, IF(N22="PS",8,""))))))))))-N27), IF(AND(N22="PS",N20="S"),4,IF(N22="M",6,IF(N22="T",5,IF(N22="C",11,IF(N22="N",0,IF(N22="NF",0,IF(N22="NFO",0, IF(N22="URGS",4,IF(N22="URGO",8, IF(N22="PS",8,"")))))))))))</f>
        <v>5</v>
      </c>
      <c r="O23" s="59">
        <f t="shared" ref="O23" si="70">IF(O27&gt;0,(IF(AND(O22="PS",O20="S"),4,IF(O22="M",6,IF(O22="T",7,IF(O22="C",11,IF(O22="N",0,IF(O22="NF",0,IF(O22="NFO",0, IF(O22="URGS",4,IF(O22="URGO",8, IF(O22="PS",8,""))))))))))-O27), IF(AND(O22="PS",O20="S"),4,IF(O22="M",6,IF(O22="T",5,IF(O22="C",11,IF(O22="N",0,IF(O22="NF",0,IF(O22="NFO",0, IF(O22="URGS",4,IF(O22="URGO",8, IF(O22="PS",8,"")))))))))))</f>
        <v>5</v>
      </c>
      <c r="P23" s="59">
        <f t="shared" ref="P23" si="71">IF(P27&gt;0,(IF(AND(P22="PS",P20="S"),4,IF(P22="M",6,IF(P22="T",7,IF(P22="C",11,IF(P22="N",0,IF(P22="NF",0,IF(P22="NFO",0, IF(P22="URGS",4,IF(P22="URGO",8, IF(P22="PS",8,""))))))))))-P27), IF(AND(P22="PS",P20="S"),4,IF(P22="M",6,IF(P22="T",5,IF(P22="C",11,IF(P22="N",0,IF(P22="NF",0,IF(P22="NFO",0, IF(P22="URGS",4,IF(P22="URGO",8, IF(P22="PS",8,"")))))))))))</f>
        <v>5</v>
      </c>
      <c r="Q23" s="59">
        <f t="shared" ref="Q23" si="72">IF(Q27&gt;0,(IF(AND(Q22="PS",Q20="S"),4,IF(Q22="M",6,IF(Q22="T",7,IF(Q22="C",11,IF(Q22="N",0,IF(Q22="NF",0,IF(Q22="NFO",0, IF(Q22="URGS",4,IF(Q22="URGO",8, IF(Q22="PS",8,""))))))))))-Q27), IF(AND(Q22="PS",Q20="S"),4,IF(Q22="M",6,IF(Q22="T",5,IF(Q22="C",11,IF(Q22="N",0,IF(Q22="NF",0,IF(Q22="NFO",0, IF(Q22="URGS",4,IF(Q22="URGO",8, IF(Q22="PS",8,"")))))))))))</f>
        <v>5</v>
      </c>
      <c r="R23" s="59">
        <f t="shared" ref="R23" si="73">IF(R27&gt;0,(IF(AND(R22="PS",R20="S"),4,IF(R22="M",6,IF(R22="T",7,IF(R22="C",11,IF(R22="N",0,IF(R22="NF",0,IF(R22="NFO",0, IF(R22="URGS",4,IF(R22="URGO",8, IF(R22="PS",8,""))))))))))-R27), IF(AND(R22="PS",R20="S"),4,IF(R22="M",6,IF(R22="T",5,IF(R22="C",11,IF(R22="N",0,IF(R22="NF",0,IF(R22="NFO",0, IF(R22="URGS",4,IF(R22="URGO",8, IF(R22="PS",8,"")))))))))))</f>
        <v>5</v>
      </c>
      <c r="S23" s="59" t="str">
        <f t="shared" ref="S23" si="74">IF(S27&gt;0,(IF(AND(S22="PS",S20="S"),4,IF(S22="M",6,IF(S22="T",7,IF(S22="C",11,IF(S22="N",0,IF(S22="NF",0,IF(S22="NFO",0, IF(S22="URGS",4,IF(S22="URGO",8, IF(S22="PS",8,""))))))))))-S27), IF(AND(S22="PS",S20="S"),4,IF(S22="M",6,IF(S22="T",5,IF(S22="C",11,IF(S22="N",0,IF(S22="NF",0,IF(S22="NFO",0, IF(S22="URGS",4,IF(S22="URGO",8, IF(S22="PS",8,"")))))))))))</f>
        <v/>
      </c>
      <c r="T23" s="59">
        <f t="shared" ref="T23" si="75">IF(T27&gt;0,(IF(AND(T22="PS",T20="S"),4,IF(T22="M",6,IF(T22="T",7,IF(T22="C",11,IF(T22="N",0,IF(T22="NF",0,IF(T22="NFO",0, IF(T22="URGS",4,IF(T22="URGO",8, IF(T22="PS",8,""))))))))))-T27), IF(AND(T22="PS",T20="S"),4,IF(T22="M",6,IF(T22="T",5,IF(T22="C",11,IF(T22="N",0,IF(T22="NF",0,IF(T22="NFO",0, IF(T22="URGS",4,IF(T22="URGO",8, IF(T22="PS",8,"")))))))))))</f>
        <v>5</v>
      </c>
      <c r="U23" s="59">
        <f t="shared" ref="U23" si="76">IF(U27&gt;0,(IF(AND(U22="PS",U20="S"),4,IF(U22="M",6,IF(U22="T",7,IF(U22="C",11,IF(U22="N",0,IF(U22="NF",0,IF(U22="NFO",0, IF(U22="URGS",4,IF(U22="URGO",8, IF(U22="PS",8,""))))))))))-U27), IF(AND(U22="PS",U20="S"),4,IF(U22="M",6,IF(U22="T",5,IF(U22="C",11,IF(U22="N",0,IF(U22="NF",0,IF(U22="NFO",0, IF(U22="URGS",4,IF(U22="URGO",8, IF(U22="PS",8,"")))))))))))</f>
        <v>5</v>
      </c>
      <c r="V23" s="59">
        <f t="shared" ref="V23" si="77">IF(V27&gt;0,(IF(AND(V22="PS",V20="S"),4,IF(V22="M",6,IF(V22="T",7,IF(V22="C",11,IF(V22="N",0,IF(V22="NF",0,IF(V22="NFO",0, IF(V22="URGS",4,IF(V22="URGO",8, IF(V22="PS",8,""))))))))))-V27), IF(AND(V22="PS",V20="S"),4,IF(V22="M",6,IF(V22="T",5,IF(V22="C",11,IF(V22="N",0,IF(V22="NF",0,IF(V22="NFO",0, IF(V22="URGS",4,IF(V22="URGO",8, IF(V22="PS",8,"")))))))))))</f>
        <v>5</v>
      </c>
      <c r="W23" s="59">
        <f t="shared" ref="W23" si="78">IF(W27&gt;0,(IF(AND(W22="PS",W20="S"),4,IF(W22="M",6,IF(W22="T",7,IF(W22="C",11,IF(W22="N",0,IF(W22="NF",0,IF(W22="NFO",0, IF(W22="URGS",4,IF(W22="URGO",8, IF(W22="PS",8,""))))))))))-W27), IF(AND(W22="PS",W20="S"),4,IF(W22="M",6,IF(W22="T",5,IF(W22="C",11,IF(W22="N",0,IF(W22="NF",0,IF(W22="NFO",0, IF(W22="URGS",4,IF(W22="URGO",8, IF(W22="PS",8,"")))))))))))</f>
        <v>5</v>
      </c>
      <c r="X23" s="59">
        <f t="shared" ref="X23" si="79">IF(X27&gt;0,(IF(AND(X22="PS",X20="S"),4,IF(X22="M",6,IF(X22="T",7,IF(X22="C",11,IF(X22="N",0,IF(X22="NF",0,IF(X22="NFO",0, IF(X22="URGS",4,IF(X22="URGO",8, IF(X22="PS",8,""))))))))))-X27), IF(AND(X22="PS",X20="S"),4,IF(X22="M",6,IF(X22="T",5,IF(X22="C",11,IF(X22="N",0,IF(X22="NF",0,IF(X22="NFO",0, IF(X22="URGS",4,IF(X22="URGO",8, IF(X22="PS",8,"")))))))))))</f>
        <v>5</v>
      </c>
      <c r="Y23" s="59">
        <f t="shared" ref="Y23" si="80">IF(Y27&gt;0,(IF(AND(Y22="PS",Y20="S"),4,IF(Y22="M",6,IF(Y22="T",7,IF(Y22="C",11,IF(Y22="N",0,IF(Y22="NF",0,IF(Y22="NFO",0, IF(Y22="URGS",4,IF(Y22="URGO",8, IF(Y22="PS",8,""))))))))))-Y27), IF(AND(Y22="PS",Y20="S"),4,IF(Y22="M",6,IF(Y22="T",5,IF(Y22="C",11,IF(Y22="N",0,IF(Y22="NF",0,IF(Y22="NFO",0, IF(Y22="URGS",4,IF(Y22="URGO",8, IF(Y22="PS",8,"")))))))))))</f>
        <v>5</v>
      </c>
      <c r="Z23" s="59" t="str">
        <f t="shared" ref="Z23" si="81">IF(Z27&gt;0,(IF(AND(Z22="PS",Z20="S"),4,IF(Z22="M",6,IF(Z22="T",7,IF(Z22="C",11,IF(Z22="N",0,IF(Z22="NF",0,IF(Z22="NFO",0, IF(Z22="URGS",4,IF(Z22="URGO",8, IF(Z22="PS",8,""))))))))))-Z27), IF(AND(Z22="PS",Z20="S"),4,IF(Z22="M",6,IF(Z22="T",5,IF(Z22="C",11,IF(Z22="N",0,IF(Z22="NF",0,IF(Z22="NFO",0, IF(Z22="URGS",4,IF(Z22="URGO",8, IF(Z22="PS",8,"")))))))))))</f>
        <v/>
      </c>
      <c r="AA23" s="59">
        <f t="shared" ref="AA23" si="82">IF(AA27&gt;0,(IF(AND(AA22="PS",AA20="S"),4,IF(AA22="M",6,IF(AA22="T",7,IF(AA22="C",11,IF(AA22="N",0,IF(AA22="NF",0,IF(AA22="NFO",0, IF(AA22="URGS",4,IF(AA22="URGO",8, IF(AA22="PS",8,""))))))))))-AA27), IF(AND(AA22="PS",AA20="S"),4,IF(AA22="M",6,IF(AA22="T",5,IF(AA22="C",11,IF(AA22="N",0,IF(AA22="NF",0,IF(AA22="NFO",0, IF(AA22="URGS",4,IF(AA22="URGO",8, IF(AA22="PS",8,"")))))))))))</f>
        <v>5</v>
      </c>
      <c r="AB23" s="59">
        <f t="shared" ref="AB23" si="83">IF(AB27&gt;0,(IF(AND(AB22="PS",AB20="S"),4,IF(AB22="M",6,IF(AB22="T",7,IF(AB22="C",11,IF(AB22="N",0,IF(AB22="NF",0,IF(AB22="NFO",0, IF(AB22="URGS",4,IF(AB22="URGO",8, IF(AB22="PS",8,""))))))))))-AB27), IF(AND(AB22="PS",AB20="S"),4,IF(AB22="M",6,IF(AB22="T",5,IF(AB22="C",11,IF(AB22="N",0,IF(AB22="NF",0,IF(AB22="NFO",0, IF(AB22="URGS",4,IF(AB22="URGO",8, IF(AB22="PS",8,"")))))))))))</f>
        <v>5</v>
      </c>
      <c r="AC23" s="59">
        <f t="shared" ref="AC23" si="84">IF(AC27&gt;0,(IF(AND(AC22="PS",AC20="S"),4,IF(AC22="M",6,IF(AC22="T",7,IF(AC22="C",11,IF(AC22="N",0,IF(AC22="NF",0,IF(AC22="NFO",0, IF(AC22="URGS",4,IF(AC22="URGO",8, IF(AC22="PS",8,""))))))))))-AC27), IF(AND(AC22="PS",AC20="S"),4,IF(AC22="M",6,IF(AC22="T",5,IF(AC22="C",11,IF(AC22="N",0,IF(AC22="NF",0,IF(AC22="NFO",0, IF(AC22="URGS",4,IF(AC22="URGO",8, IF(AC22="PS",8,"")))))))))))</f>
        <v>5</v>
      </c>
      <c r="AD23" s="59">
        <f t="shared" ref="AD23" si="85">IF(AD27&gt;0,(IF(AND(AD22="PS",AD20="S"),4,IF(AD22="M",6,IF(AD22="T",7,IF(AD22="C",11,IF(AD22="N",0,IF(AD22="NF",0,IF(AD22="NFO",0, IF(AD22="URGS",4,IF(AD22="URGO",8, IF(AD22="PS",8,""))))))))))-AD27), IF(AND(AD22="PS",AD20="S"),4,IF(AD22="M",6,IF(AD22="T",5,IF(AD22="C",11,IF(AD22="N",0,IF(AD22="NF",0,IF(AD22="NFO",0, IF(AD22="URGS",4,IF(AD22="URGO",8, IF(AD22="PS",8,"")))))))))))</f>
        <v>5</v>
      </c>
      <c r="AE23" s="59">
        <f t="shared" ref="AE23" si="86">IF(AE27&gt;0,(IF(AND(AE22="PS",AE20="S"),4,IF(AE22="M",6,IF(AE22="T",7,IF(AE22="C",11,IF(AE22="N",0,IF(AE22="NF",0,IF(AE22="NFO",0, IF(AE22="URGS",4,IF(AE22="URGO",8, IF(AE22="PS",8,""))))))))))-AE27), IF(AND(AE22="PS",AE20="S"),4,IF(AE22="M",6,IF(AE22="T",5,IF(AE22="C",11,IF(AE22="N",0,IF(AE22="NF",0,IF(AE22="NFO",0, IF(AE22="URGS",4,IF(AE22="URGO",8, IF(AE22="PS",8,"")))))))))))</f>
        <v>5</v>
      </c>
      <c r="AF23" s="59">
        <f t="shared" ref="AF23" si="87">IF(AF27&gt;0,(IF(AND(AF22="PS",AF20="S"),4,IF(AF22="M",6,IF(AF22="T",7,IF(AF22="C",11,IF(AF22="N",0,IF(AF22="NF",0,IF(AF22="NFO",0, IF(AF22="URGS",4,IF(AF22="URGO",8, IF(AF22="PS",8,""))))))))))-AF27), IF(AND(AF22="PS",AF20="S"),4,IF(AF22="M",6,IF(AF22="T",5,IF(AF22="C",11,IF(AF22="N",0,IF(AF22="NF",0,IF(AF22="NFO",0, IF(AF22="URGS",4,IF(AF22="URGO",8, IF(AF22="PS",8,"")))))))))))</f>
        <v>5</v>
      </c>
      <c r="AG23" s="59">
        <f t="shared" ref="AG23" si="88">IF(AG27&gt;0,(IF(AND(AG22="PS",AG20="S"),4,IF(AG22="M",6,IF(AG22="T",7,IF(AG22="C",11,IF(AG22="N",0,IF(AG22="NF",0,IF(AG22="NFO",0, IF(AG22="URGS",4,IF(AG22="URGO",8, IF(AG22="PS",8,""))))))))))-AG27), IF(AND(AG22="PS",AG20="S"),4,IF(AG22="M",6,IF(AG22="T",5,IF(AG22="C",11,IF(AG22="N",0,IF(AG22="NF",0,IF(AG22="NFO",0, IF(AG22="URGS",4,IF(AG22="URGO",8, IF(AG22="PS",8,"")))))))))))</f>
        <v>5</v>
      </c>
      <c r="AH23" s="59" t="str">
        <f t="shared" ref="AH23" si="89">IF(AH27&gt;0,(IF(AND(AH22="PS",AH20="S"),4,IF(AH22="M",6,IF(AH22="T",7,IF(AH22="C",11,IF(AH22="N",0,IF(AH22="NF",0,IF(AH22="NFO",0, IF(AH22="URGS",4,IF(AH22="URGO",8, IF(AH22="PS",8,""))))))))))-AH27), IF(AND(AH22="PS",AH20="S"),4,IF(AH22="M",6,IF(AH22="T",5,IF(AH22="C",11,IF(AH22="N",0,IF(AH22="NF",0,IF(AH22="NFO",0, IF(AH22="URGS",4,IF(AH22="URGO",8, IF(AH22="PS",8,"")))))))))))</f>
        <v/>
      </c>
      <c r="AI23" s="59" t="str">
        <f t="shared" ref="AI23" si="90">IF(AI27&gt;0,(IF(AND(AI22="PS",AI20="S"),4,IF(AI22="M",6,IF(AI22="T",7,IF(AI22="C",11,IF(AI22="N",0,IF(AI22="NF",0,IF(AI22="NFO",0, IF(AI22="URGS",4,IF(AI22="URGO",8, IF(AI22="PS",8,""))))))))))-AI27), IF(AND(AI22="PS",AI20="S"),4,IF(AI22="M",6,IF(AI22="T",5,IF(AI22="C",11,IF(AI22="N",0,IF(AI22="NF",0,IF(AI22="NFO",0, IF(AI22="URGS",4,IF(AI22="URGO",8, IF(AI22="PS",8,"")))))))))))</f>
        <v/>
      </c>
      <c r="AJ23" s="29"/>
      <c r="AK23" s="29"/>
    </row>
    <row r="24" spans="1:41" x14ac:dyDescent="0.2">
      <c r="A24" s="24" t="s">
        <v>28</v>
      </c>
      <c r="B24" s="27">
        <f t="shared" ref="B24:B26" si="91">SUM(E24:AI24)</f>
        <v>75</v>
      </c>
      <c r="C24" s="159">
        <f>B19/240*35%</f>
        <v>3024.3402291666666</v>
      </c>
      <c r="D24" s="30">
        <f t="shared" ref="D24:D30" si="92">B24*C24</f>
        <v>226825.51718749999</v>
      </c>
      <c r="E24" s="29" t="str">
        <f>IF(E28&gt;0,(IF(E22="T",3,IF(E22="C",0,IF(E22="N",11,IF(E22="NF",6, IF(E22="NFO",6, IF(E22="NFS",2,""))))))-E28), IF(E22="T",3,IF(E22="C",0,IF(E22="N",8,IF(E22="NF",6, IF(E22="NFO",6, IF(E22="NFS",2,"")))))))</f>
        <v/>
      </c>
      <c r="F24" s="29">
        <f>IF(F28&gt;0,(IF(F22="T",3,IF(F22="C",0,IF(F22="N",11,IF(F22="NF",6, IF(F22="NFO",6, IF(F22="NFS",2,""))))))-F28), IF(F22="T",3,IF(F22="C",0,IF(F22="N",8,IF(F22="NF",6, IF(F22="NFO",6, IF(F22="NFS",2,"")))))))</f>
        <v>3</v>
      </c>
      <c r="G24" s="29">
        <f>IF(G28&gt;0,(IF(G22="T",3,IF(G22="C",0,IF(G22="N",11,IF(G22="NF",6, IF(G22="NFO",6, IF(G22="NFS",2,""))))))-G28), IF(G22="T",3,IF(G22="C",0,IF(G22="N",8,IF(G22="NF",6, IF(G22="NFO",6, IF(G22="NFS",2,"")))))))</f>
        <v>3</v>
      </c>
      <c r="H24" s="29">
        <f t="shared" ref="H24:AI24" si="93">IF(H28&gt;0,(IF(H22="T",3,IF(H22="C",0,IF(H22="N",11,IF(H22="NF",6, IF(H22="NFO",6, IF(H22="NFS",2,""))))))-H28), IF(H22="T",3,IF(H22="C",0,IF(H22="N",8,IF(H22="NF",6, IF(H22="NFO",6, IF(H22="NFS",2,"")))))))</f>
        <v>3</v>
      </c>
      <c r="I24" s="29">
        <f t="shared" si="93"/>
        <v>3</v>
      </c>
      <c r="J24" s="29">
        <f t="shared" si="93"/>
        <v>3</v>
      </c>
      <c r="K24" s="29">
        <f t="shared" si="93"/>
        <v>3</v>
      </c>
      <c r="L24" s="29" t="str">
        <f t="shared" si="93"/>
        <v/>
      </c>
      <c r="M24" s="29">
        <f t="shared" si="93"/>
        <v>3</v>
      </c>
      <c r="N24" s="29">
        <f t="shared" si="93"/>
        <v>3</v>
      </c>
      <c r="O24" s="29">
        <f t="shared" si="93"/>
        <v>3</v>
      </c>
      <c r="P24" s="29">
        <f t="shared" si="93"/>
        <v>3</v>
      </c>
      <c r="Q24" s="29">
        <f t="shared" si="93"/>
        <v>3</v>
      </c>
      <c r="R24" s="29">
        <f t="shared" si="93"/>
        <v>3</v>
      </c>
      <c r="S24" s="29" t="str">
        <f t="shared" si="93"/>
        <v/>
      </c>
      <c r="T24" s="29">
        <f t="shared" si="93"/>
        <v>3</v>
      </c>
      <c r="U24" s="29">
        <f t="shared" si="93"/>
        <v>3</v>
      </c>
      <c r="V24" s="29">
        <f t="shared" si="93"/>
        <v>3</v>
      </c>
      <c r="W24" s="29">
        <f t="shared" si="93"/>
        <v>3</v>
      </c>
      <c r="X24" s="29">
        <f t="shared" si="93"/>
        <v>3</v>
      </c>
      <c r="Y24" s="29">
        <f t="shared" si="93"/>
        <v>3</v>
      </c>
      <c r="Z24" s="29" t="str">
        <f t="shared" si="93"/>
        <v/>
      </c>
      <c r="AA24" s="29">
        <f t="shared" si="93"/>
        <v>3</v>
      </c>
      <c r="AB24" s="29">
        <f t="shared" si="93"/>
        <v>3</v>
      </c>
      <c r="AC24" s="29">
        <f t="shared" si="93"/>
        <v>3</v>
      </c>
      <c r="AD24" s="29">
        <f t="shared" si="93"/>
        <v>3</v>
      </c>
      <c r="AE24" s="29">
        <f t="shared" si="93"/>
        <v>3</v>
      </c>
      <c r="AF24" s="29">
        <f t="shared" si="93"/>
        <v>3</v>
      </c>
      <c r="AG24" s="29">
        <f t="shared" si="93"/>
        <v>3</v>
      </c>
      <c r="AH24" s="29" t="str">
        <f t="shared" si="93"/>
        <v/>
      </c>
      <c r="AI24" s="29" t="str">
        <f t="shared" si="93"/>
        <v/>
      </c>
      <c r="AJ24" s="29"/>
      <c r="AK24" s="29"/>
    </row>
    <row r="25" spans="1:41" x14ac:dyDescent="0.2">
      <c r="A25" s="24" t="s">
        <v>30</v>
      </c>
      <c r="B25" s="27">
        <f t="shared" si="91"/>
        <v>20</v>
      </c>
      <c r="C25" s="159">
        <f>B19/240*180%</f>
        <v>15553.749750000001</v>
      </c>
      <c r="D25" s="30">
        <f t="shared" si="92"/>
        <v>311074.995</v>
      </c>
      <c r="E25" s="29">
        <f>IF(E29&gt;0, (IF(E22="MF",8,IF(E22="TF",7,IF(E22="CF",12,IF(E22="NF",0, IF(E22="NFS",0, IF(E22="NFF",0, IF(E22="NFFF",0,"")))))))-E29), IF(E22="MF",8,IF(E22="TF",5,IF(E22="CF",12,IF(E22="NF",0, IF(E22="NFS",0, IF(E22="NFF",0, IF(E22="NFFF",0,""))))))))</f>
        <v>5</v>
      </c>
      <c r="F25" s="29" t="str">
        <f t="shared" ref="F25:AI25" si="94">IF(F29&gt;0, (IF(F22="MF",8,IF(F22="TF",7,IF(F22="CF",12,IF(F22="NF",0, IF(F22="NFS",0, IF(F22="NFF",0, IF(F22="NFFF",0,"")))))))-F29), IF(F22="MF",8,IF(F22="TF",5,IF(F22="CF",12,IF(F22="NF",0, IF(F22="NFS",0, IF(F22="NFF",0, IF(F22="NFFF",0,""))))))))</f>
        <v/>
      </c>
      <c r="G25" s="29" t="str">
        <f t="shared" si="94"/>
        <v/>
      </c>
      <c r="H25" s="29" t="str">
        <f t="shared" si="94"/>
        <v/>
      </c>
      <c r="I25" s="29" t="str">
        <f t="shared" si="94"/>
        <v/>
      </c>
      <c r="J25" s="29" t="str">
        <f t="shared" si="94"/>
        <v/>
      </c>
      <c r="K25" s="29" t="str">
        <f t="shared" si="94"/>
        <v/>
      </c>
      <c r="L25" s="29">
        <f t="shared" si="94"/>
        <v>5</v>
      </c>
      <c r="M25" s="29" t="str">
        <f t="shared" si="94"/>
        <v/>
      </c>
      <c r="N25" s="29" t="str">
        <f t="shared" si="94"/>
        <v/>
      </c>
      <c r="O25" s="29" t="str">
        <f t="shared" si="94"/>
        <v/>
      </c>
      <c r="P25" s="29" t="str">
        <f t="shared" si="94"/>
        <v/>
      </c>
      <c r="Q25" s="29" t="str">
        <f t="shared" si="94"/>
        <v/>
      </c>
      <c r="R25" s="29" t="str">
        <f t="shared" si="94"/>
        <v/>
      </c>
      <c r="S25" s="29">
        <f t="shared" si="94"/>
        <v>5</v>
      </c>
      <c r="T25" s="29" t="str">
        <f t="shared" si="94"/>
        <v/>
      </c>
      <c r="U25" s="29" t="str">
        <f t="shared" si="94"/>
        <v/>
      </c>
      <c r="V25" s="29" t="str">
        <f t="shared" si="94"/>
        <v/>
      </c>
      <c r="W25" s="29" t="str">
        <f t="shared" si="94"/>
        <v/>
      </c>
      <c r="X25" s="29" t="str">
        <f t="shared" si="94"/>
        <v/>
      </c>
      <c r="Y25" s="29" t="str">
        <f t="shared" si="94"/>
        <v/>
      </c>
      <c r="Z25" s="29">
        <f t="shared" si="94"/>
        <v>5</v>
      </c>
      <c r="AA25" s="29" t="str">
        <f t="shared" si="94"/>
        <v/>
      </c>
      <c r="AB25" s="29" t="str">
        <f t="shared" si="94"/>
        <v/>
      </c>
      <c r="AC25" s="29" t="str">
        <f t="shared" si="94"/>
        <v/>
      </c>
      <c r="AD25" s="29" t="str">
        <f t="shared" si="94"/>
        <v/>
      </c>
      <c r="AE25" s="29" t="str">
        <f t="shared" si="94"/>
        <v/>
      </c>
      <c r="AF25" s="29" t="str">
        <f t="shared" si="94"/>
        <v/>
      </c>
      <c r="AG25" s="29" t="str">
        <f t="shared" si="94"/>
        <v/>
      </c>
      <c r="AH25" s="29" t="str">
        <f t="shared" si="94"/>
        <v/>
      </c>
      <c r="AI25" s="29" t="str">
        <f t="shared" si="94"/>
        <v/>
      </c>
      <c r="AJ25" s="29"/>
      <c r="AK25" s="29"/>
    </row>
    <row r="26" spans="1:41" x14ac:dyDescent="0.2">
      <c r="A26" s="24" t="s">
        <v>31</v>
      </c>
      <c r="B26" s="27">
        <f t="shared" si="91"/>
        <v>12</v>
      </c>
      <c r="C26" s="159">
        <f>B19/240*215%</f>
        <v>18578.089979166667</v>
      </c>
      <c r="D26" s="30">
        <f t="shared" si="92"/>
        <v>222937.07975</v>
      </c>
      <c r="E26" s="29">
        <f>IF(E30&gt;0,( IF(E22="TF",1,IF(E22="CF",1,IF(E22="NF",5, IF(E22="NFO",2, IF(E22="NFS",6, IF(E22="NFF",8, IF(E22="NFFF",8,"")))))))-E30), IF(E22="TF",3,IF(E22="CF",1,IF(E22="NF",2, IF(E22="NFO",2, IF(E22="NFS",6, IF(E22="NFF",8, IF(E22="NFFF",8,""))))))))</f>
        <v>3</v>
      </c>
      <c r="F26" s="29" t="str">
        <f t="shared" ref="F26:AI26" si="95">IF(F30&gt;0,( IF(F22="TF",1,IF(F22="CF",1,IF(F22="NF",5, IF(F22="NFO",2, IF(F22="NFS",6, IF(F22="NFF",8, IF(F22="NFFF",8,"")))))))-F30), IF(F22="TF",3,IF(F22="CF",1,IF(F22="NF",2, IF(F22="NFO",2, IF(F22="NFS",6, IF(F22="NFF",8, IF(F22="NFFF",8,""))))))))</f>
        <v/>
      </c>
      <c r="G26" s="29" t="str">
        <f t="shared" si="95"/>
        <v/>
      </c>
      <c r="H26" s="29" t="str">
        <f t="shared" si="95"/>
        <v/>
      </c>
      <c r="I26" s="29" t="str">
        <f t="shared" si="95"/>
        <v/>
      </c>
      <c r="J26" s="29" t="str">
        <f t="shared" si="95"/>
        <v/>
      </c>
      <c r="K26" s="29" t="str">
        <f t="shared" si="95"/>
        <v/>
      </c>
      <c r="L26" s="29">
        <f t="shared" si="95"/>
        <v>3</v>
      </c>
      <c r="M26" s="29" t="str">
        <f t="shared" si="95"/>
        <v/>
      </c>
      <c r="N26" s="29" t="str">
        <f t="shared" si="95"/>
        <v/>
      </c>
      <c r="O26" s="29" t="str">
        <f t="shared" si="95"/>
        <v/>
      </c>
      <c r="P26" s="29" t="str">
        <f t="shared" si="95"/>
        <v/>
      </c>
      <c r="Q26" s="29" t="str">
        <f t="shared" si="95"/>
        <v/>
      </c>
      <c r="R26" s="29" t="str">
        <f t="shared" si="95"/>
        <v/>
      </c>
      <c r="S26" s="29">
        <f t="shared" si="95"/>
        <v>3</v>
      </c>
      <c r="T26" s="29" t="str">
        <f t="shared" si="95"/>
        <v/>
      </c>
      <c r="U26" s="29" t="str">
        <f t="shared" si="95"/>
        <v/>
      </c>
      <c r="V26" s="29" t="str">
        <f t="shared" si="95"/>
        <v/>
      </c>
      <c r="W26" s="29" t="str">
        <f t="shared" si="95"/>
        <v/>
      </c>
      <c r="X26" s="29" t="str">
        <f t="shared" si="95"/>
        <v/>
      </c>
      <c r="Y26" s="29" t="str">
        <f t="shared" si="95"/>
        <v/>
      </c>
      <c r="Z26" s="29">
        <f t="shared" si="95"/>
        <v>3</v>
      </c>
      <c r="AA26" s="29" t="str">
        <f t="shared" si="95"/>
        <v/>
      </c>
      <c r="AB26" s="29" t="str">
        <f t="shared" si="95"/>
        <v/>
      </c>
      <c r="AC26" s="29" t="str">
        <f t="shared" si="95"/>
        <v/>
      </c>
      <c r="AD26" s="29" t="str">
        <f t="shared" si="95"/>
        <v/>
      </c>
      <c r="AE26" s="29" t="str">
        <f t="shared" si="95"/>
        <v/>
      </c>
      <c r="AF26" s="29" t="str">
        <f t="shared" si="95"/>
        <v/>
      </c>
      <c r="AG26" s="29" t="str">
        <f t="shared" si="95"/>
        <v/>
      </c>
      <c r="AH26" s="29" t="str">
        <f t="shared" si="95"/>
        <v/>
      </c>
      <c r="AI26" s="29" t="str">
        <f t="shared" si="95"/>
        <v/>
      </c>
      <c r="AJ26" s="29"/>
      <c r="AK26" s="29"/>
    </row>
    <row r="27" spans="1:41" x14ac:dyDescent="0.2">
      <c r="A27" s="9" t="s">
        <v>32</v>
      </c>
      <c r="B27" s="27">
        <f t="shared" ref="B27:B30" si="96">SUM(E27:AK27)</f>
        <v>0</v>
      </c>
      <c r="C27" s="30">
        <f>B19/240*125%</f>
        <v>10801.215104166668</v>
      </c>
      <c r="D27" s="30">
        <f t="shared" si="92"/>
        <v>0</v>
      </c>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29"/>
      <c r="AG27" s="29"/>
      <c r="AH27" s="29"/>
      <c r="AI27" s="29"/>
      <c r="AJ27" s="29"/>
      <c r="AK27" s="29"/>
    </row>
    <row r="28" spans="1:41" x14ac:dyDescent="0.2">
      <c r="A28" s="9" t="s">
        <v>33</v>
      </c>
      <c r="B28" s="27">
        <f t="shared" si="96"/>
        <v>0</v>
      </c>
      <c r="C28" s="30">
        <f>B19/240*175%</f>
        <v>15121.701145833335</v>
      </c>
      <c r="D28" s="30">
        <f t="shared" si="92"/>
        <v>0</v>
      </c>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29"/>
      <c r="AK28" s="29"/>
    </row>
    <row r="29" spans="1:41" x14ac:dyDescent="0.2">
      <c r="A29" s="9" t="s">
        <v>34</v>
      </c>
      <c r="B29" s="27">
        <f t="shared" si="96"/>
        <v>0</v>
      </c>
      <c r="C29" s="30">
        <f>B19/240*200%</f>
        <v>17281.944166666668</v>
      </c>
      <c r="D29" s="32">
        <f t="shared" si="92"/>
        <v>0</v>
      </c>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29"/>
      <c r="AK29" s="29"/>
    </row>
    <row r="30" spans="1:41" x14ac:dyDescent="0.2">
      <c r="A30" s="9" t="s">
        <v>35</v>
      </c>
      <c r="B30" s="27">
        <f t="shared" si="96"/>
        <v>0</v>
      </c>
      <c r="C30" s="30">
        <f>B19/240*250%</f>
        <v>21602.430208333335</v>
      </c>
      <c r="D30" s="34">
        <f t="shared" si="92"/>
        <v>0</v>
      </c>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27"/>
      <c r="AK30" s="27"/>
    </row>
    <row r="31" spans="1:41" x14ac:dyDescent="0.2">
      <c r="B31" s="37">
        <f>SUM(B23:B30)</f>
        <v>232</v>
      </c>
      <c r="C31" s="2"/>
      <c r="D31" s="38">
        <f>ROUND((SUM(D23:D30)),0)</f>
        <v>760838</v>
      </c>
      <c r="E31" s="39"/>
      <c r="F31" s="40"/>
      <c r="G31" s="41"/>
      <c r="H31" s="41"/>
      <c r="I31" s="41"/>
      <c r="J31" s="41"/>
      <c r="K31" s="41"/>
      <c r="L31" s="39"/>
      <c r="M31" s="40"/>
      <c r="N31" s="41"/>
      <c r="O31" s="41"/>
      <c r="P31" s="41"/>
      <c r="Q31" s="41"/>
      <c r="R31" s="41"/>
      <c r="S31" s="39"/>
      <c r="T31" s="40"/>
      <c r="U31" s="41"/>
      <c r="V31" s="41"/>
      <c r="W31" s="41"/>
      <c r="X31" s="41"/>
      <c r="Y31" s="41"/>
      <c r="Z31" s="39"/>
      <c r="AA31" s="39"/>
      <c r="AB31" s="41"/>
      <c r="AC31" s="41"/>
      <c r="AD31" s="41"/>
      <c r="AE31" s="41"/>
      <c r="AF31" s="41"/>
      <c r="AG31" s="39"/>
      <c r="AH31" s="41"/>
      <c r="AI31" s="41"/>
      <c r="AJ31" s="41"/>
      <c r="AK31" s="41"/>
    </row>
    <row r="32" spans="1:41" x14ac:dyDescent="0.2">
      <c r="B32" s="43">
        <f>SUM(B23:B26)-$AL$4</f>
        <v>56</v>
      </c>
      <c r="D32" s="44"/>
      <c r="E32" s="53"/>
      <c r="F32" s="54"/>
      <c r="G32" s="53"/>
      <c r="H32" s="55"/>
      <c r="I32" s="55"/>
      <c r="J32" s="55"/>
      <c r="K32" s="55"/>
      <c r="L32" s="53"/>
      <c r="M32" s="54"/>
      <c r="N32" s="53"/>
      <c r="O32" s="55"/>
      <c r="P32" s="55"/>
      <c r="Q32" s="55"/>
      <c r="R32" s="55"/>
      <c r="S32" s="53"/>
      <c r="T32" s="54"/>
      <c r="U32" s="53"/>
      <c r="V32" s="55"/>
      <c r="W32" s="55"/>
      <c r="X32" s="55"/>
      <c r="Y32" s="55"/>
      <c r="Z32" s="53"/>
      <c r="AA32" s="53"/>
      <c r="AB32" s="53"/>
      <c r="AC32" s="55"/>
      <c r="AD32" s="55"/>
      <c r="AE32" s="55"/>
      <c r="AF32" s="55"/>
      <c r="AG32" s="53"/>
      <c r="AH32" s="55"/>
      <c r="AI32" s="55"/>
      <c r="AJ32" s="55"/>
      <c r="AK32" s="56"/>
    </row>
    <row r="33" spans="1:37" ht="15.75" customHeight="1" x14ac:dyDescent="0.2">
      <c r="A33" s="9" t="s">
        <v>106</v>
      </c>
      <c r="B33" s="163">
        <f>B19</f>
        <v>2073833.3</v>
      </c>
      <c r="C33" s="164"/>
      <c r="D33" s="165"/>
      <c r="E33" s="10">
        <f t="shared" ref="E33:AF33" si="97">+D33+1</f>
        <v>1</v>
      </c>
      <c r="F33" s="10">
        <f t="shared" si="97"/>
        <v>2</v>
      </c>
      <c r="G33" s="10">
        <f t="shared" si="97"/>
        <v>3</v>
      </c>
      <c r="H33" s="10">
        <f t="shared" si="97"/>
        <v>4</v>
      </c>
      <c r="I33" s="10">
        <f t="shared" si="97"/>
        <v>5</v>
      </c>
      <c r="J33" s="10">
        <f t="shared" si="97"/>
        <v>6</v>
      </c>
      <c r="K33" s="10">
        <f t="shared" si="97"/>
        <v>7</v>
      </c>
      <c r="L33" s="10">
        <f t="shared" si="97"/>
        <v>8</v>
      </c>
      <c r="M33" s="10">
        <f t="shared" si="97"/>
        <v>9</v>
      </c>
      <c r="N33" s="10">
        <f t="shared" si="97"/>
        <v>10</v>
      </c>
      <c r="O33" s="10">
        <f t="shared" si="97"/>
        <v>11</v>
      </c>
      <c r="P33" s="10">
        <f t="shared" si="97"/>
        <v>12</v>
      </c>
      <c r="Q33" s="10">
        <f t="shared" si="97"/>
        <v>13</v>
      </c>
      <c r="R33" s="10">
        <f t="shared" si="97"/>
        <v>14</v>
      </c>
      <c r="S33" s="10">
        <f t="shared" si="97"/>
        <v>15</v>
      </c>
      <c r="T33" s="10">
        <f t="shared" si="97"/>
        <v>16</v>
      </c>
      <c r="U33" s="10">
        <f t="shared" si="97"/>
        <v>17</v>
      </c>
      <c r="V33" s="10">
        <f t="shared" si="97"/>
        <v>18</v>
      </c>
      <c r="W33" s="10">
        <f t="shared" si="97"/>
        <v>19</v>
      </c>
      <c r="X33" s="10">
        <f t="shared" si="97"/>
        <v>20</v>
      </c>
      <c r="Y33" s="10">
        <f t="shared" si="97"/>
        <v>21</v>
      </c>
      <c r="Z33" s="10">
        <f t="shared" si="97"/>
        <v>22</v>
      </c>
      <c r="AA33" s="10">
        <f t="shared" si="97"/>
        <v>23</v>
      </c>
      <c r="AB33" s="10">
        <f t="shared" si="97"/>
        <v>24</v>
      </c>
      <c r="AC33" s="10">
        <f t="shared" si="97"/>
        <v>25</v>
      </c>
      <c r="AD33" s="10">
        <f t="shared" si="97"/>
        <v>26</v>
      </c>
      <c r="AE33" s="10">
        <f t="shared" si="97"/>
        <v>27</v>
      </c>
      <c r="AF33" s="10">
        <f t="shared" si="97"/>
        <v>28</v>
      </c>
      <c r="AG33" s="10">
        <v>29</v>
      </c>
      <c r="AH33" s="10">
        <v>30</v>
      </c>
      <c r="AI33" s="10">
        <v>31</v>
      </c>
      <c r="AJ33" s="12"/>
      <c r="AK33" s="12"/>
    </row>
    <row r="34" spans="1:37" x14ac:dyDescent="0.2">
      <c r="A34" s="13"/>
      <c r="B34" s="14" t="s">
        <v>7</v>
      </c>
      <c r="C34" s="14" t="s">
        <v>8</v>
      </c>
      <c r="D34" s="14" t="s">
        <v>9</v>
      </c>
      <c r="E34" s="57" t="s">
        <v>15</v>
      </c>
      <c r="F34" s="19" t="s">
        <v>16</v>
      </c>
      <c r="G34" s="19" t="s">
        <v>11</v>
      </c>
      <c r="H34" s="58" t="s">
        <v>11</v>
      </c>
      <c r="I34" s="19" t="s">
        <v>12</v>
      </c>
      <c r="J34" s="19" t="s">
        <v>13</v>
      </c>
      <c r="K34" s="19" t="s">
        <v>14</v>
      </c>
      <c r="L34" s="57" t="s">
        <v>15</v>
      </c>
      <c r="M34" s="19" t="s">
        <v>16</v>
      </c>
      <c r="N34" s="19" t="s">
        <v>11</v>
      </c>
      <c r="O34" s="58" t="s">
        <v>11</v>
      </c>
      <c r="P34" s="19" t="s">
        <v>12</v>
      </c>
      <c r="Q34" s="19" t="s">
        <v>13</v>
      </c>
      <c r="R34" s="19" t="s">
        <v>14</v>
      </c>
      <c r="S34" s="57" t="s">
        <v>15</v>
      </c>
      <c r="T34" s="19" t="s">
        <v>16</v>
      </c>
      <c r="U34" s="19" t="s">
        <v>11</v>
      </c>
      <c r="V34" s="58" t="s">
        <v>11</v>
      </c>
      <c r="W34" s="19" t="s">
        <v>12</v>
      </c>
      <c r="X34" s="19" t="s">
        <v>13</v>
      </c>
      <c r="Y34" s="19" t="s">
        <v>14</v>
      </c>
      <c r="Z34" s="57" t="s">
        <v>15</v>
      </c>
      <c r="AA34" s="121" t="s">
        <v>10</v>
      </c>
      <c r="AB34" s="19" t="s">
        <v>11</v>
      </c>
      <c r="AC34" s="58" t="s">
        <v>11</v>
      </c>
      <c r="AD34" s="19" t="s">
        <v>12</v>
      </c>
      <c r="AE34" s="19" t="s">
        <v>13</v>
      </c>
      <c r="AF34" s="19" t="s">
        <v>14</v>
      </c>
      <c r="AG34" s="15" t="s">
        <v>15</v>
      </c>
      <c r="AH34" s="19" t="s">
        <v>16</v>
      </c>
      <c r="AI34" s="19" t="s">
        <v>11</v>
      </c>
      <c r="AJ34" s="51"/>
      <c r="AK34" s="20"/>
    </row>
    <row r="35" spans="1:37" x14ac:dyDescent="0.2">
      <c r="A35" s="22" t="s">
        <v>18</v>
      </c>
      <c r="B35" s="166" t="s">
        <v>19</v>
      </c>
      <c r="C35" s="166"/>
      <c r="D35" s="166"/>
      <c r="E35" s="19" t="s">
        <v>21</v>
      </c>
      <c r="F35" s="19" t="s">
        <v>21</v>
      </c>
      <c r="G35" s="19" t="s">
        <v>21</v>
      </c>
      <c r="H35" s="19" t="s">
        <v>21</v>
      </c>
      <c r="I35" s="19" t="s">
        <v>21</v>
      </c>
      <c r="J35" s="19" t="s">
        <v>21</v>
      </c>
      <c r="K35" s="19" t="s">
        <v>21</v>
      </c>
      <c r="L35" s="19" t="s">
        <v>21</v>
      </c>
      <c r="M35" s="19" t="s">
        <v>21</v>
      </c>
      <c r="N35" s="19" t="s">
        <v>21</v>
      </c>
      <c r="O35" s="19" t="s">
        <v>21</v>
      </c>
      <c r="P35" s="19" t="s">
        <v>21</v>
      </c>
      <c r="Q35" s="19" t="s">
        <v>21</v>
      </c>
      <c r="R35" s="19" t="s">
        <v>21</v>
      </c>
      <c r="S35" s="19" t="s">
        <v>21</v>
      </c>
      <c r="T35" s="19" t="s">
        <v>21</v>
      </c>
      <c r="U35" s="19" t="s">
        <v>21</v>
      </c>
      <c r="V35" s="19" t="s">
        <v>21</v>
      </c>
      <c r="W35" s="19" t="s">
        <v>21</v>
      </c>
      <c r="X35" s="19" t="s">
        <v>21</v>
      </c>
      <c r="Y35" s="19" t="s">
        <v>21</v>
      </c>
      <c r="Z35" s="19" t="s">
        <v>21</v>
      </c>
      <c r="AA35" s="19" t="s">
        <v>21</v>
      </c>
      <c r="AB35" s="19" t="s">
        <v>21</v>
      </c>
      <c r="AC35" s="19" t="s">
        <v>21</v>
      </c>
      <c r="AD35" s="19" t="s">
        <v>21</v>
      </c>
      <c r="AE35" s="19" t="s">
        <v>21</v>
      </c>
      <c r="AF35" s="19" t="s">
        <v>21</v>
      </c>
      <c r="AG35" s="19" t="s">
        <v>21</v>
      </c>
      <c r="AH35" s="19" t="s">
        <v>21</v>
      </c>
      <c r="AI35" s="19" t="s">
        <v>21</v>
      </c>
      <c r="AJ35" s="52"/>
      <c r="AK35" s="24"/>
    </row>
    <row r="36" spans="1:37" ht="15" customHeight="1" x14ac:dyDescent="0.2">
      <c r="A36" s="161" t="s">
        <v>23</v>
      </c>
      <c r="B36" s="161"/>
      <c r="C36" s="161"/>
      <c r="D36" s="161"/>
      <c r="E36" s="25" t="str">
        <f>IF(AND(E35="URG",E34="S"),"URGS",IF(AND(E35="N",E34="F",F34="F"),"NFFF",IF(AND(E35="N",E34="D",F34="F"),"NFF",IF(AND(E35="N",E34="D"),"NFO",IF(AND(E35="N",E34="S"),"NFS",IF(AND(E35="N",E34="F"),"NF",IF(AND(E35="N",E34="D"),"NF",IF(E35="N","N",IF(AND(E35="M",E34="F"),"MF",IF(AND(E35="M",E34="D"),"MF",IF(E35="M","M",IF(AND(E35="T",E34="F"),"TF",IF(AND(E35="T",E34="D"),"TF",IF(E35="T","T",IF(AND(E35="C",E34="F"),"CF",IF(AND(E35="C",E34="D"),"CF",IF(E35="C","C",IF(AND(E35="L",E34="F"),"LF",IF(AND(E35="L",E34="D"),"LF", IF(E35="L","L",IF(E35="SC","PS", IF(E35="SA","PS",IF(E35="TV","PS", IF(E35="MI","PS", IF(E35="MT","PS", IF(E35="URG","URGO",""))))))))))))))))))))))))))</f>
        <v>TF</v>
      </c>
      <c r="F36" s="25" t="str">
        <f>IF(AND(F35="URG",F34="S"),"URGS",IF(AND(F35="N",F34="F",G34="F"),"NFFF",IF(AND(F35="N",F34="D",G34="F"),"NFF",IF(AND(F35="N",F34="D"),"NFO",IF(AND(F35="N",F34="S"),"NFS",IF(AND(F35="N",F34="F"),"NF",IF(AND(F35="N",F34="D"),"NF",IF(F35="N","N",IF(AND(F35="M",F34="F"),"MF",IF(AND(F35="M",F34="D"),"MF",IF(F35="M","M",IF(AND(F35="T",F34="F"),"TF",IF(AND(F35="T",F34="D"),"TF",IF(F35="T","T",IF(AND(F35="C",F34="F"),"CF",IF(AND(F35="C",F34="D"),"CF",IF(F35="C","C",IF(AND(F35="L",F34="F"),"LF",IF(AND(F35="L",F34="D"),"LF", IF(F35="L","L",IF(F35="SC","PS", IF(F35="SA","PS",IF(F35="TV","PS", IF(F35="MI","PS", IF(F35="MT","PS", IF(F35="URG","URGO",""))))))))))))))))))))))))))</f>
        <v>T</v>
      </c>
      <c r="G36" s="25" t="str">
        <f>IF(AND(G35="URG",G34="S"),"URGS",IF(AND(G35="N",G34="F",H34="F"),"NFFF",IF(AND(G35="N",G34="D",H34="F"),"NFF",IF(AND(G35="N",G34="D"),"NFO",IF(AND(G35="N",G34="S"),"NFS",IF(AND(G35="N",G34="F"),"NF",IF(AND(G35="N",G34="D"),"NF",IF(G35="N","N",IF(AND(G35="M",G34="F"),"MF",IF(AND(G35="M",G34="D"),"MF",IF(G35="M","M",IF(AND(G35="T",G34="F"),"TF",IF(AND(G35="T",G34="D"),"TF",IF(G35="T","T",IF(AND(G35="C",G34="F"),"CF",IF(AND(G35="C",G34="D"),"CF",IF(G35="C","C",IF(AND(G35="L",G34="F"),"LF",IF(AND(G35="L",G34="D"),"LF", IF(G35="L","L",IF(G35="SC","PS", IF(G35="SA","PS",IF(G35="TV","PS", IF(G35="MI","PS", IF(G35="MT","PS", IF(G35="URG","URGO",""))))))))))))))))))))))))))</f>
        <v>T</v>
      </c>
      <c r="H36" s="25" t="str">
        <f>IF(AND(H35="URG",H34="S"),"URGS",IF(AND(H35="N",H34="F",I34="F"),"NFFF",IF(AND(H35="N",H34="D",I34="F"),"NFF",IF(AND(H35="N",H34="D"),"NFO",IF(AND(H35="N",H34="S"),"NFS",IF(AND(H35="N",H34="F"),"NF",IF(AND(H35="N",H34="D"),"NF",IF(H35="N","N",IF(AND(H35="M",H34="F"),"MF",IF(AND(H35="M",H34="D"),"MF",IF(H35="M","M",IF(AND(H35="T",H34="F"),"TF",IF(AND(H35="T",H34="D"),"TF",IF(H35="T","T",IF(AND(H35="C",H34="F"),"CF",IF(AND(H35="C",H34="D"),"CF",IF(H35="C","C",IF(AND(H35="L",H34="F"),"LF",IF(AND(H35="L",H34="D"),"LF", IF(H35="L","L",IF(H35="SC","PS", IF(H35="SA","PS",IF(H35="TV","PS", IF(H35="MI","PS", IF(H35="MT","PS", IF(H35="URG","URGO",""))))))))))))))))))))))))))</f>
        <v>T</v>
      </c>
      <c r="I36" s="25" t="str">
        <f t="shared" ref="I36" si="98">IF(AND(I35="URG",I34="S"),"URGS",IF(AND(I35="N",I34="F",J34="F"),"NFFF",IF(AND(I35="N",I34="D",J34="F"),"NFF",IF(AND(I35="N",I34="D"),"NFO",IF(AND(I35="N",I34="S"),"NFS",IF(AND(I35="N",I34="F"),"NF",IF(AND(I35="N",I34="D"),"NF",IF(I35="N","N",IF(AND(I35="M",I34="F"),"MF",IF(AND(I35="M",I34="D"),"MF",IF(I35="M","M",IF(AND(I35="T",I34="F"),"TF",IF(AND(I35="T",I34="D"),"TF",IF(I35="T","T",IF(AND(I35="C",I34="F"),"CF",IF(AND(I35="C",I34="D"),"CF",IF(I35="C","C",IF(AND(I35="L",I34="F"),"LF",IF(AND(I35="L",I34="D"),"LF", IF(I35="L","L",IF(I35="SC","PS", IF(I35="SA","PS",IF(I35="TV","PS", IF(I35="MI","PS", IF(I35="MT","PS", IF(I35="URG","URGO",""))))))))))))))))))))))))))</f>
        <v>T</v>
      </c>
      <c r="J36" s="25" t="str">
        <f t="shared" ref="J36" si="99">IF(AND(J35="URG",J34="S"),"URGS",IF(AND(J35="N",J34="F",K34="F"),"NFFF",IF(AND(J35="N",J34="D",K34="F"),"NFF",IF(AND(J35="N",J34="D"),"NFO",IF(AND(J35="N",J34="S"),"NFS",IF(AND(J35="N",J34="F"),"NF",IF(AND(J35="N",J34="D"),"NF",IF(J35="N","N",IF(AND(J35="M",J34="F"),"MF",IF(AND(J35="M",J34="D"),"MF",IF(J35="M","M",IF(AND(J35="T",J34="F"),"TF",IF(AND(J35="T",J34="D"),"TF",IF(J35="T","T",IF(AND(J35="C",J34="F"),"CF",IF(AND(J35="C",J34="D"),"CF",IF(J35="C","C",IF(AND(J35="L",J34="F"),"LF",IF(AND(J35="L",J34="D"),"LF", IF(J35="L","L",IF(J35="SC","PS", IF(J35="SA","PS",IF(J35="TV","PS", IF(J35="MI","PS", IF(J35="MT","PS", IF(J35="URG","URGO",""))))))))))))))))))))))))))</f>
        <v>T</v>
      </c>
      <c r="K36" s="25" t="str">
        <f t="shared" ref="K36" si="100">IF(AND(K35="URG",K34="S"),"URGS",IF(AND(K35="N",K34="F",L34="F"),"NFFF",IF(AND(K35="N",K34="D",L34="F"),"NFF",IF(AND(K35="N",K34="D"),"NFO",IF(AND(K35="N",K34="S"),"NFS",IF(AND(K35="N",K34="F"),"NF",IF(AND(K35="N",K34="D"),"NF",IF(K35="N","N",IF(AND(K35="M",K34="F"),"MF",IF(AND(K35="M",K34="D"),"MF",IF(K35="M","M",IF(AND(K35="T",K34="F"),"TF",IF(AND(K35="T",K34="D"),"TF",IF(K35="T","T",IF(AND(K35="C",K34="F"),"CF",IF(AND(K35="C",K34="D"),"CF",IF(K35="C","C",IF(AND(K35="L",K34="F"),"LF",IF(AND(K35="L",K34="D"),"LF", IF(K35="L","L",IF(K35="SC","PS", IF(K35="SA","PS",IF(K35="TV","PS", IF(K35="MI","PS", IF(K35="MT","PS", IF(K35="URG","URGO",""))))))))))))))))))))))))))</f>
        <v>T</v>
      </c>
      <c r="L36" s="25" t="str">
        <f t="shared" ref="L36" si="101">IF(AND(L35="URG",L34="S"),"URGS",IF(AND(L35="N",L34="F",M34="F"),"NFFF",IF(AND(L35="N",L34="D",M34="F"),"NFF",IF(AND(L35="N",L34="D"),"NFO",IF(AND(L35="N",L34="S"),"NFS",IF(AND(L35="N",L34="F"),"NF",IF(AND(L35="N",L34="D"),"NF",IF(L35="N","N",IF(AND(L35="M",L34="F"),"MF",IF(AND(L35="M",L34="D"),"MF",IF(L35="M","M",IF(AND(L35="T",L34="F"),"TF",IF(AND(L35="T",L34="D"),"TF",IF(L35="T","T",IF(AND(L35="C",L34="F"),"CF",IF(AND(L35="C",L34="D"),"CF",IF(L35="C","C",IF(AND(L35="L",L34="F"),"LF",IF(AND(L35="L",L34="D"),"LF", IF(L35="L","L",IF(L35="SC","PS", IF(L35="SA","PS",IF(L35="TV","PS", IF(L35="MI","PS", IF(L35="MT","PS", IF(L35="URG","URGO",""))))))))))))))))))))))))))</f>
        <v>TF</v>
      </c>
      <c r="M36" s="25" t="str">
        <f t="shared" ref="M36" si="102">IF(AND(M35="URG",M34="S"),"URGS",IF(AND(M35="N",M34="F",N34="F"),"NFFF",IF(AND(M35="N",M34="D",N34="F"),"NFF",IF(AND(M35="N",M34="D"),"NFO",IF(AND(M35="N",M34="S"),"NFS",IF(AND(M35="N",M34="F"),"NF",IF(AND(M35="N",M34="D"),"NF",IF(M35="N","N",IF(AND(M35="M",M34="F"),"MF",IF(AND(M35="M",M34="D"),"MF",IF(M35="M","M",IF(AND(M35="T",M34="F"),"TF",IF(AND(M35="T",M34="D"),"TF",IF(M35="T","T",IF(AND(M35="C",M34="F"),"CF",IF(AND(M35="C",M34="D"),"CF",IF(M35="C","C",IF(AND(M35="L",M34="F"),"LF",IF(AND(M35="L",M34="D"),"LF", IF(M35="L","L",IF(M35="SC","PS", IF(M35="SA","PS",IF(M35="TV","PS", IF(M35="MI","PS", IF(M35="MT","PS", IF(M35="URG","URGO",""))))))))))))))))))))))))))</f>
        <v>T</v>
      </c>
      <c r="N36" s="25" t="str">
        <f t="shared" ref="N36" si="103">IF(AND(N35="URG",N34="S"),"URGS",IF(AND(N35="N",N34="F",O34="F"),"NFFF",IF(AND(N35="N",N34="D",O34="F"),"NFF",IF(AND(N35="N",N34="D"),"NFO",IF(AND(N35="N",N34="S"),"NFS",IF(AND(N35="N",N34="F"),"NF",IF(AND(N35="N",N34="D"),"NF",IF(N35="N","N",IF(AND(N35="M",N34="F"),"MF",IF(AND(N35="M",N34="D"),"MF",IF(N35="M","M",IF(AND(N35="T",N34="F"),"TF",IF(AND(N35="T",N34="D"),"TF",IF(N35="T","T",IF(AND(N35="C",N34="F"),"CF",IF(AND(N35="C",N34="D"),"CF",IF(N35="C","C",IF(AND(N35="L",N34="F"),"LF",IF(AND(N35="L",N34="D"),"LF", IF(N35="L","L",IF(N35="SC","PS", IF(N35="SA","PS",IF(N35="TV","PS", IF(N35="MI","PS", IF(N35="MT","PS", IF(N35="URG","URGO",""))))))))))))))))))))))))))</f>
        <v>T</v>
      </c>
      <c r="O36" s="25" t="str">
        <f t="shared" ref="O36" si="104">IF(AND(O35="URG",O34="S"),"URGS",IF(AND(O35="N",O34="F",P34="F"),"NFFF",IF(AND(O35="N",O34="D",P34="F"),"NFF",IF(AND(O35="N",O34="D"),"NFO",IF(AND(O35="N",O34="S"),"NFS",IF(AND(O35="N",O34="F"),"NF",IF(AND(O35="N",O34="D"),"NF",IF(O35="N","N",IF(AND(O35="M",O34="F"),"MF",IF(AND(O35="M",O34="D"),"MF",IF(O35="M","M",IF(AND(O35="T",O34="F"),"TF",IF(AND(O35="T",O34="D"),"TF",IF(O35="T","T",IF(AND(O35="C",O34="F"),"CF",IF(AND(O35="C",O34="D"),"CF",IF(O35="C","C",IF(AND(O35="L",O34="F"),"LF",IF(AND(O35="L",O34="D"),"LF", IF(O35="L","L",IF(O35="SC","PS", IF(O35="SA","PS",IF(O35="TV","PS", IF(O35="MI","PS", IF(O35="MT","PS", IF(O35="URG","URGO",""))))))))))))))))))))))))))</f>
        <v>T</v>
      </c>
      <c r="P36" s="25" t="str">
        <f t="shared" ref="P36" si="105">IF(AND(P35="URG",P34="S"),"URGS",IF(AND(P35="N",P34="F",Q34="F"),"NFFF",IF(AND(P35="N",P34="D",Q34="F"),"NFF",IF(AND(P35="N",P34="D"),"NFO",IF(AND(P35="N",P34="S"),"NFS",IF(AND(P35="N",P34="F"),"NF",IF(AND(P35="N",P34="D"),"NF",IF(P35="N","N",IF(AND(P35="M",P34="F"),"MF",IF(AND(P35="M",P34="D"),"MF",IF(P35="M","M",IF(AND(P35="T",P34="F"),"TF",IF(AND(P35="T",P34="D"),"TF",IF(P35="T","T",IF(AND(P35="C",P34="F"),"CF",IF(AND(P35="C",P34="D"),"CF",IF(P35="C","C",IF(AND(P35="L",P34="F"),"LF",IF(AND(P35="L",P34="D"),"LF", IF(P35="L","L",IF(P35="SC","PS", IF(P35="SA","PS",IF(P35="TV","PS", IF(P35="MI","PS", IF(P35="MT","PS", IF(P35="URG","URGO",""))))))))))))))))))))))))))</f>
        <v>T</v>
      </c>
      <c r="Q36" s="25" t="str">
        <f t="shared" ref="Q36" si="106">IF(AND(Q35="URG",Q34="S"),"URGS",IF(AND(Q35="N",Q34="F",R34="F"),"NFFF",IF(AND(Q35="N",Q34="D",R34="F"),"NFF",IF(AND(Q35="N",Q34="D"),"NFO",IF(AND(Q35="N",Q34="S"),"NFS",IF(AND(Q35="N",Q34="F"),"NF",IF(AND(Q35="N",Q34="D"),"NF",IF(Q35="N","N",IF(AND(Q35="M",Q34="F"),"MF",IF(AND(Q35="M",Q34="D"),"MF",IF(Q35="M","M",IF(AND(Q35="T",Q34="F"),"TF",IF(AND(Q35="T",Q34="D"),"TF",IF(Q35="T","T",IF(AND(Q35="C",Q34="F"),"CF",IF(AND(Q35="C",Q34="D"),"CF",IF(Q35="C","C",IF(AND(Q35="L",Q34="F"),"LF",IF(AND(Q35="L",Q34="D"),"LF", IF(Q35="L","L",IF(Q35="SC","PS", IF(Q35="SA","PS",IF(Q35="TV","PS", IF(Q35="MI","PS", IF(Q35="MT","PS", IF(Q35="URG","URGO",""))))))))))))))))))))))))))</f>
        <v>T</v>
      </c>
      <c r="R36" s="25" t="str">
        <f t="shared" ref="R36" si="107">IF(AND(R35="URG",R34="S"),"URGS",IF(AND(R35="N",R34="F",S34="F"),"NFFF",IF(AND(R35="N",R34="D",S34="F"),"NFF",IF(AND(R35="N",R34="D"),"NFO",IF(AND(R35="N",R34="S"),"NFS",IF(AND(R35="N",R34="F"),"NF",IF(AND(R35="N",R34="D"),"NF",IF(R35="N","N",IF(AND(R35="M",R34="F"),"MF",IF(AND(R35="M",R34="D"),"MF",IF(R35="M","M",IF(AND(R35="T",R34="F"),"TF",IF(AND(R35="T",R34="D"),"TF",IF(R35="T","T",IF(AND(R35="C",R34="F"),"CF",IF(AND(R35="C",R34="D"),"CF",IF(R35="C","C",IF(AND(R35="L",R34="F"),"LF",IF(AND(R35="L",R34="D"),"LF", IF(R35="L","L",IF(R35="SC","PS", IF(R35="SA","PS",IF(R35="TV","PS", IF(R35="MI","PS", IF(R35="MT","PS", IF(R35="URG","URGO",""))))))))))))))))))))))))))</f>
        <v>T</v>
      </c>
      <c r="S36" s="25" t="str">
        <f t="shared" ref="S36" si="108">IF(AND(S35="URG",S34="S"),"URGS",IF(AND(S35="N",S34="F",T34="F"),"NFFF",IF(AND(S35="N",S34="D",T34="F"),"NFF",IF(AND(S35="N",S34="D"),"NFO",IF(AND(S35="N",S34="S"),"NFS",IF(AND(S35="N",S34="F"),"NF",IF(AND(S35="N",S34="D"),"NF",IF(S35="N","N",IF(AND(S35="M",S34="F"),"MF",IF(AND(S35="M",S34="D"),"MF",IF(S35="M","M",IF(AND(S35="T",S34="F"),"TF",IF(AND(S35="T",S34="D"),"TF",IF(S35="T","T",IF(AND(S35="C",S34="F"),"CF",IF(AND(S35="C",S34="D"),"CF",IF(S35="C","C",IF(AND(S35="L",S34="F"),"LF",IF(AND(S35="L",S34="D"),"LF", IF(S35="L","L",IF(S35="SC","PS", IF(S35="SA","PS",IF(S35="TV","PS", IF(S35="MI","PS", IF(S35="MT","PS", IF(S35="URG","URGO",""))))))))))))))))))))))))))</f>
        <v>TF</v>
      </c>
      <c r="T36" s="25" t="str">
        <f t="shared" ref="T36" si="109">IF(AND(T35="URG",T34="S"),"URGS",IF(AND(T35="N",T34="F",U34="F"),"NFFF",IF(AND(T35="N",T34="D",U34="F"),"NFF",IF(AND(T35="N",T34="D"),"NFO",IF(AND(T35="N",T34="S"),"NFS",IF(AND(T35="N",T34="F"),"NF",IF(AND(T35="N",T34="D"),"NF",IF(T35="N","N",IF(AND(T35="M",T34="F"),"MF",IF(AND(T35="M",T34="D"),"MF",IF(T35="M","M",IF(AND(T35="T",T34="F"),"TF",IF(AND(T35="T",T34="D"),"TF",IF(T35="T","T",IF(AND(T35="C",T34="F"),"CF",IF(AND(T35="C",T34="D"),"CF",IF(T35="C","C",IF(AND(T35="L",T34="F"),"LF",IF(AND(T35="L",T34="D"),"LF", IF(T35="L","L",IF(T35="SC","PS", IF(T35="SA","PS",IF(T35="TV","PS", IF(T35="MI","PS", IF(T35="MT","PS", IF(T35="URG","URGO",""))))))))))))))))))))))))))</f>
        <v>T</v>
      </c>
      <c r="U36" s="25" t="str">
        <f t="shared" ref="U36" si="110">IF(AND(U35="URG",U34="S"),"URGS",IF(AND(U35="N",U34="F",V34="F"),"NFFF",IF(AND(U35="N",U34="D",V34="F"),"NFF",IF(AND(U35="N",U34="D"),"NFO",IF(AND(U35="N",U34="S"),"NFS",IF(AND(U35="N",U34="F"),"NF",IF(AND(U35="N",U34="D"),"NF",IF(U35="N","N",IF(AND(U35="M",U34="F"),"MF",IF(AND(U35="M",U34="D"),"MF",IF(U35="M","M",IF(AND(U35="T",U34="F"),"TF",IF(AND(U35="T",U34="D"),"TF",IF(U35="T","T",IF(AND(U35="C",U34="F"),"CF",IF(AND(U35="C",U34="D"),"CF",IF(U35="C","C",IF(AND(U35="L",U34="F"),"LF",IF(AND(U35="L",U34="D"),"LF", IF(U35="L","L",IF(U35="SC","PS", IF(U35="SA","PS",IF(U35="TV","PS", IF(U35="MI","PS", IF(U35="MT","PS", IF(U35="URG","URGO",""))))))))))))))))))))))))))</f>
        <v>T</v>
      </c>
      <c r="V36" s="25" t="str">
        <f t="shared" ref="V36" si="111">IF(AND(V35="URG",V34="S"),"URGS",IF(AND(V35="N",V34="F",W34="F"),"NFFF",IF(AND(V35="N",V34="D",W34="F"),"NFF",IF(AND(V35="N",V34="D"),"NFO",IF(AND(V35="N",V34="S"),"NFS",IF(AND(V35="N",V34="F"),"NF",IF(AND(V35="N",V34="D"),"NF",IF(V35="N","N",IF(AND(V35="M",V34="F"),"MF",IF(AND(V35="M",V34="D"),"MF",IF(V35="M","M",IF(AND(V35="T",V34="F"),"TF",IF(AND(V35="T",V34="D"),"TF",IF(V35="T","T",IF(AND(V35="C",V34="F"),"CF",IF(AND(V35="C",V34="D"),"CF",IF(V35="C","C",IF(AND(V35="L",V34="F"),"LF",IF(AND(V35="L",V34="D"),"LF", IF(V35="L","L",IF(V35="SC","PS", IF(V35="SA","PS",IF(V35="TV","PS", IF(V35="MI","PS", IF(V35="MT","PS", IF(V35="URG","URGO",""))))))))))))))))))))))))))</f>
        <v>T</v>
      </c>
      <c r="W36" s="25" t="str">
        <f t="shared" ref="W36" si="112">IF(AND(W35="URG",W34="S"),"URGS",IF(AND(W35="N",W34="F",X34="F"),"NFFF",IF(AND(W35="N",W34="D",X34="F"),"NFF",IF(AND(W35="N",W34="D"),"NFO",IF(AND(W35="N",W34="S"),"NFS",IF(AND(W35="N",W34="F"),"NF",IF(AND(W35="N",W34="D"),"NF",IF(W35="N","N",IF(AND(W35="M",W34="F"),"MF",IF(AND(W35="M",W34="D"),"MF",IF(W35="M","M",IF(AND(W35="T",W34="F"),"TF",IF(AND(W35="T",W34="D"),"TF",IF(W35="T","T",IF(AND(W35="C",W34="F"),"CF",IF(AND(W35="C",W34="D"),"CF",IF(W35="C","C",IF(AND(W35="L",W34="F"),"LF",IF(AND(W35="L",W34="D"),"LF", IF(W35="L","L",IF(W35="SC","PS", IF(W35="SA","PS",IF(W35="TV","PS", IF(W35="MI","PS", IF(W35="MT","PS", IF(W35="URG","URGO",""))))))))))))))))))))))))))</f>
        <v>T</v>
      </c>
      <c r="X36" s="25" t="str">
        <f t="shared" ref="X36" si="113">IF(AND(X35="URG",X34="S"),"URGS",IF(AND(X35="N",X34="F",Y34="F"),"NFFF",IF(AND(X35="N",X34="D",Y34="F"),"NFF",IF(AND(X35="N",X34="D"),"NFO",IF(AND(X35="N",X34="S"),"NFS",IF(AND(X35="N",X34="F"),"NF",IF(AND(X35="N",X34="D"),"NF",IF(X35="N","N",IF(AND(X35="M",X34="F"),"MF",IF(AND(X35="M",X34="D"),"MF",IF(X35="M","M",IF(AND(X35="T",X34="F"),"TF",IF(AND(X35="T",X34="D"),"TF",IF(X35="T","T",IF(AND(X35="C",X34="F"),"CF",IF(AND(X35="C",X34="D"),"CF",IF(X35="C","C",IF(AND(X35="L",X34="F"),"LF",IF(AND(X35="L",X34="D"),"LF", IF(X35="L","L",IF(X35="SC","PS", IF(X35="SA","PS",IF(X35="TV","PS", IF(X35="MI","PS", IF(X35="MT","PS", IF(X35="URG","URGO",""))))))))))))))))))))))))))</f>
        <v>T</v>
      </c>
      <c r="Y36" s="25" t="str">
        <f t="shared" ref="Y36" si="114">IF(AND(Y35="URG",Y34="S"),"URGS",IF(AND(Y35="N",Y34="F",Z34="F"),"NFFF",IF(AND(Y35="N",Y34="D",Z34="F"),"NFF",IF(AND(Y35="N",Y34="D"),"NFO",IF(AND(Y35="N",Y34="S"),"NFS",IF(AND(Y35="N",Y34="F"),"NF",IF(AND(Y35="N",Y34="D"),"NF",IF(Y35="N","N",IF(AND(Y35="M",Y34="F"),"MF",IF(AND(Y35="M",Y34="D"),"MF",IF(Y35="M","M",IF(AND(Y35="T",Y34="F"),"TF",IF(AND(Y35="T",Y34="D"),"TF",IF(Y35="T","T",IF(AND(Y35="C",Y34="F"),"CF",IF(AND(Y35="C",Y34="D"),"CF",IF(Y35="C","C",IF(AND(Y35="L",Y34="F"),"LF",IF(AND(Y35="L",Y34="D"),"LF", IF(Y35="L","L",IF(Y35="SC","PS", IF(Y35="SA","PS",IF(Y35="TV","PS", IF(Y35="MI","PS", IF(Y35="MT","PS", IF(Y35="URG","URGO",""))))))))))))))))))))))))))</f>
        <v>T</v>
      </c>
      <c r="Z36" s="25" t="str">
        <f t="shared" ref="Z36" si="115">IF(AND(Z35="URG",Z34="S"),"URGS",IF(AND(Z35="N",Z34="F",AA34="F"),"NFFF",IF(AND(Z35="N",Z34="D",AA34="F"),"NFF",IF(AND(Z35="N",Z34="D"),"NFO",IF(AND(Z35="N",Z34="S"),"NFS",IF(AND(Z35="N",Z34="F"),"NF",IF(AND(Z35="N",Z34="D"),"NF",IF(Z35="N","N",IF(AND(Z35="M",Z34="F"),"MF",IF(AND(Z35="M",Z34="D"),"MF",IF(Z35="M","M",IF(AND(Z35="T",Z34="F"),"TF",IF(AND(Z35="T",Z34="D"),"TF",IF(Z35="T","T",IF(AND(Z35="C",Z34="F"),"CF",IF(AND(Z35="C",Z34="D"),"CF",IF(Z35="C","C",IF(AND(Z35="L",Z34="F"),"LF",IF(AND(Z35="L",Z34="D"),"LF", IF(Z35="L","L",IF(Z35="SC","PS", IF(Z35="SA","PS",IF(Z35="TV","PS", IF(Z35="MI","PS", IF(Z35="MT","PS", IF(Z35="URG","URGO",""))))))))))))))))))))))))))</f>
        <v>TF</v>
      </c>
      <c r="AA36" s="25" t="str">
        <f t="shared" ref="AA36" si="116">IF(AND(AA35="URG",AA34="S"),"URGS",IF(AND(AA35="N",AA34="F",AB34="F"),"NFFF",IF(AND(AA35="N",AA34="D",AB34="F"),"NFF",IF(AND(AA35="N",AA34="D"),"NFO",IF(AND(AA35="N",AA34="S"),"NFS",IF(AND(AA35="N",AA34="F"),"NF",IF(AND(AA35="N",AA34="D"),"NF",IF(AA35="N","N",IF(AND(AA35="M",AA34="F"),"MF",IF(AND(AA35="M",AA34="D"),"MF",IF(AA35="M","M",IF(AND(AA35="T",AA34="F"),"TF",IF(AND(AA35="T",AA34="D"),"TF",IF(AA35="T","T",IF(AND(AA35="C",AA34="F"),"CF",IF(AND(AA35="C",AA34="D"),"CF",IF(AA35="C","C",IF(AND(AA35="L",AA34="F"),"LF",IF(AND(AA35="L",AA34="D"),"LF", IF(AA35="L","L",IF(AA35="SC","PS", IF(AA35="SA","PS",IF(AA35="TV","PS", IF(AA35="MI","PS", IF(AA35="MT","PS", IF(AA35="URG","URGO",""))))))))))))))))))))))))))</f>
        <v>TF</v>
      </c>
      <c r="AB36" s="25" t="str">
        <f t="shared" ref="AB36" si="117">IF(AND(AB35="URG",AB34="S"),"URGS",IF(AND(AB35="N",AB34="F",AC34="F"),"NFFF",IF(AND(AB35="N",AB34="D",AC34="F"),"NFF",IF(AND(AB35="N",AB34="D"),"NFO",IF(AND(AB35="N",AB34="S"),"NFS",IF(AND(AB35="N",AB34="F"),"NF",IF(AND(AB35="N",AB34="D"),"NF",IF(AB35="N","N",IF(AND(AB35="M",AB34="F"),"MF",IF(AND(AB35="M",AB34="D"),"MF",IF(AB35="M","M",IF(AND(AB35="T",AB34="F"),"TF",IF(AND(AB35="T",AB34="D"),"TF",IF(AB35="T","T",IF(AND(AB35="C",AB34="F"),"CF",IF(AND(AB35="C",AB34="D"),"CF",IF(AB35="C","C",IF(AND(AB35="L",AB34="F"),"LF",IF(AND(AB35="L",AB34="D"),"LF", IF(AB35="L","L",IF(AB35="SC","PS", IF(AB35="SA","PS",IF(AB35="TV","PS", IF(AB35="MI","PS", IF(AB35="MT","PS", IF(AB35="URG","URGO",""))))))))))))))))))))))))))</f>
        <v>T</v>
      </c>
      <c r="AC36" s="25" t="str">
        <f t="shared" ref="AC36" si="118">IF(AND(AC35="URG",AC34="S"),"URGS",IF(AND(AC35="N",AC34="F",AD34="F"),"NFFF",IF(AND(AC35="N",AC34="D",AD34="F"),"NFF",IF(AND(AC35="N",AC34="D"),"NFO",IF(AND(AC35="N",AC34="S"),"NFS",IF(AND(AC35="N",AC34="F"),"NF",IF(AND(AC35="N",AC34="D"),"NF",IF(AC35="N","N",IF(AND(AC35="M",AC34="F"),"MF",IF(AND(AC35="M",AC34="D"),"MF",IF(AC35="M","M",IF(AND(AC35="T",AC34="F"),"TF",IF(AND(AC35="T",AC34="D"),"TF",IF(AC35="T","T",IF(AND(AC35="C",AC34="F"),"CF",IF(AND(AC35="C",AC34="D"),"CF",IF(AC35="C","C",IF(AND(AC35="L",AC34="F"),"LF",IF(AND(AC35="L",AC34="D"),"LF", IF(AC35="L","L",IF(AC35="SC","PS", IF(AC35="SA","PS",IF(AC35="TV","PS", IF(AC35="MI","PS", IF(AC35="MT","PS", IF(AC35="URG","URGO",""))))))))))))))))))))))))))</f>
        <v>T</v>
      </c>
      <c r="AD36" s="25" t="str">
        <f t="shared" ref="AD36" si="119">IF(AND(AD35="URG",AD34="S"),"URGS",IF(AND(AD35="N",AD34="F",AE34="F"),"NFFF",IF(AND(AD35="N",AD34="D",AE34="F"),"NFF",IF(AND(AD35="N",AD34="D"),"NFO",IF(AND(AD35="N",AD34="S"),"NFS",IF(AND(AD35="N",AD34="F"),"NF",IF(AND(AD35="N",AD34="D"),"NF",IF(AD35="N","N",IF(AND(AD35="M",AD34="F"),"MF",IF(AND(AD35="M",AD34="D"),"MF",IF(AD35="M","M",IF(AND(AD35="T",AD34="F"),"TF",IF(AND(AD35="T",AD34="D"),"TF",IF(AD35="T","T",IF(AND(AD35="C",AD34="F"),"CF",IF(AND(AD35="C",AD34="D"),"CF",IF(AD35="C","C",IF(AND(AD35="L",AD34="F"),"LF",IF(AND(AD35="L",AD34="D"),"LF", IF(AD35="L","L",IF(AD35="SC","PS", IF(AD35="SA","PS",IF(AD35="TV","PS", IF(AD35="MI","PS", IF(AD35="MT","PS", IF(AD35="URG","URGO",""))))))))))))))))))))))))))</f>
        <v>T</v>
      </c>
      <c r="AE36" s="25" t="str">
        <f t="shared" ref="AE36" si="120">IF(AND(AE35="URG",AE34="S"),"URGS",IF(AND(AE35="N",AE34="F",AF34="F"),"NFFF",IF(AND(AE35="N",AE34="D",AF34="F"),"NFF",IF(AND(AE35="N",AE34="D"),"NFO",IF(AND(AE35="N",AE34="S"),"NFS",IF(AND(AE35="N",AE34="F"),"NF",IF(AND(AE35="N",AE34="D"),"NF",IF(AE35="N","N",IF(AND(AE35="M",AE34="F"),"MF",IF(AND(AE35="M",AE34="D"),"MF",IF(AE35="M","M",IF(AND(AE35="T",AE34="F"),"TF",IF(AND(AE35="T",AE34="D"),"TF",IF(AE35="T","T",IF(AND(AE35="C",AE34="F"),"CF",IF(AND(AE35="C",AE34="D"),"CF",IF(AE35="C","C",IF(AND(AE35="L",AE34="F"),"LF",IF(AND(AE35="L",AE34="D"),"LF", IF(AE35="L","L",IF(AE35="SC","PS", IF(AE35="SA","PS",IF(AE35="TV","PS", IF(AE35="MI","PS", IF(AE35="MT","PS", IF(AE35="URG","URGO",""))))))))))))))))))))))))))</f>
        <v>T</v>
      </c>
      <c r="AF36" s="25" t="str">
        <f t="shared" ref="AF36" si="121">IF(AND(AF35="URG",AF34="S"),"URGS",IF(AND(AF35="N",AF34="F",AG34="F"),"NFFF",IF(AND(AF35="N",AF34="D",AG34="F"),"NFF",IF(AND(AF35="N",AF34="D"),"NFO",IF(AND(AF35="N",AF34="S"),"NFS",IF(AND(AF35="N",AF34="F"),"NF",IF(AND(AF35="N",AF34="D"),"NF",IF(AF35="N","N",IF(AND(AF35="M",AF34="F"),"MF",IF(AND(AF35="M",AF34="D"),"MF",IF(AF35="M","M",IF(AND(AF35="T",AF34="F"),"TF",IF(AND(AF35="T",AF34="D"),"TF",IF(AF35="T","T",IF(AND(AF35="C",AF34="F"),"CF",IF(AND(AF35="C",AF34="D"),"CF",IF(AF35="C","C",IF(AND(AF35="L",AF34="F"),"LF",IF(AND(AF35="L",AF34="D"),"LF", IF(AF35="L","L",IF(AF35="SC","PS", IF(AF35="SA","PS",IF(AF35="TV","PS", IF(AF35="MI","PS", IF(AF35="MT","PS", IF(AF35="URG","URGO",""))))))))))))))))))))))))))</f>
        <v>T</v>
      </c>
      <c r="AG36" s="25" t="str">
        <f t="shared" ref="AG36" si="122">IF(AND(AG35="URG",AG34="S"),"URGS",IF(AND(AG35="N",AG34="F",AH34="F"),"NFFF",IF(AND(AG35="N",AG34="D",AH34="F"),"NFF",IF(AND(AG35="N",AG34="D"),"NFO",IF(AND(AG35="N",AG34="S"),"NFS",IF(AND(AG35="N",AG34="F"),"NF",IF(AND(AG35="N",AG34="D"),"NF",IF(AG35="N","N",IF(AND(AG35="M",AG34="F"),"MF",IF(AND(AG35="M",AG34="D"),"MF",IF(AG35="M","M",IF(AND(AG35="T",AG34="F"),"TF",IF(AND(AG35="T",AG34="D"),"TF",IF(AG35="T","T",IF(AND(AG35="C",AG34="F"),"CF",IF(AND(AG35="C",AG34="D"),"CF",IF(AG35="C","C",IF(AND(AG35="L",AG34="F"),"LF",IF(AND(AG35="L",AG34="D"),"LF", IF(AG35="L","L",IF(AG35="SC","PS", IF(AG35="SA","PS",IF(AG35="TV","PS", IF(AG35="MI","PS", IF(AG35="MT","PS", IF(AG35="URG","URGO",""))))))))))))))))))))))))))</f>
        <v>TF</v>
      </c>
      <c r="AH36" s="25" t="str">
        <f t="shared" ref="AH36" si="123">IF(AND(AH35="URG",AH34="S"),"URGS",IF(AND(AH35="N",AH34="F",AI34="F"),"NFFF",IF(AND(AH35="N",AH34="D",AI34="F"),"NFF",IF(AND(AH35="N",AH34="D"),"NFO",IF(AND(AH35="N",AH34="S"),"NFS",IF(AND(AH35="N",AH34="F"),"NF",IF(AND(AH35="N",AH34="D"),"NF",IF(AH35="N","N",IF(AND(AH35="M",AH34="F"),"MF",IF(AND(AH35="M",AH34="D"),"MF",IF(AH35="M","M",IF(AND(AH35="T",AH34="F"),"TF",IF(AND(AH35="T",AH34="D"),"TF",IF(AH35="T","T",IF(AND(AH35="C",AH34="F"),"CF",IF(AND(AH35="C",AH34="D"),"CF",IF(AH35="C","C",IF(AND(AH35="L",AH34="F"),"LF",IF(AND(AH35="L",AH34="D"),"LF", IF(AH35="L","L",IF(AH35="SC","PS", IF(AH35="SA","PS",IF(AH35="TV","PS", IF(AH35="MI","PS", IF(AH35="MT","PS", IF(AH35="URG","URGO",""))))))))))))))))))))))))))</f>
        <v>T</v>
      </c>
      <c r="AI36" s="25" t="str">
        <f t="shared" ref="AI36" si="124">IF(AND(AI35="URG",AI34="S"),"URGS",IF(AND(AI35="N",AI34="F",AJ34="F"),"NFFF",IF(AND(AI35="N",AI34="D",AJ34="F"),"NFF",IF(AND(AI35="N",AI34="D"),"NFO",IF(AND(AI35="N",AI34="S"),"NFS",IF(AND(AI35="N",AI34="F"),"NF",IF(AND(AI35="N",AI34="D"),"NF",IF(AI35="N","N",IF(AND(AI35="M",AI34="F"),"MF",IF(AND(AI35="M",AI34="D"),"MF",IF(AI35="M","M",IF(AND(AI35="T",AI34="F"),"TF",IF(AND(AI35="T",AI34="D"),"TF",IF(AI35="T","T",IF(AND(AI35="C",AI34="F"),"CF",IF(AND(AI35="C",AI34="D"),"CF",IF(AI35="C","C",IF(AND(AI35="L",AI34="F"),"LF",IF(AND(AI35="L",AI34="D"),"LF", IF(AI35="L","L",IF(AI35="SC","PS", IF(AI35="SA","PS",IF(AI35="TV","PS", IF(AI35="MI","PS", IF(AI35="MT","PS", IF(AI35="URG","URGO",""))))))))))))))))))))))))))</f>
        <v>T</v>
      </c>
      <c r="AJ36" s="9"/>
      <c r="AK36" s="9"/>
    </row>
    <row r="37" spans="1:37" x14ac:dyDescent="0.2">
      <c r="A37" s="26" t="s">
        <v>24</v>
      </c>
      <c r="B37" s="27">
        <f t="shared" ref="B37:B44" si="125">SUM(E37:AK37)</f>
        <v>125</v>
      </c>
      <c r="C37" s="158">
        <f>B33/240</f>
        <v>8640.972083333334</v>
      </c>
      <c r="D37" s="28">
        <f>B37*C37*0</f>
        <v>0</v>
      </c>
      <c r="E37" s="59" t="str">
        <f>IF(E41&gt;0,(IF(AND(E36="PS",E34="S"),4,IF(E36="M",6,IF(E36="T",7,IF(E36="C",11,IF(E36="N",0,IF(E36="NF",0,IF(E36="NFO",0, IF(E36="URGS",4,IF(E36="URGO",8, IF(E36="PS",8,""))))))))))-E41), IF(AND(E36="PS",E34="S"),4,IF(E36="M",6,IF(E36="T",5,IF(E36="C",11,IF(E36="N",0,IF(E36="NF",0,IF(E36="NFO",0, IF(E36="URGS",4,IF(E36="URGO",8, IF(E36="PS",8,"")))))))))))</f>
        <v/>
      </c>
      <c r="F37" s="59">
        <f>IF(F41&gt;0,(IF(AND(F36="PS",F34="S"),4,IF(F36="M",6,IF(F36="T",7,IF(F36="C",11,IF(F36="N",0,IF(F36="NF",0,IF(F36="NFO",0, IF(F36="URGS",4,IF(F36="URGO",8, IF(F36="PS",8,""))))))))))-F41), IF(AND(F36="PS",F34="S"),4,IF(F36="M",6,IF(F36="T",5,IF(F36="C",11,IF(F36="N",0,IF(F36="NF",0,IF(F36="NFO",0, IF(F36="URGS",4,IF(F36="URGO",8, IF(F36="PS",8,"")))))))))))</f>
        <v>5</v>
      </c>
      <c r="G37" s="59">
        <f>IF(G41&gt;0,(IF(AND(G36="PS",G34="S"),4,IF(G36="M",6,IF(G36="T",7,IF(G36="C",11,IF(G36="N",0,IF(G36="NF",0,IF(G36="NFO",0, IF(G36="URGS",4,IF(G36="URGO",8, IF(G36="PS",8,""))))))))))-G41), IF(AND(G36="PS",G34="S"),4,IF(G36="M",6,IF(G36="T",5,IF(G36="C",11,IF(G36="N",0,IF(G36="NF",0,IF(G36="NFO",0, IF(G36="URGS",4,IF(G36="URGO",8, IF(G36="PS",8,"")))))))))))</f>
        <v>5</v>
      </c>
      <c r="H37" s="59">
        <f t="shared" ref="H37" si="126">IF(H41&gt;0,(IF(AND(H36="PS",H34="S"),4,IF(H36="M",6,IF(H36="T",7,IF(H36="C",11,IF(H36="N",0,IF(H36="NF",0,IF(H36="NFO",0, IF(H36="URGS",4,IF(H36="URGO",8, IF(H36="PS",8,""))))))))))-H41), IF(AND(H36="PS",H34="S"),4,IF(H36="M",6,IF(H36="T",5,IF(H36="C",11,IF(H36="N",0,IF(H36="NF",0,IF(H36="NFO",0, IF(H36="URGS",4,IF(H36="URGO",8, IF(H36="PS",8,"")))))))))))</f>
        <v>5</v>
      </c>
      <c r="I37" s="59">
        <f t="shared" ref="I37" si="127">IF(I41&gt;0,(IF(AND(I36="PS",I34="S"),4,IF(I36="M",6,IF(I36="T",7,IF(I36="C",11,IF(I36="N",0,IF(I36="NF",0,IF(I36="NFO",0, IF(I36="URGS",4,IF(I36="URGO",8, IF(I36="PS",8,""))))))))))-I41), IF(AND(I36="PS",I34="S"),4,IF(I36="M",6,IF(I36="T",5,IF(I36="C",11,IF(I36="N",0,IF(I36="NF",0,IF(I36="NFO",0, IF(I36="URGS",4,IF(I36="URGO",8, IF(I36="PS",8,"")))))))))))</f>
        <v>5</v>
      </c>
      <c r="J37" s="59">
        <f t="shared" ref="J37" si="128">IF(J41&gt;0,(IF(AND(J36="PS",J34="S"),4,IF(J36="M",6,IF(J36="T",7,IF(J36="C",11,IF(J36="N",0,IF(J36="NF",0,IF(J36="NFO",0, IF(J36="URGS",4,IF(J36="URGO",8, IF(J36="PS",8,""))))))))))-J41), IF(AND(J36="PS",J34="S"),4,IF(J36="M",6,IF(J36="T",5,IF(J36="C",11,IF(J36="N",0,IF(J36="NF",0,IF(J36="NFO",0, IF(J36="URGS",4,IF(J36="URGO",8, IF(J36="PS",8,"")))))))))))</f>
        <v>5</v>
      </c>
      <c r="K37" s="59">
        <f t="shared" ref="K37" si="129">IF(K41&gt;0,(IF(AND(K36="PS",K34="S"),4,IF(K36="M",6,IF(K36="T",7,IF(K36="C",11,IF(K36="N",0,IF(K36="NF",0,IF(K36="NFO",0, IF(K36="URGS",4,IF(K36="URGO",8, IF(K36="PS",8,""))))))))))-K41), IF(AND(K36="PS",K34="S"),4,IF(K36="M",6,IF(K36="T",5,IF(K36="C",11,IF(K36="N",0,IF(K36="NF",0,IF(K36="NFO",0, IF(K36="URGS",4,IF(K36="URGO",8, IF(K36="PS",8,"")))))))))))</f>
        <v>5</v>
      </c>
      <c r="L37" s="59" t="str">
        <f t="shared" ref="L37" si="130">IF(L41&gt;0,(IF(AND(L36="PS",L34="S"),4,IF(L36="M",6,IF(L36="T",7,IF(L36="C",11,IF(L36="N",0,IF(L36="NF",0,IF(L36="NFO",0, IF(L36="URGS",4,IF(L36="URGO",8, IF(L36="PS",8,""))))))))))-L41), IF(AND(L36="PS",L34="S"),4,IF(L36="M",6,IF(L36="T",5,IF(L36="C",11,IF(L36="N",0,IF(L36="NF",0,IF(L36="NFO",0, IF(L36="URGS",4,IF(L36="URGO",8, IF(L36="PS",8,"")))))))))))</f>
        <v/>
      </c>
      <c r="M37" s="59">
        <f t="shared" ref="M37" si="131">IF(M41&gt;0,(IF(AND(M36="PS",M34="S"),4,IF(M36="M",6,IF(M36="T",7,IF(M36="C",11,IF(M36="N",0,IF(M36="NF",0,IF(M36="NFO",0, IF(M36="URGS",4,IF(M36="URGO",8, IF(M36="PS",8,""))))))))))-M41), IF(AND(M36="PS",M34="S"),4,IF(M36="M",6,IF(M36="T",5,IF(M36="C",11,IF(M36="N",0,IF(M36="NF",0,IF(M36="NFO",0, IF(M36="URGS",4,IF(M36="URGO",8, IF(M36="PS",8,"")))))))))))</f>
        <v>5</v>
      </c>
      <c r="N37" s="59">
        <f t="shared" ref="N37" si="132">IF(N41&gt;0,(IF(AND(N36="PS",N34="S"),4,IF(N36="M",6,IF(N36="T",7,IF(N36="C",11,IF(N36="N",0,IF(N36="NF",0,IF(N36="NFO",0, IF(N36="URGS",4,IF(N36="URGO",8, IF(N36="PS",8,""))))))))))-N41), IF(AND(N36="PS",N34="S"),4,IF(N36="M",6,IF(N36="T",5,IF(N36="C",11,IF(N36="N",0,IF(N36="NF",0,IF(N36="NFO",0, IF(N36="URGS",4,IF(N36="URGO",8, IF(N36="PS",8,"")))))))))))</f>
        <v>5</v>
      </c>
      <c r="O37" s="59">
        <f t="shared" ref="O37" si="133">IF(O41&gt;0,(IF(AND(O36="PS",O34="S"),4,IF(O36="M",6,IF(O36="T",7,IF(O36="C",11,IF(O36="N",0,IF(O36="NF",0,IF(O36="NFO",0, IF(O36="URGS",4,IF(O36="URGO",8, IF(O36="PS",8,""))))))))))-O41), IF(AND(O36="PS",O34="S"),4,IF(O36="M",6,IF(O36="T",5,IF(O36="C",11,IF(O36="N",0,IF(O36="NF",0,IF(O36="NFO",0, IF(O36="URGS",4,IF(O36="URGO",8, IF(O36="PS",8,"")))))))))))</f>
        <v>5</v>
      </c>
      <c r="P37" s="59">
        <f t="shared" ref="P37" si="134">IF(P41&gt;0,(IF(AND(P36="PS",P34="S"),4,IF(P36="M",6,IF(P36="T",7,IF(P36="C",11,IF(P36="N",0,IF(P36="NF",0,IF(P36="NFO",0, IF(P36="URGS",4,IF(P36="URGO",8, IF(P36="PS",8,""))))))))))-P41), IF(AND(P36="PS",P34="S"),4,IF(P36="M",6,IF(P36="T",5,IF(P36="C",11,IF(P36="N",0,IF(P36="NF",0,IF(P36="NFO",0, IF(P36="URGS",4,IF(P36="URGO",8, IF(P36="PS",8,"")))))))))))</f>
        <v>5</v>
      </c>
      <c r="Q37" s="59">
        <f t="shared" ref="Q37" si="135">IF(Q41&gt;0,(IF(AND(Q36="PS",Q34="S"),4,IF(Q36="M",6,IF(Q36="T",7,IF(Q36="C",11,IF(Q36="N",0,IF(Q36="NF",0,IF(Q36="NFO",0, IF(Q36="URGS",4,IF(Q36="URGO",8, IF(Q36="PS",8,""))))))))))-Q41), IF(AND(Q36="PS",Q34="S"),4,IF(Q36="M",6,IF(Q36="T",5,IF(Q36="C",11,IF(Q36="N",0,IF(Q36="NF",0,IF(Q36="NFO",0, IF(Q36="URGS",4,IF(Q36="URGO",8, IF(Q36="PS",8,"")))))))))))</f>
        <v>5</v>
      </c>
      <c r="R37" s="59">
        <f t="shared" ref="R37" si="136">IF(R41&gt;0,(IF(AND(R36="PS",R34="S"),4,IF(R36="M",6,IF(R36="T",7,IF(R36="C",11,IF(R36="N",0,IF(R36="NF",0,IF(R36="NFO",0, IF(R36="URGS",4,IF(R36="URGO",8, IF(R36="PS",8,""))))))))))-R41), IF(AND(R36="PS",R34="S"),4,IF(R36="M",6,IF(R36="T",5,IF(R36="C",11,IF(R36="N",0,IF(R36="NF",0,IF(R36="NFO",0, IF(R36="URGS",4,IF(R36="URGO",8, IF(R36="PS",8,"")))))))))))</f>
        <v>5</v>
      </c>
      <c r="S37" s="59" t="str">
        <f t="shared" ref="S37" si="137">IF(S41&gt;0,(IF(AND(S36="PS",S34="S"),4,IF(S36="M",6,IF(S36="T",7,IF(S36="C",11,IF(S36="N",0,IF(S36="NF",0,IF(S36="NFO",0, IF(S36="URGS",4,IF(S36="URGO",8, IF(S36="PS",8,""))))))))))-S41), IF(AND(S36="PS",S34="S"),4,IF(S36="M",6,IF(S36="T",5,IF(S36="C",11,IF(S36="N",0,IF(S36="NF",0,IF(S36="NFO",0, IF(S36="URGS",4,IF(S36="URGO",8, IF(S36="PS",8,"")))))))))))</f>
        <v/>
      </c>
      <c r="T37" s="59">
        <f t="shared" ref="T37" si="138">IF(T41&gt;0,(IF(AND(T36="PS",T34="S"),4,IF(T36="M",6,IF(T36="T",7,IF(T36="C",11,IF(T36="N",0,IF(T36="NF",0,IF(T36="NFO",0, IF(T36="URGS",4,IF(T36="URGO",8, IF(T36="PS",8,""))))))))))-T41), IF(AND(T36="PS",T34="S"),4,IF(T36="M",6,IF(T36="T",5,IF(T36="C",11,IF(T36="N",0,IF(T36="NF",0,IF(T36="NFO",0, IF(T36="URGS",4,IF(T36="URGO",8, IF(T36="PS",8,"")))))))))))</f>
        <v>5</v>
      </c>
      <c r="U37" s="59">
        <f t="shared" ref="U37" si="139">IF(U41&gt;0,(IF(AND(U36="PS",U34="S"),4,IF(U36="M",6,IF(U36="T",7,IF(U36="C",11,IF(U36="N",0,IF(U36="NF",0,IF(U36="NFO",0, IF(U36="URGS",4,IF(U36="URGO",8, IF(U36="PS",8,""))))))))))-U41), IF(AND(U36="PS",U34="S"),4,IF(U36="M",6,IF(U36="T",5,IF(U36="C",11,IF(U36="N",0,IF(U36="NF",0,IF(U36="NFO",0, IF(U36="URGS",4,IF(U36="URGO",8, IF(U36="PS",8,"")))))))))))</f>
        <v>5</v>
      </c>
      <c r="V37" s="59">
        <f t="shared" ref="V37" si="140">IF(V41&gt;0,(IF(AND(V36="PS",V34="S"),4,IF(V36="M",6,IF(V36="T",7,IF(V36="C",11,IF(V36="N",0,IF(V36="NF",0,IF(V36="NFO",0, IF(V36="URGS",4,IF(V36="URGO",8, IF(V36="PS",8,""))))))))))-V41), IF(AND(V36="PS",V34="S"),4,IF(V36="M",6,IF(V36="T",5,IF(V36="C",11,IF(V36="N",0,IF(V36="NF",0,IF(V36="NFO",0, IF(V36="URGS",4,IF(V36="URGO",8, IF(V36="PS",8,"")))))))))))</f>
        <v>5</v>
      </c>
      <c r="W37" s="59">
        <f t="shared" ref="W37" si="141">IF(W41&gt;0,(IF(AND(W36="PS",W34="S"),4,IF(W36="M",6,IF(W36="T",7,IF(W36="C",11,IF(W36="N",0,IF(W36="NF",0,IF(W36="NFO",0, IF(W36="URGS",4,IF(W36="URGO",8, IF(W36="PS",8,""))))))))))-W41), IF(AND(W36="PS",W34="S"),4,IF(W36="M",6,IF(W36="T",5,IF(W36="C",11,IF(W36="N",0,IF(W36="NF",0,IF(W36="NFO",0, IF(W36="URGS",4,IF(W36="URGO",8, IF(W36="PS",8,"")))))))))))</f>
        <v>5</v>
      </c>
      <c r="X37" s="59">
        <f t="shared" ref="X37" si="142">IF(X41&gt;0,(IF(AND(X36="PS",X34="S"),4,IF(X36="M",6,IF(X36="T",7,IF(X36="C",11,IF(X36="N",0,IF(X36="NF",0,IF(X36="NFO",0, IF(X36="URGS",4,IF(X36="URGO",8, IF(X36="PS",8,""))))))))))-X41), IF(AND(X36="PS",X34="S"),4,IF(X36="M",6,IF(X36="T",5,IF(X36="C",11,IF(X36="N",0,IF(X36="NF",0,IF(X36="NFO",0, IF(X36="URGS",4,IF(X36="URGO",8, IF(X36="PS",8,"")))))))))))</f>
        <v>5</v>
      </c>
      <c r="Y37" s="59">
        <f t="shared" ref="Y37" si="143">IF(Y41&gt;0,(IF(AND(Y36="PS",Y34="S"),4,IF(Y36="M",6,IF(Y36="T",7,IF(Y36="C",11,IF(Y36="N",0,IF(Y36="NF",0,IF(Y36="NFO",0, IF(Y36="URGS",4,IF(Y36="URGO",8, IF(Y36="PS",8,""))))))))))-Y41), IF(AND(Y36="PS",Y34="S"),4,IF(Y36="M",6,IF(Y36="T",5,IF(Y36="C",11,IF(Y36="N",0,IF(Y36="NF",0,IF(Y36="NFO",0, IF(Y36="URGS",4,IF(Y36="URGO",8, IF(Y36="PS",8,"")))))))))))</f>
        <v>5</v>
      </c>
      <c r="Z37" s="59" t="str">
        <f t="shared" ref="Z37" si="144">IF(Z41&gt;0,(IF(AND(Z36="PS",Z34="S"),4,IF(Z36="M",6,IF(Z36="T",7,IF(Z36="C",11,IF(Z36="N",0,IF(Z36="NF",0,IF(Z36="NFO",0, IF(Z36="URGS",4,IF(Z36="URGO",8, IF(Z36="PS",8,""))))))))))-Z41), IF(AND(Z36="PS",Z34="S"),4,IF(Z36="M",6,IF(Z36="T",5,IF(Z36="C",11,IF(Z36="N",0,IF(Z36="NF",0,IF(Z36="NFO",0, IF(Z36="URGS",4,IF(Z36="URGO",8, IF(Z36="PS",8,"")))))))))))</f>
        <v/>
      </c>
      <c r="AA37" s="59" t="str">
        <f t="shared" ref="AA37" si="145">IF(AA41&gt;0,(IF(AND(AA36="PS",AA34="S"),4,IF(AA36="M",6,IF(AA36="T",7,IF(AA36="C",11,IF(AA36="N",0,IF(AA36="NF",0,IF(AA36="NFO",0, IF(AA36="URGS",4,IF(AA36="URGO",8, IF(AA36="PS",8,""))))))))))-AA41), IF(AND(AA36="PS",AA34="S"),4,IF(AA36="M",6,IF(AA36="T",5,IF(AA36="C",11,IF(AA36="N",0,IF(AA36="NF",0,IF(AA36="NFO",0, IF(AA36="URGS",4,IF(AA36="URGO",8, IF(AA36="PS",8,"")))))))))))</f>
        <v/>
      </c>
      <c r="AB37" s="59">
        <f t="shared" ref="AB37" si="146">IF(AB41&gt;0,(IF(AND(AB36="PS",AB34="S"),4,IF(AB36="M",6,IF(AB36="T",7,IF(AB36="C",11,IF(AB36="N",0,IF(AB36="NF",0,IF(AB36="NFO",0, IF(AB36="URGS",4,IF(AB36="URGO",8, IF(AB36="PS",8,""))))))))))-AB41), IF(AND(AB36="PS",AB34="S"),4,IF(AB36="M",6,IF(AB36="T",5,IF(AB36="C",11,IF(AB36="N",0,IF(AB36="NF",0,IF(AB36="NFO",0, IF(AB36="URGS",4,IF(AB36="URGO",8, IF(AB36="PS",8,"")))))))))))</f>
        <v>5</v>
      </c>
      <c r="AC37" s="59">
        <f t="shared" ref="AC37" si="147">IF(AC41&gt;0,(IF(AND(AC36="PS",AC34="S"),4,IF(AC36="M",6,IF(AC36="T",7,IF(AC36="C",11,IF(AC36="N",0,IF(AC36="NF",0,IF(AC36="NFO",0, IF(AC36="URGS",4,IF(AC36="URGO",8, IF(AC36="PS",8,""))))))))))-AC41), IF(AND(AC36="PS",AC34="S"),4,IF(AC36="M",6,IF(AC36="T",5,IF(AC36="C",11,IF(AC36="N",0,IF(AC36="NF",0,IF(AC36="NFO",0, IF(AC36="URGS",4,IF(AC36="URGO",8, IF(AC36="PS",8,"")))))))))))</f>
        <v>5</v>
      </c>
      <c r="AD37" s="59">
        <f t="shared" ref="AD37" si="148">IF(AD41&gt;0,(IF(AND(AD36="PS",AD34="S"),4,IF(AD36="M",6,IF(AD36="T",7,IF(AD36="C",11,IF(AD36="N",0,IF(AD36="NF",0,IF(AD36="NFO",0, IF(AD36="URGS",4,IF(AD36="URGO",8, IF(AD36="PS",8,""))))))))))-AD41), IF(AND(AD36="PS",AD34="S"),4,IF(AD36="M",6,IF(AD36="T",5,IF(AD36="C",11,IF(AD36="N",0,IF(AD36="NF",0,IF(AD36="NFO",0, IF(AD36="URGS",4,IF(AD36="URGO",8, IF(AD36="PS",8,"")))))))))))</f>
        <v>5</v>
      </c>
      <c r="AE37" s="59">
        <f t="shared" ref="AE37" si="149">IF(AE41&gt;0,(IF(AND(AE36="PS",AE34="S"),4,IF(AE36="M",6,IF(AE36="T",7,IF(AE36="C",11,IF(AE36="N",0,IF(AE36="NF",0,IF(AE36="NFO",0, IF(AE36="URGS",4,IF(AE36="URGO",8, IF(AE36="PS",8,""))))))))))-AE41), IF(AND(AE36="PS",AE34="S"),4,IF(AE36="M",6,IF(AE36="T",5,IF(AE36="C",11,IF(AE36="N",0,IF(AE36="NF",0,IF(AE36="NFO",0, IF(AE36="URGS",4,IF(AE36="URGO",8, IF(AE36="PS",8,"")))))))))))</f>
        <v>5</v>
      </c>
      <c r="AF37" s="59">
        <f t="shared" ref="AF37" si="150">IF(AF41&gt;0,(IF(AND(AF36="PS",AF34="S"),4,IF(AF36="M",6,IF(AF36="T",7,IF(AF36="C",11,IF(AF36="N",0,IF(AF36="NF",0,IF(AF36="NFO",0, IF(AF36="URGS",4,IF(AF36="URGO",8, IF(AF36="PS",8,""))))))))))-AF41), IF(AND(AF36="PS",AF34="S"),4,IF(AF36="M",6,IF(AF36="T",5,IF(AF36="C",11,IF(AF36="N",0,IF(AF36="NF",0,IF(AF36="NFO",0, IF(AF36="URGS",4,IF(AF36="URGO",8, IF(AF36="PS",8,"")))))))))))</f>
        <v>5</v>
      </c>
      <c r="AG37" s="59" t="str">
        <f t="shared" ref="AG37" si="151">IF(AG41&gt;0,(IF(AND(AG36="PS",AG34="S"),4,IF(AG36="M",6,IF(AG36="T",7,IF(AG36="C",11,IF(AG36="N",0,IF(AG36="NF",0,IF(AG36="NFO",0, IF(AG36="URGS",4,IF(AG36="URGO",8, IF(AG36="PS",8,""))))))))))-AG41), IF(AND(AG36="PS",AG34="S"),4,IF(AG36="M",6,IF(AG36="T",5,IF(AG36="C",11,IF(AG36="N",0,IF(AG36="NF",0,IF(AG36="NFO",0, IF(AG36="URGS",4,IF(AG36="URGO",8, IF(AG36="PS",8,"")))))))))))</f>
        <v/>
      </c>
      <c r="AH37" s="59">
        <f t="shared" ref="AH37" si="152">IF(AH41&gt;0,(IF(AND(AH36="PS",AH34="S"),4,IF(AH36="M",6,IF(AH36="T",7,IF(AH36="C",11,IF(AH36="N",0,IF(AH36="NF",0,IF(AH36="NFO",0, IF(AH36="URGS",4,IF(AH36="URGO",8, IF(AH36="PS",8,""))))))))))-AH41), IF(AND(AH36="PS",AH34="S"),4,IF(AH36="M",6,IF(AH36="T",5,IF(AH36="C",11,IF(AH36="N",0,IF(AH36="NF",0,IF(AH36="NFO",0, IF(AH36="URGS",4,IF(AH36="URGO",8, IF(AH36="PS",8,"")))))))))))</f>
        <v>5</v>
      </c>
      <c r="AI37" s="59">
        <f t="shared" ref="AI37" si="153">IF(AI41&gt;0,(IF(AND(AI36="PS",AI34="S"),4,IF(AI36="M",6,IF(AI36="T",7,IF(AI36="C",11,IF(AI36="N",0,IF(AI36="NF",0,IF(AI36="NFO",0, IF(AI36="URGS",4,IF(AI36="URGO",8, IF(AI36="PS",8,""))))))))))-AI41), IF(AND(AI36="PS",AI34="S"),4,IF(AI36="M",6,IF(AI36="T",5,IF(AI36="C",11,IF(AI36="N",0,IF(AI36="NF",0,IF(AI36="NFO",0, IF(AI36="URGS",4,IF(AI36="URGO",8, IF(AI36="PS",8,"")))))))))))</f>
        <v>5</v>
      </c>
      <c r="AJ37" s="29"/>
      <c r="AK37" s="29"/>
    </row>
    <row r="38" spans="1:37" x14ac:dyDescent="0.2">
      <c r="A38" s="24" t="s">
        <v>28</v>
      </c>
      <c r="B38" s="27">
        <f t="shared" si="125"/>
        <v>75</v>
      </c>
      <c r="C38" s="159">
        <f>B33/240*35%</f>
        <v>3024.3402291666666</v>
      </c>
      <c r="D38" s="30">
        <f t="shared" ref="D38:D44" si="154">B38*C38</f>
        <v>226825.51718749999</v>
      </c>
      <c r="E38" s="29" t="str">
        <f>IF(E42&gt;0,(IF(E36="T",3,IF(E36="C",0,IF(E36="N",11,IF(E36="NF",6, IF(E36="NFO",6, IF(E36="NFS",2,""))))))-E42), IF(E36="T",3,IF(E36="C",0,IF(E36="N",8,IF(E36="NF",6, IF(E36="NFO",6, IF(E36="NFS",2,"")))))))</f>
        <v/>
      </c>
      <c r="F38" s="29">
        <f>IF(F42&gt;0,(IF(F36="T",3,IF(F36="C",0,IF(F36="N",11,IF(F36="NF",6, IF(F36="NFO",6, IF(F36="NFS",2,""))))))-F42), IF(F36="T",3,IF(F36="C",0,IF(F36="N",8,IF(F36="NF",6, IF(F36="NFO",6, IF(F36="NFS",2,"")))))))</f>
        <v>3</v>
      </c>
      <c r="G38" s="29">
        <f>IF(G42&gt;0,(IF(G36="T",3,IF(G36="C",0,IF(G36="N",11,IF(G36="NF",6, IF(G36="NFO",6, IF(G36="NFS",2,""))))))-G42), IF(G36="T",3,IF(G36="C",0,IF(G36="N",8,IF(G36="NF",6, IF(G36="NFO",6, IF(G36="NFS",2,"")))))))</f>
        <v>3</v>
      </c>
      <c r="H38" s="29">
        <f t="shared" ref="H38:AI38" si="155">IF(H42&gt;0,(IF(H36="T",3,IF(H36="C",0,IF(H36="N",11,IF(H36="NF",6, IF(H36="NFO",6, IF(H36="NFS",2,""))))))-H42), IF(H36="T",3,IF(H36="C",0,IF(H36="N",8,IF(H36="NF",6, IF(H36="NFO",6, IF(H36="NFS",2,"")))))))</f>
        <v>3</v>
      </c>
      <c r="I38" s="29">
        <f t="shared" si="155"/>
        <v>3</v>
      </c>
      <c r="J38" s="29">
        <f t="shared" si="155"/>
        <v>3</v>
      </c>
      <c r="K38" s="29">
        <f t="shared" si="155"/>
        <v>3</v>
      </c>
      <c r="L38" s="29" t="str">
        <f t="shared" si="155"/>
        <v/>
      </c>
      <c r="M38" s="29">
        <f t="shared" si="155"/>
        <v>3</v>
      </c>
      <c r="N38" s="29">
        <f t="shared" si="155"/>
        <v>3</v>
      </c>
      <c r="O38" s="29">
        <f t="shared" si="155"/>
        <v>3</v>
      </c>
      <c r="P38" s="29">
        <f t="shared" si="155"/>
        <v>3</v>
      </c>
      <c r="Q38" s="29">
        <f t="shared" si="155"/>
        <v>3</v>
      </c>
      <c r="R38" s="29">
        <f t="shared" si="155"/>
        <v>3</v>
      </c>
      <c r="S38" s="29" t="str">
        <f t="shared" si="155"/>
        <v/>
      </c>
      <c r="T38" s="29">
        <f t="shared" si="155"/>
        <v>3</v>
      </c>
      <c r="U38" s="29">
        <f t="shared" si="155"/>
        <v>3</v>
      </c>
      <c r="V38" s="29">
        <f t="shared" si="155"/>
        <v>3</v>
      </c>
      <c r="W38" s="29">
        <f t="shared" si="155"/>
        <v>3</v>
      </c>
      <c r="X38" s="29">
        <f t="shared" si="155"/>
        <v>3</v>
      </c>
      <c r="Y38" s="29">
        <f t="shared" si="155"/>
        <v>3</v>
      </c>
      <c r="Z38" s="29" t="str">
        <f t="shared" si="155"/>
        <v/>
      </c>
      <c r="AA38" s="29" t="str">
        <f t="shared" si="155"/>
        <v/>
      </c>
      <c r="AB38" s="29">
        <f t="shared" si="155"/>
        <v>3</v>
      </c>
      <c r="AC38" s="29">
        <f t="shared" si="155"/>
        <v>3</v>
      </c>
      <c r="AD38" s="29">
        <f t="shared" si="155"/>
        <v>3</v>
      </c>
      <c r="AE38" s="29">
        <f t="shared" si="155"/>
        <v>3</v>
      </c>
      <c r="AF38" s="29">
        <f t="shared" si="155"/>
        <v>3</v>
      </c>
      <c r="AG38" s="29" t="str">
        <f t="shared" si="155"/>
        <v/>
      </c>
      <c r="AH38" s="29">
        <f t="shared" si="155"/>
        <v>3</v>
      </c>
      <c r="AI38" s="29">
        <f t="shared" si="155"/>
        <v>3</v>
      </c>
      <c r="AJ38" s="29"/>
      <c r="AK38" s="29"/>
    </row>
    <row r="39" spans="1:37" x14ac:dyDescent="0.2">
      <c r="A39" s="24" t="s">
        <v>30</v>
      </c>
      <c r="B39" s="27">
        <f t="shared" si="125"/>
        <v>30</v>
      </c>
      <c r="C39" s="159">
        <f>B33/240*180%</f>
        <v>15553.749750000001</v>
      </c>
      <c r="D39" s="30">
        <f t="shared" si="154"/>
        <v>466612.49250000005</v>
      </c>
      <c r="E39" s="29">
        <f>IF(E43&gt;0, (IF(E36="MF",8,IF(E36="TF",7,IF(E36="CF",12,IF(E36="NF",0, IF(E36="NFS",0, IF(E36="NFF",0, IF(E36="NFFF",0,"")))))))-E43), IF(E36="MF",8,IF(E36="TF",5,IF(E36="CF",12,IF(E36="NF",0, IF(E36="NFS",0, IF(E36="NFF",0, IF(E36="NFFF",0,""))))))))</f>
        <v>5</v>
      </c>
      <c r="F39" s="29" t="str">
        <f t="shared" ref="F39:AI39" si="156">IF(F43&gt;0, (IF(F36="MF",8,IF(F36="TF",7,IF(F36="CF",12,IF(F36="NF",0, IF(F36="NFS",0, IF(F36="NFF",0, IF(F36="NFFF",0,"")))))))-F43), IF(F36="MF",8,IF(F36="TF",5,IF(F36="CF",12,IF(F36="NF",0, IF(F36="NFS",0, IF(F36="NFF",0, IF(F36="NFFF",0,""))))))))</f>
        <v/>
      </c>
      <c r="G39" s="29" t="str">
        <f t="shared" si="156"/>
        <v/>
      </c>
      <c r="H39" s="29" t="str">
        <f t="shared" si="156"/>
        <v/>
      </c>
      <c r="I39" s="29" t="str">
        <f t="shared" si="156"/>
        <v/>
      </c>
      <c r="J39" s="29" t="str">
        <f t="shared" si="156"/>
        <v/>
      </c>
      <c r="K39" s="29" t="str">
        <f t="shared" si="156"/>
        <v/>
      </c>
      <c r="L39" s="29">
        <f t="shared" si="156"/>
        <v>5</v>
      </c>
      <c r="M39" s="29" t="str">
        <f t="shared" si="156"/>
        <v/>
      </c>
      <c r="N39" s="29" t="str">
        <f t="shared" si="156"/>
        <v/>
      </c>
      <c r="O39" s="29" t="str">
        <f t="shared" si="156"/>
        <v/>
      </c>
      <c r="P39" s="29" t="str">
        <f t="shared" si="156"/>
        <v/>
      </c>
      <c r="Q39" s="29" t="str">
        <f t="shared" si="156"/>
        <v/>
      </c>
      <c r="R39" s="29" t="str">
        <f t="shared" si="156"/>
        <v/>
      </c>
      <c r="S39" s="29">
        <f t="shared" si="156"/>
        <v>5</v>
      </c>
      <c r="T39" s="29" t="str">
        <f t="shared" si="156"/>
        <v/>
      </c>
      <c r="U39" s="29" t="str">
        <f t="shared" si="156"/>
        <v/>
      </c>
      <c r="V39" s="29" t="str">
        <f t="shared" si="156"/>
        <v/>
      </c>
      <c r="W39" s="29" t="str">
        <f t="shared" si="156"/>
        <v/>
      </c>
      <c r="X39" s="29" t="str">
        <f t="shared" si="156"/>
        <v/>
      </c>
      <c r="Y39" s="29" t="str">
        <f t="shared" si="156"/>
        <v/>
      </c>
      <c r="Z39" s="29">
        <f t="shared" si="156"/>
        <v>5</v>
      </c>
      <c r="AA39" s="29">
        <f t="shared" si="156"/>
        <v>5</v>
      </c>
      <c r="AB39" s="29" t="str">
        <f t="shared" si="156"/>
        <v/>
      </c>
      <c r="AC39" s="29" t="str">
        <f t="shared" si="156"/>
        <v/>
      </c>
      <c r="AD39" s="29" t="str">
        <f t="shared" si="156"/>
        <v/>
      </c>
      <c r="AE39" s="29" t="str">
        <f t="shared" si="156"/>
        <v/>
      </c>
      <c r="AF39" s="29" t="str">
        <f t="shared" si="156"/>
        <v/>
      </c>
      <c r="AG39" s="29">
        <f t="shared" si="156"/>
        <v>5</v>
      </c>
      <c r="AH39" s="29" t="str">
        <f t="shared" si="156"/>
        <v/>
      </c>
      <c r="AI39" s="29" t="str">
        <f t="shared" si="156"/>
        <v/>
      </c>
      <c r="AJ39" s="29"/>
      <c r="AK39" s="29"/>
    </row>
    <row r="40" spans="1:37" x14ac:dyDescent="0.2">
      <c r="A40" s="24" t="s">
        <v>31</v>
      </c>
      <c r="B40" s="27">
        <f t="shared" si="125"/>
        <v>18</v>
      </c>
      <c r="C40" s="159">
        <f>B33/240*215%</f>
        <v>18578.089979166667</v>
      </c>
      <c r="D40" s="30">
        <f t="shared" si="154"/>
        <v>334405.61962499999</v>
      </c>
      <c r="E40" s="29">
        <f>IF(E44&gt;0,( IF(E36="TF",1,IF(E36="CF",1,IF(E36="NF",5, IF(E36="NFO",2, IF(E36="NFS",6, IF(E36="NFF",8, IF(E36="NFFF",8,"")))))))-E44), IF(E36="TF",3,IF(E36="CF",1,IF(E36="NF",2, IF(E36="NFO",2, IF(E36="NFS",6, IF(E36="NFF",8, IF(E36="NFFF",8,""))))))))</f>
        <v>3</v>
      </c>
      <c r="F40" s="29" t="str">
        <f t="shared" ref="F40:AI40" si="157">IF(F44&gt;0,( IF(F36="TF",1,IF(F36="CF",1,IF(F36="NF",5, IF(F36="NFO",2, IF(F36="NFS",6, IF(F36="NFF",8, IF(F36="NFFF",8,"")))))))-F44), IF(F36="TF",3,IF(F36="CF",1,IF(F36="NF",2, IF(F36="NFO",2, IF(F36="NFS",6, IF(F36="NFF",8, IF(F36="NFFF",8,""))))))))</f>
        <v/>
      </c>
      <c r="G40" s="29" t="str">
        <f t="shared" si="157"/>
        <v/>
      </c>
      <c r="H40" s="29" t="str">
        <f t="shared" si="157"/>
        <v/>
      </c>
      <c r="I40" s="29" t="str">
        <f t="shared" si="157"/>
        <v/>
      </c>
      <c r="J40" s="29" t="str">
        <f t="shared" si="157"/>
        <v/>
      </c>
      <c r="K40" s="29" t="str">
        <f t="shared" si="157"/>
        <v/>
      </c>
      <c r="L40" s="29">
        <f t="shared" si="157"/>
        <v>3</v>
      </c>
      <c r="M40" s="29" t="str">
        <f t="shared" si="157"/>
        <v/>
      </c>
      <c r="N40" s="29" t="str">
        <f t="shared" si="157"/>
        <v/>
      </c>
      <c r="O40" s="29" t="str">
        <f t="shared" si="157"/>
        <v/>
      </c>
      <c r="P40" s="29" t="str">
        <f t="shared" si="157"/>
        <v/>
      </c>
      <c r="Q40" s="29" t="str">
        <f t="shared" si="157"/>
        <v/>
      </c>
      <c r="R40" s="29" t="str">
        <f t="shared" si="157"/>
        <v/>
      </c>
      <c r="S40" s="29">
        <f t="shared" si="157"/>
        <v>3</v>
      </c>
      <c r="T40" s="29" t="str">
        <f t="shared" si="157"/>
        <v/>
      </c>
      <c r="U40" s="29" t="str">
        <f t="shared" si="157"/>
        <v/>
      </c>
      <c r="V40" s="29" t="str">
        <f t="shared" si="157"/>
        <v/>
      </c>
      <c r="W40" s="29" t="str">
        <f t="shared" si="157"/>
        <v/>
      </c>
      <c r="X40" s="29" t="str">
        <f t="shared" si="157"/>
        <v/>
      </c>
      <c r="Y40" s="29" t="str">
        <f t="shared" si="157"/>
        <v/>
      </c>
      <c r="Z40" s="29">
        <f t="shared" si="157"/>
        <v>3</v>
      </c>
      <c r="AA40" s="29">
        <f t="shared" si="157"/>
        <v>3</v>
      </c>
      <c r="AB40" s="29" t="str">
        <f t="shared" si="157"/>
        <v/>
      </c>
      <c r="AC40" s="29" t="str">
        <f t="shared" si="157"/>
        <v/>
      </c>
      <c r="AD40" s="29" t="str">
        <f t="shared" si="157"/>
        <v/>
      </c>
      <c r="AE40" s="29" t="str">
        <f t="shared" si="157"/>
        <v/>
      </c>
      <c r="AF40" s="29" t="str">
        <f t="shared" si="157"/>
        <v/>
      </c>
      <c r="AG40" s="29">
        <f t="shared" si="157"/>
        <v>3</v>
      </c>
      <c r="AH40" s="29" t="str">
        <f t="shared" si="157"/>
        <v/>
      </c>
      <c r="AI40" s="29" t="str">
        <f t="shared" si="157"/>
        <v/>
      </c>
      <c r="AJ40" s="29"/>
      <c r="AK40" s="29"/>
    </row>
    <row r="41" spans="1:37" x14ac:dyDescent="0.2">
      <c r="A41" s="9" t="s">
        <v>32</v>
      </c>
      <c r="B41" s="27">
        <f t="shared" si="125"/>
        <v>0</v>
      </c>
      <c r="C41" s="30">
        <f>B33/240*125%</f>
        <v>10801.215104166668</v>
      </c>
      <c r="D41" s="30">
        <f t="shared" si="154"/>
        <v>0</v>
      </c>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29"/>
      <c r="AG41" s="29"/>
      <c r="AH41" s="29"/>
      <c r="AI41" s="29"/>
      <c r="AJ41" s="29"/>
      <c r="AK41" s="29"/>
    </row>
    <row r="42" spans="1:37" x14ac:dyDescent="0.2">
      <c r="A42" s="9" t="s">
        <v>33</v>
      </c>
      <c r="B42" s="27">
        <f t="shared" si="125"/>
        <v>0</v>
      </c>
      <c r="C42" s="30">
        <f>B33/240*175%</f>
        <v>15121.701145833335</v>
      </c>
      <c r="D42" s="30">
        <f t="shared" si="154"/>
        <v>0</v>
      </c>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29"/>
      <c r="AK42" s="29"/>
    </row>
    <row r="43" spans="1:37" x14ac:dyDescent="0.2">
      <c r="A43" s="9" t="s">
        <v>34</v>
      </c>
      <c r="B43" s="27">
        <f t="shared" si="125"/>
        <v>0</v>
      </c>
      <c r="C43" s="30">
        <f>B33/240*200%</f>
        <v>17281.944166666668</v>
      </c>
      <c r="D43" s="32">
        <f t="shared" si="154"/>
        <v>0</v>
      </c>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29"/>
      <c r="AK43" s="29"/>
    </row>
    <row r="44" spans="1:37" x14ac:dyDescent="0.2">
      <c r="A44" s="9" t="s">
        <v>35</v>
      </c>
      <c r="B44" s="27">
        <f t="shared" si="125"/>
        <v>0</v>
      </c>
      <c r="C44" s="30">
        <f>B33/240*250%</f>
        <v>21602.430208333335</v>
      </c>
      <c r="D44" s="34">
        <f t="shared" si="154"/>
        <v>0</v>
      </c>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27"/>
      <c r="AK44" s="27"/>
    </row>
    <row r="45" spans="1:37" x14ac:dyDescent="0.2">
      <c r="B45" s="37">
        <f>SUM(B37:B44)</f>
        <v>248</v>
      </c>
      <c r="C45" s="2"/>
      <c r="D45" s="38">
        <f>ROUND((SUM(D37:D44)),0)</f>
        <v>1027844</v>
      </c>
      <c r="E45" s="39"/>
      <c r="F45" s="40"/>
      <c r="G45" s="41"/>
      <c r="H45" s="41"/>
      <c r="I45" s="41"/>
      <c r="J45" s="41"/>
      <c r="K45" s="41"/>
      <c r="L45" s="39"/>
      <c r="M45" s="40"/>
      <c r="N45" s="41"/>
      <c r="O45" s="41"/>
      <c r="P45" s="41"/>
      <c r="Q45" s="41"/>
      <c r="R45" s="41"/>
      <c r="S45" s="39"/>
      <c r="T45" s="40"/>
      <c r="U45" s="41"/>
      <c r="V45" s="41"/>
      <c r="W45" s="41"/>
      <c r="X45" s="41"/>
      <c r="Y45" s="41"/>
      <c r="Z45" s="39"/>
      <c r="AA45" s="39"/>
      <c r="AB45" s="41"/>
      <c r="AC45" s="41"/>
      <c r="AD45" s="41"/>
      <c r="AE45" s="41"/>
      <c r="AF45" s="41"/>
      <c r="AG45" s="39"/>
      <c r="AH45" s="41"/>
      <c r="AI45" s="41"/>
      <c r="AJ45" s="41"/>
      <c r="AK45" s="41"/>
    </row>
    <row r="46" spans="1:37" x14ac:dyDescent="0.2">
      <c r="B46" s="43">
        <f>SUM(B37:B40)-$AL$4</f>
        <v>72</v>
      </c>
      <c r="D46" s="44"/>
      <c r="E46" s="53"/>
      <c r="F46" s="54"/>
      <c r="G46" s="53"/>
      <c r="H46" s="55"/>
      <c r="I46" s="55"/>
      <c r="J46" s="55"/>
      <c r="K46" s="55"/>
      <c r="L46" s="53"/>
      <c r="M46" s="54"/>
      <c r="N46" s="53"/>
      <c r="O46" s="55"/>
      <c r="P46" s="55"/>
      <c r="Q46" s="55"/>
      <c r="R46" s="55"/>
      <c r="S46" s="53"/>
      <c r="T46" s="54"/>
      <c r="U46" s="53"/>
      <c r="V46" s="55"/>
      <c r="W46" s="55"/>
      <c r="X46" s="55"/>
      <c r="Y46" s="55"/>
      <c r="Z46" s="53"/>
      <c r="AA46" s="53"/>
      <c r="AB46" s="53"/>
      <c r="AC46" s="55"/>
      <c r="AD46" s="55"/>
      <c r="AE46" s="55"/>
      <c r="AF46" s="55"/>
      <c r="AG46" s="53"/>
      <c r="AH46" s="55"/>
      <c r="AI46" s="55"/>
      <c r="AJ46" s="55"/>
      <c r="AK46" s="56"/>
    </row>
    <row r="47" spans="1:37" ht="15.75" customHeight="1" x14ac:dyDescent="0.2">
      <c r="A47" s="9" t="s">
        <v>107</v>
      </c>
      <c r="B47" s="163">
        <f>B33</f>
        <v>2073833.3</v>
      </c>
      <c r="C47" s="164"/>
      <c r="D47" s="165"/>
      <c r="E47" s="10">
        <f t="shared" ref="E47:AF47" si="158">+D47+1</f>
        <v>1</v>
      </c>
      <c r="F47" s="10">
        <f t="shared" si="158"/>
        <v>2</v>
      </c>
      <c r="G47" s="10">
        <f t="shared" si="158"/>
        <v>3</v>
      </c>
      <c r="H47" s="10">
        <f t="shared" si="158"/>
        <v>4</v>
      </c>
      <c r="I47" s="10">
        <f t="shared" si="158"/>
        <v>5</v>
      </c>
      <c r="J47" s="10">
        <f t="shared" si="158"/>
        <v>6</v>
      </c>
      <c r="K47" s="10">
        <f t="shared" si="158"/>
        <v>7</v>
      </c>
      <c r="L47" s="10">
        <f t="shared" si="158"/>
        <v>8</v>
      </c>
      <c r="M47" s="10">
        <f t="shared" si="158"/>
        <v>9</v>
      </c>
      <c r="N47" s="10">
        <f t="shared" si="158"/>
        <v>10</v>
      </c>
      <c r="O47" s="10">
        <f t="shared" si="158"/>
        <v>11</v>
      </c>
      <c r="P47" s="10">
        <f t="shared" si="158"/>
        <v>12</v>
      </c>
      <c r="Q47" s="10">
        <f t="shared" si="158"/>
        <v>13</v>
      </c>
      <c r="R47" s="10">
        <f t="shared" si="158"/>
        <v>14</v>
      </c>
      <c r="S47" s="10">
        <f t="shared" si="158"/>
        <v>15</v>
      </c>
      <c r="T47" s="10">
        <f t="shared" si="158"/>
        <v>16</v>
      </c>
      <c r="U47" s="10">
        <f t="shared" si="158"/>
        <v>17</v>
      </c>
      <c r="V47" s="10">
        <f t="shared" si="158"/>
        <v>18</v>
      </c>
      <c r="W47" s="10">
        <f t="shared" si="158"/>
        <v>19</v>
      </c>
      <c r="X47" s="10">
        <f t="shared" si="158"/>
        <v>20</v>
      </c>
      <c r="Y47" s="10">
        <f t="shared" si="158"/>
        <v>21</v>
      </c>
      <c r="Z47" s="10">
        <f t="shared" si="158"/>
        <v>22</v>
      </c>
      <c r="AA47" s="10">
        <f t="shared" si="158"/>
        <v>23</v>
      </c>
      <c r="AB47" s="10">
        <f t="shared" si="158"/>
        <v>24</v>
      </c>
      <c r="AC47" s="10">
        <f t="shared" si="158"/>
        <v>25</v>
      </c>
      <c r="AD47" s="10">
        <f t="shared" si="158"/>
        <v>26</v>
      </c>
      <c r="AE47" s="10">
        <f t="shared" si="158"/>
        <v>27</v>
      </c>
      <c r="AF47" s="10">
        <f t="shared" si="158"/>
        <v>28</v>
      </c>
      <c r="AG47" s="10">
        <v>29</v>
      </c>
      <c r="AH47" s="10">
        <v>30</v>
      </c>
      <c r="AI47" s="10">
        <v>31</v>
      </c>
      <c r="AJ47" s="12"/>
      <c r="AK47" s="12"/>
    </row>
    <row r="48" spans="1:37" x14ac:dyDescent="0.2">
      <c r="A48" s="13"/>
      <c r="B48" s="14" t="s">
        <v>7</v>
      </c>
      <c r="C48" s="14" t="s">
        <v>8</v>
      </c>
      <c r="D48" s="14" t="s">
        <v>9</v>
      </c>
      <c r="E48" s="58" t="s">
        <v>11</v>
      </c>
      <c r="F48" s="19" t="s">
        <v>12</v>
      </c>
      <c r="G48" s="121" t="s">
        <v>10</v>
      </c>
      <c r="H48" s="121" t="s">
        <v>10</v>
      </c>
      <c r="I48" s="57" t="s">
        <v>15</v>
      </c>
      <c r="J48" s="19" t="s">
        <v>16</v>
      </c>
      <c r="K48" s="19" t="s">
        <v>11</v>
      </c>
      <c r="L48" s="58" t="s">
        <v>11</v>
      </c>
      <c r="M48" s="19" t="s">
        <v>12</v>
      </c>
      <c r="N48" s="19" t="s">
        <v>13</v>
      </c>
      <c r="O48" s="19" t="s">
        <v>14</v>
      </c>
      <c r="P48" s="57" t="s">
        <v>15</v>
      </c>
      <c r="Q48" s="19" t="s">
        <v>16</v>
      </c>
      <c r="R48" s="19" t="s">
        <v>11</v>
      </c>
      <c r="S48" s="58" t="s">
        <v>11</v>
      </c>
      <c r="T48" s="19" t="s">
        <v>12</v>
      </c>
      <c r="U48" s="19" t="s">
        <v>13</v>
      </c>
      <c r="V48" s="19" t="s">
        <v>14</v>
      </c>
      <c r="W48" s="57" t="s">
        <v>15</v>
      </c>
      <c r="X48" s="19" t="s">
        <v>16</v>
      </c>
      <c r="Y48" s="19" t="s">
        <v>11</v>
      </c>
      <c r="Z48" s="58" t="s">
        <v>11</v>
      </c>
      <c r="AA48" s="19" t="s">
        <v>12</v>
      </c>
      <c r="AB48" s="19" t="s">
        <v>13</v>
      </c>
      <c r="AC48" s="19" t="s">
        <v>14</v>
      </c>
      <c r="AD48" s="57" t="s">
        <v>15</v>
      </c>
      <c r="AE48" s="19" t="s">
        <v>16</v>
      </c>
      <c r="AF48" s="19" t="s">
        <v>11</v>
      </c>
      <c r="AG48" s="19" t="s">
        <v>11</v>
      </c>
      <c r="AH48" s="19" t="s">
        <v>12</v>
      </c>
      <c r="AI48" s="19"/>
      <c r="AJ48" s="51"/>
      <c r="AK48" s="20"/>
    </row>
    <row r="49" spans="1:37" x14ac:dyDescent="0.2">
      <c r="A49" s="22" t="s">
        <v>18</v>
      </c>
      <c r="B49" s="166" t="s">
        <v>19</v>
      </c>
      <c r="C49" s="166"/>
      <c r="D49" s="166"/>
      <c r="E49" s="19" t="s">
        <v>21</v>
      </c>
      <c r="F49" s="19" t="s">
        <v>21</v>
      </c>
      <c r="G49" s="19" t="s">
        <v>21</v>
      </c>
      <c r="H49" s="19" t="s">
        <v>21</v>
      </c>
      <c r="I49" s="19" t="s">
        <v>21</v>
      </c>
      <c r="J49" s="19" t="s">
        <v>21</v>
      </c>
      <c r="K49" s="19" t="s">
        <v>21</v>
      </c>
      <c r="L49" s="19" t="s">
        <v>21</v>
      </c>
      <c r="M49" s="19" t="s">
        <v>21</v>
      </c>
      <c r="N49" s="19" t="s">
        <v>21</v>
      </c>
      <c r="O49" s="19" t="s">
        <v>21</v>
      </c>
      <c r="P49" s="19" t="s">
        <v>21</v>
      </c>
      <c r="Q49" s="19" t="s">
        <v>21</v>
      </c>
      <c r="R49" s="19" t="s">
        <v>21</v>
      </c>
      <c r="S49" s="19" t="s">
        <v>21</v>
      </c>
      <c r="T49" s="19" t="s">
        <v>21</v>
      </c>
      <c r="U49" s="19" t="s">
        <v>21</v>
      </c>
      <c r="V49" s="19" t="s">
        <v>21</v>
      </c>
      <c r="W49" s="19" t="s">
        <v>21</v>
      </c>
      <c r="X49" s="19" t="s">
        <v>21</v>
      </c>
      <c r="Y49" s="19" t="s">
        <v>21</v>
      </c>
      <c r="Z49" s="19" t="s">
        <v>21</v>
      </c>
      <c r="AA49" s="19" t="s">
        <v>21</v>
      </c>
      <c r="AB49" s="19" t="s">
        <v>21</v>
      </c>
      <c r="AC49" s="19" t="s">
        <v>21</v>
      </c>
      <c r="AD49" s="19" t="s">
        <v>21</v>
      </c>
      <c r="AE49" s="19" t="s">
        <v>21</v>
      </c>
      <c r="AF49" s="19" t="s">
        <v>21</v>
      </c>
      <c r="AG49" s="19" t="s">
        <v>21</v>
      </c>
      <c r="AH49" s="19" t="s">
        <v>21</v>
      </c>
      <c r="AI49" s="19"/>
      <c r="AJ49" s="52"/>
      <c r="AK49" s="24"/>
    </row>
    <row r="50" spans="1:37" ht="15" customHeight="1" x14ac:dyDescent="0.2">
      <c r="A50" s="161" t="s">
        <v>23</v>
      </c>
      <c r="B50" s="161"/>
      <c r="C50" s="161"/>
      <c r="D50" s="161"/>
      <c r="E50" s="25" t="str">
        <f>IF(AND(E49="URG",E48="S"),"URGS",IF(AND(E49="N",E48="F",F48="F"),"NFFF",IF(AND(E49="N",E48="D",F48="F"),"NFF",IF(AND(E49="N",E48="D"),"NFO",IF(AND(E49="N",E48="S"),"NFS",IF(AND(E49="N",E48="F"),"NF",IF(AND(E49="N",E48="D"),"NF",IF(E49="N","N",IF(AND(E49="M",E48="F"),"MF",IF(AND(E49="M",E48="D"),"MF",IF(E49="M","M",IF(AND(E49="T",E48="F"),"TF",IF(AND(E49="T",E48="D"),"TF",IF(E49="T","T",IF(AND(E49="C",E48="F"),"CF",IF(AND(E49="C",E48="D"),"CF",IF(E49="C","C",IF(AND(E49="L",E48="F"),"LF",IF(AND(E49="L",E48="D"),"LF", IF(E49="L","L",IF(E49="SC","PS", IF(E49="SA","PS",IF(E49="TV","PS", IF(E49="MI","PS", IF(E49="MT","PS", IF(E49="URG","URGO",""))))))))))))))))))))))))))</f>
        <v>T</v>
      </c>
      <c r="F50" s="25" t="str">
        <f>IF(AND(F49="URG",F48="S"),"URGS",IF(AND(F49="N",F48="F",G48="F"),"NFFF",IF(AND(F49="N",F48="D",G48="F"),"NFF",IF(AND(F49="N",F48="D"),"NFO",IF(AND(F49="N",F48="S"),"NFS",IF(AND(F49="N",F48="F"),"NF",IF(AND(F49="N",F48="D"),"NF",IF(F49="N","N",IF(AND(F49="M",F48="F"),"MF",IF(AND(F49="M",F48="D"),"MF",IF(F49="M","M",IF(AND(F49="T",F48="F"),"TF",IF(AND(F49="T",F48="D"),"TF",IF(F49="T","T",IF(AND(F49="C",F48="F"),"CF",IF(AND(F49="C",F48="D"),"CF",IF(F49="C","C",IF(AND(F49="L",F48="F"),"LF",IF(AND(F49="L",F48="D"),"LF", IF(F49="L","L",IF(F49="SC","PS", IF(F49="SA","PS",IF(F49="TV","PS", IF(F49="MI","PS", IF(F49="MT","PS", IF(F49="URG","URGO",""))))))))))))))))))))))))))</f>
        <v>T</v>
      </c>
      <c r="G50" s="25" t="str">
        <f>IF(AND(G49="URG",G48="S"),"URGS",IF(AND(G49="N",G48="F",H48="F"),"NFFF",IF(AND(G49="N",G48="D",H48="F"),"NFF",IF(AND(G49="N",G48="D"),"NFO",IF(AND(G49="N",G48="S"),"NFS",IF(AND(G49="N",G48="F"),"NF",IF(AND(G49="N",G48="D"),"NF",IF(G49="N","N",IF(AND(G49="M",G48="F"),"MF",IF(AND(G49="M",G48="D"),"MF",IF(G49="M","M",IF(AND(G49="T",G48="F"),"TF",IF(AND(G49="T",G48="D"),"TF",IF(G49="T","T",IF(AND(G49="C",G48="F"),"CF",IF(AND(G49="C",G48="D"),"CF",IF(G49="C","C",IF(AND(G49="L",G48="F"),"LF",IF(AND(G49="L",G48="D"),"LF", IF(G49="L","L",IF(G49="SC","PS", IF(G49="SA","PS",IF(G49="TV","PS", IF(G49="MI","PS", IF(G49="MT","PS", IF(G49="URG","URGO",""))))))))))))))))))))))))))</f>
        <v>TF</v>
      </c>
      <c r="H50" s="25" t="str">
        <f>IF(AND(H49="URG",H48="S"),"URGS",IF(AND(H49="N",H48="F",I48="F"),"NFFF",IF(AND(H49="N",H48="D",I48="F"),"NFF",IF(AND(H49="N",H48="D"),"NFO",IF(AND(H49="N",H48="S"),"NFS",IF(AND(H49="N",H48="F"),"NF",IF(AND(H49="N",H48="D"),"NF",IF(H49="N","N",IF(AND(H49="M",H48="F"),"MF",IF(AND(H49="M",H48="D"),"MF",IF(H49="M","M",IF(AND(H49="T",H48="F"),"TF",IF(AND(H49="T",H48="D"),"TF",IF(H49="T","T",IF(AND(H49="C",H48="F"),"CF",IF(AND(H49="C",H48="D"),"CF",IF(H49="C","C",IF(AND(H49="L",H48="F"),"LF",IF(AND(H49="L",H48="D"),"LF", IF(H49="L","L",IF(H49="SC","PS", IF(H49="SA","PS",IF(H49="TV","PS", IF(H49="MI","PS", IF(H49="MT","PS", IF(H49="URG","URGO",""))))))))))))))))))))))))))</f>
        <v>TF</v>
      </c>
      <c r="I50" s="25" t="str">
        <f t="shared" ref="I50" si="159">IF(AND(I49="URG",I48="S"),"URGS",IF(AND(I49="N",I48="F",J48="F"),"NFFF",IF(AND(I49="N",I48="D",J48="F"),"NFF",IF(AND(I49="N",I48="D"),"NFO",IF(AND(I49="N",I48="S"),"NFS",IF(AND(I49="N",I48="F"),"NF",IF(AND(I49="N",I48="D"),"NF",IF(I49="N","N",IF(AND(I49="M",I48="F"),"MF",IF(AND(I49="M",I48="D"),"MF",IF(I49="M","M",IF(AND(I49="T",I48="F"),"TF",IF(AND(I49="T",I48="D"),"TF",IF(I49="T","T",IF(AND(I49="C",I48="F"),"CF",IF(AND(I49="C",I48="D"),"CF",IF(I49="C","C",IF(AND(I49="L",I48="F"),"LF",IF(AND(I49="L",I48="D"),"LF", IF(I49="L","L",IF(I49="SC","PS", IF(I49="SA","PS",IF(I49="TV","PS", IF(I49="MI","PS", IF(I49="MT","PS", IF(I49="URG","URGO",""))))))))))))))))))))))))))</f>
        <v>TF</v>
      </c>
      <c r="J50" s="25" t="str">
        <f t="shared" ref="J50" si="160">IF(AND(J49="URG",J48="S"),"URGS",IF(AND(J49="N",J48="F",K48="F"),"NFFF",IF(AND(J49="N",J48="D",K48="F"),"NFF",IF(AND(J49="N",J48="D"),"NFO",IF(AND(J49="N",J48="S"),"NFS",IF(AND(J49="N",J48="F"),"NF",IF(AND(J49="N",J48="D"),"NF",IF(J49="N","N",IF(AND(J49="M",J48="F"),"MF",IF(AND(J49="M",J48="D"),"MF",IF(J49="M","M",IF(AND(J49="T",J48="F"),"TF",IF(AND(J49="T",J48="D"),"TF",IF(J49="T","T",IF(AND(J49="C",J48="F"),"CF",IF(AND(J49="C",J48="D"),"CF",IF(J49="C","C",IF(AND(J49="L",J48="F"),"LF",IF(AND(J49="L",J48="D"),"LF", IF(J49="L","L",IF(J49="SC","PS", IF(J49="SA","PS",IF(J49="TV","PS", IF(J49="MI","PS", IF(J49="MT","PS", IF(J49="URG","URGO",""))))))))))))))))))))))))))</f>
        <v>T</v>
      </c>
      <c r="K50" s="25" t="str">
        <f t="shared" ref="K50" si="161">IF(AND(K49="URG",K48="S"),"URGS",IF(AND(K49="N",K48="F",L48="F"),"NFFF",IF(AND(K49="N",K48="D",L48="F"),"NFF",IF(AND(K49="N",K48="D"),"NFO",IF(AND(K49="N",K48="S"),"NFS",IF(AND(K49="N",K48="F"),"NF",IF(AND(K49="N",K48="D"),"NF",IF(K49="N","N",IF(AND(K49="M",K48="F"),"MF",IF(AND(K49="M",K48="D"),"MF",IF(K49="M","M",IF(AND(K49="T",K48="F"),"TF",IF(AND(K49="T",K48="D"),"TF",IF(K49="T","T",IF(AND(K49="C",K48="F"),"CF",IF(AND(K49="C",K48="D"),"CF",IF(K49="C","C",IF(AND(K49="L",K48="F"),"LF",IF(AND(K49="L",K48="D"),"LF", IF(K49="L","L",IF(K49="SC","PS", IF(K49="SA","PS",IF(K49="TV","PS", IF(K49="MI","PS", IF(K49="MT","PS", IF(K49="URG","URGO",""))))))))))))))))))))))))))</f>
        <v>T</v>
      </c>
      <c r="L50" s="25" t="str">
        <f t="shared" ref="L50" si="162">IF(AND(L49="URG",L48="S"),"URGS",IF(AND(L49="N",L48="F",M48="F"),"NFFF",IF(AND(L49="N",L48="D",M48="F"),"NFF",IF(AND(L49="N",L48="D"),"NFO",IF(AND(L49="N",L48="S"),"NFS",IF(AND(L49="N",L48="F"),"NF",IF(AND(L49="N",L48="D"),"NF",IF(L49="N","N",IF(AND(L49="M",L48="F"),"MF",IF(AND(L49="M",L48="D"),"MF",IF(L49="M","M",IF(AND(L49="T",L48="F"),"TF",IF(AND(L49="T",L48="D"),"TF",IF(L49="T","T",IF(AND(L49="C",L48="F"),"CF",IF(AND(L49="C",L48="D"),"CF",IF(L49="C","C",IF(AND(L49="L",L48="F"),"LF",IF(AND(L49="L",L48="D"),"LF", IF(L49="L","L",IF(L49="SC","PS", IF(L49="SA","PS",IF(L49="TV","PS", IF(L49="MI","PS", IF(L49="MT","PS", IF(L49="URG","URGO",""))))))))))))))))))))))))))</f>
        <v>T</v>
      </c>
      <c r="M50" s="25" t="str">
        <f t="shared" ref="M50" si="163">IF(AND(M49="URG",M48="S"),"URGS",IF(AND(M49="N",M48="F",N48="F"),"NFFF",IF(AND(M49="N",M48="D",N48="F"),"NFF",IF(AND(M49="N",M48="D"),"NFO",IF(AND(M49="N",M48="S"),"NFS",IF(AND(M49="N",M48="F"),"NF",IF(AND(M49="N",M48="D"),"NF",IF(M49="N","N",IF(AND(M49="M",M48="F"),"MF",IF(AND(M49="M",M48="D"),"MF",IF(M49="M","M",IF(AND(M49="T",M48="F"),"TF",IF(AND(M49="T",M48="D"),"TF",IF(M49="T","T",IF(AND(M49="C",M48="F"),"CF",IF(AND(M49="C",M48="D"),"CF",IF(M49="C","C",IF(AND(M49="L",M48="F"),"LF",IF(AND(M49="L",M48="D"),"LF", IF(M49="L","L",IF(M49="SC","PS", IF(M49="SA","PS",IF(M49="TV","PS", IF(M49="MI","PS", IF(M49="MT","PS", IF(M49="URG","URGO",""))))))))))))))))))))))))))</f>
        <v>T</v>
      </c>
      <c r="N50" s="25" t="str">
        <f t="shared" ref="N50" si="164">IF(AND(N49="URG",N48="S"),"URGS",IF(AND(N49="N",N48="F",O48="F"),"NFFF",IF(AND(N49="N",N48="D",O48="F"),"NFF",IF(AND(N49="N",N48="D"),"NFO",IF(AND(N49="N",N48="S"),"NFS",IF(AND(N49="N",N48="F"),"NF",IF(AND(N49="N",N48="D"),"NF",IF(N49="N","N",IF(AND(N49="M",N48="F"),"MF",IF(AND(N49="M",N48="D"),"MF",IF(N49="M","M",IF(AND(N49="T",N48="F"),"TF",IF(AND(N49="T",N48="D"),"TF",IF(N49="T","T",IF(AND(N49="C",N48="F"),"CF",IF(AND(N49="C",N48="D"),"CF",IF(N49="C","C",IF(AND(N49="L",N48="F"),"LF",IF(AND(N49="L",N48="D"),"LF", IF(N49="L","L",IF(N49="SC","PS", IF(N49="SA","PS",IF(N49="TV","PS", IF(N49="MI","PS", IF(N49="MT","PS", IF(N49="URG","URGO",""))))))))))))))))))))))))))</f>
        <v>T</v>
      </c>
      <c r="O50" s="25" t="str">
        <f t="shared" ref="O50" si="165">IF(AND(O49="URG",O48="S"),"URGS",IF(AND(O49="N",O48="F",P48="F"),"NFFF",IF(AND(O49="N",O48="D",P48="F"),"NFF",IF(AND(O49="N",O48="D"),"NFO",IF(AND(O49="N",O48="S"),"NFS",IF(AND(O49="N",O48="F"),"NF",IF(AND(O49="N",O48="D"),"NF",IF(O49="N","N",IF(AND(O49="M",O48="F"),"MF",IF(AND(O49="M",O48="D"),"MF",IF(O49="M","M",IF(AND(O49="T",O48="F"),"TF",IF(AND(O49="T",O48="D"),"TF",IF(O49="T","T",IF(AND(O49="C",O48="F"),"CF",IF(AND(O49="C",O48="D"),"CF",IF(O49="C","C",IF(AND(O49="L",O48="F"),"LF",IF(AND(O49="L",O48="D"),"LF", IF(O49="L","L",IF(O49="SC","PS", IF(O49="SA","PS",IF(O49="TV","PS", IF(O49="MI","PS", IF(O49="MT","PS", IF(O49="URG","URGO",""))))))))))))))))))))))))))</f>
        <v>T</v>
      </c>
      <c r="P50" s="25" t="str">
        <f t="shared" ref="P50" si="166">IF(AND(P49="URG",P48="S"),"URGS",IF(AND(P49="N",P48="F",Q48="F"),"NFFF",IF(AND(P49="N",P48="D",Q48="F"),"NFF",IF(AND(P49="N",P48="D"),"NFO",IF(AND(P49="N",P48="S"),"NFS",IF(AND(P49="N",P48="F"),"NF",IF(AND(P49="N",P48="D"),"NF",IF(P49="N","N",IF(AND(P49="M",P48="F"),"MF",IF(AND(P49="M",P48="D"),"MF",IF(P49="M","M",IF(AND(P49="T",P48="F"),"TF",IF(AND(P49="T",P48="D"),"TF",IF(P49="T","T",IF(AND(P49="C",P48="F"),"CF",IF(AND(P49="C",P48="D"),"CF",IF(P49="C","C",IF(AND(P49="L",P48="F"),"LF",IF(AND(P49="L",P48="D"),"LF", IF(P49="L","L",IF(P49="SC","PS", IF(P49="SA","PS",IF(P49="TV","PS", IF(P49="MI","PS", IF(P49="MT","PS", IF(P49="URG","URGO",""))))))))))))))))))))))))))</f>
        <v>TF</v>
      </c>
      <c r="Q50" s="25" t="str">
        <f t="shared" ref="Q50" si="167">IF(AND(Q49="URG",Q48="S"),"URGS",IF(AND(Q49="N",Q48="F",R48="F"),"NFFF",IF(AND(Q49="N",Q48="D",R48="F"),"NFF",IF(AND(Q49="N",Q48="D"),"NFO",IF(AND(Q49="N",Q48="S"),"NFS",IF(AND(Q49="N",Q48="F"),"NF",IF(AND(Q49="N",Q48="D"),"NF",IF(Q49="N","N",IF(AND(Q49="M",Q48="F"),"MF",IF(AND(Q49="M",Q48="D"),"MF",IF(Q49="M","M",IF(AND(Q49="T",Q48="F"),"TF",IF(AND(Q49="T",Q48="D"),"TF",IF(Q49="T","T",IF(AND(Q49="C",Q48="F"),"CF",IF(AND(Q49="C",Q48="D"),"CF",IF(Q49="C","C",IF(AND(Q49="L",Q48="F"),"LF",IF(AND(Q49="L",Q48="D"),"LF", IF(Q49="L","L",IF(Q49="SC","PS", IF(Q49="SA","PS",IF(Q49="TV","PS", IF(Q49="MI","PS", IF(Q49="MT","PS", IF(Q49="URG","URGO",""))))))))))))))))))))))))))</f>
        <v>T</v>
      </c>
      <c r="R50" s="25" t="str">
        <f t="shared" ref="R50" si="168">IF(AND(R49="URG",R48="S"),"URGS",IF(AND(R49="N",R48="F",S48="F"),"NFFF",IF(AND(R49="N",R48="D",S48="F"),"NFF",IF(AND(R49="N",R48="D"),"NFO",IF(AND(R49="N",R48="S"),"NFS",IF(AND(R49="N",R48="F"),"NF",IF(AND(R49="N",R48="D"),"NF",IF(R49="N","N",IF(AND(R49="M",R48="F"),"MF",IF(AND(R49="M",R48="D"),"MF",IF(R49="M","M",IF(AND(R49="T",R48="F"),"TF",IF(AND(R49="T",R48="D"),"TF",IF(R49="T","T",IF(AND(R49="C",R48="F"),"CF",IF(AND(R49="C",R48="D"),"CF",IF(R49="C","C",IF(AND(R49="L",R48="F"),"LF",IF(AND(R49="L",R48="D"),"LF", IF(R49="L","L",IF(R49="SC","PS", IF(R49="SA","PS",IF(R49="TV","PS", IF(R49="MI","PS", IF(R49="MT","PS", IF(R49="URG","URGO",""))))))))))))))))))))))))))</f>
        <v>T</v>
      </c>
      <c r="S50" s="25" t="str">
        <f t="shared" ref="S50" si="169">IF(AND(S49="URG",S48="S"),"URGS",IF(AND(S49="N",S48="F",T48="F"),"NFFF",IF(AND(S49="N",S48="D",T48="F"),"NFF",IF(AND(S49="N",S48="D"),"NFO",IF(AND(S49="N",S48="S"),"NFS",IF(AND(S49="N",S48="F"),"NF",IF(AND(S49="N",S48="D"),"NF",IF(S49="N","N",IF(AND(S49="M",S48="F"),"MF",IF(AND(S49="M",S48="D"),"MF",IF(S49="M","M",IF(AND(S49="T",S48="F"),"TF",IF(AND(S49="T",S48="D"),"TF",IF(S49="T","T",IF(AND(S49="C",S48="F"),"CF",IF(AND(S49="C",S48="D"),"CF",IF(S49="C","C",IF(AND(S49="L",S48="F"),"LF",IF(AND(S49="L",S48="D"),"LF", IF(S49="L","L",IF(S49="SC","PS", IF(S49="SA","PS",IF(S49="TV","PS", IF(S49="MI","PS", IF(S49="MT","PS", IF(S49="URG","URGO",""))))))))))))))))))))))))))</f>
        <v>T</v>
      </c>
      <c r="T50" s="25" t="str">
        <f t="shared" ref="T50" si="170">IF(AND(T49="URG",T48="S"),"URGS",IF(AND(T49="N",T48="F",U48="F"),"NFFF",IF(AND(T49="N",T48="D",U48="F"),"NFF",IF(AND(T49="N",T48="D"),"NFO",IF(AND(T49="N",T48="S"),"NFS",IF(AND(T49="N",T48="F"),"NF",IF(AND(T49="N",T48="D"),"NF",IF(T49="N","N",IF(AND(T49="M",T48="F"),"MF",IF(AND(T49="M",T48="D"),"MF",IF(T49="M","M",IF(AND(T49="T",T48="F"),"TF",IF(AND(T49="T",T48="D"),"TF",IF(T49="T","T",IF(AND(T49="C",T48="F"),"CF",IF(AND(T49="C",T48="D"),"CF",IF(T49="C","C",IF(AND(T49="L",T48="F"),"LF",IF(AND(T49="L",T48="D"),"LF", IF(T49="L","L",IF(T49="SC","PS", IF(T49="SA","PS",IF(T49="TV","PS", IF(T49="MI","PS", IF(T49="MT","PS", IF(T49="URG","URGO",""))))))))))))))))))))))))))</f>
        <v>T</v>
      </c>
      <c r="U50" s="25" t="str">
        <f t="shared" ref="U50" si="171">IF(AND(U49="URG",U48="S"),"URGS",IF(AND(U49="N",U48="F",V48="F"),"NFFF",IF(AND(U49="N",U48="D",V48="F"),"NFF",IF(AND(U49="N",U48="D"),"NFO",IF(AND(U49="N",U48="S"),"NFS",IF(AND(U49="N",U48="F"),"NF",IF(AND(U49="N",U48="D"),"NF",IF(U49="N","N",IF(AND(U49="M",U48="F"),"MF",IF(AND(U49="M",U48="D"),"MF",IF(U49="M","M",IF(AND(U49="T",U48="F"),"TF",IF(AND(U49="T",U48="D"),"TF",IF(U49="T","T",IF(AND(U49="C",U48="F"),"CF",IF(AND(U49="C",U48="D"),"CF",IF(U49="C","C",IF(AND(U49="L",U48="F"),"LF",IF(AND(U49="L",U48="D"),"LF", IF(U49="L","L",IF(U49="SC","PS", IF(U49="SA","PS",IF(U49="TV","PS", IF(U49="MI","PS", IF(U49="MT","PS", IF(U49="URG","URGO",""))))))))))))))))))))))))))</f>
        <v>T</v>
      </c>
      <c r="V50" s="25" t="str">
        <f t="shared" ref="V50" si="172">IF(AND(V49="URG",V48="S"),"URGS",IF(AND(V49="N",V48="F",W48="F"),"NFFF",IF(AND(V49="N",V48="D",W48="F"),"NFF",IF(AND(V49="N",V48="D"),"NFO",IF(AND(V49="N",V48="S"),"NFS",IF(AND(V49="N",V48="F"),"NF",IF(AND(V49="N",V48="D"),"NF",IF(V49="N","N",IF(AND(V49="M",V48="F"),"MF",IF(AND(V49="M",V48="D"),"MF",IF(V49="M","M",IF(AND(V49="T",V48="F"),"TF",IF(AND(V49="T",V48="D"),"TF",IF(V49="T","T",IF(AND(V49="C",V48="F"),"CF",IF(AND(V49="C",V48="D"),"CF",IF(V49="C","C",IF(AND(V49="L",V48="F"),"LF",IF(AND(V49="L",V48="D"),"LF", IF(V49="L","L",IF(V49="SC","PS", IF(V49="SA","PS",IF(V49="TV","PS", IF(V49="MI","PS", IF(V49="MT","PS", IF(V49="URG","URGO",""))))))))))))))))))))))))))</f>
        <v>T</v>
      </c>
      <c r="W50" s="25" t="str">
        <f t="shared" ref="W50" si="173">IF(AND(W49="URG",W48="S"),"URGS",IF(AND(W49="N",W48="F",X48="F"),"NFFF",IF(AND(W49="N",W48="D",X48="F"),"NFF",IF(AND(W49="N",W48="D"),"NFO",IF(AND(W49="N",W48="S"),"NFS",IF(AND(W49="N",W48="F"),"NF",IF(AND(W49="N",W48="D"),"NF",IF(W49="N","N",IF(AND(W49="M",W48="F"),"MF",IF(AND(W49="M",W48="D"),"MF",IF(W49="M","M",IF(AND(W49="T",W48="F"),"TF",IF(AND(W49="T",W48="D"),"TF",IF(W49="T","T",IF(AND(W49="C",W48="F"),"CF",IF(AND(W49="C",W48="D"),"CF",IF(W49="C","C",IF(AND(W49="L",W48="F"),"LF",IF(AND(W49="L",W48="D"),"LF", IF(W49="L","L",IF(W49="SC","PS", IF(W49="SA","PS",IF(W49="TV","PS", IF(W49="MI","PS", IF(W49="MT","PS", IF(W49="URG","URGO",""))))))))))))))))))))))))))</f>
        <v>TF</v>
      </c>
      <c r="X50" s="25" t="str">
        <f t="shared" ref="X50" si="174">IF(AND(X49="URG",X48="S"),"URGS",IF(AND(X49="N",X48="F",Y48="F"),"NFFF",IF(AND(X49="N",X48="D",Y48="F"),"NFF",IF(AND(X49="N",X48="D"),"NFO",IF(AND(X49="N",X48="S"),"NFS",IF(AND(X49="N",X48="F"),"NF",IF(AND(X49="N",X48="D"),"NF",IF(X49="N","N",IF(AND(X49="M",X48="F"),"MF",IF(AND(X49="M",X48="D"),"MF",IF(X49="M","M",IF(AND(X49="T",X48="F"),"TF",IF(AND(X49="T",X48="D"),"TF",IF(X49="T","T",IF(AND(X49="C",X48="F"),"CF",IF(AND(X49="C",X48="D"),"CF",IF(X49="C","C",IF(AND(X49="L",X48="F"),"LF",IF(AND(X49="L",X48="D"),"LF", IF(X49="L","L",IF(X49="SC","PS", IF(X49="SA","PS",IF(X49="TV","PS", IF(X49="MI","PS", IF(X49="MT","PS", IF(X49="URG","URGO",""))))))))))))))))))))))))))</f>
        <v>T</v>
      </c>
      <c r="Y50" s="25" t="str">
        <f t="shared" ref="Y50" si="175">IF(AND(Y49="URG",Y48="S"),"URGS",IF(AND(Y49="N",Y48="F",Z48="F"),"NFFF",IF(AND(Y49="N",Y48="D",Z48="F"),"NFF",IF(AND(Y49="N",Y48="D"),"NFO",IF(AND(Y49="N",Y48="S"),"NFS",IF(AND(Y49="N",Y48="F"),"NF",IF(AND(Y49="N",Y48="D"),"NF",IF(Y49="N","N",IF(AND(Y49="M",Y48="F"),"MF",IF(AND(Y49="M",Y48="D"),"MF",IF(Y49="M","M",IF(AND(Y49="T",Y48="F"),"TF",IF(AND(Y49="T",Y48="D"),"TF",IF(Y49="T","T",IF(AND(Y49="C",Y48="F"),"CF",IF(AND(Y49="C",Y48="D"),"CF",IF(Y49="C","C",IF(AND(Y49="L",Y48="F"),"LF",IF(AND(Y49="L",Y48="D"),"LF", IF(Y49="L","L",IF(Y49="SC","PS", IF(Y49="SA","PS",IF(Y49="TV","PS", IF(Y49="MI","PS", IF(Y49="MT","PS", IF(Y49="URG","URGO",""))))))))))))))))))))))))))</f>
        <v>T</v>
      </c>
      <c r="Z50" s="25" t="str">
        <f t="shared" ref="Z50" si="176">IF(AND(Z49="URG",Z48="S"),"URGS",IF(AND(Z49="N",Z48="F",AA48="F"),"NFFF",IF(AND(Z49="N",Z48="D",AA48="F"),"NFF",IF(AND(Z49="N",Z48="D"),"NFO",IF(AND(Z49="N",Z48="S"),"NFS",IF(AND(Z49="N",Z48="F"),"NF",IF(AND(Z49="N",Z48="D"),"NF",IF(Z49="N","N",IF(AND(Z49="M",Z48="F"),"MF",IF(AND(Z49="M",Z48="D"),"MF",IF(Z49="M","M",IF(AND(Z49="T",Z48="F"),"TF",IF(AND(Z49="T",Z48="D"),"TF",IF(Z49="T","T",IF(AND(Z49="C",Z48="F"),"CF",IF(AND(Z49="C",Z48="D"),"CF",IF(Z49="C","C",IF(AND(Z49="L",Z48="F"),"LF",IF(AND(Z49="L",Z48="D"),"LF", IF(Z49="L","L",IF(Z49="SC","PS", IF(Z49="SA","PS",IF(Z49="TV","PS", IF(Z49="MI","PS", IF(Z49="MT","PS", IF(Z49="URG","URGO",""))))))))))))))))))))))))))</f>
        <v>T</v>
      </c>
      <c r="AA50" s="25" t="str">
        <f t="shared" ref="AA50" si="177">IF(AND(AA49="URG",AA48="S"),"URGS",IF(AND(AA49="N",AA48="F",AB48="F"),"NFFF",IF(AND(AA49="N",AA48="D",AB48="F"),"NFF",IF(AND(AA49="N",AA48="D"),"NFO",IF(AND(AA49="N",AA48="S"),"NFS",IF(AND(AA49="N",AA48="F"),"NF",IF(AND(AA49="N",AA48="D"),"NF",IF(AA49="N","N",IF(AND(AA49="M",AA48="F"),"MF",IF(AND(AA49="M",AA48="D"),"MF",IF(AA49="M","M",IF(AND(AA49="T",AA48="F"),"TF",IF(AND(AA49="T",AA48="D"),"TF",IF(AA49="T","T",IF(AND(AA49="C",AA48="F"),"CF",IF(AND(AA49="C",AA48="D"),"CF",IF(AA49="C","C",IF(AND(AA49="L",AA48="F"),"LF",IF(AND(AA49="L",AA48="D"),"LF", IF(AA49="L","L",IF(AA49="SC","PS", IF(AA49="SA","PS",IF(AA49="TV","PS", IF(AA49="MI","PS", IF(AA49="MT","PS", IF(AA49="URG","URGO",""))))))))))))))))))))))))))</f>
        <v>T</v>
      </c>
      <c r="AB50" s="25" t="str">
        <f t="shared" ref="AB50" si="178">IF(AND(AB49="URG",AB48="S"),"URGS",IF(AND(AB49="N",AB48="F",AC48="F"),"NFFF",IF(AND(AB49="N",AB48="D",AC48="F"),"NFF",IF(AND(AB49="N",AB48="D"),"NFO",IF(AND(AB49="N",AB48="S"),"NFS",IF(AND(AB49="N",AB48="F"),"NF",IF(AND(AB49="N",AB48="D"),"NF",IF(AB49="N","N",IF(AND(AB49="M",AB48="F"),"MF",IF(AND(AB49="M",AB48="D"),"MF",IF(AB49="M","M",IF(AND(AB49="T",AB48="F"),"TF",IF(AND(AB49="T",AB48="D"),"TF",IF(AB49="T","T",IF(AND(AB49="C",AB48="F"),"CF",IF(AND(AB49="C",AB48="D"),"CF",IF(AB49="C","C",IF(AND(AB49="L",AB48="F"),"LF",IF(AND(AB49="L",AB48="D"),"LF", IF(AB49="L","L",IF(AB49="SC","PS", IF(AB49="SA","PS",IF(AB49="TV","PS", IF(AB49="MI","PS", IF(AB49="MT","PS", IF(AB49="URG","URGO",""))))))))))))))))))))))))))</f>
        <v>T</v>
      </c>
      <c r="AC50" s="25" t="str">
        <f t="shared" ref="AC50" si="179">IF(AND(AC49="URG",AC48="S"),"URGS",IF(AND(AC49="N",AC48="F",AD48="F"),"NFFF",IF(AND(AC49="N",AC48="D",AD48="F"),"NFF",IF(AND(AC49="N",AC48="D"),"NFO",IF(AND(AC49="N",AC48="S"),"NFS",IF(AND(AC49="N",AC48="F"),"NF",IF(AND(AC49="N",AC48="D"),"NF",IF(AC49="N","N",IF(AND(AC49="M",AC48="F"),"MF",IF(AND(AC49="M",AC48="D"),"MF",IF(AC49="M","M",IF(AND(AC49="T",AC48="F"),"TF",IF(AND(AC49="T",AC48="D"),"TF",IF(AC49="T","T",IF(AND(AC49="C",AC48="F"),"CF",IF(AND(AC49="C",AC48="D"),"CF",IF(AC49="C","C",IF(AND(AC49="L",AC48="F"),"LF",IF(AND(AC49="L",AC48="D"),"LF", IF(AC49="L","L",IF(AC49="SC","PS", IF(AC49="SA","PS",IF(AC49="TV","PS", IF(AC49="MI","PS", IF(AC49="MT","PS", IF(AC49="URG","URGO",""))))))))))))))))))))))))))</f>
        <v>T</v>
      </c>
      <c r="AD50" s="25" t="str">
        <f t="shared" ref="AD50" si="180">IF(AND(AD49="URG",AD48="S"),"URGS",IF(AND(AD49="N",AD48="F",AE48="F"),"NFFF",IF(AND(AD49="N",AD48="D",AE48="F"),"NFF",IF(AND(AD49="N",AD48="D"),"NFO",IF(AND(AD49="N",AD48="S"),"NFS",IF(AND(AD49="N",AD48="F"),"NF",IF(AND(AD49="N",AD48="D"),"NF",IF(AD49="N","N",IF(AND(AD49="M",AD48="F"),"MF",IF(AND(AD49="M",AD48="D"),"MF",IF(AD49="M","M",IF(AND(AD49="T",AD48="F"),"TF",IF(AND(AD49="T",AD48="D"),"TF",IF(AD49="T","T",IF(AND(AD49="C",AD48="F"),"CF",IF(AND(AD49="C",AD48="D"),"CF",IF(AD49="C","C",IF(AND(AD49="L",AD48="F"),"LF",IF(AND(AD49="L",AD48="D"),"LF", IF(AD49="L","L",IF(AD49="SC","PS", IF(AD49="SA","PS",IF(AD49="TV","PS", IF(AD49="MI","PS", IF(AD49="MT","PS", IF(AD49="URG","URGO",""))))))))))))))))))))))))))</f>
        <v>TF</v>
      </c>
      <c r="AE50" s="25" t="str">
        <f t="shared" ref="AE50" si="181">IF(AND(AE49="URG",AE48="S"),"URGS",IF(AND(AE49="N",AE48="F",AF48="F"),"NFFF",IF(AND(AE49="N",AE48="D",AF48="F"),"NFF",IF(AND(AE49="N",AE48="D"),"NFO",IF(AND(AE49="N",AE48="S"),"NFS",IF(AND(AE49="N",AE48="F"),"NF",IF(AND(AE49="N",AE48="D"),"NF",IF(AE49="N","N",IF(AND(AE49="M",AE48="F"),"MF",IF(AND(AE49="M",AE48="D"),"MF",IF(AE49="M","M",IF(AND(AE49="T",AE48="F"),"TF",IF(AND(AE49="T",AE48="D"),"TF",IF(AE49="T","T",IF(AND(AE49="C",AE48="F"),"CF",IF(AND(AE49="C",AE48="D"),"CF",IF(AE49="C","C",IF(AND(AE49="L",AE48="F"),"LF",IF(AND(AE49="L",AE48="D"),"LF", IF(AE49="L","L",IF(AE49="SC","PS", IF(AE49="SA","PS",IF(AE49="TV","PS", IF(AE49="MI","PS", IF(AE49="MT","PS", IF(AE49="URG","URGO",""))))))))))))))))))))))))))</f>
        <v>T</v>
      </c>
      <c r="AF50" s="25" t="str">
        <f t="shared" ref="AF50" si="182">IF(AND(AF49="URG",AF48="S"),"URGS",IF(AND(AF49="N",AF48="F",AG48="F"),"NFFF",IF(AND(AF49="N",AF48="D",AG48="F"),"NFF",IF(AND(AF49="N",AF48="D"),"NFO",IF(AND(AF49="N",AF48="S"),"NFS",IF(AND(AF49="N",AF48="F"),"NF",IF(AND(AF49="N",AF48="D"),"NF",IF(AF49="N","N",IF(AND(AF49="M",AF48="F"),"MF",IF(AND(AF49="M",AF48="D"),"MF",IF(AF49="M","M",IF(AND(AF49="T",AF48="F"),"TF",IF(AND(AF49="T",AF48="D"),"TF",IF(AF49="T","T",IF(AND(AF49="C",AF48="F"),"CF",IF(AND(AF49="C",AF48="D"),"CF",IF(AF49="C","C",IF(AND(AF49="L",AF48="F"),"LF",IF(AND(AF49="L",AF48="D"),"LF", IF(AF49="L","L",IF(AF49="SC","PS", IF(AF49="SA","PS",IF(AF49="TV","PS", IF(AF49="MI","PS", IF(AF49="MT","PS", IF(AF49="URG","URGO",""))))))))))))))))))))))))))</f>
        <v>T</v>
      </c>
      <c r="AG50" s="25" t="str">
        <f t="shared" ref="AG50" si="183">IF(AND(AG49="URG",AG48="S"),"URGS",IF(AND(AG49="N",AG48="F",AH48="F"),"NFFF",IF(AND(AG49="N",AG48="D",AH48="F"),"NFF",IF(AND(AG49="N",AG48="D"),"NFO",IF(AND(AG49="N",AG48="S"),"NFS",IF(AND(AG49="N",AG48="F"),"NF",IF(AND(AG49="N",AG48="D"),"NF",IF(AG49="N","N",IF(AND(AG49="M",AG48="F"),"MF",IF(AND(AG49="M",AG48="D"),"MF",IF(AG49="M","M",IF(AND(AG49="T",AG48="F"),"TF",IF(AND(AG49="T",AG48="D"),"TF",IF(AG49="T","T",IF(AND(AG49="C",AG48="F"),"CF",IF(AND(AG49="C",AG48="D"),"CF",IF(AG49="C","C",IF(AND(AG49="L",AG48="F"),"LF",IF(AND(AG49="L",AG48="D"),"LF", IF(AG49="L","L",IF(AG49="SC","PS", IF(AG49="SA","PS",IF(AG49="TV","PS", IF(AG49="MI","PS", IF(AG49="MT","PS", IF(AG49="URG","URGO",""))))))))))))))))))))))))))</f>
        <v>T</v>
      </c>
      <c r="AH50" s="25" t="str">
        <f t="shared" ref="AH50" si="184">IF(AND(AH49="URG",AH48="S"),"URGS",IF(AND(AH49="N",AH48="F",AI48="F"),"NFFF",IF(AND(AH49="N",AH48="D",AI48="F"),"NFF",IF(AND(AH49="N",AH48="D"),"NFO",IF(AND(AH49="N",AH48="S"),"NFS",IF(AND(AH49="N",AH48="F"),"NF",IF(AND(AH49="N",AH48="D"),"NF",IF(AH49="N","N",IF(AND(AH49="M",AH48="F"),"MF",IF(AND(AH49="M",AH48="D"),"MF",IF(AH49="M","M",IF(AND(AH49="T",AH48="F"),"TF",IF(AND(AH49="T",AH48="D"),"TF",IF(AH49="T","T",IF(AND(AH49="C",AH48="F"),"CF",IF(AND(AH49="C",AH48="D"),"CF",IF(AH49="C","C",IF(AND(AH49="L",AH48="F"),"LF",IF(AND(AH49="L",AH48="D"),"LF", IF(AH49="L","L",IF(AH49="SC","PS", IF(AH49="SA","PS",IF(AH49="TV","PS", IF(AH49="MI","PS", IF(AH49="MT","PS", IF(AH49="URG","URGO",""))))))))))))))))))))))))))</f>
        <v>T</v>
      </c>
      <c r="AI50" s="25" t="str">
        <f t="shared" ref="AI50" si="185">IF(AND(AI49="URG",AI48="S"),"URGS",IF(AND(AI49="N",AI48="F",AJ48="F"),"NFFF",IF(AND(AI49="N",AI48="D",AJ48="F"),"NFF",IF(AND(AI49="N",AI48="D"),"NFO",IF(AND(AI49="N",AI48="S"),"NFS",IF(AND(AI49="N",AI48="F"),"NF",IF(AND(AI49="N",AI48="D"),"NF",IF(AI49="N","N",IF(AND(AI49="M",AI48="F"),"MF",IF(AND(AI49="M",AI48="D"),"MF",IF(AI49="M","M",IF(AND(AI49="T",AI48="F"),"TF",IF(AND(AI49="T",AI48="D"),"TF",IF(AI49="T","T",IF(AND(AI49="C",AI48="F"),"CF",IF(AND(AI49="C",AI48="D"),"CF",IF(AI49="C","C",IF(AND(AI49="L",AI48="F"),"LF",IF(AND(AI49="L",AI48="D"),"LF", IF(AI49="L","L",IF(AI49="SC","PS", IF(AI49="SA","PS",IF(AI49="TV","PS", IF(AI49="MI","PS", IF(AI49="MT","PS", IF(AI49="URG","URGO",""))))))))))))))))))))))))))</f>
        <v/>
      </c>
      <c r="AJ50" s="9"/>
      <c r="AK50" s="9"/>
    </row>
    <row r="51" spans="1:37" x14ac:dyDescent="0.2">
      <c r="A51" s="26" t="s">
        <v>24</v>
      </c>
      <c r="B51" s="27">
        <f t="shared" ref="B51:B58" si="186">SUM(E51:AK51)</f>
        <v>120</v>
      </c>
      <c r="C51" s="158">
        <f>B47/240</f>
        <v>8640.972083333334</v>
      </c>
      <c r="D51" s="28">
        <f>B51*C51*0</f>
        <v>0</v>
      </c>
      <c r="E51" s="59">
        <f>IF(E55&gt;0,(IF(AND(E50="PS",E48="S"),4,IF(E50="M",6,IF(E50="T",7,IF(E50="C",11,IF(E50="N",0,IF(E50="NF",0,IF(E50="NFO",0, IF(E50="URGS",4,IF(E50="URGO",8, IF(E50="PS",8,""))))))))))-E55), IF(AND(E50="PS",E48="S"),4,IF(E50="M",6,IF(E50="T",5,IF(E50="C",11,IF(E50="N",0,IF(E50="NF",0,IF(E50="NFO",0, IF(E50="URGS",4,IF(E50="URGO",8, IF(E50="PS",8,"")))))))))))</f>
        <v>5</v>
      </c>
      <c r="F51" s="59">
        <f>IF(F55&gt;0,(IF(AND(F50="PS",F48="S"),4,IF(F50="M",6,IF(F50="T",7,IF(F50="C",11,IF(F50="N",0,IF(F50="NF",0,IF(F50="NFO",0, IF(F50="URGS",4,IF(F50="URGO",8, IF(F50="PS",8,""))))))))))-F55), IF(AND(F50="PS",F48="S"),4,IF(F50="M",6,IF(F50="T",5,IF(F50="C",11,IF(F50="N",0,IF(F50="NF",0,IF(F50="NFO",0, IF(F50="URGS",4,IF(F50="URGO",8, IF(F50="PS",8,"")))))))))))</f>
        <v>5</v>
      </c>
      <c r="G51" s="59" t="str">
        <f>IF(G55&gt;0,(IF(AND(G50="PS",G48="S"),4,IF(G50="M",6,IF(G50="T",7,IF(G50="C",11,IF(G50="N",0,IF(G50="NF",0,IF(G50="NFO",0, IF(G50="URGS",4,IF(G50="URGO",8, IF(G50="PS",8,""))))))))))-G55), IF(AND(G50="PS",G48="S"),4,IF(G50="M",6,IF(G50="T",5,IF(G50="C",11,IF(G50="N",0,IF(G50="NF",0,IF(G50="NFO",0, IF(G50="URGS",4,IF(G50="URGO",8, IF(G50="PS",8,"")))))))))))</f>
        <v/>
      </c>
      <c r="H51" s="59" t="str">
        <f t="shared" ref="H51" si="187">IF(H55&gt;0,(IF(AND(H50="PS",H48="S"),4,IF(H50="M",6,IF(H50="T",7,IF(H50="C",11,IF(H50="N",0,IF(H50="NF",0,IF(H50="NFO",0, IF(H50="URGS",4,IF(H50="URGO",8, IF(H50="PS",8,""))))))))))-H55), IF(AND(H50="PS",H48="S"),4,IF(H50="M",6,IF(H50="T",5,IF(H50="C",11,IF(H50="N",0,IF(H50="NF",0,IF(H50="NFO",0, IF(H50="URGS",4,IF(H50="URGO",8, IF(H50="PS",8,"")))))))))))</f>
        <v/>
      </c>
      <c r="I51" s="59" t="str">
        <f t="shared" ref="I51" si="188">IF(I55&gt;0,(IF(AND(I50="PS",I48="S"),4,IF(I50="M",6,IF(I50="T",7,IF(I50="C",11,IF(I50="N",0,IF(I50="NF",0,IF(I50="NFO",0, IF(I50="URGS",4,IF(I50="URGO",8, IF(I50="PS",8,""))))))))))-I55), IF(AND(I50="PS",I48="S"),4,IF(I50="M",6,IF(I50="T",5,IF(I50="C",11,IF(I50="N",0,IF(I50="NF",0,IF(I50="NFO",0, IF(I50="URGS",4,IF(I50="URGO",8, IF(I50="PS",8,"")))))))))))</f>
        <v/>
      </c>
      <c r="J51" s="59">
        <f t="shared" ref="J51" si="189">IF(J55&gt;0,(IF(AND(J50="PS",J48="S"),4,IF(J50="M",6,IF(J50="T",7,IF(J50="C",11,IF(J50="N",0,IF(J50="NF",0,IF(J50="NFO",0, IF(J50="URGS",4,IF(J50="URGO",8, IF(J50="PS",8,""))))))))))-J55), IF(AND(J50="PS",J48="S"),4,IF(J50="M",6,IF(J50="T",5,IF(J50="C",11,IF(J50="N",0,IF(J50="NF",0,IF(J50="NFO",0, IF(J50="URGS",4,IF(J50="URGO",8, IF(J50="PS",8,"")))))))))))</f>
        <v>5</v>
      </c>
      <c r="K51" s="59">
        <f t="shared" ref="K51" si="190">IF(K55&gt;0,(IF(AND(K50="PS",K48="S"),4,IF(K50="M",6,IF(K50="T",7,IF(K50="C",11,IF(K50="N",0,IF(K50="NF",0,IF(K50="NFO",0, IF(K50="URGS",4,IF(K50="URGO",8, IF(K50="PS",8,""))))))))))-K55), IF(AND(K50="PS",K48="S"),4,IF(K50="M",6,IF(K50="T",5,IF(K50="C",11,IF(K50="N",0,IF(K50="NF",0,IF(K50="NFO",0, IF(K50="URGS",4,IF(K50="URGO",8, IF(K50="PS",8,"")))))))))))</f>
        <v>5</v>
      </c>
      <c r="L51" s="59">
        <f t="shared" ref="L51" si="191">IF(L55&gt;0,(IF(AND(L50="PS",L48="S"),4,IF(L50="M",6,IF(L50="T",7,IF(L50="C",11,IF(L50="N",0,IF(L50="NF",0,IF(L50="NFO",0, IF(L50="URGS",4,IF(L50="URGO",8, IF(L50="PS",8,""))))))))))-L55), IF(AND(L50="PS",L48="S"),4,IF(L50="M",6,IF(L50="T",5,IF(L50="C",11,IF(L50="N",0,IF(L50="NF",0,IF(L50="NFO",0, IF(L50="URGS",4,IF(L50="URGO",8, IF(L50="PS",8,"")))))))))))</f>
        <v>5</v>
      </c>
      <c r="M51" s="59">
        <f t="shared" ref="M51" si="192">IF(M55&gt;0,(IF(AND(M50="PS",M48="S"),4,IF(M50="M",6,IF(M50="T",7,IF(M50="C",11,IF(M50="N",0,IF(M50="NF",0,IF(M50="NFO",0, IF(M50="URGS",4,IF(M50="URGO",8, IF(M50="PS",8,""))))))))))-M55), IF(AND(M50="PS",M48="S"),4,IF(M50="M",6,IF(M50="T",5,IF(M50="C",11,IF(M50="N",0,IF(M50="NF",0,IF(M50="NFO",0, IF(M50="URGS",4,IF(M50="URGO",8, IF(M50="PS",8,"")))))))))))</f>
        <v>5</v>
      </c>
      <c r="N51" s="59">
        <f t="shared" ref="N51" si="193">IF(N55&gt;0,(IF(AND(N50="PS",N48="S"),4,IF(N50="M",6,IF(N50="T",7,IF(N50="C",11,IF(N50="N",0,IF(N50="NF",0,IF(N50="NFO",0, IF(N50="URGS",4,IF(N50="URGO",8, IF(N50="PS",8,""))))))))))-N55), IF(AND(N50="PS",N48="S"),4,IF(N50="M",6,IF(N50="T",5,IF(N50="C",11,IF(N50="N",0,IF(N50="NF",0,IF(N50="NFO",0, IF(N50="URGS",4,IF(N50="URGO",8, IF(N50="PS",8,"")))))))))))</f>
        <v>5</v>
      </c>
      <c r="O51" s="59">
        <f t="shared" ref="O51" si="194">IF(O55&gt;0,(IF(AND(O50="PS",O48="S"),4,IF(O50="M",6,IF(O50="T",7,IF(O50="C",11,IF(O50="N",0,IF(O50="NF",0,IF(O50="NFO",0, IF(O50="URGS",4,IF(O50="URGO",8, IF(O50="PS",8,""))))))))))-O55), IF(AND(O50="PS",O48="S"),4,IF(O50="M",6,IF(O50="T",5,IF(O50="C",11,IF(O50="N",0,IF(O50="NF",0,IF(O50="NFO",0, IF(O50="URGS",4,IF(O50="URGO",8, IF(O50="PS",8,"")))))))))))</f>
        <v>5</v>
      </c>
      <c r="P51" s="59" t="str">
        <f t="shared" ref="P51" si="195">IF(P55&gt;0,(IF(AND(P50="PS",P48="S"),4,IF(P50="M",6,IF(P50="T",7,IF(P50="C",11,IF(P50="N",0,IF(P50="NF",0,IF(P50="NFO",0, IF(P50="URGS",4,IF(P50="URGO",8, IF(P50="PS",8,""))))))))))-P55), IF(AND(P50="PS",P48="S"),4,IF(P50="M",6,IF(P50="T",5,IF(P50="C",11,IF(P50="N",0,IF(P50="NF",0,IF(P50="NFO",0, IF(P50="URGS",4,IF(P50="URGO",8, IF(P50="PS",8,"")))))))))))</f>
        <v/>
      </c>
      <c r="Q51" s="59">
        <f t="shared" ref="Q51" si="196">IF(Q55&gt;0,(IF(AND(Q50="PS",Q48="S"),4,IF(Q50="M",6,IF(Q50="T",7,IF(Q50="C",11,IF(Q50="N",0,IF(Q50="NF",0,IF(Q50="NFO",0, IF(Q50="URGS",4,IF(Q50="URGO",8, IF(Q50="PS",8,""))))))))))-Q55), IF(AND(Q50="PS",Q48="S"),4,IF(Q50="M",6,IF(Q50="T",5,IF(Q50="C",11,IF(Q50="N",0,IF(Q50="NF",0,IF(Q50="NFO",0, IF(Q50="URGS",4,IF(Q50="URGO",8, IF(Q50="PS",8,"")))))))))))</f>
        <v>5</v>
      </c>
      <c r="R51" s="59">
        <f t="shared" ref="R51" si="197">IF(R55&gt;0,(IF(AND(R50="PS",R48="S"),4,IF(R50="M",6,IF(R50="T",7,IF(R50="C",11,IF(R50="N",0,IF(R50="NF",0,IF(R50="NFO",0, IF(R50="URGS",4,IF(R50="URGO",8, IF(R50="PS",8,""))))))))))-R55), IF(AND(R50="PS",R48="S"),4,IF(R50="M",6,IF(R50="T",5,IF(R50="C",11,IF(R50="N",0,IF(R50="NF",0,IF(R50="NFO",0, IF(R50="URGS",4,IF(R50="URGO",8, IF(R50="PS",8,"")))))))))))</f>
        <v>5</v>
      </c>
      <c r="S51" s="59">
        <f t="shared" ref="S51" si="198">IF(S55&gt;0,(IF(AND(S50="PS",S48="S"),4,IF(S50="M",6,IF(S50="T",7,IF(S50="C",11,IF(S50="N",0,IF(S50="NF",0,IF(S50="NFO",0, IF(S50="URGS",4,IF(S50="URGO",8, IF(S50="PS",8,""))))))))))-S55), IF(AND(S50="PS",S48="S"),4,IF(S50="M",6,IF(S50="T",5,IF(S50="C",11,IF(S50="N",0,IF(S50="NF",0,IF(S50="NFO",0, IF(S50="URGS",4,IF(S50="URGO",8, IF(S50="PS",8,"")))))))))))</f>
        <v>5</v>
      </c>
      <c r="T51" s="59">
        <f t="shared" ref="T51" si="199">IF(T55&gt;0,(IF(AND(T50="PS",T48="S"),4,IF(T50="M",6,IF(T50="T",7,IF(T50="C",11,IF(T50="N",0,IF(T50="NF",0,IF(T50="NFO",0, IF(T50="URGS",4,IF(T50="URGO",8, IF(T50="PS",8,""))))))))))-T55), IF(AND(T50="PS",T48="S"),4,IF(T50="M",6,IF(T50="T",5,IF(T50="C",11,IF(T50="N",0,IF(T50="NF",0,IF(T50="NFO",0, IF(T50="URGS",4,IF(T50="URGO",8, IF(T50="PS",8,"")))))))))))</f>
        <v>5</v>
      </c>
      <c r="U51" s="59">
        <f t="shared" ref="U51" si="200">IF(U55&gt;0,(IF(AND(U50="PS",U48="S"),4,IF(U50="M",6,IF(U50="T",7,IF(U50="C",11,IF(U50="N",0,IF(U50="NF",0,IF(U50="NFO",0, IF(U50="URGS",4,IF(U50="URGO",8, IF(U50="PS",8,""))))))))))-U55), IF(AND(U50="PS",U48="S"),4,IF(U50="M",6,IF(U50="T",5,IF(U50="C",11,IF(U50="N",0,IF(U50="NF",0,IF(U50="NFO",0, IF(U50="URGS",4,IF(U50="URGO",8, IF(U50="PS",8,"")))))))))))</f>
        <v>5</v>
      </c>
      <c r="V51" s="59">
        <f t="shared" ref="V51" si="201">IF(V55&gt;0,(IF(AND(V50="PS",V48="S"),4,IF(V50="M",6,IF(V50="T",7,IF(V50="C",11,IF(V50="N",0,IF(V50="NF",0,IF(V50="NFO",0, IF(V50="URGS",4,IF(V50="URGO",8, IF(V50="PS",8,""))))))))))-V55), IF(AND(V50="PS",V48="S"),4,IF(V50="M",6,IF(V50="T",5,IF(V50="C",11,IF(V50="N",0,IF(V50="NF",0,IF(V50="NFO",0, IF(V50="URGS",4,IF(V50="URGO",8, IF(V50="PS",8,"")))))))))))</f>
        <v>5</v>
      </c>
      <c r="W51" s="59" t="str">
        <f t="shared" ref="W51" si="202">IF(W55&gt;0,(IF(AND(W50="PS",W48="S"),4,IF(W50="M",6,IF(W50="T",7,IF(W50="C",11,IF(W50="N",0,IF(W50="NF",0,IF(W50="NFO",0, IF(W50="URGS",4,IF(W50="URGO",8, IF(W50="PS",8,""))))))))))-W55), IF(AND(W50="PS",W48="S"),4,IF(W50="M",6,IF(W50="T",5,IF(W50="C",11,IF(W50="N",0,IF(W50="NF",0,IF(W50="NFO",0, IF(W50="URGS",4,IF(W50="URGO",8, IF(W50="PS",8,"")))))))))))</f>
        <v/>
      </c>
      <c r="X51" s="59">
        <f t="shared" ref="X51" si="203">IF(X55&gt;0,(IF(AND(X50="PS",X48="S"),4,IF(X50="M",6,IF(X50="T",7,IF(X50="C",11,IF(X50="N",0,IF(X50="NF",0,IF(X50="NFO",0, IF(X50="URGS",4,IF(X50="URGO",8, IF(X50="PS",8,""))))))))))-X55), IF(AND(X50="PS",X48="S"),4,IF(X50="M",6,IF(X50="T",5,IF(X50="C",11,IF(X50="N",0,IF(X50="NF",0,IF(X50="NFO",0, IF(X50="URGS",4,IF(X50="URGO",8, IF(X50="PS",8,"")))))))))))</f>
        <v>5</v>
      </c>
      <c r="Y51" s="59">
        <f t="shared" ref="Y51" si="204">IF(Y55&gt;0,(IF(AND(Y50="PS",Y48="S"),4,IF(Y50="M",6,IF(Y50="T",7,IF(Y50="C",11,IF(Y50="N",0,IF(Y50="NF",0,IF(Y50="NFO",0, IF(Y50="URGS",4,IF(Y50="URGO",8, IF(Y50="PS",8,""))))))))))-Y55), IF(AND(Y50="PS",Y48="S"),4,IF(Y50="M",6,IF(Y50="T",5,IF(Y50="C",11,IF(Y50="N",0,IF(Y50="NF",0,IF(Y50="NFO",0, IF(Y50="URGS",4,IF(Y50="URGO",8, IF(Y50="PS",8,"")))))))))))</f>
        <v>5</v>
      </c>
      <c r="Z51" s="59">
        <f t="shared" ref="Z51" si="205">IF(Z55&gt;0,(IF(AND(Z50="PS",Z48="S"),4,IF(Z50="M",6,IF(Z50="T",7,IF(Z50="C",11,IF(Z50="N",0,IF(Z50="NF",0,IF(Z50="NFO",0, IF(Z50="URGS",4,IF(Z50="URGO",8, IF(Z50="PS",8,""))))))))))-Z55), IF(AND(Z50="PS",Z48="S"),4,IF(Z50="M",6,IF(Z50="T",5,IF(Z50="C",11,IF(Z50="N",0,IF(Z50="NF",0,IF(Z50="NFO",0, IF(Z50="URGS",4,IF(Z50="URGO",8, IF(Z50="PS",8,"")))))))))))</f>
        <v>5</v>
      </c>
      <c r="AA51" s="59">
        <f t="shared" ref="AA51" si="206">IF(AA55&gt;0,(IF(AND(AA50="PS",AA48="S"),4,IF(AA50="M",6,IF(AA50="T",7,IF(AA50="C",11,IF(AA50="N",0,IF(AA50="NF",0,IF(AA50="NFO",0, IF(AA50="URGS",4,IF(AA50="URGO",8, IF(AA50="PS",8,""))))))))))-AA55), IF(AND(AA50="PS",AA48="S"),4,IF(AA50="M",6,IF(AA50="T",5,IF(AA50="C",11,IF(AA50="N",0,IF(AA50="NF",0,IF(AA50="NFO",0, IF(AA50="URGS",4,IF(AA50="URGO",8, IF(AA50="PS",8,"")))))))))))</f>
        <v>5</v>
      </c>
      <c r="AB51" s="59">
        <f t="shared" ref="AB51" si="207">IF(AB55&gt;0,(IF(AND(AB50="PS",AB48="S"),4,IF(AB50="M",6,IF(AB50="T",7,IF(AB50="C",11,IF(AB50="N",0,IF(AB50="NF",0,IF(AB50="NFO",0, IF(AB50="URGS",4,IF(AB50="URGO",8, IF(AB50="PS",8,""))))))))))-AB55), IF(AND(AB50="PS",AB48="S"),4,IF(AB50="M",6,IF(AB50="T",5,IF(AB50="C",11,IF(AB50="N",0,IF(AB50="NF",0,IF(AB50="NFO",0, IF(AB50="URGS",4,IF(AB50="URGO",8, IF(AB50="PS",8,"")))))))))))</f>
        <v>5</v>
      </c>
      <c r="AC51" s="59">
        <f t="shared" ref="AC51" si="208">IF(AC55&gt;0,(IF(AND(AC50="PS",AC48="S"),4,IF(AC50="M",6,IF(AC50="T",7,IF(AC50="C",11,IF(AC50="N",0,IF(AC50="NF",0,IF(AC50="NFO",0, IF(AC50="URGS",4,IF(AC50="URGO",8, IF(AC50="PS",8,""))))))))))-AC55), IF(AND(AC50="PS",AC48="S"),4,IF(AC50="M",6,IF(AC50="T",5,IF(AC50="C",11,IF(AC50="N",0,IF(AC50="NF",0,IF(AC50="NFO",0, IF(AC50="URGS",4,IF(AC50="URGO",8, IF(AC50="PS",8,"")))))))))))</f>
        <v>5</v>
      </c>
      <c r="AD51" s="59" t="str">
        <f t="shared" ref="AD51" si="209">IF(AD55&gt;0,(IF(AND(AD50="PS",AD48="S"),4,IF(AD50="M",6,IF(AD50="T",7,IF(AD50="C",11,IF(AD50="N",0,IF(AD50="NF",0,IF(AD50="NFO",0, IF(AD50="URGS",4,IF(AD50="URGO",8, IF(AD50="PS",8,""))))))))))-AD55), IF(AND(AD50="PS",AD48="S"),4,IF(AD50="M",6,IF(AD50="T",5,IF(AD50="C",11,IF(AD50="N",0,IF(AD50="NF",0,IF(AD50="NFO",0, IF(AD50="URGS",4,IF(AD50="URGO",8, IF(AD50="PS",8,"")))))))))))</f>
        <v/>
      </c>
      <c r="AE51" s="59">
        <f t="shared" ref="AE51" si="210">IF(AE55&gt;0,(IF(AND(AE50="PS",AE48="S"),4,IF(AE50="M",6,IF(AE50="T",7,IF(AE50="C",11,IF(AE50="N",0,IF(AE50="NF",0,IF(AE50="NFO",0, IF(AE50="URGS",4,IF(AE50="URGO",8, IF(AE50="PS",8,""))))))))))-AE55), IF(AND(AE50="PS",AE48="S"),4,IF(AE50="M",6,IF(AE50="T",5,IF(AE50="C",11,IF(AE50="N",0,IF(AE50="NF",0,IF(AE50="NFO",0, IF(AE50="URGS",4,IF(AE50="URGO",8, IF(AE50="PS",8,"")))))))))))</f>
        <v>5</v>
      </c>
      <c r="AF51" s="59">
        <f t="shared" ref="AF51" si="211">IF(AF55&gt;0,(IF(AND(AF50="PS",AF48="S"),4,IF(AF50="M",6,IF(AF50="T",7,IF(AF50="C",11,IF(AF50="N",0,IF(AF50="NF",0,IF(AF50="NFO",0, IF(AF50="URGS",4,IF(AF50="URGO",8, IF(AF50="PS",8,""))))))))))-AF55), IF(AND(AF50="PS",AF48="S"),4,IF(AF50="M",6,IF(AF50="T",5,IF(AF50="C",11,IF(AF50="N",0,IF(AF50="NF",0,IF(AF50="NFO",0, IF(AF50="URGS",4,IF(AF50="URGO",8, IF(AF50="PS",8,"")))))))))))</f>
        <v>5</v>
      </c>
      <c r="AG51" s="59">
        <f t="shared" ref="AG51" si="212">IF(AG55&gt;0,(IF(AND(AG50="PS",AG48="S"),4,IF(AG50="M",6,IF(AG50="T",7,IF(AG50="C",11,IF(AG50="N",0,IF(AG50="NF",0,IF(AG50="NFO",0, IF(AG50="URGS",4,IF(AG50="URGO",8, IF(AG50="PS",8,""))))))))))-AG55), IF(AND(AG50="PS",AG48="S"),4,IF(AG50="M",6,IF(AG50="T",5,IF(AG50="C",11,IF(AG50="N",0,IF(AG50="NF",0,IF(AG50="NFO",0, IF(AG50="URGS",4,IF(AG50="URGO",8, IF(AG50="PS",8,"")))))))))))</f>
        <v>5</v>
      </c>
      <c r="AH51" s="59">
        <f t="shared" ref="AH51" si="213">IF(AH55&gt;0,(IF(AND(AH50="PS",AH48="S"),4,IF(AH50="M",6,IF(AH50="T",7,IF(AH50="C",11,IF(AH50="N",0,IF(AH50="NF",0,IF(AH50="NFO",0, IF(AH50="URGS",4,IF(AH50="URGO",8, IF(AH50="PS",8,""))))))))))-AH55), IF(AND(AH50="PS",AH48="S"),4,IF(AH50="M",6,IF(AH50="T",5,IF(AH50="C",11,IF(AH50="N",0,IF(AH50="NF",0,IF(AH50="NFO",0, IF(AH50="URGS",4,IF(AH50="URGO",8, IF(AH50="PS",8,"")))))))))))</f>
        <v>5</v>
      </c>
      <c r="AI51" s="59" t="str">
        <f t="shared" ref="AI51" si="214">IF(AI55&gt;0,(IF(AND(AI50="PS",AI48="S"),4,IF(AI50="M",6,IF(AI50="T",7,IF(AI50="C",11,IF(AI50="N",0,IF(AI50="NF",0,IF(AI50="NFO",0, IF(AI50="URGS",4,IF(AI50="URGO",8, IF(AI50="PS",8,""))))))))))-AI55), IF(AND(AI50="PS",AI48="S"),4,IF(AI50="M",6,IF(AI50="T",5,IF(AI50="C",11,IF(AI50="N",0,IF(AI50="NF",0,IF(AI50="NFO",0, IF(AI50="URGS",4,IF(AI50="URGO",8, IF(AI50="PS",8,"")))))))))))</f>
        <v/>
      </c>
      <c r="AJ51" s="29"/>
      <c r="AK51" s="29"/>
    </row>
    <row r="52" spans="1:37" x14ac:dyDescent="0.2">
      <c r="A52" s="24" t="s">
        <v>28</v>
      </c>
      <c r="B52" s="27">
        <f t="shared" si="186"/>
        <v>72</v>
      </c>
      <c r="C52" s="159">
        <f>B47/240*35%</f>
        <v>3024.3402291666666</v>
      </c>
      <c r="D52" s="30">
        <f t="shared" ref="D52:D58" si="215">B52*C52</f>
        <v>217752.49650000001</v>
      </c>
      <c r="E52" s="29">
        <f>IF(E56&gt;0,(IF(E50="T",3,IF(E50="C",0,IF(E50="N",11,IF(E50="NF",6, IF(E50="NFO",6, IF(E50="NFS",2,""))))))-E56), IF(E50="T",3,IF(E50="C",0,IF(E50="N",8,IF(E50="NF",6, IF(E50="NFO",6, IF(E50="NFS",2,"")))))))</f>
        <v>3</v>
      </c>
      <c r="F52" s="29">
        <f>IF(F56&gt;0,(IF(F50="T",3,IF(F50="C",0,IF(F50="N",11,IF(F50="NF",6, IF(F50="NFO",6, IF(F50="NFS",2,""))))))-F56), IF(F50="T",3,IF(F50="C",0,IF(F50="N",8,IF(F50="NF",6, IF(F50="NFO",6, IF(F50="NFS",2,"")))))))</f>
        <v>3</v>
      </c>
      <c r="G52" s="29" t="str">
        <f>IF(G56&gt;0,(IF(G50="T",3,IF(G50="C",0,IF(G50="N",11,IF(G50="NF",6, IF(G50="NFO",6, IF(G50="NFS",2,""))))))-G56), IF(G50="T",3,IF(G50="C",0,IF(G50="N",8,IF(G50="NF",6, IF(G50="NFO",6, IF(G50="NFS",2,"")))))))</f>
        <v/>
      </c>
      <c r="H52" s="29" t="str">
        <f t="shared" ref="H52:AI52" si="216">IF(H56&gt;0,(IF(H50="T",3,IF(H50="C",0,IF(H50="N",11,IF(H50="NF",6, IF(H50="NFO",6, IF(H50="NFS",2,""))))))-H56), IF(H50="T",3,IF(H50="C",0,IF(H50="N",8,IF(H50="NF",6, IF(H50="NFO",6, IF(H50="NFS",2,"")))))))</f>
        <v/>
      </c>
      <c r="I52" s="29" t="str">
        <f t="shared" si="216"/>
        <v/>
      </c>
      <c r="J52" s="29">
        <f t="shared" si="216"/>
        <v>3</v>
      </c>
      <c r="K52" s="29">
        <f t="shared" si="216"/>
        <v>3</v>
      </c>
      <c r="L52" s="29">
        <f t="shared" si="216"/>
        <v>3</v>
      </c>
      <c r="M52" s="29">
        <f t="shared" si="216"/>
        <v>3</v>
      </c>
      <c r="N52" s="29">
        <f t="shared" si="216"/>
        <v>3</v>
      </c>
      <c r="O52" s="29">
        <f t="shared" si="216"/>
        <v>3</v>
      </c>
      <c r="P52" s="29" t="str">
        <f t="shared" si="216"/>
        <v/>
      </c>
      <c r="Q52" s="29">
        <f t="shared" si="216"/>
        <v>3</v>
      </c>
      <c r="R52" s="29">
        <f t="shared" si="216"/>
        <v>3</v>
      </c>
      <c r="S52" s="29">
        <f t="shared" si="216"/>
        <v>3</v>
      </c>
      <c r="T52" s="29">
        <f t="shared" si="216"/>
        <v>3</v>
      </c>
      <c r="U52" s="29">
        <f t="shared" si="216"/>
        <v>3</v>
      </c>
      <c r="V52" s="29">
        <f t="shared" si="216"/>
        <v>3</v>
      </c>
      <c r="W52" s="29" t="str">
        <f t="shared" si="216"/>
        <v/>
      </c>
      <c r="X52" s="29">
        <f t="shared" si="216"/>
        <v>3</v>
      </c>
      <c r="Y52" s="29">
        <f t="shared" si="216"/>
        <v>3</v>
      </c>
      <c r="Z52" s="29">
        <f t="shared" si="216"/>
        <v>3</v>
      </c>
      <c r="AA52" s="29">
        <f t="shared" si="216"/>
        <v>3</v>
      </c>
      <c r="AB52" s="29">
        <f t="shared" si="216"/>
        <v>3</v>
      </c>
      <c r="AC52" s="29">
        <f t="shared" si="216"/>
        <v>3</v>
      </c>
      <c r="AD52" s="29" t="str">
        <f t="shared" si="216"/>
        <v/>
      </c>
      <c r="AE52" s="29">
        <f t="shared" si="216"/>
        <v>3</v>
      </c>
      <c r="AF52" s="29">
        <f t="shared" si="216"/>
        <v>3</v>
      </c>
      <c r="AG52" s="29">
        <f t="shared" si="216"/>
        <v>3</v>
      </c>
      <c r="AH52" s="29">
        <f t="shared" si="216"/>
        <v>3</v>
      </c>
      <c r="AI52" s="29" t="str">
        <f t="shared" si="216"/>
        <v/>
      </c>
      <c r="AJ52" s="29"/>
      <c r="AK52" s="29"/>
    </row>
    <row r="53" spans="1:37" x14ac:dyDescent="0.2">
      <c r="A53" s="24" t="s">
        <v>30</v>
      </c>
      <c r="B53" s="27">
        <f t="shared" si="186"/>
        <v>30</v>
      </c>
      <c r="C53" s="159">
        <f>B47/240*180%</f>
        <v>15553.749750000001</v>
      </c>
      <c r="D53" s="30">
        <f t="shared" si="215"/>
        <v>466612.49250000005</v>
      </c>
      <c r="E53" s="29" t="str">
        <f>IF(E57&gt;0, (IF(E50="MF",8,IF(E50="TF",7,IF(E50="CF",12,IF(E50="NF",0, IF(E50="NFS",0, IF(E50="NFF",0, IF(E50="NFFF",0,"")))))))-E57), IF(E50="MF",8,IF(E50="TF",5,IF(E50="CF",12,IF(E50="NF",0, IF(E50="NFS",0, IF(E50="NFF",0, IF(E50="NFFF",0,""))))))))</f>
        <v/>
      </c>
      <c r="F53" s="29" t="str">
        <f t="shared" ref="F53:AI53" si="217">IF(F57&gt;0, (IF(F50="MF",8,IF(F50="TF",7,IF(F50="CF",12,IF(F50="NF",0, IF(F50="NFS",0, IF(F50="NFF",0, IF(F50="NFFF",0,"")))))))-F57), IF(F50="MF",8,IF(F50="TF",5,IF(F50="CF",12,IF(F50="NF",0, IF(F50="NFS",0, IF(F50="NFF",0, IF(F50="NFFF",0,""))))))))</f>
        <v/>
      </c>
      <c r="G53" s="29">
        <f t="shared" si="217"/>
        <v>5</v>
      </c>
      <c r="H53" s="29">
        <f t="shared" si="217"/>
        <v>5</v>
      </c>
      <c r="I53" s="29">
        <f t="shared" si="217"/>
        <v>5</v>
      </c>
      <c r="J53" s="29" t="str">
        <f t="shared" si="217"/>
        <v/>
      </c>
      <c r="K53" s="29" t="str">
        <f t="shared" si="217"/>
        <v/>
      </c>
      <c r="L53" s="29" t="str">
        <f t="shared" si="217"/>
        <v/>
      </c>
      <c r="M53" s="29" t="str">
        <f t="shared" si="217"/>
        <v/>
      </c>
      <c r="N53" s="29" t="str">
        <f t="shared" si="217"/>
        <v/>
      </c>
      <c r="O53" s="29" t="str">
        <f t="shared" si="217"/>
        <v/>
      </c>
      <c r="P53" s="29">
        <f t="shared" si="217"/>
        <v>5</v>
      </c>
      <c r="Q53" s="29" t="str">
        <f t="shared" si="217"/>
        <v/>
      </c>
      <c r="R53" s="29" t="str">
        <f t="shared" si="217"/>
        <v/>
      </c>
      <c r="S53" s="29" t="str">
        <f t="shared" si="217"/>
        <v/>
      </c>
      <c r="T53" s="29" t="str">
        <f t="shared" si="217"/>
        <v/>
      </c>
      <c r="U53" s="29" t="str">
        <f t="shared" si="217"/>
        <v/>
      </c>
      <c r="V53" s="29" t="str">
        <f t="shared" si="217"/>
        <v/>
      </c>
      <c r="W53" s="29">
        <f t="shared" si="217"/>
        <v>5</v>
      </c>
      <c r="X53" s="29" t="str">
        <f t="shared" si="217"/>
        <v/>
      </c>
      <c r="Y53" s="29" t="str">
        <f t="shared" si="217"/>
        <v/>
      </c>
      <c r="Z53" s="29" t="str">
        <f t="shared" si="217"/>
        <v/>
      </c>
      <c r="AA53" s="29" t="str">
        <f t="shared" si="217"/>
        <v/>
      </c>
      <c r="AB53" s="29" t="str">
        <f t="shared" si="217"/>
        <v/>
      </c>
      <c r="AC53" s="29" t="str">
        <f t="shared" si="217"/>
        <v/>
      </c>
      <c r="AD53" s="29">
        <f t="shared" si="217"/>
        <v>5</v>
      </c>
      <c r="AE53" s="29" t="str">
        <f t="shared" si="217"/>
        <v/>
      </c>
      <c r="AF53" s="29" t="str">
        <f t="shared" si="217"/>
        <v/>
      </c>
      <c r="AG53" s="29" t="str">
        <f t="shared" si="217"/>
        <v/>
      </c>
      <c r="AH53" s="29" t="str">
        <f t="shared" si="217"/>
        <v/>
      </c>
      <c r="AI53" s="29" t="str">
        <f t="shared" si="217"/>
        <v/>
      </c>
      <c r="AJ53" s="29"/>
      <c r="AK53" s="29"/>
    </row>
    <row r="54" spans="1:37" x14ac:dyDescent="0.2">
      <c r="A54" s="24" t="s">
        <v>31</v>
      </c>
      <c r="B54" s="27">
        <f t="shared" si="186"/>
        <v>18</v>
      </c>
      <c r="C54" s="159">
        <f>B47/240*215%</f>
        <v>18578.089979166667</v>
      </c>
      <c r="D54" s="30">
        <f t="shared" si="215"/>
        <v>334405.61962499999</v>
      </c>
      <c r="E54" s="29" t="str">
        <f>IF(E58&gt;0,( IF(E50="TF",1,IF(E50="CF",1,IF(E50="NF",5, IF(E50="NFO",2, IF(E50="NFS",6, IF(E50="NFF",8, IF(E50="NFFF",8,"")))))))-E58), IF(E50="TF",3,IF(E50="CF",1,IF(E50="NF",2, IF(E50="NFO",2, IF(E50="NFS",6, IF(E50="NFF",8, IF(E50="NFFF",8,""))))))))</f>
        <v/>
      </c>
      <c r="F54" s="29" t="str">
        <f t="shared" ref="F54:AI54" si="218">IF(F58&gt;0,( IF(F50="TF",1,IF(F50="CF",1,IF(F50="NF",5, IF(F50="NFO",2, IF(F50="NFS",6, IF(F50="NFF",8, IF(F50="NFFF",8,"")))))))-F58), IF(F50="TF",3,IF(F50="CF",1,IF(F50="NF",2, IF(F50="NFO",2, IF(F50="NFS",6, IF(F50="NFF",8, IF(F50="NFFF",8,""))))))))</f>
        <v/>
      </c>
      <c r="G54" s="29">
        <f t="shared" si="218"/>
        <v>3</v>
      </c>
      <c r="H54" s="29">
        <f t="shared" si="218"/>
        <v>3</v>
      </c>
      <c r="I54" s="29">
        <f t="shared" si="218"/>
        <v>3</v>
      </c>
      <c r="J54" s="29" t="str">
        <f t="shared" si="218"/>
        <v/>
      </c>
      <c r="K54" s="29" t="str">
        <f t="shared" si="218"/>
        <v/>
      </c>
      <c r="L54" s="29" t="str">
        <f t="shared" si="218"/>
        <v/>
      </c>
      <c r="M54" s="29" t="str">
        <f t="shared" si="218"/>
        <v/>
      </c>
      <c r="N54" s="29" t="str">
        <f t="shared" si="218"/>
        <v/>
      </c>
      <c r="O54" s="29" t="str">
        <f t="shared" si="218"/>
        <v/>
      </c>
      <c r="P54" s="29">
        <f t="shared" si="218"/>
        <v>3</v>
      </c>
      <c r="Q54" s="29" t="str">
        <f t="shared" si="218"/>
        <v/>
      </c>
      <c r="R54" s="29" t="str">
        <f t="shared" si="218"/>
        <v/>
      </c>
      <c r="S54" s="29" t="str">
        <f t="shared" si="218"/>
        <v/>
      </c>
      <c r="T54" s="29" t="str">
        <f t="shared" si="218"/>
        <v/>
      </c>
      <c r="U54" s="29" t="str">
        <f t="shared" si="218"/>
        <v/>
      </c>
      <c r="V54" s="29" t="str">
        <f t="shared" si="218"/>
        <v/>
      </c>
      <c r="W54" s="29">
        <f t="shared" si="218"/>
        <v>3</v>
      </c>
      <c r="X54" s="29" t="str">
        <f t="shared" si="218"/>
        <v/>
      </c>
      <c r="Y54" s="29" t="str">
        <f t="shared" si="218"/>
        <v/>
      </c>
      <c r="Z54" s="29" t="str">
        <f t="shared" si="218"/>
        <v/>
      </c>
      <c r="AA54" s="29" t="str">
        <f t="shared" si="218"/>
        <v/>
      </c>
      <c r="AB54" s="29" t="str">
        <f t="shared" si="218"/>
        <v/>
      </c>
      <c r="AC54" s="29" t="str">
        <f t="shared" si="218"/>
        <v/>
      </c>
      <c r="AD54" s="29">
        <f t="shared" si="218"/>
        <v>3</v>
      </c>
      <c r="AE54" s="29" t="str">
        <f t="shared" si="218"/>
        <v/>
      </c>
      <c r="AF54" s="29" t="str">
        <f t="shared" si="218"/>
        <v/>
      </c>
      <c r="AG54" s="29" t="str">
        <f t="shared" si="218"/>
        <v/>
      </c>
      <c r="AH54" s="29" t="str">
        <f t="shared" si="218"/>
        <v/>
      </c>
      <c r="AI54" s="29" t="str">
        <f t="shared" si="218"/>
        <v/>
      </c>
      <c r="AJ54" s="29"/>
      <c r="AK54" s="29"/>
    </row>
    <row r="55" spans="1:37" x14ac:dyDescent="0.2">
      <c r="A55" s="9" t="s">
        <v>32</v>
      </c>
      <c r="B55" s="27">
        <f t="shared" si="186"/>
        <v>0</v>
      </c>
      <c r="C55" s="30">
        <f>B47/240*125%</f>
        <v>10801.215104166668</v>
      </c>
      <c r="D55" s="30">
        <f t="shared" si="215"/>
        <v>0</v>
      </c>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29"/>
      <c r="AG55" s="29"/>
      <c r="AH55" s="29"/>
      <c r="AI55" s="29"/>
      <c r="AJ55" s="29"/>
      <c r="AK55" s="29"/>
    </row>
    <row r="56" spans="1:37" x14ac:dyDescent="0.2">
      <c r="A56" s="9" t="s">
        <v>33</v>
      </c>
      <c r="B56" s="27">
        <f t="shared" si="186"/>
        <v>0</v>
      </c>
      <c r="C56" s="30">
        <f>B47/240*175%</f>
        <v>15121.701145833335</v>
      </c>
      <c r="D56" s="30">
        <f t="shared" si="215"/>
        <v>0</v>
      </c>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29"/>
      <c r="AK56" s="29"/>
    </row>
    <row r="57" spans="1:37" x14ac:dyDescent="0.2">
      <c r="A57" s="9" t="s">
        <v>34</v>
      </c>
      <c r="B57" s="27">
        <f t="shared" si="186"/>
        <v>0</v>
      </c>
      <c r="C57" s="30">
        <f>B47/240*200%</f>
        <v>17281.944166666668</v>
      </c>
      <c r="D57" s="32">
        <f t="shared" si="215"/>
        <v>0</v>
      </c>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29"/>
      <c r="AK57" s="29"/>
    </row>
    <row r="58" spans="1:37" x14ac:dyDescent="0.2">
      <c r="A58" s="9" t="s">
        <v>35</v>
      </c>
      <c r="B58" s="27">
        <f t="shared" si="186"/>
        <v>0</v>
      </c>
      <c r="C58" s="30">
        <f>B47/240*250%</f>
        <v>21602.430208333335</v>
      </c>
      <c r="D58" s="34">
        <f t="shared" si="215"/>
        <v>0</v>
      </c>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27"/>
      <c r="AK58" s="27"/>
    </row>
    <row r="59" spans="1:37" x14ac:dyDescent="0.2">
      <c r="B59" s="37">
        <f>SUM(B51:B58)</f>
        <v>240</v>
      </c>
      <c r="C59" s="2"/>
      <c r="D59" s="38">
        <f>ROUND((SUM(D51:D58)),0)</f>
        <v>1018771</v>
      </c>
      <c r="E59" s="39"/>
      <c r="F59" s="40"/>
      <c r="G59" s="41"/>
      <c r="H59" s="41"/>
      <c r="I59" s="41"/>
      <c r="J59" s="41"/>
      <c r="K59" s="41"/>
      <c r="L59" s="39"/>
      <c r="M59" s="40"/>
      <c r="N59" s="41"/>
      <c r="O59" s="41"/>
      <c r="P59" s="41"/>
      <c r="Q59" s="41"/>
      <c r="R59" s="41"/>
      <c r="S59" s="39"/>
      <c r="T59" s="40"/>
      <c r="U59" s="41"/>
      <c r="V59" s="41"/>
      <c r="W59" s="41"/>
      <c r="X59" s="41"/>
      <c r="Y59" s="41"/>
      <c r="Z59" s="39"/>
      <c r="AA59" s="39"/>
      <c r="AB59" s="41"/>
      <c r="AC59" s="41"/>
      <c r="AD59" s="41"/>
      <c r="AE59" s="41"/>
      <c r="AF59" s="41"/>
      <c r="AG59" s="39"/>
      <c r="AH59" s="41"/>
      <c r="AI59" s="41"/>
      <c r="AJ59" s="41"/>
      <c r="AK59" s="41"/>
    </row>
    <row r="60" spans="1:37" x14ac:dyDescent="0.2">
      <c r="B60" s="43">
        <f>SUM(B51:B54)-$AL$4</f>
        <v>64</v>
      </c>
      <c r="D60" s="44"/>
      <c r="E60" s="53"/>
      <c r="F60" s="54"/>
      <c r="G60" s="53"/>
      <c r="H60" s="55"/>
      <c r="I60" s="55"/>
      <c r="J60" s="55"/>
      <c r="K60" s="55"/>
      <c r="L60" s="53"/>
      <c r="M60" s="54"/>
      <c r="N60" s="53"/>
      <c r="O60" s="55"/>
      <c r="P60" s="55"/>
      <c r="Q60" s="55"/>
      <c r="R60" s="55"/>
      <c r="S60" s="53"/>
      <c r="T60" s="54"/>
      <c r="U60" s="53"/>
      <c r="V60" s="55"/>
      <c r="W60" s="55"/>
      <c r="X60" s="55"/>
      <c r="Y60" s="55"/>
      <c r="Z60" s="53"/>
      <c r="AA60" s="53"/>
      <c r="AB60" s="53"/>
      <c r="AC60" s="55"/>
      <c r="AD60" s="55"/>
      <c r="AE60" s="55"/>
      <c r="AF60" s="55"/>
      <c r="AG60" s="53"/>
      <c r="AH60" s="55"/>
      <c r="AI60" s="55"/>
      <c r="AJ60" s="55"/>
      <c r="AK60" s="56"/>
    </row>
    <row r="61" spans="1:37" ht="15.75" customHeight="1" x14ac:dyDescent="0.2">
      <c r="A61" s="9" t="s">
        <v>108</v>
      </c>
      <c r="B61" s="163">
        <f>B47</f>
        <v>2073833.3</v>
      </c>
      <c r="C61" s="164"/>
      <c r="D61" s="165"/>
      <c r="E61" s="10">
        <f t="shared" ref="E61:AF61" si="219">+D61+1</f>
        <v>1</v>
      </c>
      <c r="F61" s="10">
        <f t="shared" si="219"/>
        <v>2</v>
      </c>
      <c r="G61" s="10">
        <f t="shared" si="219"/>
        <v>3</v>
      </c>
      <c r="H61" s="10">
        <f t="shared" si="219"/>
        <v>4</v>
      </c>
      <c r="I61" s="10">
        <f t="shared" si="219"/>
        <v>5</v>
      </c>
      <c r="J61" s="10">
        <f t="shared" si="219"/>
        <v>6</v>
      </c>
      <c r="K61" s="10">
        <f t="shared" si="219"/>
        <v>7</v>
      </c>
      <c r="L61" s="10">
        <f t="shared" si="219"/>
        <v>8</v>
      </c>
      <c r="M61" s="10">
        <f t="shared" si="219"/>
        <v>9</v>
      </c>
      <c r="N61" s="10">
        <f t="shared" si="219"/>
        <v>10</v>
      </c>
      <c r="O61" s="10">
        <f t="shared" si="219"/>
        <v>11</v>
      </c>
      <c r="P61" s="10">
        <f t="shared" si="219"/>
        <v>12</v>
      </c>
      <c r="Q61" s="10">
        <f t="shared" si="219"/>
        <v>13</v>
      </c>
      <c r="R61" s="10">
        <f t="shared" si="219"/>
        <v>14</v>
      </c>
      <c r="S61" s="10">
        <f t="shared" si="219"/>
        <v>15</v>
      </c>
      <c r="T61" s="10">
        <f t="shared" si="219"/>
        <v>16</v>
      </c>
      <c r="U61" s="10">
        <f t="shared" si="219"/>
        <v>17</v>
      </c>
      <c r="V61" s="10">
        <f t="shared" si="219"/>
        <v>18</v>
      </c>
      <c r="W61" s="10">
        <f t="shared" si="219"/>
        <v>19</v>
      </c>
      <c r="X61" s="10">
        <f t="shared" si="219"/>
        <v>20</v>
      </c>
      <c r="Y61" s="10">
        <f t="shared" si="219"/>
        <v>21</v>
      </c>
      <c r="Z61" s="10">
        <f t="shared" si="219"/>
        <v>22</v>
      </c>
      <c r="AA61" s="10">
        <f t="shared" si="219"/>
        <v>23</v>
      </c>
      <c r="AB61" s="10">
        <f t="shared" si="219"/>
        <v>24</v>
      </c>
      <c r="AC61" s="10">
        <f t="shared" si="219"/>
        <v>25</v>
      </c>
      <c r="AD61" s="10">
        <f t="shared" si="219"/>
        <v>26</v>
      </c>
      <c r="AE61" s="10">
        <f t="shared" si="219"/>
        <v>27</v>
      </c>
      <c r="AF61" s="10">
        <f t="shared" si="219"/>
        <v>28</v>
      </c>
      <c r="AG61" s="10">
        <v>29</v>
      </c>
      <c r="AH61" s="10">
        <v>30</v>
      </c>
      <c r="AI61" s="10">
        <v>31</v>
      </c>
      <c r="AJ61" s="12"/>
      <c r="AK61" s="12"/>
    </row>
    <row r="62" spans="1:37" ht="15.75" customHeight="1" x14ac:dyDescent="0.2">
      <c r="A62" s="13"/>
      <c r="B62" s="14" t="s">
        <v>7</v>
      </c>
      <c r="C62" s="14" t="s">
        <v>8</v>
      </c>
      <c r="D62" s="14" t="s">
        <v>9</v>
      </c>
      <c r="E62" s="121" t="s">
        <v>10</v>
      </c>
      <c r="F62" s="19" t="s">
        <v>14</v>
      </c>
      <c r="G62" s="57" t="s">
        <v>15</v>
      </c>
      <c r="H62" s="19" t="s">
        <v>16</v>
      </c>
      <c r="I62" s="19" t="s">
        <v>11</v>
      </c>
      <c r="J62" s="58" t="s">
        <v>11</v>
      </c>
      <c r="K62" s="19" t="s">
        <v>12</v>
      </c>
      <c r="L62" s="19" t="s">
        <v>13</v>
      </c>
      <c r="M62" s="19" t="s">
        <v>14</v>
      </c>
      <c r="N62" s="57" t="s">
        <v>15</v>
      </c>
      <c r="O62" s="19" t="s">
        <v>16</v>
      </c>
      <c r="P62" s="19" t="s">
        <v>11</v>
      </c>
      <c r="Q62" s="58" t="s">
        <v>11</v>
      </c>
      <c r="R62" s="19" t="s">
        <v>12</v>
      </c>
      <c r="S62" s="19" t="s">
        <v>13</v>
      </c>
      <c r="T62" s="19" t="s">
        <v>14</v>
      </c>
      <c r="U62" s="57" t="s">
        <v>15</v>
      </c>
      <c r="V62" s="121" t="s">
        <v>10</v>
      </c>
      <c r="W62" s="19" t="s">
        <v>11</v>
      </c>
      <c r="X62" s="58" t="s">
        <v>11</v>
      </c>
      <c r="Y62" s="19" t="s">
        <v>12</v>
      </c>
      <c r="Z62" s="19" t="s">
        <v>13</v>
      </c>
      <c r="AA62" s="19" t="s">
        <v>14</v>
      </c>
      <c r="AB62" s="57" t="s">
        <v>15</v>
      </c>
      <c r="AC62" s="19" t="s">
        <v>16</v>
      </c>
      <c r="AD62" s="19" t="s">
        <v>11</v>
      </c>
      <c r="AE62" s="58" t="s">
        <v>11</v>
      </c>
      <c r="AF62" s="19" t="s">
        <v>12</v>
      </c>
      <c r="AG62" s="19" t="s">
        <v>13</v>
      </c>
      <c r="AH62" s="19" t="s">
        <v>14</v>
      </c>
      <c r="AI62" s="57" t="s">
        <v>15</v>
      </c>
      <c r="AJ62" s="51"/>
      <c r="AK62" s="20"/>
    </row>
    <row r="63" spans="1:37" ht="15.75" customHeight="1" x14ac:dyDescent="0.2">
      <c r="A63" s="22" t="s">
        <v>18</v>
      </c>
      <c r="B63" s="170" t="s">
        <v>19</v>
      </c>
      <c r="C63" s="171"/>
      <c r="D63" s="172"/>
      <c r="E63" s="19" t="s">
        <v>21</v>
      </c>
      <c r="F63" s="19" t="s">
        <v>21</v>
      </c>
      <c r="G63" s="19" t="s">
        <v>21</v>
      </c>
      <c r="H63" s="19" t="s">
        <v>21</v>
      </c>
      <c r="I63" s="19" t="s">
        <v>21</v>
      </c>
      <c r="J63" s="19" t="s">
        <v>21</v>
      </c>
      <c r="K63" s="19" t="s">
        <v>21</v>
      </c>
      <c r="L63" s="19" t="s">
        <v>21</v>
      </c>
      <c r="M63" s="19" t="s">
        <v>21</v>
      </c>
      <c r="N63" s="19" t="s">
        <v>21</v>
      </c>
      <c r="O63" s="19" t="s">
        <v>21</v>
      </c>
      <c r="P63" s="19" t="s">
        <v>21</v>
      </c>
      <c r="Q63" s="19" t="s">
        <v>21</v>
      </c>
      <c r="R63" s="19" t="s">
        <v>21</v>
      </c>
      <c r="S63" s="19" t="s">
        <v>21</v>
      </c>
      <c r="T63" s="19" t="s">
        <v>21</v>
      </c>
      <c r="U63" s="19" t="s">
        <v>21</v>
      </c>
      <c r="V63" s="19" t="s">
        <v>21</v>
      </c>
      <c r="W63" s="19" t="s">
        <v>21</v>
      </c>
      <c r="X63" s="19" t="s">
        <v>21</v>
      </c>
      <c r="Y63" s="19" t="s">
        <v>21</v>
      </c>
      <c r="Z63" s="19" t="s">
        <v>21</v>
      </c>
      <c r="AA63" s="19" t="s">
        <v>21</v>
      </c>
      <c r="AB63" s="19" t="s">
        <v>21</v>
      </c>
      <c r="AC63" s="19" t="s">
        <v>21</v>
      </c>
      <c r="AD63" s="19" t="s">
        <v>21</v>
      </c>
      <c r="AE63" s="19" t="s">
        <v>21</v>
      </c>
      <c r="AF63" s="19" t="s">
        <v>21</v>
      </c>
      <c r="AG63" s="19" t="s">
        <v>21</v>
      </c>
      <c r="AH63" s="19" t="s">
        <v>21</v>
      </c>
      <c r="AI63" s="19" t="s">
        <v>21</v>
      </c>
      <c r="AJ63" s="52"/>
      <c r="AK63" s="24"/>
    </row>
    <row r="64" spans="1:37" ht="15.75" customHeight="1" x14ac:dyDescent="0.2">
      <c r="A64" s="167" t="s">
        <v>23</v>
      </c>
      <c r="B64" s="168"/>
      <c r="C64" s="168"/>
      <c r="D64" s="169"/>
      <c r="E64" s="25" t="str">
        <f>IF(AND(E63="URG",E62="S"),"URGS",IF(AND(E63="N",E62="F",F62="F"),"NFFF",IF(AND(E63="N",E62="D",F62="F"),"NFF",IF(AND(E63="N",E62="D"),"NFO",IF(AND(E63="N",E62="S"),"NFS",IF(AND(E63="N",E62="F"),"NF",IF(AND(E63="N",E62="D"),"NF",IF(E63="N","N",IF(AND(E63="M",E62="F"),"MF",IF(AND(E63="M",E62="D"),"MF",IF(E63="M","M",IF(AND(E63="T",E62="F"),"TF",IF(AND(E63="T",E62="D"),"TF",IF(E63="T","T",IF(AND(E63="C",E62="F"),"CF",IF(AND(E63="C",E62="D"),"CF",IF(E63="C","C",IF(AND(E63="L",E62="F"),"LF",IF(AND(E63="L",E62="D"),"LF", IF(E63="L","L",IF(E63="SC","PS", IF(E63="SA","PS",IF(E63="TV","PS", IF(E63="MI","PS", IF(E63="MT","PS", IF(E63="URG","URGO",""))))))))))))))))))))))))))</f>
        <v>TF</v>
      </c>
      <c r="F64" s="25" t="str">
        <f>IF(AND(F63="URG",F62="S"),"URGS",IF(AND(F63="N",F62="F",G62="F"),"NFFF",IF(AND(F63="N",F62="D",G62="F"),"NFF",IF(AND(F63="N",F62="D"),"NFO",IF(AND(F63="N",F62="S"),"NFS",IF(AND(F63="N",F62="F"),"NF",IF(AND(F63="N",F62="D"),"NF",IF(F63="N","N",IF(AND(F63="M",F62="F"),"MF",IF(AND(F63="M",F62="D"),"MF",IF(F63="M","M",IF(AND(F63="T",F62="F"),"TF",IF(AND(F63="T",F62="D"),"TF",IF(F63="T","T",IF(AND(F63="C",F62="F"),"CF",IF(AND(F63="C",F62="D"),"CF",IF(F63="C","C",IF(AND(F63="L",F62="F"),"LF",IF(AND(F63="L",F62="D"),"LF", IF(F63="L","L",IF(F63="SC","PS", IF(F63="SA","PS",IF(F63="TV","PS", IF(F63="MI","PS", IF(F63="MT","PS", IF(F63="URG","URGO",""))))))))))))))))))))))))))</f>
        <v>T</v>
      </c>
      <c r="G64" s="25" t="str">
        <f>IF(AND(G63="URG",G62="S"),"URGS",IF(AND(G63="N",G62="F",H62="F"),"NFFF",IF(AND(G63="N",G62="D",H62="F"),"NFF",IF(AND(G63="N",G62="D"),"NFO",IF(AND(G63="N",G62="S"),"NFS",IF(AND(G63="N",G62="F"),"NF",IF(AND(G63="N",G62="D"),"NF",IF(G63="N","N",IF(AND(G63="M",G62="F"),"MF",IF(AND(G63="M",G62="D"),"MF",IF(G63="M","M",IF(AND(G63="T",G62="F"),"TF",IF(AND(G63="T",G62="D"),"TF",IF(G63="T","T",IF(AND(G63="C",G62="F"),"CF",IF(AND(G63="C",G62="D"),"CF",IF(G63="C","C",IF(AND(G63="L",G62="F"),"LF",IF(AND(G63="L",G62="D"),"LF", IF(G63="L","L",IF(G63="SC","PS", IF(G63="SA","PS",IF(G63="TV","PS", IF(G63="MI","PS", IF(G63="MT","PS", IF(G63="URG","URGO",""))))))))))))))))))))))))))</f>
        <v>TF</v>
      </c>
      <c r="H64" s="25" t="str">
        <f>IF(AND(H63="URG",H62="S"),"URGS",IF(AND(H63="N",H62="F",I62="F"),"NFFF",IF(AND(H63="N",H62="D",I62="F"),"NFF",IF(AND(H63="N",H62="D"),"NFO",IF(AND(H63="N",H62="S"),"NFS",IF(AND(H63="N",H62="F"),"NF",IF(AND(H63="N",H62="D"),"NF",IF(H63="N","N",IF(AND(H63="M",H62="F"),"MF",IF(AND(H63="M",H62="D"),"MF",IF(H63="M","M",IF(AND(H63="T",H62="F"),"TF",IF(AND(H63="T",H62="D"),"TF",IF(H63="T","T",IF(AND(H63="C",H62="F"),"CF",IF(AND(H63="C",H62="D"),"CF",IF(H63="C","C",IF(AND(H63="L",H62="F"),"LF",IF(AND(H63="L",H62="D"),"LF", IF(H63="L","L",IF(H63="SC","PS", IF(H63="SA","PS",IF(H63="TV","PS", IF(H63="MI","PS", IF(H63="MT","PS", IF(H63="URG","URGO",""))))))))))))))))))))))))))</f>
        <v>T</v>
      </c>
      <c r="I64" s="25" t="str">
        <f t="shared" ref="I64" si="220">IF(AND(I63="URG",I62="S"),"URGS",IF(AND(I63="N",I62="F",J62="F"),"NFFF",IF(AND(I63="N",I62="D",J62="F"),"NFF",IF(AND(I63="N",I62="D"),"NFO",IF(AND(I63="N",I62="S"),"NFS",IF(AND(I63="N",I62="F"),"NF",IF(AND(I63="N",I62="D"),"NF",IF(I63="N","N",IF(AND(I63="M",I62="F"),"MF",IF(AND(I63="M",I62="D"),"MF",IF(I63="M","M",IF(AND(I63="T",I62="F"),"TF",IF(AND(I63="T",I62="D"),"TF",IF(I63="T","T",IF(AND(I63="C",I62="F"),"CF",IF(AND(I63="C",I62="D"),"CF",IF(I63="C","C",IF(AND(I63="L",I62="F"),"LF",IF(AND(I63="L",I62="D"),"LF", IF(I63="L","L",IF(I63="SC","PS", IF(I63="SA","PS",IF(I63="TV","PS", IF(I63="MI","PS", IF(I63="MT","PS", IF(I63="URG","URGO",""))))))))))))))))))))))))))</f>
        <v>T</v>
      </c>
      <c r="J64" s="25" t="str">
        <f t="shared" ref="J64" si="221">IF(AND(J63="URG",J62="S"),"URGS",IF(AND(J63="N",J62="F",K62="F"),"NFFF",IF(AND(J63="N",J62="D",K62="F"),"NFF",IF(AND(J63="N",J62="D"),"NFO",IF(AND(J63="N",J62="S"),"NFS",IF(AND(J63="N",J62="F"),"NF",IF(AND(J63="N",J62="D"),"NF",IF(J63="N","N",IF(AND(J63="M",J62="F"),"MF",IF(AND(J63="M",J62="D"),"MF",IF(J63="M","M",IF(AND(J63="T",J62="F"),"TF",IF(AND(J63="T",J62="D"),"TF",IF(J63="T","T",IF(AND(J63="C",J62="F"),"CF",IF(AND(J63="C",J62="D"),"CF",IF(J63="C","C",IF(AND(J63="L",J62="F"),"LF",IF(AND(J63="L",J62="D"),"LF", IF(J63="L","L",IF(J63="SC","PS", IF(J63="SA","PS",IF(J63="TV","PS", IF(J63="MI","PS", IF(J63="MT","PS", IF(J63="URG","URGO",""))))))))))))))))))))))))))</f>
        <v>T</v>
      </c>
      <c r="K64" s="25" t="str">
        <f t="shared" ref="K64" si="222">IF(AND(K63="URG",K62="S"),"URGS",IF(AND(K63="N",K62="F",L62="F"),"NFFF",IF(AND(K63="N",K62="D",L62="F"),"NFF",IF(AND(K63="N",K62="D"),"NFO",IF(AND(K63="N",K62="S"),"NFS",IF(AND(K63="N",K62="F"),"NF",IF(AND(K63="N",K62="D"),"NF",IF(K63="N","N",IF(AND(K63="M",K62="F"),"MF",IF(AND(K63="M",K62="D"),"MF",IF(K63="M","M",IF(AND(K63="T",K62="F"),"TF",IF(AND(K63="T",K62="D"),"TF",IF(K63="T","T",IF(AND(K63="C",K62="F"),"CF",IF(AND(K63="C",K62="D"),"CF",IF(K63="C","C",IF(AND(K63="L",K62="F"),"LF",IF(AND(K63="L",K62="D"),"LF", IF(K63="L","L",IF(K63="SC","PS", IF(K63="SA","PS",IF(K63="TV","PS", IF(K63="MI","PS", IF(K63="MT","PS", IF(K63="URG","URGO",""))))))))))))))))))))))))))</f>
        <v>T</v>
      </c>
      <c r="L64" s="25" t="str">
        <f t="shared" ref="L64" si="223">IF(AND(L63="URG",L62="S"),"URGS",IF(AND(L63="N",L62="F",M62="F"),"NFFF",IF(AND(L63="N",L62="D",M62="F"),"NFF",IF(AND(L63="N",L62="D"),"NFO",IF(AND(L63="N",L62="S"),"NFS",IF(AND(L63="N",L62="F"),"NF",IF(AND(L63="N",L62="D"),"NF",IF(L63="N","N",IF(AND(L63="M",L62="F"),"MF",IF(AND(L63="M",L62="D"),"MF",IF(L63="M","M",IF(AND(L63="T",L62="F"),"TF",IF(AND(L63="T",L62="D"),"TF",IF(L63="T","T",IF(AND(L63="C",L62="F"),"CF",IF(AND(L63="C",L62="D"),"CF",IF(L63="C","C",IF(AND(L63="L",L62="F"),"LF",IF(AND(L63="L",L62="D"),"LF", IF(L63="L","L",IF(L63="SC","PS", IF(L63="SA","PS",IF(L63="TV","PS", IF(L63="MI","PS", IF(L63="MT","PS", IF(L63="URG","URGO",""))))))))))))))))))))))))))</f>
        <v>T</v>
      </c>
      <c r="M64" s="25" t="str">
        <f t="shared" ref="M64" si="224">IF(AND(M63="URG",M62="S"),"URGS",IF(AND(M63="N",M62="F",N62="F"),"NFFF",IF(AND(M63="N",M62="D",N62="F"),"NFF",IF(AND(M63="N",M62="D"),"NFO",IF(AND(M63="N",M62="S"),"NFS",IF(AND(M63="N",M62="F"),"NF",IF(AND(M63="N",M62="D"),"NF",IF(M63="N","N",IF(AND(M63="M",M62="F"),"MF",IF(AND(M63="M",M62="D"),"MF",IF(M63="M","M",IF(AND(M63="T",M62="F"),"TF",IF(AND(M63="T",M62="D"),"TF",IF(M63="T","T",IF(AND(M63="C",M62="F"),"CF",IF(AND(M63="C",M62="D"),"CF",IF(M63="C","C",IF(AND(M63="L",M62="F"),"LF",IF(AND(M63="L",M62="D"),"LF", IF(M63="L","L",IF(M63="SC","PS", IF(M63="SA","PS",IF(M63="TV","PS", IF(M63="MI","PS", IF(M63="MT","PS", IF(M63="URG","URGO",""))))))))))))))))))))))))))</f>
        <v>T</v>
      </c>
      <c r="N64" s="25" t="str">
        <f t="shared" ref="N64" si="225">IF(AND(N63="URG",N62="S"),"URGS",IF(AND(N63="N",N62="F",O62="F"),"NFFF",IF(AND(N63="N",N62="D",O62="F"),"NFF",IF(AND(N63="N",N62="D"),"NFO",IF(AND(N63="N",N62="S"),"NFS",IF(AND(N63="N",N62="F"),"NF",IF(AND(N63="N",N62="D"),"NF",IF(N63="N","N",IF(AND(N63="M",N62="F"),"MF",IF(AND(N63="M",N62="D"),"MF",IF(N63="M","M",IF(AND(N63="T",N62="F"),"TF",IF(AND(N63="T",N62="D"),"TF",IF(N63="T","T",IF(AND(N63="C",N62="F"),"CF",IF(AND(N63="C",N62="D"),"CF",IF(N63="C","C",IF(AND(N63="L",N62="F"),"LF",IF(AND(N63="L",N62="D"),"LF", IF(N63="L","L",IF(N63="SC","PS", IF(N63="SA","PS",IF(N63="TV","PS", IF(N63="MI","PS", IF(N63="MT","PS", IF(N63="URG","URGO",""))))))))))))))))))))))))))</f>
        <v>TF</v>
      </c>
      <c r="O64" s="25" t="str">
        <f t="shared" ref="O64" si="226">IF(AND(O63="URG",O62="S"),"URGS",IF(AND(O63="N",O62="F",P62="F"),"NFFF",IF(AND(O63="N",O62="D",P62="F"),"NFF",IF(AND(O63="N",O62="D"),"NFO",IF(AND(O63="N",O62="S"),"NFS",IF(AND(O63="N",O62="F"),"NF",IF(AND(O63="N",O62="D"),"NF",IF(O63="N","N",IF(AND(O63="M",O62="F"),"MF",IF(AND(O63="M",O62="D"),"MF",IF(O63="M","M",IF(AND(O63="T",O62="F"),"TF",IF(AND(O63="T",O62="D"),"TF",IF(O63="T","T",IF(AND(O63="C",O62="F"),"CF",IF(AND(O63="C",O62="D"),"CF",IF(O63="C","C",IF(AND(O63="L",O62="F"),"LF",IF(AND(O63="L",O62="D"),"LF", IF(O63="L","L",IF(O63="SC","PS", IF(O63="SA","PS",IF(O63="TV","PS", IF(O63="MI","PS", IF(O63="MT","PS", IF(O63="URG","URGO",""))))))))))))))))))))))))))</f>
        <v>T</v>
      </c>
      <c r="P64" s="25" t="str">
        <f t="shared" ref="P64" si="227">IF(AND(P63="URG",P62="S"),"URGS",IF(AND(P63="N",P62="F",Q62="F"),"NFFF",IF(AND(P63="N",P62="D",Q62="F"),"NFF",IF(AND(P63="N",P62="D"),"NFO",IF(AND(P63="N",P62="S"),"NFS",IF(AND(P63="N",P62="F"),"NF",IF(AND(P63="N",P62="D"),"NF",IF(P63="N","N",IF(AND(P63="M",P62="F"),"MF",IF(AND(P63="M",P62="D"),"MF",IF(P63="M","M",IF(AND(P63="T",P62="F"),"TF",IF(AND(P63="T",P62="D"),"TF",IF(P63="T","T",IF(AND(P63="C",P62="F"),"CF",IF(AND(P63="C",P62="D"),"CF",IF(P63="C","C",IF(AND(P63="L",P62="F"),"LF",IF(AND(P63="L",P62="D"),"LF", IF(P63="L","L",IF(P63="SC","PS", IF(P63="SA","PS",IF(P63="TV","PS", IF(P63="MI","PS", IF(P63="MT","PS", IF(P63="URG","URGO",""))))))))))))))))))))))))))</f>
        <v>T</v>
      </c>
      <c r="Q64" s="25" t="str">
        <f t="shared" ref="Q64" si="228">IF(AND(Q63="URG",Q62="S"),"URGS",IF(AND(Q63="N",Q62="F",R62="F"),"NFFF",IF(AND(Q63="N",Q62="D",R62="F"),"NFF",IF(AND(Q63="N",Q62="D"),"NFO",IF(AND(Q63="N",Q62="S"),"NFS",IF(AND(Q63="N",Q62="F"),"NF",IF(AND(Q63="N",Q62="D"),"NF",IF(Q63="N","N",IF(AND(Q63="M",Q62="F"),"MF",IF(AND(Q63="M",Q62="D"),"MF",IF(Q63="M","M",IF(AND(Q63="T",Q62="F"),"TF",IF(AND(Q63="T",Q62="D"),"TF",IF(Q63="T","T",IF(AND(Q63="C",Q62="F"),"CF",IF(AND(Q63="C",Q62="D"),"CF",IF(Q63="C","C",IF(AND(Q63="L",Q62="F"),"LF",IF(AND(Q63="L",Q62="D"),"LF", IF(Q63="L","L",IF(Q63="SC","PS", IF(Q63="SA","PS",IF(Q63="TV","PS", IF(Q63="MI","PS", IF(Q63="MT","PS", IF(Q63="URG","URGO",""))))))))))))))))))))))))))</f>
        <v>T</v>
      </c>
      <c r="R64" s="25" t="str">
        <f t="shared" ref="R64" si="229">IF(AND(R63="URG",R62="S"),"URGS",IF(AND(R63="N",R62="F",S62="F"),"NFFF",IF(AND(R63="N",R62="D",S62="F"),"NFF",IF(AND(R63="N",R62="D"),"NFO",IF(AND(R63="N",R62="S"),"NFS",IF(AND(R63="N",R62="F"),"NF",IF(AND(R63="N",R62="D"),"NF",IF(R63="N","N",IF(AND(R63="M",R62="F"),"MF",IF(AND(R63="M",R62="D"),"MF",IF(R63="M","M",IF(AND(R63="T",R62="F"),"TF",IF(AND(R63="T",R62="D"),"TF",IF(R63="T","T",IF(AND(R63="C",R62="F"),"CF",IF(AND(R63="C",R62="D"),"CF",IF(R63="C","C",IF(AND(R63="L",R62="F"),"LF",IF(AND(R63="L",R62="D"),"LF", IF(R63="L","L",IF(R63="SC","PS", IF(R63="SA","PS",IF(R63="TV","PS", IF(R63="MI","PS", IF(R63="MT","PS", IF(R63="URG","URGO",""))))))))))))))))))))))))))</f>
        <v>T</v>
      </c>
      <c r="S64" s="25" t="str">
        <f t="shared" ref="S64" si="230">IF(AND(S63="URG",S62="S"),"URGS",IF(AND(S63="N",S62="F",T62="F"),"NFFF",IF(AND(S63="N",S62="D",T62="F"),"NFF",IF(AND(S63="N",S62="D"),"NFO",IF(AND(S63="N",S62="S"),"NFS",IF(AND(S63="N",S62="F"),"NF",IF(AND(S63="N",S62="D"),"NF",IF(S63="N","N",IF(AND(S63="M",S62="F"),"MF",IF(AND(S63="M",S62="D"),"MF",IF(S63="M","M",IF(AND(S63="T",S62="F"),"TF",IF(AND(S63="T",S62="D"),"TF",IF(S63="T","T",IF(AND(S63="C",S62="F"),"CF",IF(AND(S63="C",S62="D"),"CF",IF(S63="C","C",IF(AND(S63="L",S62="F"),"LF",IF(AND(S63="L",S62="D"),"LF", IF(S63="L","L",IF(S63="SC","PS", IF(S63="SA","PS",IF(S63="TV","PS", IF(S63="MI","PS", IF(S63="MT","PS", IF(S63="URG","URGO",""))))))))))))))))))))))))))</f>
        <v>T</v>
      </c>
      <c r="T64" s="25" t="str">
        <f t="shared" ref="T64" si="231">IF(AND(T63="URG",T62="S"),"URGS",IF(AND(T63="N",T62="F",U62="F"),"NFFF",IF(AND(T63="N",T62="D",U62="F"),"NFF",IF(AND(T63="N",T62="D"),"NFO",IF(AND(T63="N",T62="S"),"NFS",IF(AND(T63="N",T62="F"),"NF",IF(AND(T63="N",T62="D"),"NF",IF(T63="N","N",IF(AND(T63="M",T62="F"),"MF",IF(AND(T63="M",T62="D"),"MF",IF(T63="M","M",IF(AND(T63="T",T62="F"),"TF",IF(AND(T63="T",T62="D"),"TF",IF(T63="T","T",IF(AND(T63="C",T62="F"),"CF",IF(AND(T63="C",T62="D"),"CF",IF(T63="C","C",IF(AND(T63="L",T62="F"),"LF",IF(AND(T63="L",T62="D"),"LF", IF(T63="L","L",IF(T63="SC","PS", IF(T63="SA","PS",IF(T63="TV","PS", IF(T63="MI","PS", IF(T63="MT","PS", IF(T63="URG","URGO",""))))))))))))))))))))))))))</f>
        <v>T</v>
      </c>
      <c r="U64" s="25" t="str">
        <f t="shared" ref="U64" si="232">IF(AND(U63="URG",U62="S"),"URGS",IF(AND(U63="N",U62="F",V62="F"),"NFFF",IF(AND(U63="N",U62="D",V62="F"),"NFF",IF(AND(U63="N",U62="D"),"NFO",IF(AND(U63="N",U62="S"),"NFS",IF(AND(U63="N",U62="F"),"NF",IF(AND(U63="N",U62="D"),"NF",IF(U63="N","N",IF(AND(U63="M",U62="F"),"MF",IF(AND(U63="M",U62="D"),"MF",IF(U63="M","M",IF(AND(U63="T",U62="F"),"TF",IF(AND(U63="T",U62="D"),"TF",IF(U63="T","T",IF(AND(U63="C",U62="F"),"CF",IF(AND(U63="C",U62="D"),"CF",IF(U63="C","C",IF(AND(U63="L",U62="F"),"LF",IF(AND(U63="L",U62="D"),"LF", IF(U63="L","L",IF(U63="SC","PS", IF(U63="SA","PS",IF(U63="TV","PS", IF(U63="MI","PS", IF(U63="MT","PS", IF(U63="URG","URGO",""))))))))))))))))))))))))))</f>
        <v>TF</v>
      </c>
      <c r="V64" s="25" t="str">
        <f t="shared" ref="V64" si="233">IF(AND(V63="URG",V62="S"),"URGS",IF(AND(V63="N",V62="F",W62="F"),"NFFF",IF(AND(V63="N",V62="D",W62="F"),"NFF",IF(AND(V63="N",V62="D"),"NFO",IF(AND(V63="N",V62="S"),"NFS",IF(AND(V63="N",V62="F"),"NF",IF(AND(V63="N",V62="D"),"NF",IF(V63="N","N",IF(AND(V63="M",V62="F"),"MF",IF(AND(V63="M",V62="D"),"MF",IF(V63="M","M",IF(AND(V63="T",V62="F"),"TF",IF(AND(V63="T",V62="D"),"TF",IF(V63="T","T",IF(AND(V63="C",V62="F"),"CF",IF(AND(V63="C",V62="D"),"CF",IF(V63="C","C",IF(AND(V63="L",V62="F"),"LF",IF(AND(V63="L",V62="D"),"LF", IF(V63="L","L",IF(V63="SC","PS", IF(V63="SA","PS",IF(V63="TV","PS", IF(V63="MI","PS", IF(V63="MT","PS", IF(V63="URG","URGO",""))))))))))))))))))))))))))</f>
        <v>TF</v>
      </c>
      <c r="W64" s="25" t="str">
        <f t="shared" ref="W64" si="234">IF(AND(W63="URG",W62="S"),"URGS",IF(AND(W63="N",W62="F",X62="F"),"NFFF",IF(AND(W63="N",W62="D",X62="F"),"NFF",IF(AND(W63="N",W62="D"),"NFO",IF(AND(W63="N",W62="S"),"NFS",IF(AND(W63="N",W62="F"),"NF",IF(AND(W63="N",W62="D"),"NF",IF(W63="N","N",IF(AND(W63="M",W62="F"),"MF",IF(AND(W63="M",W62="D"),"MF",IF(W63="M","M",IF(AND(W63="T",W62="F"),"TF",IF(AND(W63="T",W62="D"),"TF",IF(W63="T","T",IF(AND(W63="C",W62="F"),"CF",IF(AND(W63="C",W62="D"),"CF",IF(W63="C","C",IF(AND(W63="L",W62="F"),"LF",IF(AND(W63="L",W62="D"),"LF", IF(W63="L","L",IF(W63="SC","PS", IF(W63="SA","PS",IF(W63="TV","PS", IF(W63="MI","PS", IF(W63="MT","PS", IF(W63="URG","URGO",""))))))))))))))))))))))))))</f>
        <v>T</v>
      </c>
      <c r="X64" s="25" t="str">
        <f t="shared" ref="X64" si="235">IF(AND(X63="URG",X62="S"),"URGS",IF(AND(X63="N",X62="F",Y62="F"),"NFFF",IF(AND(X63="N",X62="D",Y62="F"),"NFF",IF(AND(X63="N",X62="D"),"NFO",IF(AND(X63="N",X62="S"),"NFS",IF(AND(X63="N",X62="F"),"NF",IF(AND(X63="N",X62="D"),"NF",IF(X63="N","N",IF(AND(X63="M",X62="F"),"MF",IF(AND(X63="M",X62="D"),"MF",IF(X63="M","M",IF(AND(X63="T",X62="F"),"TF",IF(AND(X63="T",X62="D"),"TF",IF(X63="T","T",IF(AND(X63="C",X62="F"),"CF",IF(AND(X63="C",X62="D"),"CF",IF(X63="C","C",IF(AND(X63="L",X62="F"),"LF",IF(AND(X63="L",X62="D"),"LF", IF(X63="L","L",IF(X63="SC","PS", IF(X63="SA","PS",IF(X63="TV","PS", IF(X63="MI","PS", IF(X63="MT","PS", IF(X63="URG","URGO",""))))))))))))))))))))))))))</f>
        <v>T</v>
      </c>
      <c r="Y64" s="25" t="str">
        <f t="shared" ref="Y64" si="236">IF(AND(Y63="URG",Y62="S"),"URGS",IF(AND(Y63="N",Y62="F",Z62="F"),"NFFF",IF(AND(Y63="N",Y62="D",Z62="F"),"NFF",IF(AND(Y63="N",Y62="D"),"NFO",IF(AND(Y63="N",Y62="S"),"NFS",IF(AND(Y63="N",Y62="F"),"NF",IF(AND(Y63="N",Y62="D"),"NF",IF(Y63="N","N",IF(AND(Y63="M",Y62="F"),"MF",IF(AND(Y63="M",Y62="D"),"MF",IF(Y63="M","M",IF(AND(Y63="T",Y62="F"),"TF",IF(AND(Y63="T",Y62="D"),"TF",IF(Y63="T","T",IF(AND(Y63="C",Y62="F"),"CF",IF(AND(Y63="C",Y62="D"),"CF",IF(Y63="C","C",IF(AND(Y63="L",Y62="F"),"LF",IF(AND(Y63="L",Y62="D"),"LF", IF(Y63="L","L",IF(Y63="SC","PS", IF(Y63="SA","PS",IF(Y63="TV","PS", IF(Y63="MI","PS", IF(Y63="MT","PS", IF(Y63="URG","URGO",""))))))))))))))))))))))))))</f>
        <v>T</v>
      </c>
      <c r="Z64" s="25" t="str">
        <f t="shared" ref="Z64" si="237">IF(AND(Z63="URG",Z62="S"),"URGS",IF(AND(Z63="N",Z62="F",AA62="F"),"NFFF",IF(AND(Z63="N",Z62="D",AA62="F"),"NFF",IF(AND(Z63="N",Z62="D"),"NFO",IF(AND(Z63="N",Z62="S"),"NFS",IF(AND(Z63="N",Z62="F"),"NF",IF(AND(Z63="N",Z62="D"),"NF",IF(Z63="N","N",IF(AND(Z63="M",Z62="F"),"MF",IF(AND(Z63="M",Z62="D"),"MF",IF(Z63="M","M",IF(AND(Z63="T",Z62="F"),"TF",IF(AND(Z63="T",Z62="D"),"TF",IF(Z63="T","T",IF(AND(Z63="C",Z62="F"),"CF",IF(AND(Z63="C",Z62="D"),"CF",IF(Z63="C","C",IF(AND(Z63="L",Z62="F"),"LF",IF(AND(Z63="L",Z62="D"),"LF", IF(Z63="L","L",IF(Z63="SC","PS", IF(Z63="SA","PS",IF(Z63="TV","PS", IF(Z63="MI","PS", IF(Z63="MT","PS", IF(Z63="URG","URGO",""))))))))))))))))))))))))))</f>
        <v>T</v>
      </c>
      <c r="AA64" s="25" t="str">
        <f t="shared" ref="AA64" si="238">IF(AND(AA63="URG",AA62="S"),"URGS",IF(AND(AA63="N",AA62="F",AB62="F"),"NFFF",IF(AND(AA63="N",AA62="D",AB62="F"),"NFF",IF(AND(AA63="N",AA62="D"),"NFO",IF(AND(AA63="N",AA62="S"),"NFS",IF(AND(AA63="N",AA62="F"),"NF",IF(AND(AA63="N",AA62="D"),"NF",IF(AA63="N","N",IF(AND(AA63="M",AA62="F"),"MF",IF(AND(AA63="M",AA62="D"),"MF",IF(AA63="M","M",IF(AND(AA63="T",AA62="F"),"TF",IF(AND(AA63="T",AA62="D"),"TF",IF(AA63="T","T",IF(AND(AA63="C",AA62="F"),"CF",IF(AND(AA63="C",AA62="D"),"CF",IF(AA63="C","C",IF(AND(AA63="L",AA62="F"),"LF",IF(AND(AA63="L",AA62="D"),"LF", IF(AA63="L","L",IF(AA63="SC","PS", IF(AA63="SA","PS",IF(AA63="TV","PS", IF(AA63="MI","PS", IF(AA63="MT","PS", IF(AA63="URG","URGO",""))))))))))))))))))))))))))</f>
        <v>T</v>
      </c>
      <c r="AB64" s="25" t="str">
        <f t="shared" ref="AB64" si="239">IF(AND(AB63="URG",AB62="S"),"URGS",IF(AND(AB63="N",AB62="F",AC62="F"),"NFFF",IF(AND(AB63="N",AB62="D",AC62="F"),"NFF",IF(AND(AB63="N",AB62="D"),"NFO",IF(AND(AB63="N",AB62="S"),"NFS",IF(AND(AB63="N",AB62="F"),"NF",IF(AND(AB63="N",AB62="D"),"NF",IF(AB63="N","N",IF(AND(AB63="M",AB62="F"),"MF",IF(AND(AB63="M",AB62="D"),"MF",IF(AB63="M","M",IF(AND(AB63="T",AB62="F"),"TF",IF(AND(AB63="T",AB62="D"),"TF",IF(AB63="T","T",IF(AND(AB63="C",AB62="F"),"CF",IF(AND(AB63="C",AB62="D"),"CF",IF(AB63="C","C",IF(AND(AB63="L",AB62="F"),"LF",IF(AND(AB63="L",AB62="D"),"LF", IF(AB63="L","L",IF(AB63="SC","PS", IF(AB63="SA","PS",IF(AB63="TV","PS", IF(AB63="MI","PS", IF(AB63="MT","PS", IF(AB63="URG","URGO",""))))))))))))))))))))))))))</f>
        <v>TF</v>
      </c>
      <c r="AC64" s="25" t="str">
        <f t="shared" ref="AC64" si="240">IF(AND(AC63="URG",AC62="S"),"URGS",IF(AND(AC63="N",AC62="F",AD62="F"),"NFFF",IF(AND(AC63="N",AC62="D",AD62="F"),"NFF",IF(AND(AC63="N",AC62="D"),"NFO",IF(AND(AC63="N",AC62="S"),"NFS",IF(AND(AC63="N",AC62="F"),"NF",IF(AND(AC63="N",AC62="D"),"NF",IF(AC63="N","N",IF(AND(AC63="M",AC62="F"),"MF",IF(AND(AC63="M",AC62="D"),"MF",IF(AC63="M","M",IF(AND(AC63="T",AC62="F"),"TF",IF(AND(AC63="T",AC62="D"),"TF",IF(AC63="T","T",IF(AND(AC63="C",AC62="F"),"CF",IF(AND(AC63="C",AC62="D"),"CF",IF(AC63="C","C",IF(AND(AC63="L",AC62="F"),"LF",IF(AND(AC63="L",AC62="D"),"LF", IF(AC63="L","L",IF(AC63="SC","PS", IF(AC63="SA","PS",IF(AC63="TV","PS", IF(AC63="MI","PS", IF(AC63="MT","PS", IF(AC63="URG","URGO",""))))))))))))))))))))))))))</f>
        <v>T</v>
      </c>
      <c r="AD64" s="25" t="str">
        <f t="shared" ref="AD64" si="241">IF(AND(AD63="URG",AD62="S"),"URGS",IF(AND(AD63="N",AD62="F",AE62="F"),"NFFF",IF(AND(AD63="N",AD62="D",AE62="F"),"NFF",IF(AND(AD63="N",AD62="D"),"NFO",IF(AND(AD63="N",AD62="S"),"NFS",IF(AND(AD63="N",AD62="F"),"NF",IF(AND(AD63="N",AD62="D"),"NF",IF(AD63="N","N",IF(AND(AD63="M",AD62="F"),"MF",IF(AND(AD63="M",AD62="D"),"MF",IF(AD63="M","M",IF(AND(AD63="T",AD62="F"),"TF",IF(AND(AD63="T",AD62="D"),"TF",IF(AD63="T","T",IF(AND(AD63="C",AD62="F"),"CF",IF(AND(AD63="C",AD62="D"),"CF",IF(AD63="C","C",IF(AND(AD63="L",AD62="F"),"LF",IF(AND(AD63="L",AD62="D"),"LF", IF(AD63="L","L",IF(AD63="SC","PS", IF(AD63="SA","PS",IF(AD63="TV","PS", IF(AD63="MI","PS", IF(AD63="MT","PS", IF(AD63="URG","URGO",""))))))))))))))))))))))))))</f>
        <v>T</v>
      </c>
      <c r="AE64" s="25" t="str">
        <f t="shared" ref="AE64" si="242">IF(AND(AE63="URG",AE62="S"),"URGS",IF(AND(AE63="N",AE62="F",AF62="F"),"NFFF",IF(AND(AE63="N",AE62="D",AF62="F"),"NFF",IF(AND(AE63="N",AE62="D"),"NFO",IF(AND(AE63="N",AE62="S"),"NFS",IF(AND(AE63="N",AE62="F"),"NF",IF(AND(AE63="N",AE62="D"),"NF",IF(AE63="N","N",IF(AND(AE63="M",AE62="F"),"MF",IF(AND(AE63="M",AE62="D"),"MF",IF(AE63="M","M",IF(AND(AE63="T",AE62="F"),"TF",IF(AND(AE63="T",AE62="D"),"TF",IF(AE63="T","T",IF(AND(AE63="C",AE62="F"),"CF",IF(AND(AE63="C",AE62="D"),"CF",IF(AE63="C","C",IF(AND(AE63="L",AE62="F"),"LF",IF(AND(AE63="L",AE62="D"),"LF", IF(AE63="L","L",IF(AE63="SC","PS", IF(AE63="SA","PS",IF(AE63="TV","PS", IF(AE63="MI","PS", IF(AE63="MT","PS", IF(AE63="URG","URGO",""))))))))))))))))))))))))))</f>
        <v>T</v>
      </c>
      <c r="AF64" s="25" t="str">
        <f t="shared" ref="AF64" si="243">IF(AND(AF63="URG",AF62="S"),"URGS",IF(AND(AF63="N",AF62="F",AG62="F"),"NFFF",IF(AND(AF63="N",AF62="D",AG62="F"),"NFF",IF(AND(AF63="N",AF62="D"),"NFO",IF(AND(AF63="N",AF62="S"),"NFS",IF(AND(AF63="N",AF62="F"),"NF",IF(AND(AF63="N",AF62="D"),"NF",IF(AF63="N","N",IF(AND(AF63="M",AF62="F"),"MF",IF(AND(AF63="M",AF62="D"),"MF",IF(AF63="M","M",IF(AND(AF63="T",AF62="F"),"TF",IF(AND(AF63="T",AF62="D"),"TF",IF(AF63="T","T",IF(AND(AF63="C",AF62="F"),"CF",IF(AND(AF63="C",AF62="D"),"CF",IF(AF63="C","C",IF(AND(AF63="L",AF62="F"),"LF",IF(AND(AF63="L",AF62="D"),"LF", IF(AF63="L","L",IF(AF63="SC","PS", IF(AF63="SA","PS",IF(AF63="TV","PS", IF(AF63="MI","PS", IF(AF63="MT","PS", IF(AF63="URG","URGO",""))))))))))))))))))))))))))</f>
        <v>T</v>
      </c>
      <c r="AG64" s="25" t="str">
        <f t="shared" ref="AG64" si="244">IF(AND(AG63="URG",AG62="S"),"URGS",IF(AND(AG63="N",AG62="F",AH62="F"),"NFFF",IF(AND(AG63="N",AG62="D",AH62="F"),"NFF",IF(AND(AG63="N",AG62="D"),"NFO",IF(AND(AG63="N",AG62="S"),"NFS",IF(AND(AG63="N",AG62="F"),"NF",IF(AND(AG63="N",AG62="D"),"NF",IF(AG63="N","N",IF(AND(AG63="M",AG62="F"),"MF",IF(AND(AG63="M",AG62="D"),"MF",IF(AG63="M","M",IF(AND(AG63="T",AG62="F"),"TF",IF(AND(AG63="T",AG62="D"),"TF",IF(AG63="T","T",IF(AND(AG63="C",AG62="F"),"CF",IF(AND(AG63="C",AG62="D"),"CF",IF(AG63="C","C",IF(AND(AG63="L",AG62="F"),"LF",IF(AND(AG63="L",AG62="D"),"LF", IF(AG63="L","L",IF(AG63="SC","PS", IF(AG63="SA","PS",IF(AG63="TV","PS", IF(AG63="MI","PS", IF(AG63="MT","PS", IF(AG63="URG","URGO",""))))))))))))))))))))))))))</f>
        <v>T</v>
      </c>
      <c r="AH64" s="25" t="str">
        <f t="shared" ref="AH64" si="245">IF(AND(AH63="URG",AH62="S"),"URGS",IF(AND(AH63="N",AH62="F",AI62="F"),"NFFF",IF(AND(AH63="N",AH62="D",AI62="F"),"NFF",IF(AND(AH63="N",AH62="D"),"NFO",IF(AND(AH63="N",AH62="S"),"NFS",IF(AND(AH63="N",AH62="F"),"NF",IF(AND(AH63="N",AH62="D"),"NF",IF(AH63="N","N",IF(AND(AH63="M",AH62="F"),"MF",IF(AND(AH63="M",AH62="D"),"MF",IF(AH63="M","M",IF(AND(AH63="T",AH62="F"),"TF",IF(AND(AH63="T",AH62="D"),"TF",IF(AH63="T","T",IF(AND(AH63="C",AH62="F"),"CF",IF(AND(AH63="C",AH62="D"),"CF",IF(AH63="C","C",IF(AND(AH63="L",AH62="F"),"LF",IF(AND(AH63="L",AH62="D"),"LF", IF(AH63="L","L",IF(AH63="SC","PS", IF(AH63="SA","PS",IF(AH63="TV","PS", IF(AH63="MI","PS", IF(AH63="MT","PS", IF(AH63="URG","URGO",""))))))))))))))))))))))))))</f>
        <v>T</v>
      </c>
      <c r="AI64" s="25" t="str">
        <f t="shared" ref="AI64" si="246">IF(AND(AI63="URG",AI62="S"),"URGS",IF(AND(AI63="N",AI62="F",AJ62="F"),"NFFF",IF(AND(AI63="N",AI62="D",AJ62="F"),"NFF",IF(AND(AI63="N",AI62="D"),"NFO",IF(AND(AI63="N",AI62="S"),"NFS",IF(AND(AI63="N",AI62="F"),"NF",IF(AND(AI63="N",AI62="D"),"NF",IF(AI63="N","N",IF(AND(AI63="M",AI62="F"),"MF",IF(AND(AI63="M",AI62="D"),"MF",IF(AI63="M","M",IF(AND(AI63="T",AI62="F"),"TF",IF(AND(AI63="T",AI62="D"),"TF",IF(AI63="T","T",IF(AND(AI63="C",AI62="F"),"CF",IF(AND(AI63="C",AI62="D"),"CF",IF(AI63="C","C",IF(AND(AI63="L",AI62="F"),"LF",IF(AND(AI63="L",AI62="D"),"LF", IF(AI63="L","L",IF(AI63="SC","PS", IF(AI63="SA","PS",IF(AI63="TV","PS", IF(AI63="MI","PS", IF(AI63="MT","PS", IF(AI63="URG","URGO",""))))))))))))))))))))))))))</f>
        <v>TF</v>
      </c>
      <c r="AJ64" s="9"/>
      <c r="AK64" s="9"/>
    </row>
    <row r="65" spans="1:37" x14ac:dyDescent="0.2">
      <c r="A65" s="26" t="s">
        <v>24</v>
      </c>
      <c r="B65" s="27">
        <f t="shared" ref="B65:B72" si="247">SUM(E65:AK65)</f>
        <v>120</v>
      </c>
      <c r="C65" s="158">
        <f>B61/240</f>
        <v>8640.972083333334</v>
      </c>
      <c r="D65" s="28">
        <f>B65*C65*0</f>
        <v>0</v>
      </c>
      <c r="E65" s="59" t="str">
        <f>IF(E69&gt;0,(IF(AND(E64="PS",E62="S"),4,IF(E64="M",6,IF(E64="T",7,IF(E64="C",11,IF(E64="N",0,IF(E64="NF",0,IF(E64="NFO",0, IF(E64="URGS",4,IF(E64="URGO",8, IF(E64="PS",8,""))))))))))-E69), IF(AND(E64="PS",E62="S"),4,IF(E64="M",6,IF(E64="T",5,IF(E64="C",11,IF(E64="N",0,IF(E64="NF",0,IF(E64="NFO",0, IF(E64="URGS",4,IF(E64="URGO",8, IF(E64="PS",8,"")))))))))))</f>
        <v/>
      </c>
      <c r="F65" s="59">
        <f>IF(F69&gt;0,(IF(AND(F64="PS",F62="S"),4,IF(F64="M",6,IF(F64="T",7,IF(F64="C",11,IF(F64="N",0,IF(F64="NF",0,IF(F64="NFO",0, IF(F64="URGS",4,IF(F64="URGO",8, IF(F64="PS",8,""))))))))))-F69), IF(AND(F64="PS",F62="S"),4,IF(F64="M",6,IF(F64="T",5,IF(F64="C",11,IF(F64="N",0,IF(F64="NF",0,IF(F64="NFO",0, IF(F64="URGS",4,IF(F64="URGO",8, IF(F64="PS",8,"")))))))))))</f>
        <v>5</v>
      </c>
      <c r="G65" s="59" t="str">
        <f>IF(G69&gt;0,(IF(AND(G64="PS",G62="S"),4,IF(G64="M",6,IF(G64="T",7,IF(G64="C",11,IF(G64="N",0,IF(G64="NF",0,IF(G64="NFO",0, IF(G64="URGS",4,IF(G64="URGO",8, IF(G64="PS",8,""))))))))))-G69), IF(AND(G64="PS",G62="S"),4,IF(G64="M",6,IF(G64="T",5,IF(G64="C",11,IF(G64="N",0,IF(G64="NF",0,IF(G64="NFO",0, IF(G64="URGS",4,IF(G64="URGO",8, IF(G64="PS",8,"")))))))))))</f>
        <v/>
      </c>
      <c r="H65" s="59">
        <f t="shared" ref="H65" si="248">IF(H69&gt;0,(IF(AND(H64="PS",H62="S"),4,IF(H64="M",6,IF(H64="T",7,IF(H64="C",11,IF(H64="N",0,IF(H64="NF",0,IF(H64="NFO",0, IF(H64="URGS",4,IF(H64="URGO",8, IF(H64="PS",8,""))))))))))-H69), IF(AND(H64="PS",H62="S"),4,IF(H64="M",6,IF(H64="T",5,IF(H64="C",11,IF(H64="N",0,IF(H64="NF",0,IF(H64="NFO",0, IF(H64="URGS",4,IF(H64="URGO",8, IF(H64="PS",8,"")))))))))))</f>
        <v>5</v>
      </c>
      <c r="I65" s="59">
        <f t="shared" ref="I65" si="249">IF(I69&gt;0,(IF(AND(I64="PS",I62="S"),4,IF(I64="M",6,IF(I64="T",7,IF(I64="C",11,IF(I64="N",0,IF(I64="NF",0,IF(I64="NFO",0, IF(I64="URGS",4,IF(I64="URGO",8, IF(I64="PS",8,""))))))))))-I69), IF(AND(I64="PS",I62="S"),4,IF(I64="M",6,IF(I64="T",5,IF(I64="C",11,IF(I64="N",0,IF(I64="NF",0,IF(I64="NFO",0, IF(I64="URGS",4,IF(I64="URGO",8, IF(I64="PS",8,"")))))))))))</f>
        <v>5</v>
      </c>
      <c r="J65" s="59">
        <f t="shared" ref="J65" si="250">IF(J69&gt;0,(IF(AND(J64="PS",J62="S"),4,IF(J64="M",6,IF(J64="T",7,IF(J64="C",11,IF(J64="N",0,IF(J64="NF",0,IF(J64="NFO",0, IF(J64="URGS",4,IF(J64="URGO",8, IF(J64="PS",8,""))))))))))-J69), IF(AND(J64="PS",J62="S"),4,IF(J64="M",6,IF(J64="T",5,IF(J64="C",11,IF(J64="N",0,IF(J64="NF",0,IF(J64="NFO",0, IF(J64="URGS",4,IF(J64="URGO",8, IF(J64="PS",8,"")))))))))))</f>
        <v>5</v>
      </c>
      <c r="K65" s="59">
        <f t="shared" ref="K65" si="251">IF(K69&gt;0,(IF(AND(K64="PS",K62="S"),4,IF(K64="M",6,IF(K64="T",7,IF(K64="C",11,IF(K64="N",0,IF(K64="NF",0,IF(K64="NFO",0, IF(K64="URGS",4,IF(K64="URGO",8, IF(K64="PS",8,""))))))))))-K69), IF(AND(K64="PS",K62="S"),4,IF(K64="M",6,IF(K64="T",5,IF(K64="C",11,IF(K64="N",0,IF(K64="NF",0,IF(K64="NFO",0, IF(K64="URGS",4,IF(K64="URGO",8, IF(K64="PS",8,"")))))))))))</f>
        <v>5</v>
      </c>
      <c r="L65" s="59">
        <f t="shared" ref="L65" si="252">IF(L69&gt;0,(IF(AND(L64="PS",L62="S"),4,IF(L64="M",6,IF(L64="T",7,IF(L64="C",11,IF(L64="N",0,IF(L64="NF",0,IF(L64="NFO",0, IF(L64="URGS",4,IF(L64="URGO",8, IF(L64="PS",8,""))))))))))-L69), IF(AND(L64="PS",L62="S"),4,IF(L64="M",6,IF(L64="T",5,IF(L64="C",11,IF(L64="N",0,IF(L64="NF",0,IF(L64="NFO",0, IF(L64="URGS",4,IF(L64="URGO",8, IF(L64="PS",8,"")))))))))))</f>
        <v>5</v>
      </c>
      <c r="M65" s="59">
        <f t="shared" ref="M65" si="253">IF(M69&gt;0,(IF(AND(M64="PS",M62="S"),4,IF(M64="M",6,IF(M64="T",7,IF(M64="C",11,IF(M64="N",0,IF(M64="NF",0,IF(M64="NFO",0, IF(M64="URGS",4,IF(M64="URGO",8, IF(M64="PS",8,""))))))))))-M69), IF(AND(M64="PS",M62="S"),4,IF(M64="M",6,IF(M64="T",5,IF(M64="C",11,IF(M64="N",0,IF(M64="NF",0,IF(M64="NFO",0, IF(M64="URGS",4,IF(M64="URGO",8, IF(M64="PS",8,"")))))))))))</f>
        <v>5</v>
      </c>
      <c r="N65" s="59" t="str">
        <f t="shared" ref="N65" si="254">IF(N69&gt;0,(IF(AND(N64="PS",N62="S"),4,IF(N64="M",6,IF(N64="T",7,IF(N64="C",11,IF(N64="N",0,IF(N64="NF",0,IF(N64="NFO",0, IF(N64="URGS",4,IF(N64="URGO",8, IF(N64="PS",8,""))))))))))-N69), IF(AND(N64="PS",N62="S"),4,IF(N64="M",6,IF(N64="T",5,IF(N64="C",11,IF(N64="N",0,IF(N64="NF",0,IF(N64="NFO",0, IF(N64="URGS",4,IF(N64="URGO",8, IF(N64="PS",8,"")))))))))))</f>
        <v/>
      </c>
      <c r="O65" s="59">
        <f t="shared" ref="O65" si="255">IF(O69&gt;0,(IF(AND(O64="PS",O62="S"),4,IF(O64="M",6,IF(O64="T",7,IF(O64="C",11,IF(O64="N",0,IF(O64="NF",0,IF(O64="NFO",0, IF(O64="URGS",4,IF(O64="URGO",8, IF(O64="PS",8,""))))))))))-O69), IF(AND(O64="PS",O62="S"),4,IF(O64="M",6,IF(O64="T",5,IF(O64="C",11,IF(O64="N",0,IF(O64="NF",0,IF(O64="NFO",0, IF(O64="URGS",4,IF(O64="URGO",8, IF(O64="PS",8,"")))))))))))</f>
        <v>5</v>
      </c>
      <c r="P65" s="59">
        <f t="shared" ref="P65" si="256">IF(P69&gt;0,(IF(AND(P64="PS",P62="S"),4,IF(P64="M",6,IF(P64="T",7,IF(P64="C",11,IF(P64="N",0,IF(P64="NF",0,IF(P64="NFO",0, IF(P64="URGS",4,IF(P64="URGO",8, IF(P64="PS",8,""))))))))))-P69), IF(AND(P64="PS",P62="S"),4,IF(P64="M",6,IF(P64="T",5,IF(P64="C",11,IF(P64="N",0,IF(P64="NF",0,IF(P64="NFO",0, IF(P64="URGS",4,IF(P64="URGO",8, IF(P64="PS",8,"")))))))))))</f>
        <v>5</v>
      </c>
      <c r="Q65" s="59">
        <f t="shared" ref="Q65" si="257">IF(Q69&gt;0,(IF(AND(Q64="PS",Q62="S"),4,IF(Q64="M",6,IF(Q64="T",7,IF(Q64="C",11,IF(Q64="N",0,IF(Q64="NF",0,IF(Q64="NFO",0, IF(Q64="URGS",4,IF(Q64="URGO",8, IF(Q64="PS",8,""))))))))))-Q69), IF(AND(Q64="PS",Q62="S"),4,IF(Q64="M",6,IF(Q64="T",5,IF(Q64="C",11,IF(Q64="N",0,IF(Q64="NF",0,IF(Q64="NFO",0, IF(Q64="URGS",4,IF(Q64="URGO",8, IF(Q64="PS",8,"")))))))))))</f>
        <v>5</v>
      </c>
      <c r="R65" s="59">
        <f t="shared" ref="R65" si="258">IF(R69&gt;0,(IF(AND(R64="PS",R62="S"),4,IF(R64="M",6,IF(R64="T",7,IF(R64="C",11,IF(R64="N",0,IF(R64="NF",0,IF(R64="NFO",0, IF(R64="URGS",4,IF(R64="URGO",8, IF(R64="PS",8,""))))))))))-R69), IF(AND(R64="PS",R62="S"),4,IF(R64="M",6,IF(R64="T",5,IF(R64="C",11,IF(R64="N",0,IF(R64="NF",0,IF(R64="NFO",0, IF(R64="URGS",4,IF(R64="URGO",8, IF(R64="PS",8,"")))))))))))</f>
        <v>5</v>
      </c>
      <c r="S65" s="59">
        <f t="shared" ref="S65" si="259">IF(S69&gt;0,(IF(AND(S64="PS",S62="S"),4,IF(S64="M",6,IF(S64="T",7,IF(S64="C",11,IF(S64="N",0,IF(S64="NF",0,IF(S64="NFO",0, IF(S64="URGS",4,IF(S64="URGO",8, IF(S64="PS",8,""))))))))))-S69), IF(AND(S64="PS",S62="S"),4,IF(S64="M",6,IF(S64="T",5,IF(S64="C",11,IF(S64="N",0,IF(S64="NF",0,IF(S64="NFO",0, IF(S64="URGS",4,IF(S64="URGO",8, IF(S64="PS",8,"")))))))))))</f>
        <v>5</v>
      </c>
      <c r="T65" s="59">
        <f t="shared" ref="T65" si="260">IF(T69&gt;0,(IF(AND(T64="PS",T62="S"),4,IF(T64="M",6,IF(T64="T",7,IF(T64="C",11,IF(T64="N",0,IF(T64="NF",0,IF(T64="NFO",0, IF(T64="URGS",4,IF(T64="URGO",8, IF(T64="PS",8,""))))))))))-T69), IF(AND(T64="PS",T62="S"),4,IF(T64="M",6,IF(T64="T",5,IF(T64="C",11,IF(T64="N",0,IF(T64="NF",0,IF(T64="NFO",0, IF(T64="URGS",4,IF(T64="URGO",8, IF(T64="PS",8,"")))))))))))</f>
        <v>5</v>
      </c>
      <c r="U65" s="59" t="str">
        <f t="shared" ref="U65" si="261">IF(U69&gt;0,(IF(AND(U64="PS",U62="S"),4,IF(U64="M",6,IF(U64="T",7,IF(U64="C",11,IF(U64="N",0,IF(U64="NF",0,IF(U64="NFO",0, IF(U64="URGS",4,IF(U64="URGO",8, IF(U64="PS",8,""))))))))))-U69), IF(AND(U64="PS",U62="S"),4,IF(U64="M",6,IF(U64="T",5,IF(U64="C",11,IF(U64="N",0,IF(U64="NF",0,IF(U64="NFO",0, IF(U64="URGS",4,IF(U64="URGO",8, IF(U64="PS",8,"")))))))))))</f>
        <v/>
      </c>
      <c r="V65" s="59" t="str">
        <f t="shared" ref="V65" si="262">IF(V69&gt;0,(IF(AND(V64="PS",V62="S"),4,IF(V64="M",6,IF(V64="T",7,IF(V64="C",11,IF(V64="N",0,IF(V64="NF",0,IF(V64="NFO",0, IF(V64="URGS",4,IF(V64="URGO",8, IF(V64="PS",8,""))))))))))-V69), IF(AND(V64="PS",V62="S"),4,IF(V64="M",6,IF(V64="T",5,IF(V64="C",11,IF(V64="N",0,IF(V64="NF",0,IF(V64="NFO",0, IF(V64="URGS",4,IF(V64="URGO",8, IF(V64="PS",8,"")))))))))))</f>
        <v/>
      </c>
      <c r="W65" s="59">
        <f t="shared" ref="W65" si="263">IF(W69&gt;0,(IF(AND(W64="PS",W62="S"),4,IF(W64="M",6,IF(W64="T",7,IF(W64="C",11,IF(W64="N",0,IF(W64="NF",0,IF(W64="NFO",0, IF(W64="URGS",4,IF(W64="URGO",8, IF(W64="PS",8,""))))))))))-W69), IF(AND(W64="PS",W62="S"),4,IF(W64="M",6,IF(W64="T",5,IF(W64="C",11,IF(W64="N",0,IF(W64="NF",0,IF(W64="NFO",0, IF(W64="URGS",4,IF(W64="URGO",8, IF(W64="PS",8,"")))))))))))</f>
        <v>5</v>
      </c>
      <c r="X65" s="59">
        <f t="shared" ref="X65" si="264">IF(X69&gt;0,(IF(AND(X64="PS",X62="S"),4,IF(X64="M",6,IF(X64="T",7,IF(X64="C",11,IF(X64="N",0,IF(X64="NF",0,IF(X64="NFO",0, IF(X64="URGS",4,IF(X64="URGO",8, IF(X64="PS",8,""))))))))))-X69), IF(AND(X64="PS",X62="S"),4,IF(X64="M",6,IF(X64="T",5,IF(X64="C",11,IF(X64="N",0,IF(X64="NF",0,IF(X64="NFO",0, IF(X64="URGS",4,IF(X64="URGO",8, IF(X64="PS",8,"")))))))))))</f>
        <v>5</v>
      </c>
      <c r="Y65" s="59">
        <f t="shared" ref="Y65" si="265">IF(Y69&gt;0,(IF(AND(Y64="PS",Y62="S"),4,IF(Y64="M",6,IF(Y64="T",7,IF(Y64="C",11,IF(Y64="N",0,IF(Y64="NF",0,IF(Y64="NFO",0, IF(Y64="URGS",4,IF(Y64="URGO",8, IF(Y64="PS",8,""))))))))))-Y69), IF(AND(Y64="PS",Y62="S"),4,IF(Y64="M",6,IF(Y64="T",5,IF(Y64="C",11,IF(Y64="N",0,IF(Y64="NF",0,IF(Y64="NFO",0, IF(Y64="URGS",4,IF(Y64="URGO",8, IF(Y64="PS",8,"")))))))))))</f>
        <v>5</v>
      </c>
      <c r="Z65" s="59">
        <f t="shared" ref="Z65" si="266">IF(Z69&gt;0,(IF(AND(Z64="PS",Z62="S"),4,IF(Z64="M",6,IF(Z64="T",7,IF(Z64="C",11,IF(Z64="N",0,IF(Z64="NF",0,IF(Z64="NFO",0, IF(Z64="URGS",4,IF(Z64="URGO",8, IF(Z64="PS",8,""))))))))))-Z69), IF(AND(Z64="PS",Z62="S"),4,IF(Z64="M",6,IF(Z64="T",5,IF(Z64="C",11,IF(Z64="N",0,IF(Z64="NF",0,IF(Z64="NFO",0, IF(Z64="URGS",4,IF(Z64="URGO",8, IF(Z64="PS",8,"")))))))))))</f>
        <v>5</v>
      </c>
      <c r="AA65" s="59">
        <f t="shared" ref="AA65" si="267">IF(AA69&gt;0,(IF(AND(AA64="PS",AA62="S"),4,IF(AA64="M",6,IF(AA64="T",7,IF(AA64="C",11,IF(AA64="N",0,IF(AA64="NF",0,IF(AA64="NFO",0, IF(AA64="URGS",4,IF(AA64="URGO",8, IF(AA64="PS",8,""))))))))))-AA69), IF(AND(AA64="PS",AA62="S"),4,IF(AA64="M",6,IF(AA64="T",5,IF(AA64="C",11,IF(AA64="N",0,IF(AA64="NF",0,IF(AA64="NFO",0, IF(AA64="URGS",4,IF(AA64="URGO",8, IF(AA64="PS",8,"")))))))))))</f>
        <v>5</v>
      </c>
      <c r="AB65" s="59" t="str">
        <f t="shared" ref="AB65" si="268">IF(AB69&gt;0,(IF(AND(AB64="PS",AB62="S"),4,IF(AB64="M",6,IF(AB64="T",7,IF(AB64="C",11,IF(AB64="N",0,IF(AB64="NF",0,IF(AB64="NFO",0, IF(AB64="URGS",4,IF(AB64="URGO",8, IF(AB64="PS",8,""))))))))))-AB69), IF(AND(AB64="PS",AB62="S"),4,IF(AB64="M",6,IF(AB64="T",5,IF(AB64="C",11,IF(AB64="N",0,IF(AB64="NF",0,IF(AB64="NFO",0, IF(AB64="URGS",4,IF(AB64="URGO",8, IF(AB64="PS",8,"")))))))))))</f>
        <v/>
      </c>
      <c r="AC65" s="59">
        <f t="shared" ref="AC65" si="269">IF(AC69&gt;0,(IF(AND(AC64="PS",AC62="S"),4,IF(AC64="M",6,IF(AC64="T",7,IF(AC64="C",11,IF(AC64="N",0,IF(AC64="NF",0,IF(AC64="NFO",0, IF(AC64="URGS",4,IF(AC64="URGO",8, IF(AC64="PS",8,""))))))))))-AC69), IF(AND(AC64="PS",AC62="S"),4,IF(AC64="M",6,IF(AC64="T",5,IF(AC64="C",11,IF(AC64="N",0,IF(AC64="NF",0,IF(AC64="NFO",0, IF(AC64="URGS",4,IF(AC64="URGO",8, IF(AC64="PS",8,"")))))))))))</f>
        <v>5</v>
      </c>
      <c r="AD65" s="59">
        <f t="shared" ref="AD65" si="270">IF(AD69&gt;0,(IF(AND(AD64="PS",AD62="S"),4,IF(AD64="M",6,IF(AD64="T",7,IF(AD64="C",11,IF(AD64="N",0,IF(AD64="NF",0,IF(AD64="NFO",0, IF(AD64="URGS",4,IF(AD64="URGO",8, IF(AD64="PS",8,""))))))))))-AD69), IF(AND(AD64="PS",AD62="S"),4,IF(AD64="M",6,IF(AD64="T",5,IF(AD64="C",11,IF(AD64="N",0,IF(AD64="NF",0,IF(AD64="NFO",0, IF(AD64="URGS",4,IF(AD64="URGO",8, IF(AD64="PS",8,"")))))))))))</f>
        <v>5</v>
      </c>
      <c r="AE65" s="59">
        <f t="shared" ref="AE65" si="271">IF(AE69&gt;0,(IF(AND(AE64="PS",AE62="S"),4,IF(AE64="M",6,IF(AE64="T",7,IF(AE64="C",11,IF(AE64="N",0,IF(AE64="NF",0,IF(AE64="NFO",0, IF(AE64="URGS",4,IF(AE64="URGO",8, IF(AE64="PS",8,""))))))))))-AE69), IF(AND(AE64="PS",AE62="S"),4,IF(AE64="M",6,IF(AE64="T",5,IF(AE64="C",11,IF(AE64="N",0,IF(AE64="NF",0,IF(AE64="NFO",0, IF(AE64="URGS",4,IF(AE64="URGO",8, IF(AE64="PS",8,"")))))))))))</f>
        <v>5</v>
      </c>
      <c r="AF65" s="59">
        <f t="shared" ref="AF65" si="272">IF(AF69&gt;0,(IF(AND(AF64="PS",AF62="S"),4,IF(AF64="M",6,IF(AF64="T",7,IF(AF64="C",11,IF(AF64="N",0,IF(AF64="NF",0,IF(AF64="NFO",0, IF(AF64="URGS",4,IF(AF64="URGO",8, IF(AF64="PS",8,""))))))))))-AF69), IF(AND(AF64="PS",AF62="S"),4,IF(AF64="M",6,IF(AF64="T",5,IF(AF64="C",11,IF(AF64="N",0,IF(AF64="NF",0,IF(AF64="NFO",0, IF(AF64="URGS",4,IF(AF64="URGO",8, IF(AF64="PS",8,"")))))))))))</f>
        <v>5</v>
      </c>
      <c r="AG65" s="59">
        <f t="shared" ref="AG65" si="273">IF(AG69&gt;0,(IF(AND(AG64="PS",AG62="S"),4,IF(AG64="M",6,IF(AG64="T",7,IF(AG64="C",11,IF(AG64="N",0,IF(AG64="NF",0,IF(AG64="NFO",0, IF(AG64="URGS",4,IF(AG64="URGO",8, IF(AG64="PS",8,""))))))))))-AG69), IF(AND(AG64="PS",AG62="S"),4,IF(AG64="M",6,IF(AG64="T",5,IF(AG64="C",11,IF(AG64="N",0,IF(AG64="NF",0,IF(AG64="NFO",0, IF(AG64="URGS",4,IF(AG64="URGO",8, IF(AG64="PS",8,"")))))))))))</f>
        <v>5</v>
      </c>
      <c r="AH65" s="59">
        <f t="shared" ref="AH65" si="274">IF(AH69&gt;0,(IF(AND(AH64="PS",AH62="S"),4,IF(AH64="M",6,IF(AH64="T",7,IF(AH64="C",11,IF(AH64="N",0,IF(AH64="NF",0,IF(AH64="NFO",0, IF(AH64="URGS",4,IF(AH64="URGO",8, IF(AH64="PS",8,""))))))))))-AH69), IF(AND(AH64="PS",AH62="S"),4,IF(AH64="M",6,IF(AH64="T",5,IF(AH64="C",11,IF(AH64="N",0,IF(AH64="NF",0,IF(AH64="NFO",0, IF(AH64="URGS",4,IF(AH64="URGO",8, IF(AH64="PS",8,"")))))))))))</f>
        <v>5</v>
      </c>
      <c r="AI65" s="59" t="str">
        <f t="shared" ref="AI65" si="275">IF(AI69&gt;0,(IF(AND(AI64="PS",AI62="S"),4,IF(AI64="M",6,IF(AI64="T",7,IF(AI64="C",11,IF(AI64="N",0,IF(AI64="NF",0,IF(AI64="NFO",0, IF(AI64="URGS",4,IF(AI64="URGO",8, IF(AI64="PS",8,""))))))))))-AI69), IF(AND(AI64="PS",AI62="S"),4,IF(AI64="M",6,IF(AI64="T",5,IF(AI64="C",11,IF(AI64="N",0,IF(AI64="NF",0,IF(AI64="NFO",0, IF(AI64="URGS",4,IF(AI64="URGO",8, IF(AI64="PS",8,"")))))))))))</f>
        <v/>
      </c>
      <c r="AJ65" s="29"/>
      <c r="AK65" s="29"/>
    </row>
    <row r="66" spans="1:37" ht="15.75" customHeight="1" x14ac:dyDescent="0.2">
      <c r="A66" s="24" t="s">
        <v>28</v>
      </c>
      <c r="B66" s="27">
        <f t="shared" si="247"/>
        <v>72</v>
      </c>
      <c r="C66" s="159">
        <f>B61/240*35%</f>
        <v>3024.3402291666666</v>
      </c>
      <c r="D66" s="30">
        <f t="shared" ref="D66:D72" si="276">B66*C66</f>
        <v>217752.49650000001</v>
      </c>
      <c r="E66" s="29" t="str">
        <f>IF(E70&gt;0,(IF(E64="T",3,IF(E64="C",0,IF(E64="N",11,IF(E64="NF",6, IF(E64="NFO",6, IF(E64="NFS",2,""))))))-E70), IF(E64="T",3,IF(E64="C",0,IF(E64="N",8,IF(E64="NF",6, IF(E64="NFO",6, IF(E64="NFS",2,"")))))))</f>
        <v/>
      </c>
      <c r="F66" s="29">
        <f>IF(F70&gt;0,(IF(F64="T",3,IF(F64="C",0,IF(F64="N",11,IF(F64="NF",6, IF(F64="NFO",6, IF(F64="NFS",2,""))))))-F70), IF(F64="T",3,IF(F64="C",0,IF(F64="N",8,IF(F64="NF",6, IF(F64="NFO",6, IF(F64="NFS",2,"")))))))</f>
        <v>3</v>
      </c>
      <c r="G66" s="29" t="str">
        <f>IF(G70&gt;0,(IF(G64="T",3,IF(G64="C",0,IF(G64="N",11,IF(G64="NF",6, IF(G64="NFO",6, IF(G64="NFS",2,""))))))-G70), IF(G64="T",3,IF(G64="C",0,IF(G64="N",8,IF(G64="NF",6, IF(G64="NFO",6, IF(G64="NFS",2,"")))))))</f>
        <v/>
      </c>
      <c r="H66" s="29">
        <f t="shared" ref="H66:AI66" si="277">IF(H70&gt;0,(IF(H64="T",3,IF(H64="C",0,IF(H64="N",11,IF(H64="NF",6, IF(H64="NFO",6, IF(H64="NFS",2,""))))))-H70), IF(H64="T",3,IF(H64="C",0,IF(H64="N",8,IF(H64="NF",6, IF(H64="NFO",6, IF(H64="NFS",2,"")))))))</f>
        <v>3</v>
      </c>
      <c r="I66" s="29">
        <f t="shared" si="277"/>
        <v>3</v>
      </c>
      <c r="J66" s="29">
        <f t="shared" si="277"/>
        <v>3</v>
      </c>
      <c r="K66" s="29">
        <f t="shared" si="277"/>
        <v>3</v>
      </c>
      <c r="L66" s="29">
        <f t="shared" si="277"/>
        <v>3</v>
      </c>
      <c r="M66" s="29">
        <f t="shared" si="277"/>
        <v>3</v>
      </c>
      <c r="N66" s="29" t="str">
        <f t="shared" si="277"/>
        <v/>
      </c>
      <c r="O66" s="29">
        <f t="shared" si="277"/>
        <v>3</v>
      </c>
      <c r="P66" s="29">
        <f t="shared" si="277"/>
        <v>3</v>
      </c>
      <c r="Q66" s="29">
        <f t="shared" si="277"/>
        <v>3</v>
      </c>
      <c r="R66" s="29">
        <f t="shared" si="277"/>
        <v>3</v>
      </c>
      <c r="S66" s="29">
        <f t="shared" si="277"/>
        <v>3</v>
      </c>
      <c r="T66" s="29">
        <f t="shared" si="277"/>
        <v>3</v>
      </c>
      <c r="U66" s="29" t="str">
        <f t="shared" si="277"/>
        <v/>
      </c>
      <c r="V66" s="29" t="str">
        <f t="shared" si="277"/>
        <v/>
      </c>
      <c r="W66" s="29">
        <f t="shared" si="277"/>
        <v>3</v>
      </c>
      <c r="X66" s="29">
        <f t="shared" si="277"/>
        <v>3</v>
      </c>
      <c r="Y66" s="29">
        <f t="shared" si="277"/>
        <v>3</v>
      </c>
      <c r="Z66" s="29">
        <f t="shared" si="277"/>
        <v>3</v>
      </c>
      <c r="AA66" s="29">
        <f t="shared" si="277"/>
        <v>3</v>
      </c>
      <c r="AB66" s="29" t="str">
        <f t="shared" si="277"/>
        <v/>
      </c>
      <c r="AC66" s="29">
        <f t="shared" si="277"/>
        <v>3</v>
      </c>
      <c r="AD66" s="29">
        <f t="shared" si="277"/>
        <v>3</v>
      </c>
      <c r="AE66" s="29">
        <f t="shared" si="277"/>
        <v>3</v>
      </c>
      <c r="AF66" s="29">
        <f t="shared" si="277"/>
        <v>3</v>
      </c>
      <c r="AG66" s="29">
        <f t="shared" si="277"/>
        <v>3</v>
      </c>
      <c r="AH66" s="29">
        <f t="shared" si="277"/>
        <v>3</v>
      </c>
      <c r="AI66" s="29" t="str">
        <f t="shared" si="277"/>
        <v/>
      </c>
      <c r="AJ66" s="29"/>
      <c r="AK66" s="29"/>
    </row>
    <row r="67" spans="1:37" ht="15.75" customHeight="1" x14ac:dyDescent="0.2">
      <c r="A67" s="24" t="s">
        <v>30</v>
      </c>
      <c r="B67" s="27">
        <f t="shared" si="247"/>
        <v>35</v>
      </c>
      <c r="C67" s="159">
        <f>B61/240*180%</f>
        <v>15553.749750000001</v>
      </c>
      <c r="D67" s="30">
        <f t="shared" si="276"/>
        <v>544381.24125000008</v>
      </c>
      <c r="E67" s="29">
        <f>IF(E71&gt;0, (IF(E64="MF",8,IF(E64="TF",7,IF(E64="CF",12,IF(E64="NF",0, IF(E64="NFS",0, IF(E64="NFF",0, IF(E64="NFFF",0,"")))))))-E71), IF(E64="MF",8,IF(E64="TF",5,IF(E64="CF",12,IF(E64="NF",0, IF(E64="NFS",0, IF(E64="NFF",0, IF(E64="NFFF",0,""))))))))</f>
        <v>5</v>
      </c>
      <c r="F67" s="29" t="str">
        <f t="shared" ref="F67:AI67" si="278">IF(F71&gt;0, (IF(F64="MF",8,IF(F64="TF",7,IF(F64="CF",12,IF(F64="NF",0, IF(F64="NFS",0, IF(F64="NFF",0, IF(F64="NFFF",0,"")))))))-F71), IF(F64="MF",8,IF(F64="TF",5,IF(F64="CF",12,IF(F64="NF",0, IF(F64="NFS",0, IF(F64="NFF",0, IF(F64="NFFF",0,""))))))))</f>
        <v/>
      </c>
      <c r="G67" s="29">
        <f t="shared" si="278"/>
        <v>5</v>
      </c>
      <c r="H67" s="29" t="str">
        <f t="shared" si="278"/>
        <v/>
      </c>
      <c r="I67" s="29" t="str">
        <f t="shared" si="278"/>
        <v/>
      </c>
      <c r="J67" s="29" t="str">
        <f t="shared" si="278"/>
        <v/>
      </c>
      <c r="K67" s="29" t="str">
        <f t="shared" si="278"/>
        <v/>
      </c>
      <c r="L67" s="29" t="str">
        <f t="shared" si="278"/>
        <v/>
      </c>
      <c r="M67" s="29" t="str">
        <f t="shared" si="278"/>
        <v/>
      </c>
      <c r="N67" s="29">
        <f t="shared" si="278"/>
        <v>5</v>
      </c>
      <c r="O67" s="29" t="str">
        <f t="shared" si="278"/>
        <v/>
      </c>
      <c r="P67" s="29" t="str">
        <f t="shared" si="278"/>
        <v/>
      </c>
      <c r="Q67" s="29" t="str">
        <f t="shared" si="278"/>
        <v/>
      </c>
      <c r="R67" s="29" t="str">
        <f t="shared" si="278"/>
        <v/>
      </c>
      <c r="S67" s="29" t="str">
        <f t="shared" si="278"/>
        <v/>
      </c>
      <c r="T67" s="29" t="str">
        <f t="shared" si="278"/>
        <v/>
      </c>
      <c r="U67" s="29">
        <f t="shared" si="278"/>
        <v>5</v>
      </c>
      <c r="V67" s="29">
        <f t="shared" si="278"/>
        <v>5</v>
      </c>
      <c r="W67" s="29" t="str">
        <f t="shared" si="278"/>
        <v/>
      </c>
      <c r="X67" s="29" t="str">
        <f t="shared" si="278"/>
        <v/>
      </c>
      <c r="Y67" s="29" t="str">
        <f t="shared" si="278"/>
        <v/>
      </c>
      <c r="Z67" s="29" t="str">
        <f t="shared" si="278"/>
        <v/>
      </c>
      <c r="AA67" s="29" t="str">
        <f t="shared" si="278"/>
        <v/>
      </c>
      <c r="AB67" s="29">
        <f t="shared" si="278"/>
        <v>5</v>
      </c>
      <c r="AC67" s="29" t="str">
        <f t="shared" si="278"/>
        <v/>
      </c>
      <c r="AD67" s="29" t="str">
        <f t="shared" si="278"/>
        <v/>
      </c>
      <c r="AE67" s="29" t="str">
        <f t="shared" si="278"/>
        <v/>
      </c>
      <c r="AF67" s="29" t="str">
        <f t="shared" si="278"/>
        <v/>
      </c>
      <c r="AG67" s="29" t="str">
        <f t="shared" si="278"/>
        <v/>
      </c>
      <c r="AH67" s="29" t="str">
        <f t="shared" si="278"/>
        <v/>
      </c>
      <c r="AI67" s="29">
        <f t="shared" si="278"/>
        <v>5</v>
      </c>
      <c r="AJ67" s="29"/>
      <c r="AK67" s="29"/>
    </row>
    <row r="68" spans="1:37" ht="15.75" customHeight="1" x14ac:dyDescent="0.2">
      <c r="A68" s="24" t="s">
        <v>31</v>
      </c>
      <c r="B68" s="27">
        <f t="shared" si="247"/>
        <v>21</v>
      </c>
      <c r="C68" s="159">
        <f>B61/240*215%</f>
        <v>18578.089979166667</v>
      </c>
      <c r="D68" s="30">
        <f t="shared" si="276"/>
        <v>390139.8895625</v>
      </c>
      <c r="E68" s="29">
        <f>IF(E72&gt;0,( IF(E64="TF",1,IF(E64="CF",1,IF(E64="NF",5, IF(E64="NFO",2, IF(E64="NFS",6, IF(E64="NFF",8, IF(E64="NFFF",8,"")))))))-E72), IF(E64="TF",3,IF(E64="CF",1,IF(E64="NF",2, IF(E64="NFO",2, IF(E64="NFS",6, IF(E64="NFF",8, IF(E64="NFFF",8,""))))))))</f>
        <v>3</v>
      </c>
      <c r="F68" s="29" t="str">
        <f t="shared" ref="F68:AI68" si="279">IF(F72&gt;0,( IF(F64="TF",1,IF(F64="CF",1,IF(F64="NF",5, IF(F64="NFO",2, IF(F64="NFS",6, IF(F64="NFF",8, IF(F64="NFFF",8,"")))))))-F72), IF(F64="TF",3,IF(F64="CF",1,IF(F64="NF",2, IF(F64="NFO",2, IF(F64="NFS",6, IF(F64="NFF",8, IF(F64="NFFF",8,""))))))))</f>
        <v/>
      </c>
      <c r="G68" s="29">
        <f t="shared" si="279"/>
        <v>3</v>
      </c>
      <c r="H68" s="29" t="str">
        <f t="shared" si="279"/>
        <v/>
      </c>
      <c r="I68" s="29" t="str">
        <f t="shared" si="279"/>
        <v/>
      </c>
      <c r="J68" s="29" t="str">
        <f t="shared" si="279"/>
        <v/>
      </c>
      <c r="K68" s="29" t="str">
        <f t="shared" si="279"/>
        <v/>
      </c>
      <c r="L68" s="29" t="str">
        <f t="shared" si="279"/>
        <v/>
      </c>
      <c r="M68" s="29" t="str">
        <f t="shared" si="279"/>
        <v/>
      </c>
      <c r="N68" s="29">
        <f t="shared" si="279"/>
        <v>3</v>
      </c>
      <c r="O68" s="29" t="str">
        <f t="shared" si="279"/>
        <v/>
      </c>
      <c r="P68" s="29" t="str">
        <f t="shared" si="279"/>
        <v/>
      </c>
      <c r="Q68" s="29" t="str">
        <f t="shared" si="279"/>
        <v/>
      </c>
      <c r="R68" s="29" t="str">
        <f t="shared" si="279"/>
        <v/>
      </c>
      <c r="S68" s="29" t="str">
        <f t="shared" si="279"/>
        <v/>
      </c>
      <c r="T68" s="29" t="str">
        <f t="shared" si="279"/>
        <v/>
      </c>
      <c r="U68" s="29">
        <f t="shared" si="279"/>
        <v>3</v>
      </c>
      <c r="V68" s="29">
        <f t="shared" si="279"/>
        <v>3</v>
      </c>
      <c r="W68" s="29" t="str">
        <f t="shared" si="279"/>
        <v/>
      </c>
      <c r="X68" s="29" t="str">
        <f t="shared" si="279"/>
        <v/>
      </c>
      <c r="Y68" s="29" t="str">
        <f t="shared" si="279"/>
        <v/>
      </c>
      <c r="Z68" s="29" t="str">
        <f t="shared" si="279"/>
        <v/>
      </c>
      <c r="AA68" s="29" t="str">
        <f t="shared" si="279"/>
        <v/>
      </c>
      <c r="AB68" s="29">
        <f t="shared" si="279"/>
        <v>3</v>
      </c>
      <c r="AC68" s="29" t="str">
        <f t="shared" si="279"/>
        <v/>
      </c>
      <c r="AD68" s="29" t="str">
        <f t="shared" si="279"/>
        <v/>
      </c>
      <c r="AE68" s="29" t="str">
        <f t="shared" si="279"/>
        <v/>
      </c>
      <c r="AF68" s="29" t="str">
        <f t="shared" si="279"/>
        <v/>
      </c>
      <c r="AG68" s="29" t="str">
        <f t="shared" si="279"/>
        <v/>
      </c>
      <c r="AH68" s="29" t="str">
        <f t="shared" si="279"/>
        <v/>
      </c>
      <c r="AI68" s="29">
        <f t="shared" si="279"/>
        <v>3</v>
      </c>
      <c r="AJ68" s="29"/>
      <c r="AK68" s="29"/>
    </row>
    <row r="69" spans="1:37" ht="15.75" customHeight="1" x14ac:dyDescent="0.2">
      <c r="A69" s="9" t="s">
        <v>32</v>
      </c>
      <c r="B69" s="27">
        <f t="shared" si="247"/>
        <v>0</v>
      </c>
      <c r="C69" s="30">
        <f>B61/240*125%</f>
        <v>10801.215104166668</v>
      </c>
      <c r="D69" s="30">
        <f t="shared" si="276"/>
        <v>0</v>
      </c>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29"/>
      <c r="AK69" s="29"/>
    </row>
    <row r="70" spans="1:37" ht="15.75" customHeight="1" x14ac:dyDescent="0.2">
      <c r="A70" s="9" t="s">
        <v>33</v>
      </c>
      <c r="B70" s="27">
        <f t="shared" si="247"/>
        <v>0</v>
      </c>
      <c r="C70" s="30">
        <f>B61/240*175%</f>
        <v>15121.701145833335</v>
      </c>
      <c r="D70" s="30">
        <f t="shared" si="276"/>
        <v>0</v>
      </c>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29"/>
      <c r="AK70" s="29"/>
    </row>
    <row r="71" spans="1:37" ht="15.75" customHeight="1" x14ac:dyDescent="0.2">
      <c r="A71" s="9" t="s">
        <v>34</v>
      </c>
      <c r="B71" s="27">
        <f t="shared" si="247"/>
        <v>0</v>
      </c>
      <c r="C71" s="30">
        <f>B61/240*200%</f>
        <v>17281.944166666668</v>
      </c>
      <c r="D71" s="32">
        <f t="shared" si="276"/>
        <v>0</v>
      </c>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29"/>
      <c r="AK71" s="29"/>
    </row>
    <row r="72" spans="1:37" ht="15.75" customHeight="1" x14ac:dyDescent="0.2">
      <c r="A72" s="9" t="s">
        <v>35</v>
      </c>
      <c r="B72" s="27">
        <f t="shared" si="247"/>
        <v>0</v>
      </c>
      <c r="C72" s="30">
        <f>B61/240*250%</f>
        <v>21602.430208333335</v>
      </c>
      <c r="D72" s="34">
        <f t="shared" si="276"/>
        <v>0</v>
      </c>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27"/>
      <c r="AK72" s="27"/>
    </row>
    <row r="73" spans="1:37" ht="15.75" customHeight="1" x14ac:dyDescent="0.2">
      <c r="B73" s="37">
        <f>SUM(B65:B72)</f>
        <v>248</v>
      </c>
      <c r="C73" s="2"/>
      <c r="D73" s="38">
        <f>ROUND((SUM(D65:D72)),0)</f>
        <v>1152274</v>
      </c>
      <c r="E73" s="39"/>
      <c r="F73" s="40"/>
      <c r="G73" s="41"/>
      <c r="H73" s="41"/>
      <c r="I73" s="41"/>
      <c r="J73" s="41"/>
      <c r="K73" s="41"/>
      <c r="L73" s="39"/>
      <c r="M73" s="40"/>
      <c r="N73" s="41"/>
      <c r="O73" s="41"/>
      <c r="P73" s="41"/>
      <c r="Q73" s="41"/>
      <c r="R73" s="41"/>
      <c r="S73" s="39"/>
      <c r="T73" s="40"/>
      <c r="U73" s="41"/>
      <c r="V73" s="41"/>
      <c r="W73" s="41"/>
      <c r="X73" s="41"/>
      <c r="Y73" s="41"/>
      <c r="Z73" s="39"/>
      <c r="AA73" s="39"/>
      <c r="AB73" s="41"/>
      <c r="AC73" s="41"/>
      <c r="AD73" s="41"/>
      <c r="AE73" s="41"/>
      <c r="AF73" s="41"/>
      <c r="AG73" s="39"/>
      <c r="AH73" s="41"/>
      <c r="AI73" s="41"/>
      <c r="AJ73" s="41"/>
      <c r="AK73" s="41"/>
    </row>
    <row r="74" spans="1:37" ht="15.75" customHeight="1" x14ac:dyDescent="0.2">
      <c r="B74" s="43">
        <f>SUM(B65:B68)-$AL$4</f>
        <v>72</v>
      </c>
    </row>
    <row r="75" spans="1:37" ht="15.75" customHeight="1" x14ac:dyDescent="0.2">
      <c r="A75" s="9" t="s">
        <v>109</v>
      </c>
      <c r="B75" s="163">
        <f>B61</f>
        <v>2073833.3</v>
      </c>
      <c r="C75" s="164"/>
      <c r="D75" s="165"/>
      <c r="E75" s="10">
        <f t="shared" ref="E75:AF75" si="280">+D75+1</f>
        <v>1</v>
      </c>
      <c r="F75" s="10">
        <f t="shared" si="280"/>
        <v>2</v>
      </c>
      <c r="G75" s="10">
        <f t="shared" si="280"/>
        <v>3</v>
      </c>
      <c r="H75" s="10">
        <f t="shared" si="280"/>
        <v>4</v>
      </c>
      <c r="I75" s="10">
        <f t="shared" si="280"/>
        <v>5</v>
      </c>
      <c r="J75" s="10">
        <f t="shared" si="280"/>
        <v>6</v>
      </c>
      <c r="K75" s="10">
        <f t="shared" si="280"/>
        <v>7</v>
      </c>
      <c r="L75" s="10">
        <f t="shared" si="280"/>
        <v>8</v>
      </c>
      <c r="M75" s="10">
        <f t="shared" si="280"/>
        <v>9</v>
      </c>
      <c r="N75" s="10">
        <f t="shared" si="280"/>
        <v>10</v>
      </c>
      <c r="O75" s="10">
        <f t="shared" si="280"/>
        <v>11</v>
      </c>
      <c r="P75" s="10">
        <f t="shared" si="280"/>
        <v>12</v>
      </c>
      <c r="Q75" s="10">
        <f t="shared" si="280"/>
        <v>13</v>
      </c>
      <c r="R75" s="10">
        <f t="shared" si="280"/>
        <v>14</v>
      </c>
      <c r="S75" s="10">
        <f t="shared" si="280"/>
        <v>15</v>
      </c>
      <c r="T75" s="10">
        <f t="shared" si="280"/>
        <v>16</v>
      </c>
      <c r="U75" s="10">
        <f t="shared" si="280"/>
        <v>17</v>
      </c>
      <c r="V75" s="10">
        <f t="shared" si="280"/>
        <v>18</v>
      </c>
      <c r="W75" s="10">
        <f t="shared" si="280"/>
        <v>19</v>
      </c>
      <c r="X75" s="10">
        <f t="shared" si="280"/>
        <v>20</v>
      </c>
      <c r="Y75" s="10">
        <f t="shared" si="280"/>
        <v>21</v>
      </c>
      <c r="Z75" s="10">
        <f t="shared" si="280"/>
        <v>22</v>
      </c>
      <c r="AA75" s="10">
        <f t="shared" si="280"/>
        <v>23</v>
      </c>
      <c r="AB75" s="10">
        <f t="shared" si="280"/>
        <v>24</v>
      </c>
      <c r="AC75" s="10">
        <f t="shared" si="280"/>
        <v>25</v>
      </c>
      <c r="AD75" s="10">
        <f t="shared" si="280"/>
        <v>26</v>
      </c>
      <c r="AE75" s="10">
        <f t="shared" si="280"/>
        <v>27</v>
      </c>
      <c r="AF75" s="10">
        <f t="shared" si="280"/>
        <v>28</v>
      </c>
      <c r="AG75" s="10">
        <v>29</v>
      </c>
      <c r="AH75" s="10">
        <v>30</v>
      </c>
      <c r="AI75" s="10"/>
      <c r="AJ75" s="12"/>
      <c r="AK75" s="12"/>
    </row>
    <row r="76" spans="1:37" x14ac:dyDescent="0.2">
      <c r="A76" s="13"/>
      <c r="B76" s="14" t="s">
        <v>7</v>
      </c>
      <c r="C76" s="14" t="s">
        <v>8</v>
      </c>
      <c r="D76" s="14" t="s">
        <v>9</v>
      </c>
      <c r="E76" s="19" t="s">
        <v>16</v>
      </c>
      <c r="F76" s="19" t="s">
        <v>11</v>
      </c>
      <c r="G76" s="58" t="s">
        <v>11</v>
      </c>
      <c r="H76" s="19" t="s">
        <v>12</v>
      </c>
      <c r="I76" s="19" t="s">
        <v>13</v>
      </c>
      <c r="J76" s="19" t="s">
        <v>14</v>
      </c>
      <c r="K76" s="57" t="s">
        <v>15</v>
      </c>
      <c r="L76" s="121" t="s">
        <v>10</v>
      </c>
      <c r="M76" s="19" t="s">
        <v>11</v>
      </c>
      <c r="N76" s="58" t="s">
        <v>11</v>
      </c>
      <c r="O76" s="19" t="s">
        <v>12</v>
      </c>
      <c r="P76" s="19" t="s">
        <v>13</v>
      </c>
      <c r="Q76" s="19" t="s">
        <v>14</v>
      </c>
      <c r="R76" s="57" t="s">
        <v>15</v>
      </c>
      <c r="S76" s="121" t="s">
        <v>10</v>
      </c>
      <c r="T76" s="19" t="s">
        <v>11</v>
      </c>
      <c r="U76" s="58" t="s">
        <v>11</v>
      </c>
      <c r="V76" s="19" t="s">
        <v>12</v>
      </c>
      <c r="W76" s="19" t="s">
        <v>13</v>
      </c>
      <c r="X76" s="19" t="s">
        <v>14</v>
      </c>
      <c r="Y76" s="57" t="s">
        <v>15</v>
      </c>
      <c r="Z76" s="19" t="s">
        <v>16</v>
      </c>
      <c r="AA76" s="19" t="s">
        <v>11</v>
      </c>
      <c r="AB76" s="58" t="s">
        <v>11</v>
      </c>
      <c r="AC76" s="19" t="s">
        <v>12</v>
      </c>
      <c r="AD76" s="19" t="s">
        <v>13</v>
      </c>
      <c r="AE76" s="19" t="s">
        <v>14</v>
      </c>
      <c r="AF76" s="57" t="s">
        <v>15</v>
      </c>
      <c r="AG76" s="121" t="s">
        <v>10</v>
      </c>
      <c r="AH76" s="19" t="s">
        <v>11</v>
      </c>
      <c r="AI76" s="58"/>
      <c r="AJ76" s="51"/>
      <c r="AK76" s="20"/>
    </row>
    <row r="77" spans="1:37" x14ac:dyDescent="0.2">
      <c r="A77" s="22" t="s">
        <v>18</v>
      </c>
      <c r="B77" s="166" t="s">
        <v>19</v>
      </c>
      <c r="C77" s="166"/>
      <c r="D77" s="166"/>
      <c r="E77" s="19" t="s">
        <v>21</v>
      </c>
      <c r="F77" s="19" t="s">
        <v>21</v>
      </c>
      <c r="G77" s="19" t="s">
        <v>21</v>
      </c>
      <c r="H77" s="19" t="s">
        <v>21</v>
      </c>
      <c r="I77" s="19" t="s">
        <v>21</v>
      </c>
      <c r="J77" s="19" t="s">
        <v>21</v>
      </c>
      <c r="K77" s="19" t="s">
        <v>21</v>
      </c>
      <c r="L77" s="19" t="s">
        <v>21</v>
      </c>
      <c r="M77" s="19" t="s">
        <v>21</v>
      </c>
      <c r="N77" s="19" t="s">
        <v>21</v>
      </c>
      <c r="O77" s="19" t="s">
        <v>21</v>
      </c>
      <c r="P77" s="19" t="s">
        <v>21</v>
      </c>
      <c r="Q77" s="19" t="s">
        <v>21</v>
      </c>
      <c r="R77" s="19" t="s">
        <v>21</v>
      </c>
      <c r="S77" s="19" t="s">
        <v>21</v>
      </c>
      <c r="T77" s="19" t="s">
        <v>21</v>
      </c>
      <c r="U77" s="19" t="s">
        <v>21</v>
      </c>
      <c r="V77" s="19" t="s">
        <v>21</v>
      </c>
      <c r="W77" s="19" t="s">
        <v>21</v>
      </c>
      <c r="X77" s="19" t="s">
        <v>21</v>
      </c>
      <c r="Y77" s="19" t="s">
        <v>21</v>
      </c>
      <c r="Z77" s="19" t="s">
        <v>21</v>
      </c>
      <c r="AA77" s="19" t="s">
        <v>21</v>
      </c>
      <c r="AB77" s="19" t="s">
        <v>21</v>
      </c>
      <c r="AC77" s="19" t="s">
        <v>21</v>
      </c>
      <c r="AD77" s="19" t="s">
        <v>21</v>
      </c>
      <c r="AE77" s="19" t="s">
        <v>21</v>
      </c>
      <c r="AF77" s="19" t="s">
        <v>21</v>
      </c>
      <c r="AG77" s="19" t="s">
        <v>21</v>
      </c>
      <c r="AH77" s="19" t="s">
        <v>21</v>
      </c>
      <c r="AI77" s="19"/>
      <c r="AJ77" s="52"/>
      <c r="AK77" s="24"/>
    </row>
    <row r="78" spans="1:37" ht="15" customHeight="1" x14ac:dyDescent="0.2">
      <c r="A78" s="161" t="s">
        <v>23</v>
      </c>
      <c r="B78" s="161"/>
      <c r="C78" s="161"/>
      <c r="D78" s="161"/>
      <c r="E78" s="25" t="str">
        <f>IF(AND(E77="URG",E76="S"),"URGS",IF(AND(E77="N",E76="F",F76="F"),"NFFF",IF(AND(E77="N",E76="D",F76="F"),"NFF",IF(AND(E77="N",E76="D"),"NFO",IF(AND(E77="N",E76="S"),"NFS",IF(AND(E77="N",E76="F"),"NF",IF(AND(E77="N",E76="D"),"NF",IF(E77="N","N",IF(AND(E77="M",E76="F"),"MF",IF(AND(E77="M",E76="D"),"MF",IF(E77="M","M",IF(AND(E77="T",E76="F"),"TF",IF(AND(E77="T",E76="D"),"TF",IF(E77="T","T",IF(AND(E77="C",E76="F"),"CF",IF(AND(E77="C",E76="D"),"CF",IF(E77="C","C",IF(AND(E77="L",E76="F"),"LF",IF(AND(E77="L",E76="D"),"LF", IF(E77="L","L",IF(E77="SC","PS", IF(E77="SA","PS",IF(E77="TV","PS", IF(E77="MI","PS", IF(E77="MT","PS", IF(E77="URG","URGO",""))))))))))))))))))))))))))</f>
        <v>T</v>
      </c>
      <c r="F78" s="25" t="str">
        <f>IF(AND(F77="URG",F76="S"),"URGS",IF(AND(F77="N",F76="F",G76="F"),"NFFF",IF(AND(F77="N",F76="D",G76="F"),"NFF",IF(AND(F77="N",F76="D"),"NFO",IF(AND(F77="N",F76="S"),"NFS",IF(AND(F77="N",F76="F"),"NF",IF(AND(F77="N",F76="D"),"NF",IF(F77="N","N",IF(AND(F77="M",F76="F"),"MF",IF(AND(F77="M",F76="D"),"MF",IF(F77="M","M",IF(AND(F77="T",F76="F"),"TF",IF(AND(F77="T",F76="D"),"TF",IF(F77="T","T",IF(AND(F77="C",F76="F"),"CF",IF(AND(F77="C",F76="D"),"CF",IF(F77="C","C",IF(AND(F77="L",F76="F"),"LF",IF(AND(F77="L",F76="D"),"LF", IF(F77="L","L",IF(F77="SC","PS", IF(F77="SA","PS",IF(F77="TV","PS", IF(F77="MI","PS", IF(F77="MT","PS", IF(F77="URG","URGO",""))))))))))))))))))))))))))</f>
        <v>T</v>
      </c>
      <c r="G78" s="25" t="str">
        <f>IF(AND(G77="URG",G76="S"),"URGS",IF(AND(G77="N",G76="F",H76="F"),"NFFF",IF(AND(G77="N",G76="D",H76="F"),"NFF",IF(AND(G77="N",G76="D"),"NFO",IF(AND(G77="N",G76="S"),"NFS",IF(AND(G77="N",G76="F"),"NF",IF(AND(G77="N",G76="D"),"NF",IF(G77="N","N",IF(AND(G77="M",G76="F"),"MF",IF(AND(G77="M",G76="D"),"MF",IF(G77="M","M",IF(AND(G77="T",G76="F"),"TF",IF(AND(G77="T",G76="D"),"TF",IF(G77="T","T",IF(AND(G77="C",G76="F"),"CF",IF(AND(G77="C",G76="D"),"CF",IF(G77="C","C",IF(AND(G77="L",G76="F"),"LF",IF(AND(G77="L",G76="D"),"LF", IF(G77="L","L",IF(G77="SC","PS", IF(G77="SA","PS",IF(G77="TV","PS", IF(G77="MI","PS", IF(G77="MT","PS", IF(G77="URG","URGO",""))))))))))))))))))))))))))</f>
        <v>T</v>
      </c>
      <c r="H78" s="25" t="str">
        <f>IF(AND(H77="URG",H76="S"),"URGS",IF(AND(H77="N",H76="F",I76="F"),"NFFF",IF(AND(H77="N",H76="D",I76="F"),"NFF",IF(AND(H77="N",H76="D"),"NFO",IF(AND(H77="N",H76="S"),"NFS",IF(AND(H77="N",H76="F"),"NF",IF(AND(H77="N",H76="D"),"NF",IF(H77="N","N",IF(AND(H77="M",H76="F"),"MF",IF(AND(H77="M",H76="D"),"MF",IF(H77="M","M",IF(AND(H77="T",H76="F"),"TF",IF(AND(H77="T",H76="D"),"TF",IF(H77="T","T",IF(AND(H77="C",H76="F"),"CF",IF(AND(H77="C",H76="D"),"CF",IF(H77="C","C",IF(AND(H77="L",H76="F"),"LF",IF(AND(H77="L",H76="D"),"LF", IF(H77="L","L",IF(H77="SC","PS", IF(H77="SA","PS",IF(H77="TV","PS", IF(H77="MI","PS", IF(H77="MT","PS", IF(H77="URG","URGO",""))))))))))))))))))))))))))</f>
        <v>T</v>
      </c>
      <c r="I78" s="25" t="str">
        <f t="shared" ref="I78" si="281">IF(AND(I77="URG",I76="S"),"URGS",IF(AND(I77="N",I76="F",J76="F"),"NFFF",IF(AND(I77="N",I76="D",J76="F"),"NFF",IF(AND(I77="N",I76="D"),"NFO",IF(AND(I77="N",I76="S"),"NFS",IF(AND(I77="N",I76="F"),"NF",IF(AND(I77="N",I76="D"),"NF",IF(I77="N","N",IF(AND(I77="M",I76="F"),"MF",IF(AND(I77="M",I76="D"),"MF",IF(I77="M","M",IF(AND(I77="T",I76="F"),"TF",IF(AND(I77="T",I76="D"),"TF",IF(I77="T","T",IF(AND(I77="C",I76="F"),"CF",IF(AND(I77="C",I76="D"),"CF",IF(I77="C","C",IF(AND(I77="L",I76="F"),"LF",IF(AND(I77="L",I76="D"),"LF", IF(I77="L","L",IF(I77="SC","PS", IF(I77="SA","PS",IF(I77="TV","PS", IF(I77="MI","PS", IF(I77="MT","PS", IF(I77="URG","URGO",""))))))))))))))))))))))))))</f>
        <v>T</v>
      </c>
      <c r="J78" s="25" t="str">
        <f t="shared" ref="J78" si="282">IF(AND(J77="URG",J76="S"),"URGS",IF(AND(J77="N",J76="F",K76="F"),"NFFF",IF(AND(J77="N",J76="D",K76="F"),"NFF",IF(AND(J77="N",J76="D"),"NFO",IF(AND(J77="N",J76="S"),"NFS",IF(AND(J77="N",J76="F"),"NF",IF(AND(J77="N",J76="D"),"NF",IF(J77="N","N",IF(AND(J77="M",J76="F"),"MF",IF(AND(J77="M",J76="D"),"MF",IF(J77="M","M",IF(AND(J77="T",J76="F"),"TF",IF(AND(J77="T",J76="D"),"TF",IF(J77="T","T",IF(AND(J77="C",J76="F"),"CF",IF(AND(J77="C",J76="D"),"CF",IF(J77="C","C",IF(AND(J77="L",J76="F"),"LF",IF(AND(J77="L",J76="D"),"LF", IF(J77="L","L",IF(J77="SC","PS", IF(J77="SA","PS",IF(J77="TV","PS", IF(J77="MI","PS", IF(J77="MT","PS", IF(J77="URG","URGO",""))))))))))))))))))))))))))</f>
        <v>T</v>
      </c>
      <c r="K78" s="25" t="str">
        <f t="shared" ref="K78" si="283">IF(AND(K77="URG",K76="S"),"URGS",IF(AND(K77="N",K76="F",L76="F"),"NFFF",IF(AND(K77="N",K76="D",L76="F"),"NFF",IF(AND(K77="N",K76="D"),"NFO",IF(AND(K77="N",K76="S"),"NFS",IF(AND(K77="N",K76="F"),"NF",IF(AND(K77="N",K76="D"),"NF",IF(K77="N","N",IF(AND(K77="M",K76="F"),"MF",IF(AND(K77="M",K76="D"),"MF",IF(K77="M","M",IF(AND(K77="T",K76="F"),"TF",IF(AND(K77="T",K76="D"),"TF",IF(K77="T","T",IF(AND(K77="C",K76="F"),"CF",IF(AND(K77="C",K76="D"),"CF",IF(K77="C","C",IF(AND(K77="L",K76="F"),"LF",IF(AND(K77="L",K76="D"),"LF", IF(K77="L","L",IF(K77="SC","PS", IF(K77="SA","PS",IF(K77="TV","PS", IF(K77="MI","PS", IF(K77="MT","PS", IF(K77="URG","URGO",""))))))))))))))))))))))))))</f>
        <v>TF</v>
      </c>
      <c r="L78" s="25" t="str">
        <f t="shared" ref="L78" si="284">IF(AND(L77="URG",L76="S"),"URGS",IF(AND(L77="N",L76="F",M76="F"),"NFFF",IF(AND(L77="N",L76="D",M76="F"),"NFF",IF(AND(L77="N",L76="D"),"NFO",IF(AND(L77="N",L76="S"),"NFS",IF(AND(L77="N",L76="F"),"NF",IF(AND(L77="N",L76="D"),"NF",IF(L77="N","N",IF(AND(L77="M",L76="F"),"MF",IF(AND(L77="M",L76="D"),"MF",IF(L77="M","M",IF(AND(L77="T",L76="F"),"TF",IF(AND(L77="T",L76="D"),"TF",IF(L77="T","T",IF(AND(L77="C",L76="F"),"CF",IF(AND(L77="C",L76="D"),"CF",IF(L77="C","C",IF(AND(L77="L",L76="F"),"LF",IF(AND(L77="L",L76="D"),"LF", IF(L77="L","L",IF(L77="SC","PS", IF(L77="SA","PS",IF(L77="TV","PS", IF(L77="MI","PS", IF(L77="MT","PS", IF(L77="URG","URGO",""))))))))))))))))))))))))))</f>
        <v>TF</v>
      </c>
      <c r="M78" s="25" t="str">
        <f t="shared" ref="M78" si="285">IF(AND(M77="URG",M76="S"),"URGS",IF(AND(M77="N",M76="F",N76="F"),"NFFF",IF(AND(M77="N",M76="D",N76="F"),"NFF",IF(AND(M77="N",M76="D"),"NFO",IF(AND(M77="N",M76="S"),"NFS",IF(AND(M77="N",M76="F"),"NF",IF(AND(M77="N",M76="D"),"NF",IF(M77="N","N",IF(AND(M77="M",M76="F"),"MF",IF(AND(M77="M",M76="D"),"MF",IF(M77="M","M",IF(AND(M77="T",M76="F"),"TF",IF(AND(M77="T",M76="D"),"TF",IF(M77="T","T",IF(AND(M77="C",M76="F"),"CF",IF(AND(M77="C",M76="D"),"CF",IF(M77="C","C",IF(AND(M77="L",M76="F"),"LF",IF(AND(M77="L",M76="D"),"LF", IF(M77="L","L",IF(M77="SC","PS", IF(M77="SA","PS",IF(M77="TV","PS", IF(M77="MI","PS", IF(M77="MT","PS", IF(M77="URG","URGO",""))))))))))))))))))))))))))</f>
        <v>T</v>
      </c>
      <c r="N78" s="25" t="str">
        <f t="shared" ref="N78" si="286">IF(AND(N77="URG",N76="S"),"URGS",IF(AND(N77="N",N76="F",O76="F"),"NFFF",IF(AND(N77="N",N76="D",O76="F"),"NFF",IF(AND(N77="N",N76="D"),"NFO",IF(AND(N77="N",N76="S"),"NFS",IF(AND(N77="N",N76="F"),"NF",IF(AND(N77="N",N76="D"),"NF",IF(N77="N","N",IF(AND(N77="M",N76="F"),"MF",IF(AND(N77="M",N76="D"),"MF",IF(N77="M","M",IF(AND(N77="T",N76="F"),"TF",IF(AND(N77="T",N76="D"),"TF",IF(N77="T","T",IF(AND(N77="C",N76="F"),"CF",IF(AND(N77="C",N76="D"),"CF",IF(N77="C","C",IF(AND(N77="L",N76="F"),"LF",IF(AND(N77="L",N76="D"),"LF", IF(N77="L","L",IF(N77="SC","PS", IF(N77="SA","PS",IF(N77="TV","PS", IF(N77="MI","PS", IF(N77="MT","PS", IF(N77="URG","URGO",""))))))))))))))))))))))))))</f>
        <v>T</v>
      </c>
      <c r="O78" s="25" t="str">
        <f t="shared" ref="O78" si="287">IF(AND(O77="URG",O76="S"),"URGS",IF(AND(O77="N",O76="F",P76="F"),"NFFF",IF(AND(O77="N",O76="D",P76="F"),"NFF",IF(AND(O77="N",O76="D"),"NFO",IF(AND(O77="N",O76="S"),"NFS",IF(AND(O77="N",O76="F"),"NF",IF(AND(O77="N",O76="D"),"NF",IF(O77="N","N",IF(AND(O77="M",O76="F"),"MF",IF(AND(O77="M",O76="D"),"MF",IF(O77="M","M",IF(AND(O77="T",O76="F"),"TF",IF(AND(O77="T",O76="D"),"TF",IF(O77="T","T",IF(AND(O77="C",O76="F"),"CF",IF(AND(O77="C",O76="D"),"CF",IF(O77="C","C",IF(AND(O77="L",O76="F"),"LF",IF(AND(O77="L",O76="D"),"LF", IF(O77="L","L",IF(O77="SC","PS", IF(O77="SA","PS",IF(O77="TV","PS", IF(O77="MI","PS", IF(O77="MT","PS", IF(O77="URG","URGO",""))))))))))))))))))))))))))</f>
        <v>T</v>
      </c>
      <c r="P78" s="25" t="str">
        <f t="shared" ref="P78" si="288">IF(AND(P77="URG",P76="S"),"URGS",IF(AND(P77="N",P76="F",Q76="F"),"NFFF",IF(AND(P77="N",P76="D",Q76="F"),"NFF",IF(AND(P77="N",P76="D"),"NFO",IF(AND(P77="N",P76="S"),"NFS",IF(AND(P77="N",P76="F"),"NF",IF(AND(P77="N",P76="D"),"NF",IF(P77="N","N",IF(AND(P77="M",P76="F"),"MF",IF(AND(P77="M",P76="D"),"MF",IF(P77="M","M",IF(AND(P77="T",P76="F"),"TF",IF(AND(P77="T",P76="D"),"TF",IF(P77="T","T",IF(AND(P77="C",P76="F"),"CF",IF(AND(P77="C",P76="D"),"CF",IF(P77="C","C",IF(AND(P77="L",P76="F"),"LF",IF(AND(P77="L",P76="D"),"LF", IF(P77="L","L",IF(P77="SC","PS", IF(P77="SA","PS",IF(P77="TV","PS", IF(P77="MI","PS", IF(P77="MT","PS", IF(P77="URG","URGO",""))))))))))))))))))))))))))</f>
        <v>T</v>
      </c>
      <c r="Q78" s="25" t="str">
        <f t="shared" ref="Q78" si="289">IF(AND(Q77="URG",Q76="S"),"URGS",IF(AND(Q77="N",Q76="F",R76="F"),"NFFF",IF(AND(Q77="N",Q76="D",R76="F"),"NFF",IF(AND(Q77="N",Q76="D"),"NFO",IF(AND(Q77="N",Q76="S"),"NFS",IF(AND(Q77="N",Q76="F"),"NF",IF(AND(Q77="N",Q76="D"),"NF",IF(Q77="N","N",IF(AND(Q77="M",Q76="F"),"MF",IF(AND(Q77="M",Q76="D"),"MF",IF(Q77="M","M",IF(AND(Q77="T",Q76="F"),"TF",IF(AND(Q77="T",Q76="D"),"TF",IF(Q77="T","T",IF(AND(Q77="C",Q76="F"),"CF",IF(AND(Q77="C",Q76="D"),"CF",IF(Q77="C","C",IF(AND(Q77="L",Q76="F"),"LF",IF(AND(Q77="L",Q76="D"),"LF", IF(Q77="L","L",IF(Q77="SC","PS", IF(Q77="SA","PS",IF(Q77="TV","PS", IF(Q77="MI","PS", IF(Q77="MT","PS", IF(Q77="URG","URGO",""))))))))))))))))))))))))))</f>
        <v>T</v>
      </c>
      <c r="R78" s="25" t="str">
        <f t="shared" ref="R78" si="290">IF(AND(R77="URG",R76="S"),"URGS",IF(AND(R77="N",R76="F",S76="F"),"NFFF",IF(AND(R77="N",R76="D",S76="F"),"NFF",IF(AND(R77="N",R76="D"),"NFO",IF(AND(R77="N",R76="S"),"NFS",IF(AND(R77="N",R76="F"),"NF",IF(AND(R77="N",R76="D"),"NF",IF(R77="N","N",IF(AND(R77="M",R76="F"),"MF",IF(AND(R77="M",R76="D"),"MF",IF(R77="M","M",IF(AND(R77="T",R76="F"),"TF",IF(AND(R77="T",R76="D"),"TF",IF(R77="T","T",IF(AND(R77="C",R76="F"),"CF",IF(AND(R77="C",R76="D"),"CF",IF(R77="C","C",IF(AND(R77="L",R76="F"),"LF",IF(AND(R77="L",R76="D"),"LF", IF(R77="L","L",IF(R77="SC","PS", IF(R77="SA","PS",IF(R77="TV","PS", IF(R77="MI","PS", IF(R77="MT","PS", IF(R77="URG","URGO",""))))))))))))))))))))))))))</f>
        <v>TF</v>
      </c>
      <c r="S78" s="25" t="str">
        <f t="shared" ref="S78" si="291">IF(AND(S77="URG",S76="S"),"URGS",IF(AND(S77="N",S76="F",T76="F"),"NFFF",IF(AND(S77="N",S76="D",T76="F"),"NFF",IF(AND(S77="N",S76="D"),"NFO",IF(AND(S77="N",S76="S"),"NFS",IF(AND(S77="N",S76="F"),"NF",IF(AND(S77="N",S76="D"),"NF",IF(S77="N","N",IF(AND(S77="M",S76="F"),"MF",IF(AND(S77="M",S76="D"),"MF",IF(S77="M","M",IF(AND(S77="T",S76="F"),"TF",IF(AND(S77="T",S76="D"),"TF",IF(S77="T","T",IF(AND(S77="C",S76="F"),"CF",IF(AND(S77="C",S76="D"),"CF",IF(S77="C","C",IF(AND(S77="L",S76="F"),"LF",IF(AND(S77="L",S76="D"),"LF", IF(S77="L","L",IF(S77="SC","PS", IF(S77="SA","PS",IF(S77="TV","PS", IF(S77="MI","PS", IF(S77="MT","PS", IF(S77="URG","URGO",""))))))))))))))))))))))))))</f>
        <v>TF</v>
      </c>
      <c r="T78" s="25" t="str">
        <f t="shared" ref="T78" si="292">IF(AND(T77="URG",T76="S"),"URGS",IF(AND(T77="N",T76="F",U76="F"),"NFFF",IF(AND(T77="N",T76="D",U76="F"),"NFF",IF(AND(T77="N",T76="D"),"NFO",IF(AND(T77="N",T76="S"),"NFS",IF(AND(T77="N",T76="F"),"NF",IF(AND(T77="N",T76="D"),"NF",IF(T77="N","N",IF(AND(T77="M",T76="F"),"MF",IF(AND(T77="M",T76="D"),"MF",IF(T77="M","M",IF(AND(T77="T",T76="F"),"TF",IF(AND(T77="T",T76="D"),"TF",IF(T77="T","T",IF(AND(T77="C",T76="F"),"CF",IF(AND(T77="C",T76="D"),"CF",IF(T77="C","C",IF(AND(T77="L",T76="F"),"LF",IF(AND(T77="L",T76="D"),"LF", IF(T77="L","L",IF(T77="SC","PS", IF(T77="SA","PS",IF(T77="TV","PS", IF(T77="MI","PS", IF(T77="MT","PS", IF(T77="URG","URGO",""))))))))))))))))))))))))))</f>
        <v>T</v>
      </c>
      <c r="U78" s="25" t="str">
        <f t="shared" ref="U78" si="293">IF(AND(U77="URG",U76="S"),"URGS",IF(AND(U77="N",U76="F",V76="F"),"NFFF",IF(AND(U77="N",U76="D",V76="F"),"NFF",IF(AND(U77="N",U76="D"),"NFO",IF(AND(U77="N",U76="S"),"NFS",IF(AND(U77="N",U76="F"),"NF",IF(AND(U77="N",U76="D"),"NF",IF(U77="N","N",IF(AND(U77="M",U76="F"),"MF",IF(AND(U77="M",U76="D"),"MF",IF(U77="M","M",IF(AND(U77="T",U76="F"),"TF",IF(AND(U77="T",U76="D"),"TF",IF(U77="T","T",IF(AND(U77="C",U76="F"),"CF",IF(AND(U77="C",U76="D"),"CF",IF(U77="C","C",IF(AND(U77="L",U76="F"),"LF",IF(AND(U77="L",U76="D"),"LF", IF(U77="L","L",IF(U77="SC","PS", IF(U77="SA","PS",IF(U77="TV","PS", IF(U77="MI","PS", IF(U77="MT","PS", IF(U77="URG","URGO",""))))))))))))))))))))))))))</f>
        <v>T</v>
      </c>
      <c r="V78" s="25" t="str">
        <f t="shared" ref="V78" si="294">IF(AND(V77="URG",V76="S"),"URGS",IF(AND(V77="N",V76="F",W76="F"),"NFFF",IF(AND(V77="N",V76="D",W76="F"),"NFF",IF(AND(V77="N",V76="D"),"NFO",IF(AND(V77="N",V76="S"),"NFS",IF(AND(V77="N",V76="F"),"NF",IF(AND(V77="N",V76="D"),"NF",IF(V77="N","N",IF(AND(V77="M",V76="F"),"MF",IF(AND(V77="M",V76="D"),"MF",IF(V77="M","M",IF(AND(V77="T",V76="F"),"TF",IF(AND(V77="T",V76="D"),"TF",IF(V77="T","T",IF(AND(V77="C",V76="F"),"CF",IF(AND(V77="C",V76="D"),"CF",IF(V77="C","C",IF(AND(V77="L",V76="F"),"LF",IF(AND(V77="L",V76="D"),"LF", IF(V77="L","L",IF(V77="SC","PS", IF(V77="SA","PS",IF(V77="TV","PS", IF(V77="MI","PS", IF(V77="MT","PS", IF(V77="URG","URGO",""))))))))))))))))))))))))))</f>
        <v>T</v>
      </c>
      <c r="W78" s="25" t="str">
        <f t="shared" ref="W78" si="295">IF(AND(W77="URG",W76="S"),"URGS",IF(AND(W77="N",W76="F",X76="F"),"NFFF",IF(AND(W77="N",W76="D",X76="F"),"NFF",IF(AND(W77="N",W76="D"),"NFO",IF(AND(W77="N",W76="S"),"NFS",IF(AND(W77="N",W76="F"),"NF",IF(AND(W77="N",W76="D"),"NF",IF(W77="N","N",IF(AND(W77="M",W76="F"),"MF",IF(AND(W77="M",W76="D"),"MF",IF(W77="M","M",IF(AND(W77="T",W76="F"),"TF",IF(AND(W77="T",W76="D"),"TF",IF(W77="T","T",IF(AND(W77="C",W76="F"),"CF",IF(AND(W77="C",W76="D"),"CF",IF(W77="C","C",IF(AND(W77="L",W76="F"),"LF",IF(AND(W77="L",W76="D"),"LF", IF(W77="L","L",IF(W77="SC","PS", IF(W77="SA","PS",IF(W77="TV","PS", IF(W77="MI","PS", IF(W77="MT","PS", IF(W77="URG","URGO",""))))))))))))))))))))))))))</f>
        <v>T</v>
      </c>
      <c r="X78" s="25" t="str">
        <f t="shared" ref="X78" si="296">IF(AND(X77="URG",X76="S"),"URGS",IF(AND(X77="N",X76="F",Y76="F"),"NFFF",IF(AND(X77="N",X76="D",Y76="F"),"NFF",IF(AND(X77="N",X76="D"),"NFO",IF(AND(X77="N",X76="S"),"NFS",IF(AND(X77="N",X76="F"),"NF",IF(AND(X77="N",X76="D"),"NF",IF(X77="N","N",IF(AND(X77="M",X76="F"),"MF",IF(AND(X77="M",X76="D"),"MF",IF(X77="M","M",IF(AND(X77="T",X76="F"),"TF",IF(AND(X77="T",X76="D"),"TF",IF(X77="T","T",IF(AND(X77="C",X76="F"),"CF",IF(AND(X77="C",X76="D"),"CF",IF(X77="C","C",IF(AND(X77="L",X76="F"),"LF",IF(AND(X77="L",X76="D"),"LF", IF(X77="L","L",IF(X77="SC","PS", IF(X77="SA","PS",IF(X77="TV","PS", IF(X77="MI","PS", IF(X77="MT","PS", IF(X77="URG","URGO",""))))))))))))))))))))))))))</f>
        <v>T</v>
      </c>
      <c r="Y78" s="25" t="str">
        <f t="shared" ref="Y78" si="297">IF(AND(Y77="URG",Y76="S"),"URGS",IF(AND(Y77="N",Y76="F",Z76="F"),"NFFF",IF(AND(Y77="N",Y76="D",Z76="F"),"NFF",IF(AND(Y77="N",Y76="D"),"NFO",IF(AND(Y77="N",Y76="S"),"NFS",IF(AND(Y77="N",Y76="F"),"NF",IF(AND(Y77="N",Y76="D"),"NF",IF(Y77="N","N",IF(AND(Y77="M",Y76="F"),"MF",IF(AND(Y77="M",Y76="D"),"MF",IF(Y77="M","M",IF(AND(Y77="T",Y76="F"),"TF",IF(AND(Y77="T",Y76="D"),"TF",IF(Y77="T","T",IF(AND(Y77="C",Y76="F"),"CF",IF(AND(Y77="C",Y76="D"),"CF",IF(Y77="C","C",IF(AND(Y77="L",Y76="F"),"LF",IF(AND(Y77="L",Y76="D"),"LF", IF(Y77="L","L",IF(Y77="SC","PS", IF(Y77="SA","PS",IF(Y77="TV","PS", IF(Y77="MI","PS", IF(Y77="MT","PS", IF(Y77="URG","URGO",""))))))))))))))))))))))))))</f>
        <v>TF</v>
      </c>
      <c r="Z78" s="25" t="str">
        <f t="shared" ref="Z78" si="298">IF(AND(Z77="URG",Z76="S"),"URGS",IF(AND(Z77="N",Z76="F",AA76="F"),"NFFF",IF(AND(Z77="N",Z76="D",AA76="F"),"NFF",IF(AND(Z77="N",Z76="D"),"NFO",IF(AND(Z77="N",Z76="S"),"NFS",IF(AND(Z77="N",Z76="F"),"NF",IF(AND(Z77="N",Z76="D"),"NF",IF(Z77="N","N",IF(AND(Z77="M",Z76="F"),"MF",IF(AND(Z77="M",Z76="D"),"MF",IF(Z77="M","M",IF(AND(Z77="T",Z76="F"),"TF",IF(AND(Z77="T",Z76="D"),"TF",IF(Z77="T","T",IF(AND(Z77="C",Z76="F"),"CF",IF(AND(Z77="C",Z76="D"),"CF",IF(Z77="C","C",IF(AND(Z77="L",Z76="F"),"LF",IF(AND(Z77="L",Z76="D"),"LF", IF(Z77="L","L",IF(Z77="SC","PS", IF(Z77="SA","PS",IF(Z77="TV","PS", IF(Z77="MI","PS", IF(Z77="MT","PS", IF(Z77="URG","URGO",""))))))))))))))))))))))))))</f>
        <v>T</v>
      </c>
      <c r="AA78" s="25" t="str">
        <f t="shared" ref="AA78" si="299">IF(AND(AA77="URG",AA76="S"),"URGS",IF(AND(AA77="N",AA76="F",AB76="F"),"NFFF",IF(AND(AA77="N",AA76="D",AB76="F"),"NFF",IF(AND(AA77="N",AA76="D"),"NFO",IF(AND(AA77="N",AA76="S"),"NFS",IF(AND(AA77="N",AA76="F"),"NF",IF(AND(AA77="N",AA76="D"),"NF",IF(AA77="N","N",IF(AND(AA77="M",AA76="F"),"MF",IF(AND(AA77="M",AA76="D"),"MF",IF(AA77="M","M",IF(AND(AA77="T",AA76="F"),"TF",IF(AND(AA77="T",AA76="D"),"TF",IF(AA77="T","T",IF(AND(AA77="C",AA76="F"),"CF",IF(AND(AA77="C",AA76="D"),"CF",IF(AA77="C","C",IF(AND(AA77="L",AA76="F"),"LF",IF(AND(AA77="L",AA76="D"),"LF", IF(AA77="L","L",IF(AA77="SC","PS", IF(AA77="SA","PS",IF(AA77="TV","PS", IF(AA77="MI","PS", IF(AA77="MT","PS", IF(AA77="URG","URGO",""))))))))))))))))))))))))))</f>
        <v>T</v>
      </c>
      <c r="AB78" s="25" t="str">
        <f t="shared" ref="AB78" si="300">IF(AND(AB77="URG",AB76="S"),"URGS",IF(AND(AB77="N",AB76="F",AC76="F"),"NFFF",IF(AND(AB77="N",AB76="D",AC76="F"),"NFF",IF(AND(AB77="N",AB76="D"),"NFO",IF(AND(AB77="N",AB76="S"),"NFS",IF(AND(AB77="N",AB76="F"),"NF",IF(AND(AB77="N",AB76="D"),"NF",IF(AB77="N","N",IF(AND(AB77="M",AB76="F"),"MF",IF(AND(AB77="M",AB76="D"),"MF",IF(AB77="M","M",IF(AND(AB77="T",AB76="F"),"TF",IF(AND(AB77="T",AB76="D"),"TF",IF(AB77="T","T",IF(AND(AB77="C",AB76="F"),"CF",IF(AND(AB77="C",AB76="D"),"CF",IF(AB77="C","C",IF(AND(AB77="L",AB76="F"),"LF",IF(AND(AB77="L",AB76="D"),"LF", IF(AB77="L","L",IF(AB77="SC","PS", IF(AB77="SA","PS",IF(AB77="TV","PS", IF(AB77="MI","PS", IF(AB77="MT","PS", IF(AB77="URG","URGO",""))))))))))))))))))))))))))</f>
        <v>T</v>
      </c>
      <c r="AC78" s="25" t="str">
        <f t="shared" ref="AC78" si="301">IF(AND(AC77="URG",AC76="S"),"URGS",IF(AND(AC77="N",AC76="F",AD76="F"),"NFFF",IF(AND(AC77="N",AC76="D",AD76="F"),"NFF",IF(AND(AC77="N",AC76="D"),"NFO",IF(AND(AC77="N",AC76="S"),"NFS",IF(AND(AC77="N",AC76="F"),"NF",IF(AND(AC77="N",AC76="D"),"NF",IF(AC77="N","N",IF(AND(AC77="M",AC76="F"),"MF",IF(AND(AC77="M",AC76="D"),"MF",IF(AC77="M","M",IF(AND(AC77="T",AC76="F"),"TF",IF(AND(AC77="T",AC76="D"),"TF",IF(AC77="T","T",IF(AND(AC77="C",AC76="F"),"CF",IF(AND(AC77="C",AC76="D"),"CF",IF(AC77="C","C",IF(AND(AC77="L",AC76="F"),"LF",IF(AND(AC77="L",AC76="D"),"LF", IF(AC77="L","L",IF(AC77="SC","PS", IF(AC77="SA","PS",IF(AC77="TV","PS", IF(AC77="MI","PS", IF(AC77="MT","PS", IF(AC77="URG","URGO",""))))))))))))))))))))))))))</f>
        <v>T</v>
      </c>
      <c r="AD78" s="25" t="str">
        <f t="shared" ref="AD78" si="302">IF(AND(AD77="URG",AD76="S"),"URGS",IF(AND(AD77="N",AD76="F",AE76="F"),"NFFF",IF(AND(AD77="N",AD76="D",AE76="F"),"NFF",IF(AND(AD77="N",AD76="D"),"NFO",IF(AND(AD77="N",AD76="S"),"NFS",IF(AND(AD77="N",AD76="F"),"NF",IF(AND(AD77="N",AD76="D"),"NF",IF(AD77="N","N",IF(AND(AD77="M",AD76="F"),"MF",IF(AND(AD77="M",AD76="D"),"MF",IF(AD77="M","M",IF(AND(AD77="T",AD76="F"),"TF",IF(AND(AD77="T",AD76="D"),"TF",IF(AD77="T","T",IF(AND(AD77="C",AD76="F"),"CF",IF(AND(AD77="C",AD76="D"),"CF",IF(AD77="C","C",IF(AND(AD77="L",AD76="F"),"LF",IF(AND(AD77="L",AD76="D"),"LF", IF(AD77="L","L",IF(AD77="SC","PS", IF(AD77="SA","PS",IF(AD77="TV","PS", IF(AD77="MI","PS", IF(AD77="MT","PS", IF(AD77="URG","URGO",""))))))))))))))))))))))))))</f>
        <v>T</v>
      </c>
      <c r="AE78" s="25" t="str">
        <f t="shared" ref="AE78" si="303">IF(AND(AE77="URG",AE76="S"),"URGS",IF(AND(AE77="N",AE76="F",AF76="F"),"NFFF",IF(AND(AE77="N",AE76="D",AF76="F"),"NFF",IF(AND(AE77="N",AE76="D"),"NFO",IF(AND(AE77="N",AE76="S"),"NFS",IF(AND(AE77="N",AE76="F"),"NF",IF(AND(AE77="N",AE76="D"),"NF",IF(AE77="N","N",IF(AND(AE77="M",AE76="F"),"MF",IF(AND(AE77="M",AE76="D"),"MF",IF(AE77="M","M",IF(AND(AE77="T",AE76="F"),"TF",IF(AND(AE77="T",AE76="D"),"TF",IF(AE77="T","T",IF(AND(AE77="C",AE76="F"),"CF",IF(AND(AE77="C",AE76="D"),"CF",IF(AE77="C","C",IF(AND(AE77="L",AE76="F"),"LF",IF(AND(AE77="L",AE76="D"),"LF", IF(AE77="L","L",IF(AE77="SC","PS", IF(AE77="SA","PS",IF(AE77="TV","PS", IF(AE77="MI","PS", IF(AE77="MT","PS", IF(AE77="URG","URGO",""))))))))))))))))))))))))))</f>
        <v>T</v>
      </c>
      <c r="AF78" s="25" t="str">
        <f t="shared" ref="AF78" si="304">IF(AND(AF77="URG",AF76="S"),"URGS",IF(AND(AF77="N",AF76="F",AG76="F"),"NFFF",IF(AND(AF77="N",AF76="D",AG76="F"),"NFF",IF(AND(AF77="N",AF76="D"),"NFO",IF(AND(AF77="N",AF76="S"),"NFS",IF(AND(AF77="N",AF76="F"),"NF",IF(AND(AF77="N",AF76="D"),"NF",IF(AF77="N","N",IF(AND(AF77="M",AF76="F"),"MF",IF(AND(AF77="M",AF76="D"),"MF",IF(AF77="M","M",IF(AND(AF77="T",AF76="F"),"TF",IF(AND(AF77="T",AF76="D"),"TF",IF(AF77="T","T",IF(AND(AF77="C",AF76="F"),"CF",IF(AND(AF77="C",AF76="D"),"CF",IF(AF77="C","C",IF(AND(AF77="L",AF76="F"),"LF",IF(AND(AF77="L",AF76="D"),"LF", IF(AF77="L","L",IF(AF77="SC","PS", IF(AF77="SA","PS",IF(AF77="TV","PS", IF(AF77="MI","PS", IF(AF77="MT","PS", IF(AF77="URG","URGO",""))))))))))))))))))))))))))</f>
        <v>TF</v>
      </c>
      <c r="AG78" s="25" t="str">
        <f t="shared" ref="AG78" si="305">IF(AND(AG77="URG",AG76="S"),"URGS",IF(AND(AG77="N",AG76="F",AH76="F"),"NFFF",IF(AND(AG77="N",AG76="D",AH76="F"),"NFF",IF(AND(AG77="N",AG76="D"),"NFO",IF(AND(AG77="N",AG76="S"),"NFS",IF(AND(AG77="N",AG76="F"),"NF",IF(AND(AG77="N",AG76="D"),"NF",IF(AG77="N","N",IF(AND(AG77="M",AG76="F"),"MF",IF(AND(AG77="M",AG76="D"),"MF",IF(AG77="M","M",IF(AND(AG77="T",AG76="F"),"TF",IF(AND(AG77="T",AG76="D"),"TF",IF(AG77="T","T",IF(AND(AG77="C",AG76="F"),"CF",IF(AND(AG77="C",AG76="D"),"CF",IF(AG77="C","C",IF(AND(AG77="L",AG76="F"),"LF",IF(AND(AG77="L",AG76="D"),"LF", IF(AG77="L","L",IF(AG77="SC","PS", IF(AG77="SA","PS",IF(AG77="TV","PS", IF(AG77="MI","PS", IF(AG77="MT","PS", IF(AG77="URG","URGO",""))))))))))))))))))))))))))</f>
        <v>TF</v>
      </c>
      <c r="AH78" s="25" t="str">
        <f t="shared" ref="AH78" si="306">IF(AND(AH77="URG",AH76="S"),"URGS",IF(AND(AH77="N",AH76="F",AI76="F"),"NFFF",IF(AND(AH77="N",AH76="D",AI76="F"),"NFF",IF(AND(AH77="N",AH76="D"),"NFO",IF(AND(AH77="N",AH76="S"),"NFS",IF(AND(AH77="N",AH76="F"),"NF",IF(AND(AH77="N",AH76="D"),"NF",IF(AH77="N","N",IF(AND(AH77="M",AH76="F"),"MF",IF(AND(AH77="M",AH76="D"),"MF",IF(AH77="M","M",IF(AND(AH77="T",AH76="F"),"TF",IF(AND(AH77="T",AH76="D"),"TF",IF(AH77="T","T",IF(AND(AH77="C",AH76="F"),"CF",IF(AND(AH77="C",AH76="D"),"CF",IF(AH77="C","C",IF(AND(AH77="L",AH76="F"),"LF",IF(AND(AH77="L",AH76="D"),"LF", IF(AH77="L","L",IF(AH77="SC","PS", IF(AH77="SA","PS",IF(AH77="TV","PS", IF(AH77="MI","PS", IF(AH77="MT","PS", IF(AH77="URG","URGO",""))))))))))))))))))))))))))</f>
        <v>T</v>
      </c>
      <c r="AI78" s="25" t="str">
        <f t="shared" ref="AI78" si="307">IF(AND(AI77="URG",AI76="S"),"URGS",IF(AND(AI77="N",AI76="F",AJ76="F"),"NFFF",IF(AND(AI77="N",AI76="D",AJ76="F"),"NFF",IF(AND(AI77="N",AI76="D"),"NFO",IF(AND(AI77="N",AI76="S"),"NFS",IF(AND(AI77="N",AI76="F"),"NF",IF(AND(AI77="N",AI76="D"),"NF",IF(AI77="N","N",IF(AND(AI77="M",AI76="F"),"MF",IF(AND(AI77="M",AI76="D"),"MF",IF(AI77="M","M",IF(AND(AI77="T",AI76="F"),"TF",IF(AND(AI77="T",AI76="D"),"TF",IF(AI77="T","T",IF(AND(AI77="C",AI76="F"),"CF",IF(AND(AI77="C",AI76="D"),"CF",IF(AI77="C","C",IF(AND(AI77="L",AI76="F"),"LF",IF(AND(AI77="L",AI76="D"),"LF", IF(AI77="L","L",IF(AI77="SC","PS", IF(AI77="SA","PS",IF(AI77="TV","PS", IF(AI77="MI","PS", IF(AI77="MT","PS", IF(AI77="URG","URGO",""))))))))))))))))))))))))))</f>
        <v/>
      </c>
      <c r="AJ78" s="9"/>
      <c r="AK78" s="9"/>
    </row>
    <row r="79" spans="1:37" x14ac:dyDescent="0.2">
      <c r="A79" s="26" t="s">
        <v>24</v>
      </c>
      <c r="B79" s="27">
        <f t="shared" ref="B79:B86" si="308">SUM(E79:AK79)</f>
        <v>115</v>
      </c>
      <c r="C79" s="158">
        <f>B75/240</f>
        <v>8640.972083333334</v>
      </c>
      <c r="D79" s="28">
        <f>B79*C79*0</f>
        <v>0</v>
      </c>
      <c r="E79" s="59">
        <f>IF(E83&gt;0,(IF(AND(E78="PS",E76="S"),4,IF(E78="M",6,IF(E78="T",7,IF(E78="C",11,IF(E78="N",0,IF(E78="NF",0,IF(E78="NFO",0, IF(E78="URGS",4,IF(E78="URGO",8, IF(E78="PS",8,""))))))))))-E83), IF(AND(E78="PS",E76="S"),4,IF(E78="M",6,IF(E78="T",5,IF(E78="C",11,IF(E78="N",0,IF(E78="NF",0,IF(E78="NFO",0, IF(E78="URGS",4,IF(E78="URGO",8, IF(E78="PS",8,"")))))))))))</f>
        <v>5</v>
      </c>
      <c r="F79" s="59">
        <f>IF(F83&gt;0,(IF(AND(F78="PS",F76="S"),4,IF(F78="M",6,IF(F78="T",7,IF(F78="C",11,IF(F78="N",0,IF(F78="NF",0,IF(F78="NFO",0, IF(F78="URGS",4,IF(F78="URGO",8, IF(F78="PS",8,""))))))))))-F83), IF(AND(F78="PS",F76="S"),4,IF(F78="M",6,IF(F78="T",5,IF(F78="C",11,IF(F78="N",0,IF(F78="NF",0,IF(F78="NFO",0, IF(F78="URGS",4,IF(F78="URGO",8, IF(F78="PS",8,"")))))))))))</f>
        <v>5</v>
      </c>
      <c r="G79" s="59">
        <f>IF(G83&gt;0,(IF(AND(G78="PS",G76="S"),4,IF(G78="M",6,IF(G78="T",7,IF(G78="C",11,IF(G78="N",0,IF(G78="NF",0,IF(G78="NFO",0, IF(G78="URGS",4,IF(G78="URGO",8, IF(G78="PS",8,""))))))))))-G83), IF(AND(G78="PS",G76="S"),4,IF(G78="M",6,IF(G78="T",5,IF(G78="C",11,IF(G78="N",0,IF(G78="NF",0,IF(G78="NFO",0, IF(G78="URGS",4,IF(G78="URGO",8, IF(G78="PS",8,"")))))))))))</f>
        <v>5</v>
      </c>
      <c r="H79" s="59">
        <f t="shared" ref="H79" si="309">IF(H83&gt;0,(IF(AND(H78="PS",H76="S"),4,IF(H78="M",6,IF(H78="T",7,IF(H78="C",11,IF(H78="N",0,IF(H78="NF",0,IF(H78="NFO",0, IF(H78="URGS",4,IF(H78="URGO",8, IF(H78="PS",8,""))))))))))-H83), IF(AND(H78="PS",H76="S"),4,IF(H78="M",6,IF(H78="T",5,IF(H78="C",11,IF(H78="N",0,IF(H78="NF",0,IF(H78="NFO",0, IF(H78="URGS",4,IF(H78="URGO",8, IF(H78="PS",8,"")))))))))))</f>
        <v>5</v>
      </c>
      <c r="I79" s="59">
        <f t="shared" ref="I79" si="310">IF(I83&gt;0,(IF(AND(I78="PS",I76="S"),4,IF(I78="M",6,IF(I78="T",7,IF(I78="C",11,IF(I78="N",0,IF(I78="NF",0,IF(I78="NFO",0, IF(I78="URGS",4,IF(I78="URGO",8, IF(I78="PS",8,""))))))))))-I83), IF(AND(I78="PS",I76="S"),4,IF(I78="M",6,IF(I78="T",5,IF(I78="C",11,IF(I78="N",0,IF(I78="NF",0,IF(I78="NFO",0, IF(I78="URGS",4,IF(I78="URGO",8, IF(I78="PS",8,"")))))))))))</f>
        <v>5</v>
      </c>
      <c r="J79" s="59">
        <f t="shared" ref="J79" si="311">IF(J83&gt;0,(IF(AND(J78="PS",J76="S"),4,IF(J78="M",6,IF(J78="T",7,IF(J78="C",11,IF(J78="N",0,IF(J78="NF",0,IF(J78="NFO",0, IF(J78="URGS",4,IF(J78="URGO",8, IF(J78="PS",8,""))))))))))-J83), IF(AND(J78="PS",J76="S"),4,IF(J78="M",6,IF(J78="T",5,IF(J78="C",11,IF(J78="N",0,IF(J78="NF",0,IF(J78="NFO",0, IF(J78="URGS",4,IF(J78="URGO",8, IF(J78="PS",8,"")))))))))))</f>
        <v>5</v>
      </c>
      <c r="K79" s="59" t="str">
        <f t="shared" ref="K79" si="312">IF(K83&gt;0,(IF(AND(K78="PS",K76="S"),4,IF(K78="M",6,IF(K78="T",7,IF(K78="C",11,IF(K78="N",0,IF(K78="NF",0,IF(K78="NFO",0, IF(K78="URGS",4,IF(K78="URGO",8, IF(K78="PS",8,""))))))))))-K83), IF(AND(K78="PS",K76="S"),4,IF(K78="M",6,IF(K78="T",5,IF(K78="C",11,IF(K78="N",0,IF(K78="NF",0,IF(K78="NFO",0, IF(K78="URGS",4,IF(K78="URGO",8, IF(K78="PS",8,"")))))))))))</f>
        <v/>
      </c>
      <c r="L79" s="59" t="str">
        <f t="shared" ref="L79" si="313">IF(L83&gt;0,(IF(AND(L78="PS",L76="S"),4,IF(L78="M",6,IF(L78="T",7,IF(L78="C",11,IF(L78="N",0,IF(L78="NF",0,IF(L78="NFO",0, IF(L78="URGS",4,IF(L78="URGO",8, IF(L78="PS",8,""))))))))))-L83), IF(AND(L78="PS",L76="S"),4,IF(L78="M",6,IF(L78="T",5,IF(L78="C",11,IF(L78="N",0,IF(L78="NF",0,IF(L78="NFO",0, IF(L78="URGS",4,IF(L78="URGO",8, IF(L78="PS",8,"")))))))))))</f>
        <v/>
      </c>
      <c r="M79" s="59">
        <f t="shared" ref="M79" si="314">IF(M83&gt;0,(IF(AND(M78="PS",M76="S"),4,IF(M78="M",6,IF(M78="T",7,IF(M78="C",11,IF(M78="N",0,IF(M78="NF",0,IF(M78="NFO",0, IF(M78="URGS",4,IF(M78="URGO",8, IF(M78="PS",8,""))))))))))-M83), IF(AND(M78="PS",M76="S"),4,IF(M78="M",6,IF(M78="T",5,IF(M78="C",11,IF(M78="N",0,IF(M78="NF",0,IF(M78="NFO",0, IF(M78="URGS",4,IF(M78="URGO",8, IF(M78="PS",8,"")))))))))))</f>
        <v>5</v>
      </c>
      <c r="N79" s="59">
        <f t="shared" ref="N79" si="315">IF(N83&gt;0,(IF(AND(N78="PS",N76="S"),4,IF(N78="M",6,IF(N78="T",7,IF(N78="C",11,IF(N78="N",0,IF(N78="NF",0,IF(N78="NFO",0, IF(N78="URGS",4,IF(N78="URGO",8, IF(N78="PS",8,""))))))))))-N83), IF(AND(N78="PS",N76="S"),4,IF(N78="M",6,IF(N78="T",5,IF(N78="C",11,IF(N78="N",0,IF(N78="NF",0,IF(N78="NFO",0, IF(N78="URGS",4,IF(N78="URGO",8, IF(N78="PS",8,"")))))))))))</f>
        <v>5</v>
      </c>
      <c r="O79" s="59">
        <f t="shared" ref="O79" si="316">IF(O83&gt;0,(IF(AND(O78="PS",O76="S"),4,IF(O78="M",6,IF(O78="T",7,IF(O78="C",11,IF(O78="N",0,IF(O78="NF",0,IF(O78="NFO",0, IF(O78="URGS",4,IF(O78="URGO",8, IF(O78="PS",8,""))))))))))-O83), IF(AND(O78="PS",O76="S"),4,IF(O78="M",6,IF(O78="T",5,IF(O78="C",11,IF(O78="N",0,IF(O78="NF",0,IF(O78="NFO",0, IF(O78="URGS",4,IF(O78="URGO",8, IF(O78="PS",8,"")))))))))))</f>
        <v>5</v>
      </c>
      <c r="P79" s="59">
        <f t="shared" ref="P79" si="317">IF(P83&gt;0,(IF(AND(P78="PS",P76="S"),4,IF(P78="M",6,IF(P78="T",7,IF(P78="C",11,IF(P78="N",0,IF(P78="NF",0,IF(P78="NFO",0, IF(P78="URGS",4,IF(P78="URGO",8, IF(P78="PS",8,""))))))))))-P83), IF(AND(P78="PS",P76="S"),4,IF(P78="M",6,IF(P78="T",5,IF(P78="C",11,IF(P78="N",0,IF(P78="NF",0,IF(P78="NFO",0, IF(P78="URGS",4,IF(P78="URGO",8, IF(P78="PS",8,"")))))))))))</f>
        <v>5</v>
      </c>
      <c r="Q79" s="59">
        <f t="shared" ref="Q79" si="318">IF(Q83&gt;0,(IF(AND(Q78="PS",Q76="S"),4,IF(Q78="M",6,IF(Q78="T",7,IF(Q78="C",11,IF(Q78="N",0,IF(Q78="NF",0,IF(Q78="NFO",0, IF(Q78="URGS",4,IF(Q78="URGO",8, IF(Q78="PS",8,""))))))))))-Q83), IF(AND(Q78="PS",Q76="S"),4,IF(Q78="M",6,IF(Q78="T",5,IF(Q78="C",11,IF(Q78="N",0,IF(Q78="NF",0,IF(Q78="NFO",0, IF(Q78="URGS",4,IF(Q78="URGO",8, IF(Q78="PS",8,"")))))))))))</f>
        <v>5</v>
      </c>
      <c r="R79" s="59" t="str">
        <f t="shared" ref="R79" si="319">IF(R83&gt;0,(IF(AND(R78="PS",R76="S"),4,IF(R78="M",6,IF(R78="T",7,IF(R78="C",11,IF(R78="N",0,IF(R78="NF",0,IF(R78="NFO",0, IF(R78="URGS",4,IF(R78="URGO",8, IF(R78="PS",8,""))))))))))-R83), IF(AND(R78="PS",R76="S"),4,IF(R78="M",6,IF(R78="T",5,IF(R78="C",11,IF(R78="N",0,IF(R78="NF",0,IF(R78="NFO",0, IF(R78="URGS",4,IF(R78="URGO",8, IF(R78="PS",8,"")))))))))))</f>
        <v/>
      </c>
      <c r="S79" s="59" t="str">
        <f t="shared" ref="S79" si="320">IF(S83&gt;0,(IF(AND(S78="PS",S76="S"),4,IF(S78="M",6,IF(S78="T",7,IF(S78="C",11,IF(S78="N",0,IF(S78="NF",0,IF(S78="NFO",0, IF(S78="URGS",4,IF(S78="URGO",8, IF(S78="PS",8,""))))))))))-S83), IF(AND(S78="PS",S76="S"),4,IF(S78="M",6,IF(S78="T",5,IF(S78="C",11,IF(S78="N",0,IF(S78="NF",0,IF(S78="NFO",0, IF(S78="URGS",4,IF(S78="URGO",8, IF(S78="PS",8,"")))))))))))</f>
        <v/>
      </c>
      <c r="T79" s="59">
        <f t="shared" ref="T79" si="321">IF(T83&gt;0,(IF(AND(T78="PS",T76="S"),4,IF(T78="M",6,IF(T78="T",7,IF(T78="C",11,IF(T78="N",0,IF(T78="NF",0,IF(T78="NFO",0, IF(T78="URGS",4,IF(T78="URGO",8, IF(T78="PS",8,""))))))))))-T83), IF(AND(T78="PS",T76="S"),4,IF(T78="M",6,IF(T78="T",5,IF(T78="C",11,IF(T78="N",0,IF(T78="NF",0,IF(T78="NFO",0, IF(T78="URGS",4,IF(T78="URGO",8, IF(T78="PS",8,"")))))))))))</f>
        <v>5</v>
      </c>
      <c r="U79" s="59">
        <f t="shared" ref="U79" si="322">IF(U83&gt;0,(IF(AND(U78="PS",U76="S"),4,IF(U78="M",6,IF(U78="T",7,IF(U78="C",11,IF(U78="N",0,IF(U78="NF",0,IF(U78="NFO",0, IF(U78="URGS",4,IF(U78="URGO",8, IF(U78="PS",8,""))))))))))-U83), IF(AND(U78="PS",U76="S"),4,IF(U78="M",6,IF(U78="T",5,IF(U78="C",11,IF(U78="N",0,IF(U78="NF",0,IF(U78="NFO",0, IF(U78="URGS",4,IF(U78="URGO",8, IF(U78="PS",8,"")))))))))))</f>
        <v>5</v>
      </c>
      <c r="V79" s="59">
        <f t="shared" ref="V79" si="323">IF(V83&gt;0,(IF(AND(V78="PS",V76="S"),4,IF(V78="M",6,IF(V78="T",7,IF(V78="C",11,IF(V78="N",0,IF(V78="NF",0,IF(V78="NFO",0, IF(V78="URGS",4,IF(V78="URGO",8, IF(V78="PS",8,""))))))))))-V83), IF(AND(V78="PS",V76="S"),4,IF(V78="M",6,IF(V78="T",5,IF(V78="C",11,IF(V78="N",0,IF(V78="NF",0,IF(V78="NFO",0, IF(V78="URGS",4,IF(V78="URGO",8, IF(V78="PS",8,"")))))))))))</f>
        <v>5</v>
      </c>
      <c r="W79" s="59">
        <f t="shared" ref="W79" si="324">IF(W83&gt;0,(IF(AND(W78="PS",W76="S"),4,IF(W78="M",6,IF(W78="T",7,IF(W78="C",11,IF(W78="N",0,IF(W78="NF",0,IF(W78="NFO",0, IF(W78="URGS",4,IF(W78="URGO",8, IF(W78="PS",8,""))))))))))-W83), IF(AND(W78="PS",W76="S"),4,IF(W78="M",6,IF(W78="T",5,IF(W78="C",11,IF(W78="N",0,IF(W78="NF",0,IF(W78="NFO",0, IF(W78="URGS",4,IF(W78="URGO",8, IF(W78="PS",8,"")))))))))))</f>
        <v>5</v>
      </c>
      <c r="X79" s="59">
        <f t="shared" ref="X79" si="325">IF(X83&gt;0,(IF(AND(X78="PS",X76="S"),4,IF(X78="M",6,IF(X78="T",7,IF(X78="C",11,IF(X78="N",0,IF(X78="NF",0,IF(X78="NFO",0, IF(X78="URGS",4,IF(X78="URGO",8, IF(X78="PS",8,""))))))))))-X83), IF(AND(X78="PS",X76="S"),4,IF(X78="M",6,IF(X78="T",5,IF(X78="C",11,IF(X78="N",0,IF(X78="NF",0,IF(X78="NFO",0, IF(X78="URGS",4,IF(X78="URGO",8, IF(X78="PS",8,"")))))))))))</f>
        <v>5</v>
      </c>
      <c r="Y79" s="59" t="str">
        <f t="shared" ref="Y79" si="326">IF(Y83&gt;0,(IF(AND(Y78="PS",Y76="S"),4,IF(Y78="M",6,IF(Y78="T",7,IF(Y78="C",11,IF(Y78="N",0,IF(Y78="NF",0,IF(Y78="NFO",0, IF(Y78="URGS",4,IF(Y78="URGO",8, IF(Y78="PS",8,""))))))))))-Y83), IF(AND(Y78="PS",Y76="S"),4,IF(Y78="M",6,IF(Y78="T",5,IF(Y78="C",11,IF(Y78="N",0,IF(Y78="NF",0,IF(Y78="NFO",0, IF(Y78="URGS",4,IF(Y78="URGO",8, IF(Y78="PS",8,"")))))))))))</f>
        <v/>
      </c>
      <c r="Z79" s="59">
        <f t="shared" ref="Z79" si="327">IF(Z83&gt;0,(IF(AND(Z78="PS",Z76="S"),4,IF(Z78="M",6,IF(Z78="T",7,IF(Z78="C",11,IF(Z78="N",0,IF(Z78="NF",0,IF(Z78="NFO",0, IF(Z78="URGS",4,IF(Z78="URGO",8, IF(Z78="PS",8,""))))))))))-Z83), IF(AND(Z78="PS",Z76="S"),4,IF(Z78="M",6,IF(Z78="T",5,IF(Z78="C",11,IF(Z78="N",0,IF(Z78="NF",0,IF(Z78="NFO",0, IF(Z78="URGS",4,IF(Z78="URGO",8, IF(Z78="PS",8,"")))))))))))</f>
        <v>5</v>
      </c>
      <c r="AA79" s="59">
        <f t="shared" ref="AA79" si="328">IF(AA83&gt;0,(IF(AND(AA78="PS",AA76="S"),4,IF(AA78="M",6,IF(AA78="T",7,IF(AA78="C",11,IF(AA78="N",0,IF(AA78="NF",0,IF(AA78="NFO",0, IF(AA78="URGS",4,IF(AA78="URGO",8, IF(AA78="PS",8,""))))))))))-AA83), IF(AND(AA78="PS",AA76="S"),4,IF(AA78="M",6,IF(AA78="T",5,IF(AA78="C",11,IF(AA78="N",0,IF(AA78="NF",0,IF(AA78="NFO",0, IF(AA78="URGS",4,IF(AA78="URGO",8, IF(AA78="PS",8,"")))))))))))</f>
        <v>5</v>
      </c>
      <c r="AB79" s="59">
        <f t="shared" ref="AB79" si="329">IF(AB83&gt;0,(IF(AND(AB78="PS",AB76="S"),4,IF(AB78="M",6,IF(AB78="T",7,IF(AB78="C",11,IF(AB78="N",0,IF(AB78="NF",0,IF(AB78="NFO",0, IF(AB78="URGS",4,IF(AB78="URGO",8, IF(AB78="PS",8,""))))))))))-AB83), IF(AND(AB78="PS",AB76="S"),4,IF(AB78="M",6,IF(AB78="T",5,IF(AB78="C",11,IF(AB78="N",0,IF(AB78="NF",0,IF(AB78="NFO",0, IF(AB78="URGS",4,IF(AB78="URGO",8, IF(AB78="PS",8,"")))))))))))</f>
        <v>5</v>
      </c>
      <c r="AC79" s="59">
        <f t="shared" ref="AC79" si="330">IF(AC83&gt;0,(IF(AND(AC78="PS",AC76="S"),4,IF(AC78="M",6,IF(AC78="T",7,IF(AC78="C",11,IF(AC78="N",0,IF(AC78="NF",0,IF(AC78="NFO",0, IF(AC78="URGS",4,IF(AC78="URGO",8, IF(AC78="PS",8,""))))))))))-AC83), IF(AND(AC78="PS",AC76="S"),4,IF(AC78="M",6,IF(AC78="T",5,IF(AC78="C",11,IF(AC78="N",0,IF(AC78="NF",0,IF(AC78="NFO",0, IF(AC78="URGS",4,IF(AC78="URGO",8, IF(AC78="PS",8,"")))))))))))</f>
        <v>5</v>
      </c>
      <c r="AD79" s="59">
        <f t="shared" ref="AD79" si="331">IF(AD83&gt;0,(IF(AND(AD78="PS",AD76="S"),4,IF(AD78="M",6,IF(AD78="T",7,IF(AD78="C",11,IF(AD78="N",0,IF(AD78="NF",0,IF(AD78="NFO",0, IF(AD78="URGS",4,IF(AD78="URGO",8, IF(AD78="PS",8,""))))))))))-AD83), IF(AND(AD78="PS",AD76="S"),4,IF(AD78="M",6,IF(AD78="T",5,IF(AD78="C",11,IF(AD78="N",0,IF(AD78="NF",0,IF(AD78="NFO",0, IF(AD78="URGS",4,IF(AD78="URGO",8, IF(AD78="PS",8,"")))))))))))</f>
        <v>5</v>
      </c>
      <c r="AE79" s="59">
        <f t="shared" ref="AE79" si="332">IF(AE83&gt;0,(IF(AND(AE78="PS",AE76="S"),4,IF(AE78="M",6,IF(AE78="T",7,IF(AE78="C",11,IF(AE78="N",0,IF(AE78="NF",0,IF(AE78="NFO",0, IF(AE78="URGS",4,IF(AE78="URGO",8, IF(AE78="PS",8,""))))))))))-AE83), IF(AND(AE78="PS",AE76="S"),4,IF(AE78="M",6,IF(AE78="T",5,IF(AE78="C",11,IF(AE78="N",0,IF(AE78="NF",0,IF(AE78="NFO",0, IF(AE78="URGS",4,IF(AE78="URGO",8, IF(AE78="PS",8,"")))))))))))</f>
        <v>5</v>
      </c>
      <c r="AF79" s="59" t="str">
        <f t="shared" ref="AF79" si="333">IF(AF83&gt;0,(IF(AND(AF78="PS",AF76="S"),4,IF(AF78="M",6,IF(AF78="T",7,IF(AF78="C",11,IF(AF78="N",0,IF(AF78="NF",0,IF(AF78="NFO",0, IF(AF78="URGS",4,IF(AF78="URGO",8, IF(AF78="PS",8,""))))))))))-AF83), IF(AND(AF78="PS",AF76="S"),4,IF(AF78="M",6,IF(AF78="T",5,IF(AF78="C",11,IF(AF78="N",0,IF(AF78="NF",0,IF(AF78="NFO",0, IF(AF78="URGS",4,IF(AF78="URGO",8, IF(AF78="PS",8,"")))))))))))</f>
        <v/>
      </c>
      <c r="AG79" s="59" t="str">
        <f t="shared" ref="AG79" si="334">IF(AG83&gt;0,(IF(AND(AG78="PS",AG76="S"),4,IF(AG78="M",6,IF(AG78="T",7,IF(AG78="C",11,IF(AG78="N",0,IF(AG78="NF",0,IF(AG78="NFO",0, IF(AG78="URGS",4,IF(AG78="URGO",8, IF(AG78="PS",8,""))))))))))-AG83), IF(AND(AG78="PS",AG76="S"),4,IF(AG78="M",6,IF(AG78="T",5,IF(AG78="C",11,IF(AG78="N",0,IF(AG78="NF",0,IF(AG78="NFO",0, IF(AG78="URGS",4,IF(AG78="URGO",8, IF(AG78="PS",8,"")))))))))))</f>
        <v/>
      </c>
      <c r="AH79" s="59">
        <f t="shared" ref="AH79" si="335">IF(AH83&gt;0,(IF(AND(AH78="PS",AH76="S"),4,IF(AH78="M",6,IF(AH78="T",7,IF(AH78="C",11,IF(AH78="N",0,IF(AH78="NF",0,IF(AH78="NFO",0, IF(AH78="URGS",4,IF(AH78="URGO",8, IF(AH78="PS",8,""))))))))))-AH83), IF(AND(AH78="PS",AH76="S"),4,IF(AH78="M",6,IF(AH78="T",5,IF(AH78="C",11,IF(AH78="N",0,IF(AH78="NF",0,IF(AH78="NFO",0, IF(AH78="URGS",4,IF(AH78="URGO",8, IF(AH78="PS",8,"")))))))))))</f>
        <v>5</v>
      </c>
      <c r="AI79" s="59" t="str">
        <f t="shared" ref="AI79" si="336">IF(AI83&gt;0,(IF(AND(AI78="PS",AI76="S"),4,IF(AI78="M",6,IF(AI78="T",7,IF(AI78="C",11,IF(AI78="N",0,IF(AI78="NF",0,IF(AI78="NFO",0, IF(AI78="URGS",4,IF(AI78="URGO",8, IF(AI78="PS",8,""))))))))))-AI83), IF(AND(AI78="PS",AI76="S"),4,IF(AI78="M",6,IF(AI78="T",5,IF(AI78="C",11,IF(AI78="N",0,IF(AI78="NF",0,IF(AI78="NFO",0, IF(AI78="URGS",4,IF(AI78="URGO",8, IF(AI78="PS",8,"")))))))))))</f>
        <v/>
      </c>
      <c r="AJ79" s="29"/>
      <c r="AK79" s="29"/>
    </row>
    <row r="80" spans="1:37" x14ac:dyDescent="0.2">
      <c r="A80" s="24" t="s">
        <v>28</v>
      </c>
      <c r="B80" s="27">
        <f t="shared" si="308"/>
        <v>69</v>
      </c>
      <c r="C80" s="159">
        <f>B75/240*35%</f>
        <v>3024.3402291666666</v>
      </c>
      <c r="D80" s="30">
        <f t="shared" ref="D80:D86" si="337">B80*C80</f>
        <v>208679.47581249999</v>
      </c>
      <c r="E80" s="29">
        <f>IF(E84&gt;0,(IF(E78="T",3,IF(E78="C",0,IF(E78="N",11,IF(E78="NF",6, IF(E78="NFO",6, IF(E78="NFS",2,""))))))-E84), IF(E78="T",3,IF(E78="C",0,IF(E78="N",8,IF(E78="NF",6, IF(E78="NFO",6, IF(E78="NFS",2,"")))))))</f>
        <v>3</v>
      </c>
      <c r="F80" s="29">
        <f>IF(F84&gt;0,(IF(F78="T",3,IF(F78="C",0,IF(F78="N",11,IF(F78="NF",6, IF(F78="NFO",6, IF(F78="NFS",2,""))))))-F84), IF(F78="T",3,IF(F78="C",0,IF(F78="N",8,IF(F78="NF",6, IF(F78="NFO",6, IF(F78="NFS",2,"")))))))</f>
        <v>3</v>
      </c>
      <c r="G80" s="29">
        <f>IF(G84&gt;0,(IF(G78="T",3,IF(G78="C",0,IF(G78="N",11,IF(G78="NF",6, IF(G78="NFO",6, IF(G78="NFS",2,""))))))-G84), IF(G78="T",3,IF(G78="C",0,IF(G78="N",8,IF(G78="NF",6, IF(G78="NFO",6, IF(G78="NFS",2,"")))))))</f>
        <v>3</v>
      </c>
      <c r="H80" s="29">
        <f t="shared" ref="H80:AI80" si="338">IF(H84&gt;0,(IF(H78="T",3,IF(H78="C",0,IF(H78="N",11,IF(H78="NF",6, IF(H78="NFO",6, IF(H78="NFS",2,""))))))-H84), IF(H78="T",3,IF(H78="C",0,IF(H78="N",8,IF(H78="NF",6, IF(H78="NFO",6, IF(H78="NFS",2,"")))))))</f>
        <v>3</v>
      </c>
      <c r="I80" s="29">
        <f t="shared" si="338"/>
        <v>3</v>
      </c>
      <c r="J80" s="29">
        <f t="shared" si="338"/>
        <v>3</v>
      </c>
      <c r="K80" s="29" t="str">
        <f t="shared" si="338"/>
        <v/>
      </c>
      <c r="L80" s="29" t="str">
        <f t="shared" si="338"/>
        <v/>
      </c>
      <c r="M80" s="29">
        <f t="shared" si="338"/>
        <v>3</v>
      </c>
      <c r="N80" s="29">
        <f t="shared" si="338"/>
        <v>3</v>
      </c>
      <c r="O80" s="29">
        <f t="shared" si="338"/>
        <v>3</v>
      </c>
      <c r="P80" s="29">
        <f t="shared" si="338"/>
        <v>3</v>
      </c>
      <c r="Q80" s="29">
        <f t="shared" si="338"/>
        <v>3</v>
      </c>
      <c r="R80" s="29" t="str">
        <f t="shared" si="338"/>
        <v/>
      </c>
      <c r="S80" s="29" t="str">
        <f t="shared" si="338"/>
        <v/>
      </c>
      <c r="T80" s="29">
        <f t="shared" si="338"/>
        <v>3</v>
      </c>
      <c r="U80" s="29">
        <f t="shared" si="338"/>
        <v>3</v>
      </c>
      <c r="V80" s="29">
        <f t="shared" si="338"/>
        <v>3</v>
      </c>
      <c r="W80" s="29">
        <f t="shared" si="338"/>
        <v>3</v>
      </c>
      <c r="X80" s="29">
        <f t="shared" si="338"/>
        <v>3</v>
      </c>
      <c r="Y80" s="29" t="str">
        <f t="shared" si="338"/>
        <v/>
      </c>
      <c r="Z80" s="29">
        <f t="shared" si="338"/>
        <v>3</v>
      </c>
      <c r="AA80" s="29">
        <f t="shared" si="338"/>
        <v>3</v>
      </c>
      <c r="AB80" s="29">
        <f t="shared" si="338"/>
        <v>3</v>
      </c>
      <c r="AC80" s="29">
        <f t="shared" si="338"/>
        <v>3</v>
      </c>
      <c r="AD80" s="29">
        <f t="shared" si="338"/>
        <v>3</v>
      </c>
      <c r="AE80" s="29">
        <f t="shared" si="338"/>
        <v>3</v>
      </c>
      <c r="AF80" s="29" t="str">
        <f t="shared" si="338"/>
        <v/>
      </c>
      <c r="AG80" s="29" t="str">
        <f t="shared" si="338"/>
        <v/>
      </c>
      <c r="AH80" s="29">
        <f t="shared" si="338"/>
        <v>3</v>
      </c>
      <c r="AI80" s="29" t="str">
        <f t="shared" si="338"/>
        <v/>
      </c>
      <c r="AJ80" s="29"/>
      <c r="AK80" s="29"/>
    </row>
    <row r="81" spans="1:37" x14ac:dyDescent="0.2">
      <c r="A81" s="24" t="s">
        <v>30</v>
      </c>
      <c r="B81" s="27">
        <f t="shared" si="308"/>
        <v>35</v>
      </c>
      <c r="C81" s="159">
        <f>B75/240*180%</f>
        <v>15553.749750000001</v>
      </c>
      <c r="D81" s="30">
        <f t="shared" si="337"/>
        <v>544381.24125000008</v>
      </c>
      <c r="E81" s="29" t="str">
        <f>IF(E85&gt;0, (IF(E78="MF",8,IF(E78="TF",7,IF(E78="CF",12,IF(E78="NF",0, IF(E78="NFS",0, IF(E78="NFF",0, IF(E78="NFFF",0,"")))))))-E85), IF(E78="MF",8,IF(E78="TF",5,IF(E78="CF",12,IF(E78="NF",0, IF(E78="NFS",0, IF(E78="NFF",0, IF(E78="NFFF",0,""))))))))</f>
        <v/>
      </c>
      <c r="F81" s="29" t="str">
        <f t="shared" ref="F81:AI81" si="339">IF(F85&gt;0, (IF(F78="MF",8,IF(F78="TF",7,IF(F78="CF",12,IF(F78="NF",0, IF(F78="NFS",0, IF(F78="NFF",0, IF(F78="NFFF",0,"")))))))-F85), IF(F78="MF",8,IF(F78="TF",5,IF(F78="CF",12,IF(F78="NF",0, IF(F78="NFS",0, IF(F78="NFF",0, IF(F78="NFFF",0,""))))))))</f>
        <v/>
      </c>
      <c r="G81" s="29" t="str">
        <f t="shared" si="339"/>
        <v/>
      </c>
      <c r="H81" s="29" t="str">
        <f t="shared" si="339"/>
        <v/>
      </c>
      <c r="I81" s="29" t="str">
        <f t="shared" si="339"/>
        <v/>
      </c>
      <c r="J81" s="29" t="str">
        <f t="shared" si="339"/>
        <v/>
      </c>
      <c r="K81" s="29">
        <f t="shared" si="339"/>
        <v>5</v>
      </c>
      <c r="L81" s="29">
        <f t="shared" si="339"/>
        <v>5</v>
      </c>
      <c r="M81" s="29" t="str">
        <f t="shared" si="339"/>
        <v/>
      </c>
      <c r="N81" s="29" t="str">
        <f t="shared" si="339"/>
        <v/>
      </c>
      <c r="O81" s="29" t="str">
        <f t="shared" si="339"/>
        <v/>
      </c>
      <c r="P81" s="29" t="str">
        <f t="shared" si="339"/>
        <v/>
      </c>
      <c r="Q81" s="29" t="str">
        <f t="shared" si="339"/>
        <v/>
      </c>
      <c r="R81" s="29">
        <f t="shared" si="339"/>
        <v>5</v>
      </c>
      <c r="S81" s="29">
        <f t="shared" si="339"/>
        <v>5</v>
      </c>
      <c r="T81" s="29" t="str">
        <f t="shared" si="339"/>
        <v/>
      </c>
      <c r="U81" s="29" t="str">
        <f t="shared" si="339"/>
        <v/>
      </c>
      <c r="V81" s="29" t="str">
        <f t="shared" si="339"/>
        <v/>
      </c>
      <c r="W81" s="29" t="str">
        <f t="shared" si="339"/>
        <v/>
      </c>
      <c r="X81" s="29" t="str">
        <f t="shared" si="339"/>
        <v/>
      </c>
      <c r="Y81" s="29">
        <f t="shared" si="339"/>
        <v>5</v>
      </c>
      <c r="Z81" s="29" t="str">
        <f t="shared" si="339"/>
        <v/>
      </c>
      <c r="AA81" s="29" t="str">
        <f t="shared" si="339"/>
        <v/>
      </c>
      <c r="AB81" s="29" t="str">
        <f t="shared" si="339"/>
        <v/>
      </c>
      <c r="AC81" s="29" t="str">
        <f t="shared" si="339"/>
        <v/>
      </c>
      <c r="AD81" s="29" t="str">
        <f t="shared" si="339"/>
        <v/>
      </c>
      <c r="AE81" s="29" t="str">
        <f t="shared" si="339"/>
        <v/>
      </c>
      <c r="AF81" s="29">
        <f t="shared" si="339"/>
        <v>5</v>
      </c>
      <c r="AG81" s="29">
        <f t="shared" si="339"/>
        <v>5</v>
      </c>
      <c r="AH81" s="29" t="str">
        <f t="shared" si="339"/>
        <v/>
      </c>
      <c r="AI81" s="29" t="str">
        <f t="shared" si="339"/>
        <v/>
      </c>
      <c r="AJ81" s="29"/>
      <c r="AK81" s="29"/>
    </row>
    <row r="82" spans="1:37" x14ac:dyDescent="0.2">
      <c r="A82" s="24" t="s">
        <v>31</v>
      </c>
      <c r="B82" s="27">
        <f t="shared" si="308"/>
        <v>21</v>
      </c>
      <c r="C82" s="159">
        <f>B75/240*215%</f>
        <v>18578.089979166667</v>
      </c>
      <c r="D82" s="30">
        <f t="shared" si="337"/>
        <v>390139.8895625</v>
      </c>
      <c r="E82" s="29" t="str">
        <f>IF(E86&gt;0,( IF(E78="TF",1,IF(E78="CF",1,IF(E78="NF",5, IF(E78="NFO",2, IF(E78="NFS",6, IF(E78="NFF",8, IF(E78="NFFF",8,"")))))))-E86), IF(E78="TF",3,IF(E78="CF",1,IF(E78="NF",2, IF(E78="NFO",2, IF(E78="NFS",6, IF(E78="NFF",8, IF(E78="NFFF",8,""))))))))</f>
        <v/>
      </c>
      <c r="F82" s="29" t="str">
        <f t="shared" ref="F82:AI82" si="340">IF(F86&gt;0,( IF(F78="TF",1,IF(F78="CF",1,IF(F78="NF",5, IF(F78="NFO",2, IF(F78="NFS",6, IF(F78="NFF",8, IF(F78="NFFF",8,"")))))))-F86), IF(F78="TF",3,IF(F78="CF",1,IF(F78="NF",2, IF(F78="NFO",2, IF(F78="NFS",6, IF(F78="NFF",8, IF(F78="NFFF",8,""))))))))</f>
        <v/>
      </c>
      <c r="G82" s="29" t="str">
        <f t="shared" si="340"/>
        <v/>
      </c>
      <c r="H82" s="29" t="str">
        <f t="shared" si="340"/>
        <v/>
      </c>
      <c r="I82" s="29" t="str">
        <f t="shared" si="340"/>
        <v/>
      </c>
      <c r="J82" s="29" t="str">
        <f t="shared" si="340"/>
        <v/>
      </c>
      <c r="K82" s="29">
        <f t="shared" si="340"/>
        <v>3</v>
      </c>
      <c r="L82" s="29">
        <f t="shared" si="340"/>
        <v>3</v>
      </c>
      <c r="M82" s="29" t="str">
        <f t="shared" si="340"/>
        <v/>
      </c>
      <c r="N82" s="29" t="str">
        <f t="shared" si="340"/>
        <v/>
      </c>
      <c r="O82" s="29" t="str">
        <f t="shared" si="340"/>
        <v/>
      </c>
      <c r="P82" s="29" t="str">
        <f t="shared" si="340"/>
        <v/>
      </c>
      <c r="Q82" s="29" t="str">
        <f t="shared" si="340"/>
        <v/>
      </c>
      <c r="R82" s="29">
        <f t="shared" si="340"/>
        <v>3</v>
      </c>
      <c r="S82" s="29">
        <f t="shared" si="340"/>
        <v>3</v>
      </c>
      <c r="T82" s="29" t="str">
        <f t="shared" si="340"/>
        <v/>
      </c>
      <c r="U82" s="29" t="str">
        <f t="shared" si="340"/>
        <v/>
      </c>
      <c r="V82" s="29" t="str">
        <f t="shared" si="340"/>
        <v/>
      </c>
      <c r="W82" s="29" t="str">
        <f t="shared" si="340"/>
        <v/>
      </c>
      <c r="X82" s="29" t="str">
        <f t="shared" si="340"/>
        <v/>
      </c>
      <c r="Y82" s="29">
        <f t="shared" si="340"/>
        <v>3</v>
      </c>
      <c r="Z82" s="29" t="str">
        <f t="shared" si="340"/>
        <v/>
      </c>
      <c r="AA82" s="29" t="str">
        <f t="shared" si="340"/>
        <v/>
      </c>
      <c r="AB82" s="29" t="str">
        <f t="shared" si="340"/>
        <v/>
      </c>
      <c r="AC82" s="29" t="str">
        <f t="shared" si="340"/>
        <v/>
      </c>
      <c r="AD82" s="29" t="str">
        <f t="shared" si="340"/>
        <v/>
      </c>
      <c r="AE82" s="29" t="str">
        <f t="shared" si="340"/>
        <v/>
      </c>
      <c r="AF82" s="29">
        <f t="shared" si="340"/>
        <v>3</v>
      </c>
      <c r="AG82" s="29">
        <f t="shared" si="340"/>
        <v>3</v>
      </c>
      <c r="AH82" s="29" t="str">
        <f t="shared" si="340"/>
        <v/>
      </c>
      <c r="AI82" s="29" t="str">
        <f t="shared" si="340"/>
        <v/>
      </c>
      <c r="AJ82" s="29"/>
      <c r="AK82" s="29"/>
    </row>
    <row r="83" spans="1:37" x14ac:dyDescent="0.2">
      <c r="A83" s="9" t="s">
        <v>32</v>
      </c>
      <c r="B83" s="27">
        <f t="shared" si="308"/>
        <v>0</v>
      </c>
      <c r="C83" s="30">
        <f>B75/240*125%</f>
        <v>10801.215104166668</v>
      </c>
      <c r="D83" s="30">
        <f t="shared" si="337"/>
        <v>0</v>
      </c>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29"/>
      <c r="AG83" s="29"/>
      <c r="AH83" s="29"/>
      <c r="AI83" s="29"/>
      <c r="AJ83" s="29"/>
      <c r="AK83" s="29"/>
    </row>
    <row r="84" spans="1:37" x14ac:dyDescent="0.2">
      <c r="A84" s="9" t="s">
        <v>33</v>
      </c>
      <c r="B84" s="27">
        <f t="shared" si="308"/>
        <v>0</v>
      </c>
      <c r="C84" s="30">
        <f>B75/240*175%</f>
        <v>15121.701145833335</v>
      </c>
      <c r="D84" s="30">
        <f t="shared" si="337"/>
        <v>0</v>
      </c>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29"/>
      <c r="AK84" s="29"/>
    </row>
    <row r="85" spans="1:37" x14ac:dyDescent="0.2">
      <c r="A85" s="9" t="s">
        <v>34</v>
      </c>
      <c r="B85" s="27">
        <f t="shared" si="308"/>
        <v>0</v>
      </c>
      <c r="C85" s="30">
        <f>B75/240*200%</f>
        <v>17281.944166666668</v>
      </c>
      <c r="D85" s="32">
        <f t="shared" si="337"/>
        <v>0</v>
      </c>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29"/>
      <c r="AK85" s="29"/>
    </row>
    <row r="86" spans="1:37" x14ac:dyDescent="0.2">
      <c r="A86" s="9" t="s">
        <v>35</v>
      </c>
      <c r="B86" s="27">
        <f t="shared" si="308"/>
        <v>0</v>
      </c>
      <c r="C86" s="30">
        <f>B75/240*250%</f>
        <v>21602.430208333335</v>
      </c>
      <c r="D86" s="34">
        <f t="shared" si="337"/>
        <v>0</v>
      </c>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27"/>
      <c r="AK86" s="27"/>
    </row>
    <row r="87" spans="1:37" x14ac:dyDescent="0.2">
      <c r="B87" s="37">
        <f>SUM(B79:B86)</f>
        <v>240</v>
      </c>
      <c r="C87" s="2"/>
      <c r="D87" s="38">
        <f>ROUND((SUM(D79:D86)),0)</f>
        <v>1143201</v>
      </c>
      <c r="E87" s="39"/>
      <c r="F87" s="40"/>
      <c r="G87" s="41"/>
      <c r="H87" s="41"/>
      <c r="I87" s="41"/>
      <c r="J87" s="41"/>
      <c r="K87" s="41"/>
      <c r="L87" s="39"/>
      <c r="M87" s="40"/>
      <c r="N87" s="41"/>
      <c r="O87" s="41"/>
      <c r="P87" s="41"/>
      <c r="Q87" s="41"/>
      <c r="R87" s="41"/>
      <c r="S87" s="39"/>
      <c r="T87" s="40"/>
      <c r="U87" s="41"/>
      <c r="V87" s="41"/>
      <c r="W87" s="41"/>
      <c r="X87" s="41"/>
      <c r="Y87" s="41"/>
      <c r="Z87" s="39"/>
      <c r="AA87" s="39"/>
      <c r="AB87" s="41"/>
      <c r="AC87" s="41"/>
      <c r="AD87" s="41"/>
      <c r="AE87" s="41"/>
      <c r="AF87" s="41"/>
      <c r="AG87" s="39"/>
      <c r="AH87" s="41"/>
      <c r="AI87" s="41"/>
      <c r="AJ87" s="41"/>
      <c r="AK87" s="41"/>
    </row>
    <row r="88" spans="1:37" x14ac:dyDescent="0.2">
      <c r="B88" s="43">
        <f>SUM(B79:B82)-$AL$4</f>
        <v>64</v>
      </c>
      <c r="AJ88" s="55"/>
      <c r="AK88" s="56"/>
    </row>
    <row r="89" spans="1:37" x14ac:dyDescent="0.2">
      <c r="A89" s="9" t="s">
        <v>110</v>
      </c>
      <c r="B89" s="163">
        <f>B75</f>
        <v>2073833.3</v>
      </c>
      <c r="C89" s="164"/>
      <c r="D89" s="165"/>
      <c r="E89" s="10">
        <f t="shared" ref="E89:AF89" si="341">+D89+1</f>
        <v>1</v>
      </c>
      <c r="F89" s="10">
        <f t="shared" si="341"/>
        <v>2</v>
      </c>
      <c r="G89" s="10">
        <f t="shared" si="341"/>
        <v>3</v>
      </c>
      <c r="H89" s="10">
        <f t="shared" si="341"/>
        <v>4</v>
      </c>
      <c r="I89" s="10">
        <f t="shared" si="341"/>
        <v>5</v>
      </c>
      <c r="J89" s="10">
        <f t="shared" si="341"/>
        <v>6</v>
      </c>
      <c r="K89" s="10">
        <f t="shared" si="341"/>
        <v>7</v>
      </c>
      <c r="L89" s="10">
        <f t="shared" si="341"/>
        <v>8</v>
      </c>
      <c r="M89" s="10">
        <f t="shared" si="341"/>
        <v>9</v>
      </c>
      <c r="N89" s="10">
        <f t="shared" si="341"/>
        <v>10</v>
      </c>
      <c r="O89" s="10">
        <f t="shared" si="341"/>
        <v>11</v>
      </c>
      <c r="P89" s="10">
        <f t="shared" si="341"/>
        <v>12</v>
      </c>
      <c r="Q89" s="10">
        <f t="shared" si="341"/>
        <v>13</v>
      </c>
      <c r="R89" s="10">
        <f t="shared" si="341"/>
        <v>14</v>
      </c>
      <c r="S89" s="10">
        <f t="shared" si="341"/>
        <v>15</v>
      </c>
      <c r="T89" s="10">
        <f t="shared" si="341"/>
        <v>16</v>
      </c>
      <c r="U89" s="10">
        <f t="shared" si="341"/>
        <v>17</v>
      </c>
      <c r="V89" s="10">
        <f t="shared" si="341"/>
        <v>18</v>
      </c>
      <c r="W89" s="10">
        <f t="shared" si="341"/>
        <v>19</v>
      </c>
      <c r="X89" s="10">
        <f t="shared" si="341"/>
        <v>20</v>
      </c>
      <c r="Y89" s="10">
        <f t="shared" si="341"/>
        <v>21</v>
      </c>
      <c r="Z89" s="10">
        <f t="shared" si="341"/>
        <v>22</v>
      </c>
      <c r="AA89" s="10">
        <f t="shared" si="341"/>
        <v>23</v>
      </c>
      <c r="AB89" s="10">
        <f t="shared" si="341"/>
        <v>24</v>
      </c>
      <c r="AC89" s="10">
        <f t="shared" si="341"/>
        <v>25</v>
      </c>
      <c r="AD89" s="10">
        <f t="shared" si="341"/>
        <v>26</v>
      </c>
      <c r="AE89" s="10">
        <f t="shared" si="341"/>
        <v>27</v>
      </c>
      <c r="AF89" s="10">
        <f t="shared" si="341"/>
        <v>28</v>
      </c>
      <c r="AG89" s="10">
        <v>29</v>
      </c>
      <c r="AH89" s="10">
        <v>30</v>
      </c>
      <c r="AI89" s="10">
        <v>31</v>
      </c>
    </row>
    <row r="90" spans="1:37" x14ac:dyDescent="0.2">
      <c r="A90" s="13"/>
      <c r="B90" s="14" t="s">
        <v>7</v>
      </c>
      <c r="C90" s="14" t="s">
        <v>8</v>
      </c>
      <c r="D90" s="14" t="s">
        <v>9</v>
      </c>
      <c r="E90" s="58" t="s">
        <v>11</v>
      </c>
      <c r="F90" s="19" t="s">
        <v>12</v>
      </c>
      <c r="G90" s="19" t="s">
        <v>13</v>
      </c>
      <c r="H90" s="19" t="s">
        <v>14</v>
      </c>
      <c r="I90" s="57" t="s">
        <v>15</v>
      </c>
      <c r="J90" s="19" t="s">
        <v>16</v>
      </c>
      <c r="K90" s="19" t="s">
        <v>11</v>
      </c>
      <c r="L90" s="58" t="s">
        <v>11</v>
      </c>
      <c r="M90" s="19" t="s">
        <v>12</v>
      </c>
      <c r="N90" s="19" t="s">
        <v>13</v>
      </c>
      <c r="O90" s="19" t="s">
        <v>14</v>
      </c>
      <c r="P90" s="57" t="s">
        <v>15</v>
      </c>
      <c r="Q90" s="19" t="s">
        <v>16</v>
      </c>
      <c r="R90" s="19" t="s">
        <v>11</v>
      </c>
      <c r="S90" s="58" t="s">
        <v>11</v>
      </c>
      <c r="T90" s="19" t="s">
        <v>12</v>
      </c>
      <c r="U90" s="19" t="s">
        <v>13</v>
      </c>
      <c r="V90" s="19" t="s">
        <v>14</v>
      </c>
      <c r="W90" s="57" t="s">
        <v>15</v>
      </c>
      <c r="X90" s="121" t="s">
        <v>10</v>
      </c>
      <c r="Y90" s="19" t="s">
        <v>11</v>
      </c>
      <c r="Z90" s="58" t="s">
        <v>11</v>
      </c>
      <c r="AA90" s="19" t="s">
        <v>12</v>
      </c>
      <c r="AB90" s="19" t="s">
        <v>13</v>
      </c>
      <c r="AC90" s="19" t="s">
        <v>14</v>
      </c>
      <c r="AD90" s="57" t="s">
        <v>15</v>
      </c>
      <c r="AE90" s="19" t="s">
        <v>16</v>
      </c>
      <c r="AF90" s="19" t="s">
        <v>11</v>
      </c>
      <c r="AG90" s="19" t="s">
        <v>11</v>
      </c>
      <c r="AH90" s="19" t="s">
        <v>12</v>
      </c>
      <c r="AI90" s="58" t="s">
        <v>13</v>
      </c>
    </row>
    <row r="91" spans="1:37" x14ac:dyDescent="0.2">
      <c r="A91" s="22" t="s">
        <v>18</v>
      </c>
      <c r="B91" s="166" t="s">
        <v>19</v>
      </c>
      <c r="C91" s="166"/>
      <c r="D91" s="166"/>
      <c r="E91" s="19" t="s">
        <v>21</v>
      </c>
      <c r="F91" s="19" t="s">
        <v>21</v>
      </c>
      <c r="G91" s="19" t="s">
        <v>21</v>
      </c>
      <c r="H91" s="19" t="s">
        <v>21</v>
      </c>
      <c r="I91" s="19" t="s">
        <v>21</v>
      </c>
      <c r="J91" s="19" t="s">
        <v>21</v>
      </c>
      <c r="K91" s="19" t="s">
        <v>21</v>
      </c>
      <c r="L91" s="19" t="s">
        <v>21</v>
      </c>
      <c r="M91" s="19" t="s">
        <v>21</v>
      </c>
      <c r="N91" s="19" t="s">
        <v>21</v>
      </c>
      <c r="O91" s="19" t="s">
        <v>21</v>
      </c>
      <c r="P91" s="19" t="s">
        <v>21</v>
      </c>
      <c r="Q91" s="19" t="s">
        <v>21</v>
      </c>
      <c r="R91" s="19" t="s">
        <v>21</v>
      </c>
      <c r="S91" s="19" t="s">
        <v>21</v>
      </c>
      <c r="T91" s="19" t="s">
        <v>21</v>
      </c>
      <c r="U91" s="19" t="s">
        <v>21</v>
      </c>
      <c r="V91" s="19" t="s">
        <v>21</v>
      </c>
      <c r="W91" s="19" t="s">
        <v>21</v>
      </c>
      <c r="X91" s="19" t="s">
        <v>21</v>
      </c>
      <c r="Y91" s="19" t="s">
        <v>21</v>
      </c>
      <c r="Z91" s="19" t="s">
        <v>21</v>
      </c>
      <c r="AA91" s="19" t="s">
        <v>21</v>
      </c>
      <c r="AB91" s="19" t="s">
        <v>21</v>
      </c>
      <c r="AC91" s="19" t="s">
        <v>21</v>
      </c>
      <c r="AD91" s="19" t="s">
        <v>21</v>
      </c>
      <c r="AE91" s="19" t="s">
        <v>21</v>
      </c>
      <c r="AF91" s="19" t="s">
        <v>21</v>
      </c>
      <c r="AG91" s="19" t="s">
        <v>21</v>
      </c>
      <c r="AH91" s="19" t="s">
        <v>21</v>
      </c>
      <c r="AI91" s="19" t="s">
        <v>21</v>
      </c>
    </row>
    <row r="92" spans="1:37" x14ac:dyDescent="0.2">
      <c r="A92" s="161" t="s">
        <v>23</v>
      </c>
      <c r="B92" s="161"/>
      <c r="C92" s="161"/>
      <c r="D92" s="161"/>
      <c r="E92" s="25" t="str">
        <f>IF(AND(E91="URG",E90="S"),"URGS",IF(AND(E91="N",E90="F",F90="F"),"NFFF",IF(AND(E91="N",E90="D",F90="F"),"NFF",IF(AND(E91="N",E90="D"),"NFO",IF(AND(E91="N",E90="S"),"NFS",IF(AND(E91="N",E90="F"),"NF",IF(AND(E91="N",E90="D"),"NF",IF(E91="N","N",IF(AND(E91="M",E90="F"),"MF",IF(AND(E91="M",E90="D"),"MF",IF(E91="M","M",IF(AND(E91="T",E90="F"),"TF",IF(AND(E91="T",E90="D"),"TF",IF(E91="T","T",IF(AND(E91="C",E90="F"),"CF",IF(AND(E91="C",E90="D"),"CF",IF(E91="C","C",IF(AND(E91="L",E90="F"),"LF",IF(AND(E91="L",E90="D"),"LF", IF(E91="L","L",IF(E91="SC","PS", IF(E91="SA","PS",IF(E91="TV","PS", IF(E91="MI","PS", IF(E91="MT","PS", IF(E91="URG","URGO",""))))))))))))))))))))))))))</f>
        <v>T</v>
      </c>
      <c r="F92" s="25" t="str">
        <f>IF(AND(F91="URG",F90="S"),"URGS",IF(AND(F91="N",F90="F",G90="F"),"NFFF",IF(AND(F91="N",F90="D",G90="F"),"NFF",IF(AND(F91="N",F90="D"),"NFO",IF(AND(F91="N",F90="S"),"NFS",IF(AND(F91="N",F90="F"),"NF",IF(AND(F91="N",F90="D"),"NF",IF(F91="N","N",IF(AND(F91="M",F90="F"),"MF",IF(AND(F91="M",F90="D"),"MF",IF(F91="M","M",IF(AND(F91="T",F90="F"),"TF",IF(AND(F91="T",F90="D"),"TF",IF(F91="T","T",IF(AND(F91="C",F90="F"),"CF",IF(AND(F91="C",F90="D"),"CF",IF(F91="C","C",IF(AND(F91="L",F90="F"),"LF",IF(AND(F91="L",F90="D"),"LF", IF(F91="L","L",IF(F91="SC","PS", IF(F91="SA","PS",IF(F91="TV","PS", IF(F91="MI","PS", IF(F91="MT","PS", IF(F91="URG","URGO",""))))))))))))))))))))))))))</f>
        <v>T</v>
      </c>
      <c r="G92" s="25" t="str">
        <f>IF(AND(G91="URG",G90="S"),"URGS",IF(AND(G91="N",G90="F",H90="F"),"NFFF",IF(AND(G91="N",G90="D",H90="F"),"NFF",IF(AND(G91="N",G90="D"),"NFO",IF(AND(G91="N",G90="S"),"NFS",IF(AND(G91="N",G90="F"),"NF",IF(AND(G91="N",G90="D"),"NF",IF(G91="N","N",IF(AND(G91="M",G90="F"),"MF",IF(AND(G91="M",G90="D"),"MF",IF(G91="M","M",IF(AND(G91="T",G90="F"),"TF",IF(AND(G91="T",G90="D"),"TF",IF(G91="T","T",IF(AND(G91="C",G90="F"),"CF",IF(AND(G91="C",G90="D"),"CF",IF(G91="C","C",IF(AND(G91="L",G90="F"),"LF",IF(AND(G91="L",G90="D"),"LF", IF(G91="L","L",IF(G91="SC","PS", IF(G91="SA","PS",IF(G91="TV","PS", IF(G91="MI","PS", IF(G91="MT","PS", IF(G91="URG","URGO",""))))))))))))))))))))))))))</f>
        <v>T</v>
      </c>
      <c r="H92" s="25" t="str">
        <f>IF(AND(H91="URG",H90="S"),"URGS",IF(AND(H91="N",H90="F",I90="F"),"NFFF",IF(AND(H91="N",H90="D",I90="F"),"NFF",IF(AND(H91="N",H90="D"),"NFO",IF(AND(H91="N",H90="S"),"NFS",IF(AND(H91="N",H90="F"),"NF",IF(AND(H91="N",H90="D"),"NF",IF(H91="N","N",IF(AND(H91="M",H90="F"),"MF",IF(AND(H91="M",H90="D"),"MF",IF(H91="M","M",IF(AND(H91="T",H90="F"),"TF",IF(AND(H91="T",H90="D"),"TF",IF(H91="T","T",IF(AND(H91="C",H90="F"),"CF",IF(AND(H91="C",H90="D"),"CF",IF(H91="C","C",IF(AND(H91="L",H90="F"),"LF",IF(AND(H91="L",H90="D"),"LF", IF(H91="L","L",IF(H91="SC","PS", IF(H91="SA","PS",IF(H91="TV","PS", IF(H91="MI","PS", IF(H91="MT","PS", IF(H91="URG","URGO",""))))))))))))))))))))))))))</f>
        <v>T</v>
      </c>
      <c r="I92" s="25" t="str">
        <f t="shared" ref="I92" si="342">IF(AND(I91="URG",I90="S"),"URGS",IF(AND(I91="N",I90="F",J90="F"),"NFFF",IF(AND(I91="N",I90="D",J90="F"),"NFF",IF(AND(I91="N",I90="D"),"NFO",IF(AND(I91="N",I90="S"),"NFS",IF(AND(I91="N",I90="F"),"NF",IF(AND(I91="N",I90="D"),"NF",IF(I91="N","N",IF(AND(I91="M",I90="F"),"MF",IF(AND(I91="M",I90="D"),"MF",IF(I91="M","M",IF(AND(I91="T",I90="F"),"TF",IF(AND(I91="T",I90="D"),"TF",IF(I91="T","T",IF(AND(I91="C",I90="F"),"CF",IF(AND(I91="C",I90="D"),"CF",IF(I91="C","C",IF(AND(I91="L",I90="F"),"LF",IF(AND(I91="L",I90="D"),"LF", IF(I91="L","L",IF(I91="SC","PS", IF(I91="SA","PS",IF(I91="TV","PS", IF(I91="MI","PS", IF(I91="MT","PS", IF(I91="URG","URGO",""))))))))))))))))))))))))))</f>
        <v>TF</v>
      </c>
      <c r="J92" s="25" t="str">
        <f t="shared" ref="J92" si="343">IF(AND(J91="URG",J90="S"),"URGS",IF(AND(J91="N",J90="F",K90="F"),"NFFF",IF(AND(J91="N",J90="D",K90="F"),"NFF",IF(AND(J91="N",J90="D"),"NFO",IF(AND(J91="N",J90="S"),"NFS",IF(AND(J91="N",J90="F"),"NF",IF(AND(J91="N",J90="D"),"NF",IF(J91="N","N",IF(AND(J91="M",J90="F"),"MF",IF(AND(J91="M",J90="D"),"MF",IF(J91="M","M",IF(AND(J91="T",J90="F"),"TF",IF(AND(J91="T",J90="D"),"TF",IF(J91="T","T",IF(AND(J91="C",J90="F"),"CF",IF(AND(J91="C",J90="D"),"CF",IF(J91="C","C",IF(AND(J91="L",J90="F"),"LF",IF(AND(J91="L",J90="D"),"LF", IF(J91="L","L",IF(J91="SC","PS", IF(J91="SA","PS",IF(J91="TV","PS", IF(J91="MI","PS", IF(J91="MT","PS", IF(J91="URG","URGO",""))))))))))))))))))))))))))</f>
        <v>T</v>
      </c>
      <c r="K92" s="25" t="str">
        <f t="shared" ref="K92" si="344">IF(AND(K91="URG",K90="S"),"URGS",IF(AND(K91="N",K90="F",L90="F"),"NFFF",IF(AND(K91="N",K90="D",L90="F"),"NFF",IF(AND(K91="N",K90="D"),"NFO",IF(AND(K91="N",K90="S"),"NFS",IF(AND(K91="N",K90="F"),"NF",IF(AND(K91="N",K90="D"),"NF",IF(K91="N","N",IF(AND(K91="M",K90="F"),"MF",IF(AND(K91="M",K90="D"),"MF",IF(K91="M","M",IF(AND(K91="T",K90="F"),"TF",IF(AND(K91="T",K90="D"),"TF",IF(K91="T","T",IF(AND(K91="C",K90="F"),"CF",IF(AND(K91="C",K90="D"),"CF",IF(K91="C","C",IF(AND(K91="L",K90="F"),"LF",IF(AND(K91="L",K90="D"),"LF", IF(K91="L","L",IF(K91="SC","PS", IF(K91="SA","PS",IF(K91="TV","PS", IF(K91="MI","PS", IF(K91="MT","PS", IF(K91="URG","URGO",""))))))))))))))))))))))))))</f>
        <v>T</v>
      </c>
      <c r="L92" s="25" t="str">
        <f t="shared" ref="L92" si="345">IF(AND(L91="URG",L90="S"),"URGS",IF(AND(L91="N",L90="F",M90="F"),"NFFF",IF(AND(L91="N",L90="D",M90="F"),"NFF",IF(AND(L91="N",L90="D"),"NFO",IF(AND(L91="N",L90="S"),"NFS",IF(AND(L91="N",L90="F"),"NF",IF(AND(L91="N",L90="D"),"NF",IF(L91="N","N",IF(AND(L91="M",L90="F"),"MF",IF(AND(L91="M",L90="D"),"MF",IF(L91="M","M",IF(AND(L91="T",L90="F"),"TF",IF(AND(L91="T",L90="D"),"TF",IF(L91="T","T",IF(AND(L91="C",L90="F"),"CF",IF(AND(L91="C",L90="D"),"CF",IF(L91="C","C",IF(AND(L91="L",L90="F"),"LF",IF(AND(L91="L",L90="D"),"LF", IF(L91="L","L",IF(L91="SC","PS", IF(L91="SA","PS",IF(L91="TV","PS", IF(L91="MI","PS", IF(L91="MT","PS", IF(L91="URG","URGO",""))))))))))))))))))))))))))</f>
        <v>T</v>
      </c>
      <c r="M92" s="25" t="str">
        <f t="shared" ref="M92" si="346">IF(AND(M91="URG",M90="S"),"URGS",IF(AND(M91="N",M90="F",N90="F"),"NFFF",IF(AND(M91="N",M90="D",N90="F"),"NFF",IF(AND(M91="N",M90="D"),"NFO",IF(AND(M91="N",M90="S"),"NFS",IF(AND(M91="N",M90="F"),"NF",IF(AND(M91="N",M90="D"),"NF",IF(M91="N","N",IF(AND(M91="M",M90="F"),"MF",IF(AND(M91="M",M90="D"),"MF",IF(M91="M","M",IF(AND(M91="T",M90="F"),"TF",IF(AND(M91="T",M90="D"),"TF",IF(M91="T","T",IF(AND(M91="C",M90="F"),"CF",IF(AND(M91="C",M90="D"),"CF",IF(M91="C","C",IF(AND(M91="L",M90="F"),"LF",IF(AND(M91="L",M90="D"),"LF", IF(M91="L","L",IF(M91="SC","PS", IF(M91="SA","PS",IF(M91="TV","PS", IF(M91="MI","PS", IF(M91="MT","PS", IF(M91="URG","URGO",""))))))))))))))))))))))))))</f>
        <v>T</v>
      </c>
      <c r="N92" s="25" t="str">
        <f t="shared" ref="N92" si="347">IF(AND(N91="URG",N90="S"),"URGS",IF(AND(N91="N",N90="F",O90="F"),"NFFF",IF(AND(N91="N",N90="D",O90="F"),"NFF",IF(AND(N91="N",N90="D"),"NFO",IF(AND(N91="N",N90="S"),"NFS",IF(AND(N91="N",N90="F"),"NF",IF(AND(N91="N",N90="D"),"NF",IF(N91="N","N",IF(AND(N91="M",N90="F"),"MF",IF(AND(N91="M",N90="D"),"MF",IF(N91="M","M",IF(AND(N91="T",N90="F"),"TF",IF(AND(N91="T",N90="D"),"TF",IF(N91="T","T",IF(AND(N91="C",N90="F"),"CF",IF(AND(N91="C",N90="D"),"CF",IF(N91="C","C",IF(AND(N91="L",N90="F"),"LF",IF(AND(N91="L",N90="D"),"LF", IF(N91="L","L",IF(N91="SC","PS", IF(N91="SA","PS",IF(N91="TV","PS", IF(N91="MI","PS", IF(N91="MT","PS", IF(N91="URG","URGO",""))))))))))))))))))))))))))</f>
        <v>T</v>
      </c>
      <c r="O92" s="25" t="str">
        <f t="shared" ref="O92" si="348">IF(AND(O91="URG",O90="S"),"URGS",IF(AND(O91="N",O90="F",P90="F"),"NFFF",IF(AND(O91="N",O90="D",P90="F"),"NFF",IF(AND(O91="N",O90="D"),"NFO",IF(AND(O91="N",O90="S"),"NFS",IF(AND(O91="N",O90="F"),"NF",IF(AND(O91="N",O90="D"),"NF",IF(O91="N","N",IF(AND(O91="M",O90="F"),"MF",IF(AND(O91="M",O90="D"),"MF",IF(O91="M","M",IF(AND(O91="T",O90="F"),"TF",IF(AND(O91="T",O90="D"),"TF",IF(O91="T","T",IF(AND(O91="C",O90="F"),"CF",IF(AND(O91="C",O90="D"),"CF",IF(O91="C","C",IF(AND(O91="L",O90="F"),"LF",IF(AND(O91="L",O90="D"),"LF", IF(O91="L","L",IF(O91="SC","PS", IF(O91="SA","PS",IF(O91="TV","PS", IF(O91="MI","PS", IF(O91="MT","PS", IF(O91="URG","URGO",""))))))))))))))))))))))))))</f>
        <v>T</v>
      </c>
      <c r="P92" s="25" t="str">
        <f t="shared" ref="P92" si="349">IF(AND(P91="URG",P90="S"),"URGS",IF(AND(P91="N",P90="F",Q90="F"),"NFFF",IF(AND(P91="N",P90="D",Q90="F"),"NFF",IF(AND(P91="N",P90="D"),"NFO",IF(AND(P91="N",P90="S"),"NFS",IF(AND(P91="N",P90="F"),"NF",IF(AND(P91="N",P90="D"),"NF",IF(P91="N","N",IF(AND(P91="M",P90="F"),"MF",IF(AND(P91="M",P90="D"),"MF",IF(P91="M","M",IF(AND(P91="T",P90="F"),"TF",IF(AND(P91="T",P90="D"),"TF",IF(P91="T","T",IF(AND(P91="C",P90="F"),"CF",IF(AND(P91="C",P90="D"),"CF",IF(P91="C","C",IF(AND(P91="L",P90="F"),"LF",IF(AND(P91="L",P90="D"),"LF", IF(P91="L","L",IF(P91="SC","PS", IF(P91="SA","PS",IF(P91="TV","PS", IF(P91="MI","PS", IF(P91="MT","PS", IF(P91="URG","URGO",""))))))))))))))))))))))))))</f>
        <v>TF</v>
      </c>
      <c r="Q92" s="25" t="str">
        <f t="shared" ref="Q92" si="350">IF(AND(Q91="URG",Q90="S"),"URGS",IF(AND(Q91="N",Q90="F",R90="F"),"NFFF",IF(AND(Q91="N",Q90="D",R90="F"),"NFF",IF(AND(Q91="N",Q90="D"),"NFO",IF(AND(Q91="N",Q90="S"),"NFS",IF(AND(Q91="N",Q90="F"),"NF",IF(AND(Q91="N",Q90="D"),"NF",IF(Q91="N","N",IF(AND(Q91="M",Q90="F"),"MF",IF(AND(Q91="M",Q90="D"),"MF",IF(Q91="M","M",IF(AND(Q91="T",Q90="F"),"TF",IF(AND(Q91="T",Q90="D"),"TF",IF(Q91="T","T",IF(AND(Q91="C",Q90="F"),"CF",IF(AND(Q91="C",Q90="D"),"CF",IF(Q91="C","C",IF(AND(Q91="L",Q90="F"),"LF",IF(AND(Q91="L",Q90="D"),"LF", IF(Q91="L","L",IF(Q91="SC","PS", IF(Q91="SA","PS",IF(Q91="TV","PS", IF(Q91="MI","PS", IF(Q91="MT","PS", IF(Q91="URG","URGO",""))))))))))))))))))))))))))</f>
        <v>T</v>
      </c>
      <c r="R92" s="25" t="str">
        <f t="shared" ref="R92" si="351">IF(AND(R91="URG",R90="S"),"URGS",IF(AND(R91="N",R90="F",S90="F"),"NFFF",IF(AND(R91="N",R90="D",S90="F"),"NFF",IF(AND(R91="N",R90="D"),"NFO",IF(AND(R91="N",R90="S"),"NFS",IF(AND(R91="N",R90="F"),"NF",IF(AND(R91="N",R90="D"),"NF",IF(R91="N","N",IF(AND(R91="M",R90="F"),"MF",IF(AND(R91="M",R90="D"),"MF",IF(R91="M","M",IF(AND(R91="T",R90="F"),"TF",IF(AND(R91="T",R90="D"),"TF",IF(R91="T","T",IF(AND(R91="C",R90="F"),"CF",IF(AND(R91="C",R90="D"),"CF",IF(R91="C","C",IF(AND(R91="L",R90="F"),"LF",IF(AND(R91="L",R90="D"),"LF", IF(R91="L","L",IF(R91="SC","PS", IF(R91="SA","PS",IF(R91="TV","PS", IF(R91="MI","PS", IF(R91="MT","PS", IF(R91="URG","URGO",""))))))))))))))))))))))))))</f>
        <v>T</v>
      </c>
      <c r="S92" s="25" t="str">
        <f t="shared" ref="S92" si="352">IF(AND(S91="URG",S90="S"),"URGS",IF(AND(S91="N",S90="F",T90="F"),"NFFF",IF(AND(S91="N",S90="D",T90="F"),"NFF",IF(AND(S91="N",S90="D"),"NFO",IF(AND(S91="N",S90="S"),"NFS",IF(AND(S91="N",S90="F"),"NF",IF(AND(S91="N",S90="D"),"NF",IF(S91="N","N",IF(AND(S91="M",S90="F"),"MF",IF(AND(S91="M",S90="D"),"MF",IF(S91="M","M",IF(AND(S91="T",S90="F"),"TF",IF(AND(S91="T",S90="D"),"TF",IF(S91="T","T",IF(AND(S91="C",S90="F"),"CF",IF(AND(S91="C",S90="D"),"CF",IF(S91="C","C",IF(AND(S91="L",S90="F"),"LF",IF(AND(S91="L",S90="D"),"LF", IF(S91="L","L",IF(S91="SC","PS", IF(S91="SA","PS",IF(S91="TV","PS", IF(S91="MI","PS", IF(S91="MT","PS", IF(S91="URG","URGO",""))))))))))))))))))))))))))</f>
        <v>T</v>
      </c>
      <c r="T92" s="25" t="str">
        <f t="shared" ref="T92" si="353">IF(AND(T91="URG",T90="S"),"URGS",IF(AND(T91="N",T90="F",U90="F"),"NFFF",IF(AND(T91="N",T90="D",U90="F"),"NFF",IF(AND(T91="N",T90="D"),"NFO",IF(AND(T91="N",T90="S"),"NFS",IF(AND(T91="N",T90="F"),"NF",IF(AND(T91="N",T90="D"),"NF",IF(T91="N","N",IF(AND(T91="M",T90="F"),"MF",IF(AND(T91="M",T90="D"),"MF",IF(T91="M","M",IF(AND(T91="T",T90="F"),"TF",IF(AND(T91="T",T90="D"),"TF",IF(T91="T","T",IF(AND(T91="C",T90="F"),"CF",IF(AND(T91="C",T90="D"),"CF",IF(T91="C","C",IF(AND(T91="L",T90="F"),"LF",IF(AND(T91="L",T90="D"),"LF", IF(T91="L","L",IF(T91="SC","PS", IF(T91="SA","PS",IF(T91="TV","PS", IF(T91="MI","PS", IF(T91="MT","PS", IF(T91="URG","URGO",""))))))))))))))))))))))))))</f>
        <v>T</v>
      </c>
      <c r="U92" s="25" t="str">
        <f t="shared" ref="U92" si="354">IF(AND(U91="URG",U90="S"),"URGS",IF(AND(U91="N",U90="F",V90="F"),"NFFF",IF(AND(U91="N",U90="D",V90="F"),"NFF",IF(AND(U91="N",U90="D"),"NFO",IF(AND(U91="N",U90="S"),"NFS",IF(AND(U91="N",U90="F"),"NF",IF(AND(U91="N",U90="D"),"NF",IF(U91="N","N",IF(AND(U91="M",U90="F"),"MF",IF(AND(U91="M",U90="D"),"MF",IF(U91="M","M",IF(AND(U91="T",U90="F"),"TF",IF(AND(U91="T",U90="D"),"TF",IF(U91="T","T",IF(AND(U91="C",U90="F"),"CF",IF(AND(U91="C",U90="D"),"CF",IF(U91="C","C",IF(AND(U91="L",U90="F"),"LF",IF(AND(U91="L",U90="D"),"LF", IF(U91="L","L",IF(U91="SC","PS", IF(U91="SA","PS",IF(U91="TV","PS", IF(U91="MI","PS", IF(U91="MT","PS", IF(U91="URG","URGO",""))))))))))))))))))))))))))</f>
        <v>T</v>
      </c>
      <c r="V92" s="25" t="str">
        <f t="shared" ref="V92" si="355">IF(AND(V91="URG",V90="S"),"URGS",IF(AND(V91="N",V90="F",W90="F"),"NFFF",IF(AND(V91="N",V90="D",W90="F"),"NFF",IF(AND(V91="N",V90="D"),"NFO",IF(AND(V91="N",V90="S"),"NFS",IF(AND(V91="N",V90="F"),"NF",IF(AND(V91="N",V90="D"),"NF",IF(V91="N","N",IF(AND(V91="M",V90="F"),"MF",IF(AND(V91="M",V90="D"),"MF",IF(V91="M","M",IF(AND(V91="T",V90="F"),"TF",IF(AND(V91="T",V90="D"),"TF",IF(V91="T","T",IF(AND(V91="C",V90="F"),"CF",IF(AND(V91="C",V90="D"),"CF",IF(V91="C","C",IF(AND(V91="L",V90="F"),"LF",IF(AND(V91="L",V90="D"),"LF", IF(V91="L","L",IF(V91="SC","PS", IF(V91="SA","PS",IF(V91="TV","PS", IF(V91="MI","PS", IF(V91="MT","PS", IF(V91="URG","URGO",""))))))))))))))))))))))))))</f>
        <v>T</v>
      </c>
      <c r="W92" s="25" t="str">
        <f t="shared" ref="W92" si="356">IF(AND(W91="URG",W90="S"),"URGS",IF(AND(W91="N",W90="F",X90="F"),"NFFF",IF(AND(W91="N",W90="D",X90="F"),"NFF",IF(AND(W91="N",W90="D"),"NFO",IF(AND(W91="N",W90="S"),"NFS",IF(AND(W91="N",W90="F"),"NF",IF(AND(W91="N",W90="D"),"NF",IF(W91="N","N",IF(AND(W91="M",W90="F"),"MF",IF(AND(W91="M",W90="D"),"MF",IF(W91="M","M",IF(AND(W91="T",W90="F"),"TF",IF(AND(W91="T",W90="D"),"TF",IF(W91="T","T",IF(AND(W91="C",W90="F"),"CF",IF(AND(W91="C",W90="D"),"CF",IF(W91="C","C",IF(AND(W91="L",W90="F"),"LF",IF(AND(W91="L",W90="D"),"LF", IF(W91="L","L",IF(W91="SC","PS", IF(W91="SA","PS",IF(W91="TV","PS", IF(W91="MI","PS", IF(W91="MT","PS", IF(W91="URG","URGO",""))))))))))))))))))))))))))</f>
        <v>TF</v>
      </c>
      <c r="X92" s="25" t="str">
        <f t="shared" ref="X92" si="357">IF(AND(X91="URG",X90="S"),"URGS",IF(AND(X91="N",X90="F",Y90="F"),"NFFF",IF(AND(X91="N",X90="D",Y90="F"),"NFF",IF(AND(X91="N",X90="D"),"NFO",IF(AND(X91="N",X90="S"),"NFS",IF(AND(X91="N",X90="F"),"NF",IF(AND(X91="N",X90="D"),"NF",IF(X91="N","N",IF(AND(X91="M",X90="F"),"MF",IF(AND(X91="M",X90="D"),"MF",IF(X91="M","M",IF(AND(X91="T",X90="F"),"TF",IF(AND(X91="T",X90="D"),"TF",IF(X91="T","T",IF(AND(X91="C",X90="F"),"CF",IF(AND(X91="C",X90="D"),"CF",IF(X91="C","C",IF(AND(X91="L",X90="F"),"LF",IF(AND(X91="L",X90="D"),"LF", IF(X91="L","L",IF(X91="SC","PS", IF(X91="SA","PS",IF(X91="TV","PS", IF(X91="MI","PS", IF(X91="MT","PS", IF(X91="URG","URGO",""))))))))))))))))))))))))))</f>
        <v>TF</v>
      </c>
      <c r="Y92" s="25" t="str">
        <f t="shared" ref="Y92" si="358">IF(AND(Y91="URG",Y90="S"),"URGS",IF(AND(Y91="N",Y90="F",Z90="F"),"NFFF",IF(AND(Y91="N",Y90="D",Z90="F"),"NFF",IF(AND(Y91="N",Y90="D"),"NFO",IF(AND(Y91="N",Y90="S"),"NFS",IF(AND(Y91="N",Y90="F"),"NF",IF(AND(Y91="N",Y90="D"),"NF",IF(Y91="N","N",IF(AND(Y91="M",Y90="F"),"MF",IF(AND(Y91="M",Y90="D"),"MF",IF(Y91="M","M",IF(AND(Y91="T",Y90="F"),"TF",IF(AND(Y91="T",Y90="D"),"TF",IF(Y91="T","T",IF(AND(Y91="C",Y90="F"),"CF",IF(AND(Y91="C",Y90="D"),"CF",IF(Y91="C","C",IF(AND(Y91="L",Y90="F"),"LF",IF(AND(Y91="L",Y90="D"),"LF", IF(Y91="L","L",IF(Y91="SC","PS", IF(Y91="SA","PS",IF(Y91="TV","PS", IF(Y91="MI","PS", IF(Y91="MT","PS", IF(Y91="URG","URGO",""))))))))))))))))))))))))))</f>
        <v>T</v>
      </c>
      <c r="Z92" s="25" t="str">
        <f t="shared" ref="Z92" si="359">IF(AND(Z91="URG",Z90="S"),"URGS",IF(AND(Z91="N",Z90="F",AA90="F"),"NFFF",IF(AND(Z91="N",Z90="D",AA90="F"),"NFF",IF(AND(Z91="N",Z90="D"),"NFO",IF(AND(Z91="N",Z90="S"),"NFS",IF(AND(Z91="N",Z90="F"),"NF",IF(AND(Z91="N",Z90="D"),"NF",IF(Z91="N","N",IF(AND(Z91="M",Z90="F"),"MF",IF(AND(Z91="M",Z90="D"),"MF",IF(Z91="M","M",IF(AND(Z91="T",Z90="F"),"TF",IF(AND(Z91="T",Z90="D"),"TF",IF(Z91="T","T",IF(AND(Z91="C",Z90="F"),"CF",IF(AND(Z91="C",Z90="D"),"CF",IF(Z91="C","C",IF(AND(Z91="L",Z90="F"),"LF",IF(AND(Z91="L",Z90="D"),"LF", IF(Z91="L","L",IF(Z91="SC","PS", IF(Z91="SA","PS",IF(Z91="TV","PS", IF(Z91="MI","PS", IF(Z91="MT","PS", IF(Z91="URG","URGO",""))))))))))))))))))))))))))</f>
        <v>T</v>
      </c>
      <c r="AA92" s="25" t="str">
        <f t="shared" ref="AA92" si="360">IF(AND(AA91="URG",AA90="S"),"URGS",IF(AND(AA91="N",AA90="F",AB90="F"),"NFFF",IF(AND(AA91="N",AA90="D",AB90="F"),"NFF",IF(AND(AA91="N",AA90="D"),"NFO",IF(AND(AA91="N",AA90="S"),"NFS",IF(AND(AA91="N",AA90="F"),"NF",IF(AND(AA91="N",AA90="D"),"NF",IF(AA91="N","N",IF(AND(AA91="M",AA90="F"),"MF",IF(AND(AA91="M",AA90="D"),"MF",IF(AA91="M","M",IF(AND(AA91="T",AA90="F"),"TF",IF(AND(AA91="T",AA90="D"),"TF",IF(AA91="T","T",IF(AND(AA91="C",AA90="F"),"CF",IF(AND(AA91="C",AA90="D"),"CF",IF(AA91="C","C",IF(AND(AA91="L",AA90="F"),"LF",IF(AND(AA91="L",AA90="D"),"LF", IF(AA91="L","L",IF(AA91="SC","PS", IF(AA91="SA","PS",IF(AA91="TV","PS", IF(AA91="MI","PS", IF(AA91="MT","PS", IF(AA91="URG","URGO",""))))))))))))))))))))))))))</f>
        <v>T</v>
      </c>
      <c r="AB92" s="25" t="str">
        <f t="shared" ref="AB92" si="361">IF(AND(AB91="URG",AB90="S"),"URGS",IF(AND(AB91="N",AB90="F",AC90="F"),"NFFF",IF(AND(AB91="N",AB90="D",AC90="F"),"NFF",IF(AND(AB91="N",AB90="D"),"NFO",IF(AND(AB91="N",AB90="S"),"NFS",IF(AND(AB91="N",AB90="F"),"NF",IF(AND(AB91="N",AB90="D"),"NF",IF(AB91="N","N",IF(AND(AB91="M",AB90="F"),"MF",IF(AND(AB91="M",AB90="D"),"MF",IF(AB91="M","M",IF(AND(AB91="T",AB90="F"),"TF",IF(AND(AB91="T",AB90="D"),"TF",IF(AB91="T","T",IF(AND(AB91="C",AB90="F"),"CF",IF(AND(AB91="C",AB90="D"),"CF",IF(AB91="C","C",IF(AND(AB91="L",AB90="F"),"LF",IF(AND(AB91="L",AB90="D"),"LF", IF(AB91="L","L",IF(AB91="SC","PS", IF(AB91="SA","PS",IF(AB91="TV","PS", IF(AB91="MI","PS", IF(AB91="MT","PS", IF(AB91="URG","URGO",""))))))))))))))))))))))))))</f>
        <v>T</v>
      </c>
      <c r="AC92" s="25" t="str">
        <f t="shared" ref="AC92" si="362">IF(AND(AC91="URG",AC90="S"),"URGS",IF(AND(AC91="N",AC90="F",AD90="F"),"NFFF",IF(AND(AC91="N",AC90="D",AD90="F"),"NFF",IF(AND(AC91="N",AC90="D"),"NFO",IF(AND(AC91="N",AC90="S"),"NFS",IF(AND(AC91="N",AC90="F"),"NF",IF(AND(AC91="N",AC90="D"),"NF",IF(AC91="N","N",IF(AND(AC91="M",AC90="F"),"MF",IF(AND(AC91="M",AC90="D"),"MF",IF(AC91="M","M",IF(AND(AC91="T",AC90="F"),"TF",IF(AND(AC91="T",AC90="D"),"TF",IF(AC91="T","T",IF(AND(AC91="C",AC90="F"),"CF",IF(AND(AC91="C",AC90="D"),"CF",IF(AC91="C","C",IF(AND(AC91="L",AC90="F"),"LF",IF(AND(AC91="L",AC90="D"),"LF", IF(AC91="L","L",IF(AC91="SC","PS", IF(AC91="SA","PS",IF(AC91="TV","PS", IF(AC91="MI","PS", IF(AC91="MT","PS", IF(AC91="URG","URGO",""))))))))))))))))))))))))))</f>
        <v>T</v>
      </c>
      <c r="AD92" s="25" t="str">
        <f t="shared" ref="AD92" si="363">IF(AND(AD91="URG",AD90="S"),"URGS",IF(AND(AD91="N",AD90="F",AE90="F"),"NFFF",IF(AND(AD91="N",AD90="D",AE90="F"),"NFF",IF(AND(AD91="N",AD90="D"),"NFO",IF(AND(AD91="N",AD90="S"),"NFS",IF(AND(AD91="N",AD90="F"),"NF",IF(AND(AD91="N",AD90="D"),"NF",IF(AD91="N","N",IF(AND(AD91="M",AD90="F"),"MF",IF(AND(AD91="M",AD90="D"),"MF",IF(AD91="M","M",IF(AND(AD91="T",AD90="F"),"TF",IF(AND(AD91="T",AD90="D"),"TF",IF(AD91="T","T",IF(AND(AD91="C",AD90="F"),"CF",IF(AND(AD91="C",AD90="D"),"CF",IF(AD91="C","C",IF(AND(AD91="L",AD90="F"),"LF",IF(AND(AD91="L",AD90="D"),"LF", IF(AD91="L","L",IF(AD91="SC","PS", IF(AD91="SA","PS",IF(AD91="TV","PS", IF(AD91="MI","PS", IF(AD91="MT","PS", IF(AD91="URG","URGO",""))))))))))))))))))))))))))</f>
        <v>TF</v>
      </c>
      <c r="AE92" s="25" t="str">
        <f t="shared" ref="AE92" si="364">IF(AND(AE91="URG",AE90="S"),"URGS",IF(AND(AE91="N",AE90="F",AF90="F"),"NFFF",IF(AND(AE91="N",AE90="D",AF90="F"),"NFF",IF(AND(AE91="N",AE90="D"),"NFO",IF(AND(AE91="N",AE90="S"),"NFS",IF(AND(AE91="N",AE90="F"),"NF",IF(AND(AE91="N",AE90="D"),"NF",IF(AE91="N","N",IF(AND(AE91="M",AE90="F"),"MF",IF(AND(AE91="M",AE90="D"),"MF",IF(AE91="M","M",IF(AND(AE91="T",AE90="F"),"TF",IF(AND(AE91="T",AE90="D"),"TF",IF(AE91="T","T",IF(AND(AE91="C",AE90="F"),"CF",IF(AND(AE91="C",AE90="D"),"CF",IF(AE91="C","C",IF(AND(AE91="L",AE90="F"),"LF",IF(AND(AE91="L",AE90="D"),"LF", IF(AE91="L","L",IF(AE91="SC","PS", IF(AE91="SA","PS",IF(AE91="TV","PS", IF(AE91="MI","PS", IF(AE91="MT","PS", IF(AE91="URG","URGO",""))))))))))))))))))))))))))</f>
        <v>T</v>
      </c>
      <c r="AF92" s="25" t="str">
        <f t="shared" ref="AF92" si="365">IF(AND(AF91="URG",AF90="S"),"URGS",IF(AND(AF91="N",AF90="F",AG90="F"),"NFFF",IF(AND(AF91="N",AF90="D",AG90="F"),"NFF",IF(AND(AF91="N",AF90="D"),"NFO",IF(AND(AF91="N",AF90="S"),"NFS",IF(AND(AF91="N",AF90="F"),"NF",IF(AND(AF91="N",AF90="D"),"NF",IF(AF91="N","N",IF(AND(AF91="M",AF90="F"),"MF",IF(AND(AF91="M",AF90="D"),"MF",IF(AF91="M","M",IF(AND(AF91="T",AF90="F"),"TF",IF(AND(AF91="T",AF90="D"),"TF",IF(AF91="T","T",IF(AND(AF91="C",AF90="F"),"CF",IF(AND(AF91="C",AF90="D"),"CF",IF(AF91="C","C",IF(AND(AF91="L",AF90="F"),"LF",IF(AND(AF91="L",AF90="D"),"LF", IF(AF91="L","L",IF(AF91="SC","PS", IF(AF91="SA","PS",IF(AF91="TV","PS", IF(AF91="MI","PS", IF(AF91="MT","PS", IF(AF91="URG","URGO",""))))))))))))))))))))))))))</f>
        <v>T</v>
      </c>
      <c r="AG92" s="25" t="str">
        <f t="shared" ref="AG92" si="366">IF(AND(AG91="URG",AG90="S"),"URGS",IF(AND(AG91="N",AG90="F",AH90="F"),"NFFF",IF(AND(AG91="N",AG90="D",AH90="F"),"NFF",IF(AND(AG91="N",AG90="D"),"NFO",IF(AND(AG91="N",AG90="S"),"NFS",IF(AND(AG91="N",AG90="F"),"NF",IF(AND(AG91="N",AG90="D"),"NF",IF(AG91="N","N",IF(AND(AG91="M",AG90="F"),"MF",IF(AND(AG91="M",AG90="D"),"MF",IF(AG91="M","M",IF(AND(AG91="T",AG90="F"),"TF",IF(AND(AG91="T",AG90="D"),"TF",IF(AG91="T","T",IF(AND(AG91="C",AG90="F"),"CF",IF(AND(AG91="C",AG90="D"),"CF",IF(AG91="C","C",IF(AND(AG91="L",AG90="F"),"LF",IF(AND(AG91="L",AG90="D"),"LF", IF(AG91="L","L",IF(AG91="SC","PS", IF(AG91="SA","PS",IF(AG91="TV","PS", IF(AG91="MI","PS", IF(AG91="MT","PS", IF(AG91="URG","URGO",""))))))))))))))))))))))))))</f>
        <v>T</v>
      </c>
      <c r="AH92" s="25" t="str">
        <f t="shared" ref="AH92" si="367">IF(AND(AH91="URG",AH90="S"),"URGS",IF(AND(AH91="N",AH90="F",AI90="F"),"NFFF",IF(AND(AH91="N",AH90="D",AI90="F"),"NFF",IF(AND(AH91="N",AH90="D"),"NFO",IF(AND(AH91="N",AH90="S"),"NFS",IF(AND(AH91="N",AH90="F"),"NF",IF(AND(AH91="N",AH90="D"),"NF",IF(AH91="N","N",IF(AND(AH91="M",AH90="F"),"MF",IF(AND(AH91="M",AH90="D"),"MF",IF(AH91="M","M",IF(AND(AH91="T",AH90="F"),"TF",IF(AND(AH91="T",AH90="D"),"TF",IF(AH91="T","T",IF(AND(AH91="C",AH90="F"),"CF",IF(AND(AH91="C",AH90="D"),"CF",IF(AH91="C","C",IF(AND(AH91="L",AH90="F"),"LF",IF(AND(AH91="L",AH90="D"),"LF", IF(AH91="L","L",IF(AH91="SC","PS", IF(AH91="SA","PS",IF(AH91="TV","PS", IF(AH91="MI","PS", IF(AH91="MT","PS", IF(AH91="URG","URGO",""))))))))))))))))))))))))))</f>
        <v>T</v>
      </c>
      <c r="AI92" s="25" t="str">
        <f t="shared" ref="AI92" si="368">IF(AND(AI91="URG",AI90="S"),"URGS",IF(AND(AI91="N",AI90="F",AJ90="F"),"NFFF",IF(AND(AI91="N",AI90="D",AJ90="F"),"NFF",IF(AND(AI91="N",AI90="D"),"NFO",IF(AND(AI91="N",AI90="S"),"NFS",IF(AND(AI91="N",AI90="F"),"NF",IF(AND(AI91="N",AI90="D"),"NF",IF(AI91="N","N",IF(AND(AI91="M",AI90="F"),"MF",IF(AND(AI91="M",AI90="D"),"MF",IF(AI91="M","M",IF(AND(AI91="T",AI90="F"),"TF",IF(AND(AI91="T",AI90="D"),"TF",IF(AI91="T","T",IF(AND(AI91="C",AI90="F"),"CF",IF(AND(AI91="C",AI90="D"),"CF",IF(AI91="C","C",IF(AND(AI91="L",AI90="F"),"LF",IF(AND(AI91="L",AI90="D"),"LF", IF(AI91="L","L",IF(AI91="SC","PS", IF(AI91="SA","PS",IF(AI91="TV","PS", IF(AI91="MI","PS", IF(AI91="MT","PS", IF(AI91="URG","URGO",""))))))))))))))))))))))))))</f>
        <v>T</v>
      </c>
    </row>
    <row r="93" spans="1:37" x14ac:dyDescent="0.2">
      <c r="A93" s="26" t="s">
        <v>24</v>
      </c>
      <c r="B93" s="27">
        <f t="shared" ref="B93:B100" si="369">SUM(E93:AK93)</f>
        <v>130</v>
      </c>
      <c r="C93" s="158">
        <f>B89/240</f>
        <v>8640.972083333334</v>
      </c>
      <c r="D93" s="28">
        <f>B93*C93*0</f>
        <v>0</v>
      </c>
      <c r="E93" s="59">
        <f>IF(E97&gt;0,(IF(AND(E92="PS",E90="S"),4,IF(E92="M",6,IF(E92="T",7,IF(E92="C",11,IF(E92="N",0,IF(E92="NF",0,IF(E92="NFO",0, IF(E92="URGS",4,IF(E92="URGO",8, IF(E92="PS",8,""))))))))))-E97), IF(AND(E92="PS",E90="S"),4,IF(E92="M",6,IF(E92="T",5,IF(E92="C",11,IF(E92="N",0,IF(E92="NF",0,IF(E92="NFO",0, IF(E92="URGS",4,IF(E92="URGO",8, IF(E92="PS",8,"")))))))))))</f>
        <v>5</v>
      </c>
      <c r="F93" s="59">
        <f>IF(F97&gt;0,(IF(AND(F92="PS",F90="S"),4,IF(F92="M",6,IF(F92="T",7,IF(F92="C",11,IF(F92="N",0,IF(F92="NF",0,IF(F92="NFO",0, IF(F92="URGS",4,IF(F92="URGO",8, IF(F92="PS",8,""))))))))))-F97), IF(AND(F92="PS",F90="S"),4,IF(F92="M",6,IF(F92="T",5,IF(F92="C",11,IF(F92="N",0,IF(F92="NF",0,IF(F92="NFO",0, IF(F92="URGS",4,IF(F92="URGO",8, IF(F92="PS",8,"")))))))))))</f>
        <v>5</v>
      </c>
      <c r="G93" s="59">
        <f>IF(G97&gt;0,(IF(AND(G92="PS",G90="S"),4,IF(G92="M",6,IF(G92="T",7,IF(G92="C",11,IF(G92="N",0,IF(G92="NF",0,IF(G92="NFO",0, IF(G92="URGS",4,IF(G92="URGO",8, IF(G92="PS",8,""))))))))))-G97), IF(AND(G92="PS",G90="S"),4,IF(G92="M",6,IF(G92="T",5,IF(G92="C",11,IF(G92="N",0,IF(G92="NF",0,IF(G92="NFO",0, IF(G92="URGS",4,IF(G92="URGO",8, IF(G92="PS",8,"")))))))))))</f>
        <v>5</v>
      </c>
      <c r="H93" s="59">
        <f t="shared" ref="H93" si="370">IF(H97&gt;0,(IF(AND(H92="PS",H90="S"),4,IF(H92="M",6,IF(H92="T",7,IF(H92="C",11,IF(H92="N",0,IF(H92="NF",0,IF(H92="NFO",0, IF(H92="URGS",4,IF(H92="URGO",8, IF(H92="PS",8,""))))))))))-H97), IF(AND(H92="PS",H90="S"),4,IF(H92="M",6,IF(H92="T",5,IF(H92="C",11,IF(H92="N",0,IF(H92="NF",0,IF(H92="NFO",0, IF(H92="URGS",4,IF(H92="URGO",8, IF(H92="PS",8,"")))))))))))</f>
        <v>5</v>
      </c>
      <c r="I93" s="59" t="str">
        <f t="shared" ref="I93" si="371">IF(I97&gt;0,(IF(AND(I92="PS",I90="S"),4,IF(I92="M",6,IF(I92="T",7,IF(I92="C",11,IF(I92="N",0,IF(I92="NF",0,IF(I92="NFO",0, IF(I92="URGS",4,IF(I92="URGO",8, IF(I92="PS",8,""))))))))))-I97), IF(AND(I92="PS",I90="S"),4,IF(I92="M",6,IF(I92="T",5,IF(I92="C",11,IF(I92="N",0,IF(I92="NF",0,IF(I92="NFO",0, IF(I92="URGS",4,IF(I92="URGO",8, IF(I92="PS",8,"")))))))))))</f>
        <v/>
      </c>
      <c r="J93" s="59">
        <f t="shared" ref="J93" si="372">IF(J97&gt;0,(IF(AND(J92="PS",J90="S"),4,IF(J92="M",6,IF(J92="T",7,IF(J92="C",11,IF(J92="N",0,IF(J92="NF",0,IF(J92="NFO",0, IF(J92="URGS",4,IF(J92="URGO",8, IF(J92="PS",8,""))))))))))-J97), IF(AND(J92="PS",J90="S"),4,IF(J92="M",6,IF(J92="T",5,IF(J92="C",11,IF(J92="N",0,IF(J92="NF",0,IF(J92="NFO",0, IF(J92="URGS",4,IF(J92="URGO",8, IF(J92="PS",8,"")))))))))))</f>
        <v>5</v>
      </c>
      <c r="K93" s="59">
        <f t="shared" ref="K93" si="373">IF(K97&gt;0,(IF(AND(K92="PS",K90="S"),4,IF(K92="M",6,IF(K92="T",7,IF(K92="C",11,IF(K92="N",0,IF(K92="NF",0,IF(K92="NFO",0, IF(K92="URGS",4,IF(K92="URGO",8, IF(K92="PS",8,""))))))))))-K97), IF(AND(K92="PS",K90="S"),4,IF(K92="M",6,IF(K92="T",5,IF(K92="C",11,IF(K92="N",0,IF(K92="NF",0,IF(K92="NFO",0, IF(K92="URGS",4,IF(K92="URGO",8, IF(K92="PS",8,"")))))))))))</f>
        <v>5</v>
      </c>
      <c r="L93" s="59">
        <f t="shared" ref="L93" si="374">IF(L97&gt;0,(IF(AND(L92="PS",L90="S"),4,IF(L92="M",6,IF(L92="T",7,IF(L92="C",11,IF(L92="N",0,IF(L92="NF",0,IF(L92="NFO",0, IF(L92="URGS",4,IF(L92="URGO",8, IF(L92="PS",8,""))))))))))-L97), IF(AND(L92="PS",L90="S"),4,IF(L92="M",6,IF(L92="T",5,IF(L92="C",11,IF(L92="N",0,IF(L92="NF",0,IF(L92="NFO",0, IF(L92="URGS",4,IF(L92="URGO",8, IF(L92="PS",8,"")))))))))))</f>
        <v>5</v>
      </c>
      <c r="M93" s="59">
        <f t="shared" ref="M93" si="375">IF(M97&gt;0,(IF(AND(M92="PS",M90="S"),4,IF(M92="M",6,IF(M92="T",7,IF(M92="C",11,IF(M92="N",0,IF(M92="NF",0,IF(M92="NFO",0, IF(M92="URGS",4,IF(M92="URGO",8, IF(M92="PS",8,""))))))))))-M97), IF(AND(M92="PS",M90="S"),4,IF(M92="M",6,IF(M92="T",5,IF(M92="C",11,IF(M92="N",0,IF(M92="NF",0,IF(M92="NFO",0, IF(M92="URGS",4,IF(M92="URGO",8, IF(M92="PS",8,"")))))))))))</f>
        <v>5</v>
      </c>
      <c r="N93" s="59">
        <f t="shared" ref="N93" si="376">IF(N97&gt;0,(IF(AND(N92="PS",N90="S"),4,IF(N92="M",6,IF(N92="T",7,IF(N92="C",11,IF(N92="N",0,IF(N92="NF",0,IF(N92="NFO",0, IF(N92="URGS",4,IF(N92="URGO",8, IF(N92="PS",8,""))))))))))-N97), IF(AND(N92="PS",N90="S"),4,IF(N92="M",6,IF(N92="T",5,IF(N92="C",11,IF(N92="N",0,IF(N92="NF",0,IF(N92="NFO",0, IF(N92="URGS",4,IF(N92="URGO",8, IF(N92="PS",8,"")))))))))))</f>
        <v>5</v>
      </c>
      <c r="O93" s="59">
        <f t="shared" ref="O93" si="377">IF(O97&gt;0,(IF(AND(O92="PS",O90="S"),4,IF(O92="M",6,IF(O92="T",7,IF(O92="C",11,IF(O92="N",0,IF(O92="NF",0,IF(O92="NFO",0, IF(O92="URGS",4,IF(O92="URGO",8, IF(O92="PS",8,""))))))))))-O97), IF(AND(O92="PS",O90="S"),4,IF(O92="M",6,IF(O92="T",5,IF(O92="C",11,IF(O92="N",0,IF(O92="NF",0,IF(O92="NFO",0, IF(O92="URGS",4,IF(O92="URGO",8, IF(O92="PS",8,"")))))))))))</f>
        <v>5</v>
      </c>
      <c r="P93" s="59" t="str">
        <f t="shared" ref="P93" si="378">IF(P97&gt;0,(IF(AND(P92="PS",P90="S"),4,IF(P92="M",6,IF(P92="T",7,IF(P92="C",11,IF(P92="N",0,IF(P92="NF",0,IF(P92="NFO",0, IF(P92="URGS",4,IF(P92="URGO",8, IF(P92="PS",8,""))))))))))-P97), IF(AND(P92="PS",P90="S"),4,IF(P92="M",6,IF(P92="T",5,IF(P92="C",11,IF(P92="N",0,IF(P92="NF",0,IF(P92="NFO",0, IF(P92="URGS",4,IF(P92="URGO",8, IF(P92="PS",8,"")))))))))))</f>
        <v/>
      </c>
      <c r="Q93" s="59">
        <f t="shared" ref="Q93" si="379">IF(Q97&gt;0,(IF(AND(Q92="PS",Q90="S"),4,IF(Q92="M",6,IF(Q92="T",7,IF(Q92="C",11,IF(Q92="N",0,IF(Q92="NF",0,IF(Q92="NFO",0, IF(Q92="URGS",4,IF(Q92="URGO",8, IF(Q92="PS",8,""))))))))))-Q97), IF(AND(Q92="PS",Q90="S"),4,IF(Q92="M",6,IF(Q92="T",5,IF(Q92="C",11,IF(Q92="N",0,IF(Q92="NF",0,IF(Q92="NFO",0, IF(Q92="URGS",4,IF(Q92="URGO",8, IF(Q92="PS",8,"")))))))))))</f>
        <v>5</v>
      </c>
      <c r="R93" s="59">
        <f t="shared" ref="R93" si="380">IF(R97&gt;0,(IF(AND(R92="PS",R90="S"),4,IF(R92="M",6,IF(R92="T",7,IF(R92="C",11,IF(R92="N",0,IF(R92="NF",0,IF(R92="NFO",0, IF(R92="URGS",4,IF(R92="URGO",8, IF(R92="PS",8,""))))))))))-R97), IF(AND(R92="PS",R90="S"),4,IF(R92="M",6,IF(R92="T",5,IF(R92="C",11,IF(R92="N",0,IF(R92="NF",0,IF(R92="NFO",0, IF(R92="URGS",4,IF(R92="URGO",8, IF(R92="PS",8,"")))))))))))</f>
        <v>5</v>
      </c>
      <c r="S93" s="59">
        <f t="shared" ref="S93" si="381">IF(S97&gt;0,(IF(AND(S92="PS",S90="S"),4,IF(S92="M",6,IF(S92="T",7,IF(S92="C",11,IF(S92="N",0,IF(S92="NF",0,IF(S92="NFO",0, IF(S92="URGS",4,IF(S92="URGO",8, IF(S92="PS",8,""))))))))))-S97), IF(AND(S92="PS",S90="S"),4,IF(S92="M",6,IF(S92="T",5,IF(S92="C",11,IF(S92="N",0,IF(S92="NF",0,IF(S92="NFO",0, IF(S92="URGS",4,IF(S92="URGO",8, IF(S92="PS",8,"")))))))))))</f>
        <v>5</v>
      </c>
      <c r="T93" s="59">
        <f t="shared" ref="T93" si="382">IF(T97&gt;0,(IF(AND(T92="PS",T90="S"),4,IF(T92="M",6,IF(T92="T",7,IF(T92="C",11,IF(T92="N",0,IF(T92="NF",0,IF(T92="NFO",0, IF(T92="URGS",4,IF(T92="URGO",8, IF(T92="PS",8,""))))))))))-T97), IF(AND(T92="PS",T90="S"),4,IF(T92="M",6,IF(T92="T",5,IF(T92="C",11,IF(T92="N",0,IF(T92="NF",0,IF(T92="NFO",0, IF(T92="URGS",4,IF(T92="URGO",8, IF(T92="PS",8,"")))))))))))</f>
        <v>5</v>
      </c>
      <c r="U93" s="59">
        <f t="shared" ref="U93" si="383">IF(U97&gt;0,(IF(AND(U92="PS",U90="S"),4,IF(U92="M",6,IF(U92="T",7,IF(U92="C",11,IF(U92="N",0,IF(U92="NF",0,IF(U92="NFO",0, IF(U92="URGS",4,IF(U92="URGO",8, IF(U92="PS",8,""))))))))))-U97), IF(AND(U92="PS",U90="S"),4,IF(U92="M",6,IF(U92="T",5,IF(U92="C",11,IF(U92="N",0,IF(U92="NF",0,IF(U92="NFO",0, IF(U92="URGS",4,IF(U92="URGO",8, IF(U92="PS",8,"")))))))))))</f>
        <v>5</v>
      </c>
      <c r="V93" s="59">
        <f t="shared" ref="V93" si="384">IF(V97&gt;0,(IF(AND(V92="PS",V90="S"),4,IF(V92="M",6,IF(V92="T",7,IF(V92="C",11,IF(V92="N",0,IF(V92="NF",0,IF(V92="NFO",0, IF(V92="URGS",4,IF(V92="URGO",8, IF(V92="PS",8,""))))))))))-V97), IF(AND(V92="PS",V90="S"),4,IF(V92="M",6,IF(V92="T",5,IF(V92="C",11,IF(V92="N",0,IF(V92="NF",0,IF(V92="NFO",0, IF(V92="URGS",4,IF(V92="URGO",8, IF(V92="PS",8,"")))))))))))</f>
        <v>5</v>
      </c>
      <c r="W93" s="59" t="str">
        <f t="shared" ref="W93" si="385">IF(W97&gt;0,(IF(AND(W92="PS",W90="S"),4,IF(W92="M",6,IF(W92="T",7,IF(W92="C",11,IF(W92="N",0,IF(W92="NF",0,IF(W92="NFO",0, IF(W92="URGS",4,IF(W92="URGO",8, IF(W92="PS",8,""))))))))))-W97), IF(AND(W92="PS",W90="S"),4,IF(W92="M",6,IF(W92="T",5,IF(W92="C",11,IF(W92="N",0,IF(W92="NF",0,IF(W92="NFO",0, IF(W92="URGS",4,IF(W92="URGO",8, IF(W92="PS",8,"")))))))))))</f>
        <v/>
      </c>
      <c r="X93" s="59" t="str">
        <f t="shared" ref="X93" si="386">IF(X97&gt;0,(IF(AND(X92="PS",X90="S"),4,IF(X92="M",6,IF(X92="T",7,IF(X92="C",11,IF(X92="N",0,IF(X92="NF",0,IF(X92="NFO",0, IF(X92="URGS",4,IF(X92="URGO",8, IF(X92="PS",8,""))))))))))-X97), IF(AND(X92="PS",X90="S"),4,IF(X92="M",6,IF(X92="T",5,IF(X92="C",11,IF(X92="N",0,IF(X92="NF",0,IF(X92="NFO",0, IF(X92="URGS",4,IF(X92="URGO",8, IF(X92="PS",8,"")))))))))))</f>
        <v/>
      </c>
      <c r="Y93" s="59">
        <f t="shared" ref="Y93" si="387">IF(Y97&gt;0,(IF(AND(Y92="PS",Y90="S"),4,IF(Y92="M",6,IF(Y92="T",7,IF(Y92="C",11,IF(Y92="N",0,IF(Y92="NF",0,IF(Y92="NFO",0, IF(Y92="URGS",4,IF(Y92="URGO",8, IF(Y92="PS",8,""))))))))))-Y97), IF(AND(Y92="PS",Y90="S"),4,IF(Y92="M",6,IF(Y92="T",5,IF(Y92="C",11,IF(Y92="N",0,IF(Y92="NF",0,IF(Y92="NFO",0, IF(Y92="URGS",4,IF(Y92="URGO",8, IF(Y92="PS",8,"")))))))))))</f>
        <v>5</v>
      </c>
      <c r="Z93" s="59">
        <f t="shared" ref="Z93" si="388">IF(Z97&gt;0,(IF(AND(Z92="PS",Z90="S"),4,IF(Z92="M",6,IF(Z92="T",7,IF(Z92="C",11,IF(Z92="N",0,IF(Z92="NF",0,IF(Z92="NFO",0, IF(Z92="URGS",4,IF(Z92="URGO",8, IF(Z92="PS",8,""))))))))))-Z97), IF(AND(Z92="PS",Z90="S"),4,IF(Z92="M",6,IF(Z92="T",5,IF(Z92="C",11,IF(Z92="N",0,IF(Z92="NF",0,IF(Z92="NFO",0, IF(Z92="URGS",4,IF(Z92="URGO",8, IF(Z92="PS",8,"")))))))))))</f>
        <v>5</v>
      </c>
      <c r="AA93" s="59">
        <f t="shared" ref="AA93" si="389">IF(AA97&gt;0,(IF(AND(AA92="PS",AA90="S"),4,IF(AA92="M",6,IF(AA92="T",7,IF(AA92="C",11,IF(AA92="N",0,IF(AA92="NF",0,IF(AA92="NFO",0, IF(AA92="URGS",4,IF(AA92="URGO",8, IF(AA92="PS",8,""))))))))))-AA97), IF(AND(AA92="PS",AA90="S"),4,IF(AA92="M",6,IF(AA92="T",5,IF(AA92="C",11,IF(AA92="N",0,IF(AA92="NF",0,IF(AA92="NFO",0, IF(AA92="URGS",4,IF(AA92="URGO",8, IF(AA92="PS",8,"")))))))))))</f>
        <v>5</v>
      </c>
      <c r="AB93" s="59">
        <f t="shared" ref="AB93" si="390">IF(AB97&gt;0,(IF(AND(AB92="PS",AB90="S"),4,IF(AB92="M",6,IF(AB92="T",7,IF(AB92="C",11,IF(AB92="N",0,IF(AB92="NF",0,IF(AB92="NFO",0, IF(AB92="URGS",4,IF(AB92="URGO",8, IF(AB92="PS",8,""))))))))))-AB97), IF(AND(AB92="PS",AB90="S"),4,IF(AB92="M",6,IF(AB92="T",5,IF(AB92="C",11,IF(AB92="N",0,IF(AB92="NF",0,IF(AB92="NFO",0, IF(AB92="URGS",4,IF(AB92="URGO",8, IF(AB92="PS",8,"")))))))))))</f>
        <v>5</v>
      </c>
      <c r="AC93" s="59">
        <f t="shared" ref="AC93" si="391">IF(AC97&gt;0,(IF(AND(AC92="PS",AC90="S"),4,IF(AC92="M",6,IF(AC92="T",7,IF(AC92="C",11,IF(AC92="N",0,IF(AC92="NF",0,IF(AC92="NFO",0, IF(AC92="URGS",4,IF(AC92="URGO",8, IF(AC92="PS",8,""))))))))))-AC97), IF(AND(AC92="PS",AC90="S"),4,IF(AC92="M",6,IF(AC92="T",5,IF(AC92="C",11,IF(AC92="N",0,IF(AC92="NF",0,IF(AC92="NFO",0, IF(AC92="URGS",4,IF(AC92="URGO",8, IF(AC92="PS",8,"")))))))))))</f>
        <v>5</v>
      </c>
      <c r="AD93" s="59" t="str">
        <f t="shared" ref="AD93" si="392">IF(AD97&gt;0,(IF(AND(AD92="PS",AD90="S"),4,IF(AD92="M",6,IF(AD92="T",7,IF(AD92="C",11,IF(AD92="N",0,IF(AD92="NF",0,IF(AD92="NFO",0, IF(AD92="URGS",4,IF(AD92="URGO",8, IF(AD92="PS",8,""))))))))))-AD97), IF(AND(AD92="PS",AD90="S"),4,IF(AD92="M",6,IF(AD92="T",5,IF(AD92="C",11,IF(AD92="N",0,IF(AD92="NF",0,IF(AD92="NFO",0, IF(AD92="URGS",4,IF(AD92="URGO",8, IF(AD92="PS",8,"")))))))))))</f>
        <v/>
      </c>
      <c r="AE93" s="59">
        <f t="shared" ref="AE93" si="393">IF(AE97&gt;0,(IF(AND(AE92="PS",AE90="S"),4,IF(AE92="M",6,IF(AE92="T",7,IF(AE92="C",11,IF(AE92="N",0,IF(AE92="NF",0,IF(AE92="NFO",0, IF(AE92="URGS",4,IF(AE92="URGO",8, IF(AE92="PS",8,""))))))))))-AE97), IF(AND(AE92="PS",AE90="S"),4,IF(AE92="M",6,IF(AE92="T",5,IF(AE92="C",11,IF(AE92="N",0,IF(AE92="NF",0,IF(AE92="NFO",0, IF(AE92="URGS",4,IF(AE92="URGO",8, IF(AE92="PS",8,"")))))))))))</f>
        <v>5</v>
      </c>
      <c r="AF93" s="59">
        <f t="shared" ref="AF93" si="394">IF(AF97&gt;0,(IF(AND(AF92="PS",AF90="S"),4,IF(AF92="M",6,IF(AF92="T",7,IF(AF92="C",11,IF(AF92="N",0,IF(AF92="NF",0,IF(AF92="NFO",0, IF(AF92="URGS",4,IF(AF92="URGO",8, IF(AF92="PS",8,""))))))))))-AF97), IF(AND(AF92="PS",AF90="S"),4,IF(AF92="M",6,IF(AF92="T",5,IF(AF92="C",11,IF(AF92="N",0,IF(AF92="NF",0,IF(AF92="NFO",0, IF(AF92="URGS",4,IF(AF92="URGO",8, IF(AF92="PS",8,"")))))))))))</f>
        <v>5</v>
      </c>
      <c r="AG93" s="59">
        <f t="shared" ref="AG93" si="395">IF(AG97&gt;0,(IF(AND(AG92="PS",AG90="S"),4,IF(AG92="M",6,IF(AG92="T",7,IF(AG92="C",11,IF(AG92="N",0,IF(AG92="NF",0,IF(AG92="NFO",0, IF(AG92="URGS",4,IF(AG92="URGO",8, IF(AG92="PS",8,""))))))))))-AG97), IF(AND(AG92="PS",AG90="S"),4,IF(AG92="M",6,IF(AG92="T",5,IF(AG92="C",11,IF(AG92="N",0,IF(AG92="NF",0,IF(AG92="NFO",0, IF(AG92="URGS",4,IF(AG92="URGO",8, IF(AG92="PS",8,"")))))))))))</f>
        <v>5</v>
      </c>
      <c r="AH93" s="59">
        <f t="shared" ref="AH93" si="396">IF(AH97&gt;0,(IF(AND(AH92="PS",AH90="S"),4,IF(AH92="M",6,IF(AH92="T",7,IF(AH92="C",11,IF(AH92="N",0,IF(AH92="NF",0,IF(AH92="NFO",0, IF(AH92="URGS",4,IF(AH92="URGO",8, IF(AH92="PS",8,""))))))))))-AH97), IF(AND(AH92="PS",AH90="S"),4,IF(AH92="M",6,IF(AH92="T",5,IF(AH92="C",11,IF(AH92="N",0,IF(AH92="NF",0,IF(AH92="NFO",0, IF(AH92="URGS",4,IF(AH92="URGO",8, IF(AH92="PS",8,"")))))))))))</f>
        <v>5</v>
      </c>
      <c r="AI93" s="59">
        <f t="shared" ref="AI93" si="397">IF(AI97&gt;0,(IF(AND(AI92="PS",AI90="S"),4,IF(AI92="M",6,IF(AI92="T",7,IF(AI92="C",11,IF(AI92="N",0,IF(AI92="NF",0,IF(AI92="NFO",0, IF(AI92="URGS",4,IF(AI92="URGO",8, IF(AI92="PS",8,""))))))))))-AI97), IF(AND(AI92="PS",AI90="S"),4,IF(AI92="M",6,IF(AI92="T",5,IF(AI92="C",11,IF(AI92="N",0,IF(AI92="NF",0,IF(AI92="NFO",0, IF(AI92="URGS",4,IF(AI92="URGO",8, IF(AI92="PS",8,"")))))))))))</f>
        <v>5</v>
      </c>
    </row>
    <row r="94" spans="1:37" x14ac:dyDescent="0.2">
      <c r="A94" s="24" t="s">
        <v>28</v>
      </c>
      <c r="B94" s="27">
        <f t="shared" si="369"/>
        <v>78</v>
      </c>
      <c r="C94" s="159">
        <f>B89/240*35%</f>
        <v>3024.3402291666666</v>
      </c>
      <c r="D94" s="30">
        <f t="shared" ref="D94:D100" si="398">B94*C94</f>
        <v>235898.53787500001</v>
      </c>
      <c r="E94" s="29">
        <f>IF(E98&gt;0,(IF(E92="T",3,IF(E92="C",0,IF(E92="N",11,IF(E92="NF",6, IF(E92="NFO",6, IF(E92="NFS",2,""))))))-E98), IF(E92="T",3,IF(E92="C",0,IF(E92="N",8,IF(E92="NF",6, IF(E92="NFO",6, IF(E92="NFS",2,"")))))))</f>
        <v>3</v>
      </c>
      <c r="F94" s="29">
        <f>IF(F98&gt;0,(IF(F92="T",3,IF(F92="C",0,IF(F92="N",11,IF(F92="NF",6, IF(F92="NFO",6, IF(F92="NFS",2,""))))))-F98), IF(F92="T",3,IF(F92="C",0,IF(F92="N",8,IF(F92="NF",6, IF(F92="NFO",6, IF(F92="NFS",2,"")))))))</f>
        <v>3</v>
      </c>
      <c r="G94" s="29">
        <f>IF(G98&gt;0,(IF(G92="T",3,IF(G92="C",0,IF(G92="N",11,IF(G92="NF",6, IF(G92="NFO",6, IF(G92="NFS",2,""))))))-G98), IF(G92="T",3,IF(G92="C",0,IF(G92="N",8,IF(G92="NF",6, IF(G92="NFO",6, IF(G92="NFS",2,"")))))))</f>
        <v>3</v>
      </c>
      <c r="H94" s="29">
        <f t="shared" ref="H94:AI94" si="399">IF(H98&gt;0,(IF(H92="T",3,IF(H92="C",0,IF(H92="N",11,IF(H92="NF",6, IF(H92="NFO",6, IF(H92="NFS",2,""))))))-H98), IF(H92="T",3,IF(H92="C",0,IF(H92="N",8,IF(H92="NF",6, IF(H92="NFO",6, IF(H92="NFS",2,"")))))))</f>
        <v>3</v>
      </c>
      <c r="I94" s="29" t="str">
        <f t="shared" si="399"/>
        <v/>
      </c>
      <c r="J94" s="29">
        <f t="shared" si="399"/>
        <v>3</v>
      </c>
      <c r="K94" s="29">
        <f t="shared" si="399"/>
        <v>3</v>
      </c>
      <c r="L94" s="29">
        <f t="shared" si="399"/>
        <v>3</v>
      </c>
      <c r="M94" s="29">
        <f t="shared" si="399"/>
        <v>3</v>
      </c>
      <c r="N94" s="29">
        <f t="shared" si="399"/>
        <v>3</v>
      </c>
      <c r="O94" s="29">
        <f t="shared" si="399"/>
        <v>3</v>
      </c>
      <c r="P94" s="29" t="str">
        <f t="shared" si="399"/>
        <v/>
      </c>
      <c r="Q94" s="29">
        <f t="shared" si="399"/>
        <v>3</v>
      </c>
      <c r="R94" s="29">
        <f t="shared" si="399"/>
        <v>3</v>
      </c>
      <c r="S94" s="29">
        <f t="shared" si="399"/>
        <v>3</v>
      </c>
      <c r="T94" s="29">
        <f t="shared" si="399"/>
        <v>3</v>
      </c>
      <c r="U94" s="29">
        <f t="shared" si="399"/>
        <v>3</v>
      </c>
      <c r="V94" s="29">
        <f t="shared" si="399"/>
        <v>3</v>
      </c>
      <c r="W94" s="29" t="str">
        <f t="shared" si="399"/>
        <v/>
      </c>
      <c r="X94" s="29" t="str">
        <f t="shared" si="399"/>
        <v/>
      </c>
      <c r="Y94" s="29">
        <f t="shared" si="399"/>
        <v>3</v>
      </c>
      <c r="Z94" s="29">
        <f t="shared" si="399"/>
        <v>3</v>
      </c>
      <c r="AA94" s="29">
        <f t="shared" si="399"/>
        <v>3</v>
      </c>
      <c r="AB94" s="29">
        <f t="shared" si="399"/>
        <v>3</v>
      </c>
      <c r="AC94" s="29">
        <f t="shared" si="399"/>
        <v>3</v>
      </c>
      <c r="AD94" s="29" t="str">
        <f t="shared" si="399"/>
        <v/>
      </c>
      <c r="AE94" s="29">
        <f t="shared" si="399"/>
        <v>3</v>
      </c>
      <c r="AF94" s="29">
        <f t="shared" si="399"/>
        <v>3</v>
      </c>
      <c r="AG94" s="29">
        <f t="shared" si="399"/>
        <v>3</v>
      </c>
      <c r="AH94" s="29">
        <f t="shared" si="399"/>
        <v>3</v>
      </c>
      <c r="AI94" s="29">
        <f t="shared" si="399"/>
        <v>3</v>
      </c>
    </row>
    <row r="95" spans="1:37" x14ac:dyDescent="0.2">
      <c r="A95" s="24" t="s">
        <v>30</v>
      </c>
      <c r="B95" s="27">
        <f t="shared" si="369"/>
        <v>25</v>
      </c>
      <c r="C95" s="159">
        <f>B89/240*190%</f>
        <v>16417.846958333335</v>
      </c>
      <c r="D95" s="30">
        <f t="shared" si="398"/>
        <v>410446.17395833338</v>
      </c>
      <c r="E95" s="29" t="str">
        <f>IF(E99&gt;0, (IF(E92="MF",8,IF(E92="TF",7,IF(E92="CF",12,IF(E92="NF",0, IF(E92="NFS",0, IF(E92="NFF",0, IF(E92="NFFF",0,"")))))))-E99), IF(E92="MF",8,IF(E92="TF",5,IF(E92="CF",12,IF(E92="NF",0, IF(E92="NFS",0, IF(E92="NFF",0, IF(E92="NFFF",0,""))))))))</f>
        <v/>
      </c>
      <c r="F95" s="29" t="str">
        <f t="shared" ref="F95:AI95" si="400">IF(F99&gt;0, (IF(F92="MF",8,IF(F92="TF",7,IF(F92="CF",12,IF(F92="NF",0, IF(F92="NFS",0, IF(F92="NFF",0, IF(F92="NFFF",0,"")))))))-F99), IF(F92="MF",8,IF(F92="TF",5,IF(F92="CF",12,IF(F92="NF",0, IF(F92="NFS",0, IF(F92="NFF",0, IF(F92="NFFF",0,""))))))))</f>
        <v/>
      </c>
      <c r="G95" s="29" t="str">
        <f t="shared" si="400"/>
        <v/>
      </c>
      <c r="H95" s="29" t="str">
        <f t="shared" si="400"/>
        <v/>
      </c>
      <c r="I95" s="29">
        <f t="shared" si="400"/>
        <v>5</v>
      </c>
      <c r="J95" s="29" t="str">
        <f t="shared" si="400"/>
        <v/>
      </c>
      <c r="K95" s="29" t="str">
        <f t="shared" si="400"/>
        <v/>
      </c>
      <c r="L95" s="29" t="str">
        <f t="shared" si="400"/>
        <v/>
      </c>
      <c r="M95" s="29" t="str">
        <f t="shared" si="400"/>
        <v/>
      </c>
      <c r="N95" s="29" t="str">
        <f t="shared" si="400"/>
        <v/>
      </c>
      <c r="O95" s="29" t="str">
        <f t="shared" si="400"/>
        <v/>
      </c>
      <c r="P95" s="29">
        <f t="shared" si="400"/>
        <v>5</v>
      </c>
      <c r="Q95" s="29" t="str">
        <f t="shared" si="400"/>
        <v/>
      </c>
      <c r="R95" s="29" t="str">
        <f t="shared" si="400"/>
        <v/>
      </c>
      <c r="S95" s="29" t="str">
        <f t="shared" si="400"/>
        <v/>
      </c>
      <c r="T95" s="29" t="str">
        <f t="shared" si="400"/>
        <v/>
      </c>
      <c r="U95" s="29" t="str">
        <f t="shared" si="400"/>
        <v/>
      </c>
      <c r="V95" s="29" t="str">
        <f t="shared" si="400"/>
        <v/>
      </c>
      <c r="W95" s="29">
        <f t="shared" si="400"/>
        <v>5</v>
      </c>
      <c r="X95" s="29">
        <f t="shared" si="400"/>
        <v>5</v>
      </c>
      <c r="Y95" s="29" t="str">
        <f t="shared" si="400"/>
        <v/>
      </c>
      <c r="Z95" s="29" t="str">
        <f t="shared" si="400"/>
        <v/>
      </c>
      <c r="AA95" s="29" t="str">
        <f t="shared" si="400"/>
        <v/>
      </c>
      <c r="AB95" s="29" t="str">
        <f t="shared" si="400"/>
        <v/>
      </c>
      <c r="AC95" s="29" t="str">
        <f t="shared" si="400"/>
        <v/>
      </c>
      <c r="AD95" s="29">
        <f t="shared" si="400"/>
        <v>5</v>
      </c>
      <c r="AE95" s="29" t="str">
        <f t="shared" si="400"/>
        <v/>
      </c>
      <c r="AF95" s="29" t="str">
        <f t="shared" si="400"/>
        <v/>
      </c>
      <c r="AG95" s="29" t="str">
        <f t="shared" si="400"/>
        <v/>
      </c>
      <c r="AH95" s="29" t="str">
        <f t="shared" si="400"/>
        <v/>
      </c>
      <c r="AI95" s="29" t="str">
        <f t="shared" si="400"/>
        <v/>
      </c>
    </row>
    <row r="96" spans="1:37" x14ac:dyDescent="0.2">
      <c r="A96" s="24" t="s">
        <v>31</v>
      </c>
      <c r="B96" s="27">
        <f t="shared" si="369"/>
        <v>15</v>
      </c>
      <c r="C96" s="159">
        <f>B89/240*225%</f>
        <v>19442.1871875</v>
      </c>
      <c r="D96" s="30">
        <f t="shared" si="398"/>
        <v>291632.80781249999</v>
      </c>
      <c r="E96" s="29" t="str">
        <f>IF(E100&gt;0,( IF(E92="TF",1,IF(E92="CF",1,IF(E92="NF",5, IF(E92="NFO",2, IF(E92="NFS",6, IF(E92="NFF",8, IF(E92="NFFF",8,"")))))))-E100), IF(E92="TF",3,IF(E92="CF",1,IF(E92="NF",2, IF(E92="NFO",2, IF(E92="NFS",6, IF(E92="NFF",8, IF(E92="NFFF",8,""))))))))</f>
        <v/>
      </c>
      <c r="F96" s="29" t="str">
        <f t="shared" ref="F96:AI96" si="401">IF(F100&gt;0,( IF(F92="TF",1,IF(F92="CF",1,IF(F92="NF",5, IF(F92="NFO",2, IF(F92="NFS",6, IF(F92="NFF",8, IF(F92="NFFF",8,"")))))))-F100), IF(F92="TF",3,IF(F92="CF",1,IF(F92="NF",2, IF(F92="NFO",2, IF(F92="NFS",6, IF(F92="NFF",8, IF(F92="NFFF",8,""))))))))</f>
        <v/>
      </c>
      <c r="G96" s="29" t="str">
        <f t="shared" si="401"/>
        <v/>
      </c>
      <c r="H96" s="29" t="str">
        <f t="shared" si="401"/>
        <v/>
      </c>
      <c r="I96" s="29">
        <f t="shared" si="401"/>
        <v>3</v>
      </c>
      <c r="J96" s="29" t="str">
        <f t="shared" si="401"/>
        <v/>
      </c>
      <c r="K96" s="29" t="str">
        <f t="shared" si="401"/>
        <v/>
      </c>
      <c r="L96" s="29" t="str">
        <f t="shared" si="401"/>
        <v/>
      </c>
      <c r="M96" s="29" t="str">
        <f t="shared" si="401"/>
        <v/>
      </c>
      <c r="N96" s="29" t="str">
        <f t="shared" si="401"/>
        <v/>
      </c>
      <c r="O96" s="29" t="str">
        <f t="shared" si="401"/>
        <v/>
      </c>
      <c r="P96" s="29">
        <f t="shared" si="401"/>
        <v>3</v>
      </c>
      <c r="Q96" s="29" t="str">
        <f t="shared" si="401"/>
        <v/>
      </c>
      <c r="R96" s="29" t="str">
        <f t="shared" si="401"/>
        <v/>
      </c>
      <c r="S96" s="29" t="str">
        <f t="shared" si="401"/>
        <v/>
      </c>
      <c r="T96" s="29" t="str">
        <f t="shared" si="401"/>
        <v/>
      </c>
      <c r="U96" s="29" t="str">
        <f t="shared" si="401"/>
        <v/>
      </c>
      <c r="V96" s="29" t="str">
        <f t="shared" si="401"/>
        <v/>
      </c>
      <c r="W96" s="29">
        <f t="shared" si="401"/>
        <v>3</v>
      </c>
      <c r="X96" s="29">
        <f t="shared" si="401"/>
        <v>3</v>
      </c>
      <c r="Y96" s="29" t="str">
        <f t="shared" si="401"/>
        <v/>
      </c>
      <c r="Z96" s="29" t="str">
        <f t="shared" si="401"/>
        <v/>
      </c>
      <c r="AA96" s="29" t="str">
        <f t="shared" si="401"/>
        <v/>
      </c>
      <c r="AB96" s="29" t="str">
        <f t="shared" si="401"/>
        <v/>
      </c>
      <c r="AC96" s="29" t="str">
        <f t="shared" si="401"/>
        <v/>
      </c>
      <c r="AD96" s="29">
        <f t="shared" si="401"/>
        <v>3</v>
      </c>
      <c r="AE96" s="29" t="str">
        <f t="shared" si="401"/>
        <v/>
      </c>
      <c r="AF96" s="29" t="str">
        <f t="shared" si="401"/>
        <v/>
      </c>
      <c r="AG96" s="29" t="str">
        <f t="shared" si="401"/>
        <v/>
      </c>
      <c r="AH96" s="29" t="str">
        <f t="shared" si="401"/>
        <v/>
      </c>
      <c r="AI96" s="29" t="str">
        <f t="shared" si="401"/>
        <v/>
      </c>
    </row>
    <row r="97" spans="1:35" x14ac:dyDescent="0.2">
      <c r="A97" s="9" t="s">
        <v>32</v>
      </c>
      <c r="B97" s="27">
        <f t="shared" si="369"/>
        <v>0</v>
      </c>
      <c r="C97" s="30">
        <f>B89/240*125%</f>
        <v>10801.215104166668</v>
      </c>
      <c r="D97" s="30">
        <f t="shared" si="398"/>
        <v>0</v>
      </c>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29"/>
      <c r="AG97" s="29"/>
      <c r="AH97" s="29"/>
      <c r="AI97" s="29"/>
    </row>
    <row r="98" spans="1:35" x14ac:dyDescent="0.2">
      <c r="A98" s="9" t="s">
        <v>33</v>
      </c>
      <c r="B98" s="27">
        <f t="shared" si="369"/>
        <v>0</v>
      </c>
      <c r="C98" s="30">
        <f>B89/240*175%</f>
        <v>15121.701145833335</v>
      </c>
      <c r="D98" s="30">
        <f t="shared" si="398"/>
        <v>0</v>
      </c>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row>
    <row r="99" spans="1:35" x14ac:dyDescent="0.2">
      <c r="A99" s="9" t="s">
        <v>34</v>
      </c>
      <c r="B99" s="27">
        <f t="shared" si="369"/>
        <v>0</v>
      </c>
      <c r="C99" s="30">
        <f>B89/240*200%</f>
        <v>17281.944166666668</v>
      </c>
      <c r="D99" s="32">
        <f t="shared" si="398"/>
        <v>0</v>
      </c>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row>
    <row r="100" spans="1:35" x14ac:dyDescent="0.2">
      <c r="A100" s="9" t="s">
        <v>35</v>
      </c>
      <c r="B100" s="27">
        <f t="shared" si="369"/>
        <v>0</v>
      </c>
      <c r="C100" s="30">
        <f>B89/240*250%</f>
        <v>21602.430208333335</v>
      </c>
      <c r="D100" s="34">
        <f t="shared" si="398"/>
        <v>0</v>
      </c>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row>
    <row r="101" spans="1:35" x14ac:dyDescent="0.2">
      <c r="B101" s="37">
        <f>SUM(B93:B100)</f>
        <v>248</v>
      </c>
      <c r="C101" s="2"/>
      <c r="D101" s="38">
        <f>ROUND((SUM(D93:D100)),0)</f>
        <v>937978</v>
      </c>
      <c r="E101" s="39"/>
      <c r="F101" s="40"/>
      <c r="G101" s="41"/>
      <c r="H101" s="41"/>
      <c r="I101" s="41"/>
      <c r="J101" s="41"/>
      <c r="K101" s="41"/>
      <c r="L101" s="39"/>
      <c r="M101" s="40"/>
      <c r="N101" s="41"/>
      <c r="O101" s="41"/>
      <c r="P101" s="41"/>
      <c r="Q101" s="41"/>
      <c r="R101" s="41"/>
      <c r="S101" s="39"/>
      <c r="T101" s="40"/>
      <c r="U101" s="41"/>
      <c r="V101" s="41"/>
      <c r="W101" s="41"/>
      <c r="X101" s="41"/>
      <c r="Y101" s="41"/>
      <c r="Z101" s="39"/>
      <c r="AA101" s="39"/>
      <c r="AB101" s="41"/>
      <c r="AC101" s="41"/>
      <c r="AD101" s="41"/>
      <c r="AE101" s="41"/>
      <c r="AF101" s="41"/>
      <c r="AG101" s="39"/>
      <c r="AH101" s="41"/>
      <c r="AI101" s="41"/>
    </row>
    <row r="102" spans="1:35" x14ac:dyDescent="0.2">
      <c r="B102" s="43">
        <f>SUM(B93:B96)-$AL$4</f>
        <v>72</v>
      </c>
    </row>
    <row r="103" spans="1:35" x14ac:dyDescent="0.2">
      <c r="A103" s="9" t="s">
        <v>111</v>
      </c>
      <c r="B103" s="163">
        <f>B89</f>
        <v>2073833.3</v>
      </c>
      <c r="C103" s="164"/>
      <c r="D103" s="165"/>
      <c r="E103" s="10">
        <f t="shared" ref="E103:AF103" si="402">+D103+1</f>
        <v>1</v>
      </c>
      <c r="F103" s="10">
        <f t="shared" si="402"/>
        <v>2</v>
      </c>
      <c r="G103" s="10">
        <f t="shared" si="402"/>
        <v>3</v>
      </c>
      <c r="H103" s="10">
        <f t="shared" si="402"/>
        <v>4</v>
      </c>
      <c r="I103" s="10">
        <f t="shared" si="402"/>
        <v>5</v>
      </c>
      <c r="J103" s="10">
        <f t="shared" si="402"/>
        <v>6</v>
      </c>
      <c r="K103" s="10">
        <f t="shared" si="402"/>
        <v>7</v>
      </c>
      <c r="L103" s="10">
        <f t="shared" si="402"/>
        <v>8</v>
      </c>
      <c r="M103" s="10">
        <f t="shared" si="402"/>
        <v>9</v>
      </c>
      <c r="N103" s="10">
        <f t="shared" si="402"/>
        <v>10</v>
      </c>
      <c r="O103" s="10">
        <f t="shared" si="402"/>
        <v>11</v>
      </c>
      <c r="P103" s="10">
        <f t="shared" si="402"/>
        <v>12</v>
      </c>
      <c r="Q103" s="10">
        <f t="shared" si="402"/>
        <v>13</v>
      </c>
      <c r="R103" s="10">
        <f t="shared" si="402"/>
        <v>14</v>
      </c>
      <c r="S103" s="10">
        <f t="shared" si="402"/>
        <v>15</v>
      </c>
      <c r="T103" s="10">
        <f t="shared" si="402"/>
        <v>16</v>
      </c>
      <c r="U103" s="10">
        <f t="shared" si="402"/>
        <v>17</v>
      </c>
      <c r="V103" s="10">
        <f t="shared" si="402"/>
        <v>18</v>
      </c>
      <c r="W103" s="10">
        <f t="shared" si="402"/>
        <v>19</v>
      </c>
      <c r="X103" s="10">
        <f t="shared" si="402"/>
        <v>20</v>
      </c>
      <c r="Y103" s="10">
        <f t="shared" si="402"/>
        <v>21</v>
      </c>
      <c r="Z103" s="10">
        <f t="shared" si="402"/>
        <v>22</v>
      </c>
      <c r="AA103" s="10">
        <f t="shared" si="402"/>
        <v>23</v>
      </c>
      <c r="AB103" s="10">
        <f t="shared" si="402"/>
        <v>24</v>
      </c>
      <c r="AC103" s="10">
        <f t="shared" si="402"/>
        <v>25</v>
      </c>
      <c r="AD103" s="10">
        <f t="shared" si="402"/>
        <v>26</v>
      </c>
      <c r="AE103" s="10">
        <f t="shared" si="402"/>
        <v>27</v>
      </c>
      <c r="AF103" s="10">
        <f t="shared" si="402"/>
        <v>28</v>
      </c>
      <c r="AG103" s="10">
        <v>29</v>
      </c>
      <c r="AH103" s="10">
        <v>30</v>
      </c>
      <c r="AI103" s="10">
        <v>31</v>
      </c>
    </row>
    <row r="104" spans="1:35" x14ac:dyDescent="0.2">
      <c r="A104" s="13"/>
      <c r="B104" s="14" t="s">
        <v>7</v>
      </c>
      <c r="C104" s="14" t="s">
        <v>8</v>
      </c>
      <c r="D104" s="14" t="s">
        <v>9</v>
      </c>
      <c r="E104" s="19" t="s">
        <v>14</v>
      </c>
      <c r="F104" s="57" t="s">
        <v>15</v>
      </c>
      <c r="G104" s="19" t="s">
        <v>16</v>
      </c>
      <c r="H104" s="19" t="s">
        <v>11</v>
      </c>
      <c r="I104" s="58" t="s">
        <v>11</v>
      </c>
      <c r="J104" s="19" t="s">
        <v>12</v>
      </c>
      <c r="K104" s="121" t="s">
        <v>10</v>
      </c>
      <c r="L104" s="19" t="s">
        <v>14</v>
      </c>
      <c r="M104" s="57" t="s">
        <v>15</v>
      </c>
      <c r="N104" s="19" t="s">
        <v>16</v>
      </c>
      <c r="O104" s="19" t="s">
        <v>11</v>
      </c>
      <c r="P104" s="58" t="s">
        <v>11</v>
      </c>
      <c r="Q104" s="19" t="s">
        <v>12</v>
      </c>
      <c r="R104" s="19" t="s">
        <v>13</v>
      </c>
      <c r="S104" s="19" t="s">
        <v>14</v>
      </c>
      <c r="T104" s="57" t="s">
        <v>15</v>
      </c>
      <c r="U104" s="121" t="s">
        <v>10</v>
      </c>
      <c r="V104" s="19" t="s">
        <v>11</v>
      </c>
      <c r="W104" s="58" t="s">
        <v>11</v>
      </c>
      <c r="X104" s="19" t="s">
        <v>12</v>
      </c>
      <c r="Y104" s="19" t="s">
        <v>13</v>
      </c>
      <c r="Z104" s="19" t="s">
        <v>14</v>
      </c>
      <c r="AA104" s="57" t="s">
        <v>15</v>
      </c>
      <c r="AB104" s="19" t="s">
        <v>16</v>
      </c>
      <c r="AC104" s="19" t="s">
        <v>11</v>
      </c>
      <c r="AD104" s="58" t="s">
        <v>11</v>
      </c>
      <c r="AE104" s="19" t="s">
        <v>12</v>
      </c>
      <c r="AF104" s="19" t="s">
        <v>13</v>
      </c>
      <c r="AG104" s="19" t="s">
        <v>14</v>
      </c>
      <c r="AH104" s="19" t="s">
        <v>15</v>
      </c>
      <c r="AI104" s="19" t="s">
        <v>16</v>
      </c>
    </row>
    <row r="105" spans="1:35" x14ac:dyDescent="0.2">
      <c r="A105" s="22" t="s">
        <v>18</v>
      </c>
      <c r="B105" s="166" t="s">
        <v>19</v>
      </c>
      <c r="C105" s="166"/>
      <c r="D105" s="166"/>
      <c r="E105" s="19" t="s">
        <v>21</v>
      </c>
      <c r="F105" s="19" t="s">
        <v>21</v>
      </c>
      <c r="G105" s="19" t="s">
        <v>21</v>
      </c>
      <c r="H105" s="19" t="s">
        <v>21</v>
      </c>
      <c r="I105" s="19" t="s">
        <v>21</v>
      </c>
      <c r="J105" s="19" t="s">
        <v>21</v>
      </c>
      <c r="K105" s="19" t="s">
        <v>21</v>
      </c>
      <c r="L105" s="19" t="s">
        <v>21</v>
      </c>
      <c r="M105" s="19" t="s">
        <v>21</v>
      </c>
      <c r="N105" s="19" t="s">
        <v>21</v>
      </c>
      <c r="O105" s="19" t="s">
        <v>21</v>
      </c>
      <c r="P105" s="19" t="s">
        <v>21</v>
      </c>
      <c r="Q105" s="19" t="s">
        <v>21</v>
      </c>
      <c r="R105" s="19" t="s">
        <v>21</v>
      </c>
      <c r="S105" s="19" t="s">
        <v>21</v>
      </c>
      <c r="T105" s="19" t="s">
        <v>21</v>
      </c>
      <c r="U105" s="19" t="s">
        <v>21</v>
      </c>
      <c r="V105" s="19" t="s">
        <v>21</v>
      </c>
      <c r="W105" s="19" t="s">
        <v>21</v>
      </c>
      <c r="X105" s="19" t="s">
        <v>21</v>
      </c>
      <c r="Y105" s="19" t="s">
        <v>21</v>
      </c>
      <c r="Z105" s="19" t="s">
        <v>21</v>
      </c>
      <c r="AA105" s="19" t="s">
        <v>21</v>
      </c>
      <c r="AB105" s="19" t="s">
        <v>21</v>
      </c>
      <c r="AC105" s="19" t="s">
        <v>21</v>
      </c>
      <c r="AD105" s="19" t="s">
        <v>21</v>
      </c>
      <c r="AE105" s="19" t="s">
        <v>21</v>
      </c>
      <c r="AF105" s="19" t="s">
        <v>21</v>
      </c>
      <c r="AG105" s="19" t="s">
        <v>21</v>
      </c>
      <c r="AH105" s="19" t="s">
        <v>21</v>
      </c>
      <c r="AI105" s="19" t="s">
        <v>21</v>
      </c>
    </row>
    <row r="106" spans="1:35" x14ac:dyDescent="0.2">
      <c r="A106" s="161" t="s">
        <v>23</v>
      </c>
      <c r="B106" s="161"/>
      <c r="C106" s="161"/>
      <c r="D106" s="161"/>
      <c r="E106" s="25" t="str">
        <f>IF(AND(E105="URG",E104="S"),"URGS",IF(AND(E105="N",E104="F",F104="F"),"NFFF",IF(AND(E105="N",E104="D",F104="F"),"NFF",IF(AND(E105="N",E104="D"),"NFO",IF(AND(E105="N",E104="S"),"NFS",IF(AND(E105="N",E104="F"),"NF",IF(AND(E105="N",E104="D"),"NF",IF(E105="N","N",IF(AND(E105="M",E104="F"),"MF",IF(AND(E105="M",E104="D"),"MF",IF(E105="M","M",IF(AND(E105="T",E104="F"),"TF",IF(AND(E105="T",E104="D"),"TF",IF(E105="T","T",IF(AND(E105="C",E104="F"),"CF",IF(AND(E105="C",E104="D"),"CF",IF(E105="C","C",IF(AND(E105="L",E104="F"),"LF",IF(AND(E105="L",E104="D"),"LF", IF(E105="L","L",IF(E105="SC","PS", IF(E105="SA","PS",IF(E105="TV","PS", IF(E105="MI","PS", IF(E105="MT","PS", IF(E105="URG","URGO",""))))))))))))))))))))))))))</f>
        <v>T</v>
      </c>
      <c r="F106" s="25" t="str">
        <f>IF(AND(F105="URG",F104="S"),"URGS",IF(AND(F105="N",F104="F",G104="F"),"NFFF",IF(AND(F105="N",F104="D",G104="F"),"NFF",IF(AND(F105="N",F104="D"),"NFO",IF(AND(F105="N",F104="S"),"NFS",IF(AND(F105="N",F104="F"),"NF",IF(AND(F105="N",F104="D"),"NF",IF(F105="N","N",IF(AND(F105="M",F104="F"),"MF",IF(AND(F105="M",F104="D"),"MF",IF(F105="M","M",IF(AND(F105="T",F104="F"),"TF",IF(AND(F105="T",F104="D"),"TF",IF(F105="T","T",IF(AND(F105="C",F104="F"),"CF",IF(AND(F105="C",F104="D"),"CF",IF(F105="C","C",IF(AND(F105="L",F104="F"),"LF",IF(AND(F105="L",F104="D"),"LF", IF(F105="L","L",IF(F105="SC","PS", IF(F105="SA","PS",IF(F105="TV","PS", IF(F105="MI","PS", IF(F105="MT","PS", IF(F105="URG","URGO",""))))))))))))))))))))))))))</f>
        <v>TF</v>
      </c>
      <c r="G106" s="25" t="str">
        <f>IF(AND(G105="URG",G104="S"),"URGS",IF(AND(G105="N",G104="F",H104="F"),"NFFF",IF(AND(G105="N",G104="D",H104="F"),"NFF",IF(AND(G105="N",G104="D"),"NFO",IF(AND(G105="N",G104="S"),"NFS",IF(AND(G105="N",G104="F"),"NF",IF(AND(G105="N",G104="D"),"NF",IF(G105="N","N",IF(AND(G105="M",G104="F"),"MF",IF(AND(G105="M",G104="D"),"MF",IF(G105="M","M",IF(AND(G105="T",G104="F"),"TF",IF(AND(G105="T",G104="D"),"TF",IF(G105="T","T",IF(AND(G105="C",G104="F"),"CF",IF(AND(G105="C",G104="D"),"CF",IF(G105="C","C",IF(AND(G105="L",G104="F"),"LF",IF(AND(G105="L",G104="D"),"LF", IF(G105="L","L",IF(G105="SC","PS", IF(G105="SA","PS",IF(G105="TV","PS", IF(G105="MI","PS", IF(G105="MT","PS", IF(G105="URG","URGO",""))))))))))))))))))))))))))</f>
        <v>T</v>
      </c>
      <c r="H106" s="25" t="str">
        <f>IF(AND(H105="URG",H104="S"),"URGS",IF(AND(H105="N",H104="F",I104="F"),"NFFF",IF(AND(H105="N",H104="D",I104="F"),"NFF",IF(AND(H105="N",H104="D"),"NFO",IF(AND(H105="N",H104="S"),"NFS",IF(AND(H105="N",H104="F"),"NF",IF(AND(H105="N",H104="D"),"NF",IF(H105="N","N",IF(AND(H105="M",H104="F"),"MF",IF(AND(H105="M",H104="D"),"MF",IF(H105="M","M",IF(AND(H105="T",H104="F"),"TF",IF(AND(H105="T",H104="D"),"TF",IF(H105="T","T",IF(AND(H105="C",H104="F"),"CF",IF(AND(H105="C",H104="D"),"CF",IF(H105="C","C",IF(AND(H105="L",H104="F"),"LF",IF(AND(H105="L",H104="D"),"LF", IF(H105="L","L",IF(H105="SC","PS", IF(H105="SA","PS",IF(H105="TV","PS", IF(H105="MI","PS", IF(H105="MT","PS", IF(H105="URG","URGO",""))))))))))))))))))))))))))</f>
        <v>T</v>
      </c>
      <c r="I106" s="25" t="str">
        <f t="shared" ref="I106" si="403">IF(AND(I105="URG",I104="S"),"URGS",IF(AND(I105="N",I104="F",J104="F"),"NFFF",IF(AND(I105="N",I104="D",J104="F"),"NFF",IF(AND(I105="N",I104="D"),"NFO",IF(AND(I105="N",I104="S"),"NFS",IF(AND(I105="N",I104="F"),"NF",IF(AND(I105="N",I104="D"),"NF",IF(I105="N","N",IF(AND(I105="M",I104="F"),"MF",IF(AND(I105="M",I104="D"),"MF",IF(I105="M","M",IF(AND(I105="T",I104="F"),"TF",IF(AND(I105="T",I104="D"),"TF",IF(I105="T","T",IF(AND(I105="C",I104="F"),"CF",IF(AND(I105="C",I104="D"),"CF",IF(I105="C","C",IF(AND(I105="L",I104="F"),"LF",IF(AND(I105="L",I104="D"),"LF", IF(I105="L","L",IF(I105="SC","PS", IF(I105="SA","PS",IF(I105="TV","PS", IF(I105="MI","PS", IF(I105="MT","PS", IF(I105="URG","URGO",""))))))))))))))))))))))))))</f>
        <v>T</v>
      </c>
      <c r="J106" s="25" t="str">
        <f t="shared" ref="J106" si="404">IF(AND(J105="URG",J104="S"),"URGS",IF(AND(J105="N",J104="F",K104="F"),"NFFF",IF(AND(J105="N",J104="D",K104="F"),"NFF",IF(AND(J105="N",J104="D"),"NFO",IF(AND(J105="N",J104="S"),"NFS",IF(AND(J105="N",J104="F"),"NF",IF(AND(J105="N",J104="D"),"NF",IF(J105="N","N",IF(AND(J105="M",J104="F"),"MF",IF(AND(J105="M",J104="D"),"MF",IF(J105="M","M",IF(AND(J105="T",J104="F"),"TF",IF(AND(J105="T",J104="D"),"TF",IF(J105="T","T",IF(AND(J105="C",J104="F"),"CF",IF(AND(J105="C",J104="D"),"CF",IF(J105="C","C",IF(AND(J105="L",J104="F"),"LF",IF(AND(J105="L",J104="D"),"LF", IF(J105="L","L",IF(J105="SC","PS", IF(J105="SA","PS",IF(J105="TV","PS", IF(J105="MI","PS", IF(J105="MT","PS", IF(J105="URG","URGO",""))))))))))))))))))))))))))</f>
        <v>T</v>
      </c>
      <c r="K106" s="25" t="str">
        <f t="shared" ref="K106" si="405">IF(AND(K105="URG",K104="S"),"URGS",IF(AND(K105="N",K104="F",L104="F"),"NFFF",IF(AND(K105="N",K104="D",L104="F"),"NFF",IF(AND(K105="N",K104="D"),"NFO",IF(AND(K105="N",K104="S"),"NFS",IF(AND(K105="N",K104="F"),"NF",IF(AND(K105="N",K104="D"),"NF",IF(K105="N","N",IF(AND(K105="M",K104="F"),"MF",IF(AND(K105="M",K104="D"),"MF",IF(K105="M","M",IF(AND(K105="T",K104="F"),"TF",IF(AND(K105="T",K104="D"),"TF",IF(K105="T","T",IF(AND(K105="C",K104="F"),"CF",IF(AND(K105="C",K104="D"),"CF",IF(K105="C","C",IF(AND(K105="L",K104="F"),"LF",IF(AND(K105="L",K104="D"),"LF", IF(K105="L","L",IF(K105="SC","PS", IF(K105="SA","PS",IF(K105="TV","PS", IF(K105="MI","PS", IF(K105="MT","PS", IF(K105="URG","URGO",""))))))))))))))))))))))))))</f>
        <v>TF</v>
      </c>
      <c r="L106" s="25" t="str">
        <f t="shared" ref="L106" si="406">IF(AND(L105="URG",L104="S"),"URGS",IF(AND(L105="N",L104="F",M104="F"),"NFFF",IF(AND(L105="N",L104="D",M104="F"),"NFF",IF(AND(L105="N",L104="D"),"NFO",IF(AND(L105="N",L104="S"),"NFS",IF(AND(L105="N",L104="F"),"NF",IF(AND(L105="N",L104="D"),"NF",IF(L105="N","N",IF(AND(L105="M",L104="F"),"MF",IF(AND(L105="M",L104="D"),"MF",IF(L105="M","M",IF(AND(L105="T",L104="F"),"TF",IF(AND(L105="T",L104="D"),"TF",IF(L105="T","T",IF(AND(L105="C",L104="F"),"CF",IF(AND(L105="C",L104="D"),"CF",IF(L105="C","C",IF(AND(L105="L",L104="F"),"LF",IF(AND(L105="L",L104="D"),"LF", IF(L105="L","L",IF(L105="SC","PS", IF(L105="SA","PS",IF(L105="TV","PS", IF(L105="MI","PS", IF(L105="MT","PS", IF(L105="URG","URGO",""))))))))))))))))))))))))))</f>
        <v>T</v>
      </c>
      <c r="M106" s="25" t="str">
        <f t="shared" ref="M106" si="407">IF(AND(M105="URG",M104="S"),"URGS",IF(AND(M105="N",M104="F",N104="F"),"NFFF",IF(AND(M105="N",M104="D",N104="F"),"NFF",IF(AND(M105="N",M104="D"),"NFO",IF(AND(M105="N",M104="S"),"NFS",IF(AND(M105="N",M104="F"),"NF",IF(AND(M105="N",M104="D"),"NF",IF(M105="N","N",IF(AND(M105="M",M104="F"),"MF",IF(AND(M105="M",M104="D"),"MF",IF(M105="M","M",IF(AND(M105="T",M104="F"),"TF",IF(AND(M105="T",M104="D"),"TF",IF(M105="T","T",IF(AND(M105="C",M104="F"),"CF",IF(AND(M105="C",M104="D"),"CF",IF(M105="C","C",IF(AND(M105="L",M104="F"),"LF",IF(AND(M105="L",M104="D"),"LF", IF(M105="L","L",IF(M105="SC","PS", IF(M105="SA","PS",IF(M105="TV","PS", IF(M105="MI","PS", IF(M105="MT","PS", IF(M105="URG","URGO",""))))))))))))))))))))))))))</f>
        <v>TF</v>
      </c>
      <c r="N106" s="25" t="str">
        <f t="shared" ref="N106" si="408">IF(AND(N105="URG",N104="S"),"URGS",IF(AND(N105="N",N104="F",O104="F"),"NFFF",IF(AND(N105="N",N104="D",O104="F"),"NFF",IF(AND(N105="N",N104="D"),"NFO",IF(AND(N105="N",N104="S"),"NFS",IF(AND(N105="N",N104="F"),"NF",IF(AND(N105="N",N104="D"),"NF",IF(N105="N","N",IF(AND(N105="M",N104="F"),"MF",IF(AND(N105="M",N104="D"),"MF",IF(N105="M","M",IF(AND(N105="T",N104="F"),"TF",IF(AND(N105="T",N104="D"),"TF",IF(N105="T","T",IF(AND(N105="C",N104="F"),"CF",IF(AND(N105="C",N104="D"),"CF",IF(N105="C","C",IF(AND(N105="L",N104="F"),"LF",IF(AND(N105="L",N104="D"),"LF", IF(N105="L","L",IF(N105="SC","PS", IF(N105="SA","PS",IF(N105="TV","PS", IF(N105="MI","PS", IF(N105="MT","PS", IF(N105="URG","URGO",""))))))))))))))))))))))))))</f>
        <v>T</v>
      </c>
      <c r="O106" s="25" t="str">
        <f t="shared" ref="O106" si="409">IF(AND(O105="URG",O104="S"),"URGS",IF(AND(O105="N",O104="F",P104="F"),"NFFF",IF(AND(O105="N",O104="D",P104="F"),"NFF",IF(AND(O105="N",O104="D"),"NFO",IF(AND(O105="N",O104="S"),"NFS",IF(AND(O105="N",O104="F"),"NF",IF(AND(O105="N",O104="D"),"NF",IF(O105="N","N",IF(AND(O105="M",O104="F"),"MF",IF(AND(O105="M",O104="D"),"MF",IF(O105="M","M",IF(AND(O105="T",O104="F"),"TF",IF(AND(O105="T",O104="D"),"TF",IF(O105="T","T",IF(AND(O105="C",O104="F"),"CF",IF(AND(O105="C",O104="D"),"CF",IF(O105="C","C",IF(AND(O105="L",O104="F"),"LF",IF(AND(O105="L",O104="D"),"LF", IF(O105="L","L",IF(O105="SC","PS", IF(O105="SA","PS",IF(O105="TV","PS", IF(O105="MI","PS", IF(O105="MT","PS", IF(O105="URG","URGO",""))))))))))))))))))))))))))</f>
        <v>T</v>
      </c>
      <c r="P106" s="25" t="str">
        <f t="shared" ref="P106" si="410">IF(AND(P105="URG",P104="S"),"URGS",IF(AND(P105="N",P104="F",Q104="F"),"NFFF",IF(AND(P105="N",P104="D",Q104="F"),"NFF",IF(AND(P105="N",P104="D"),"NFO",IF(AND(P105="N",P104="S"),"NFS",IF(AND(P105="N",P104="F"),"NF",IF(AND(P105="N",P104="D"),"NF",IF(P105="N","N",IF(AND(P105="M",P104="F"),"MF",IF(AND(P105="M",P104="D"),"MF",IF(P105="M","M",IF(AND(P105="T",P104="F"),"TF",IF(AND(P105="T",P104="D"),"TF",IF(P105="T","T",IF(AND(P105="C",P104="F"),"CF",IF(AND(P105="C",P104="D"),"CF",IF(P105="C","C",IF(AND(P105="L",P104="F"),"LF",IF(AND(P105="L",P104="D"),"LF", IF(P105="L","L",IF(P105="SC","PS", IF(P105="SA","PS",IF(P105="TV","PS", IF(P105="MI","PS", IF(P105="MT","PS", IF(P105="URG","URGO",""))))))))))))))))))))))))))</f>
        <v>T</v>
      </c>
      <c r="Q106" s="25" t="str">
        <f t="shared" ref="Q106" si="411">IF(AND(Q105="URG",Q104="S"),"URGS",IF(AND(Q105="N",Q104="F",R104="F"),"NFFF",IF(AND(Q105="N",Q104="D",R104="F"),"NFF",IF(AND(Q105="N",Q104="D"),"NFO",IF(AND(Q105="N",Q104="S"),"NFS",IF(AND(Q105="N",Q104="F"),"NF",IF(AND(Q105="N",Q104="D"),"NF",IF(Q105="N","N",IF(AND(Q105="M",Q104="F"),"MF",IF(AND(Q105="M",Q104="D"),"MF",IF(Q105="M","M",IF(AND(Q105="T",Q104="F"),"TF",IF(AND(Q105="T",Q104="D"),"TF",IF(Q105="T","T",IF(AND(Q105="C",Q104="F"),"CF",IF(AND(Q105="C",Q104="D"),"CF",IF(Q105="C","C",IF(AND(Q105="L",Q104="F"),"LF",IF(AND(Q105="L",Q104="D"),"LF", IF(Q105="L","L",IF(Q105="SC","PS", IF(Q105="SA","PS",IF(Q105="TV","PS", IF(Q105="MI","PS", IF(Q105="MT","PS", IF(Q105="URG","URGO",""))))))))))))))))))))))))))</f>
        <v>T</v>
      </c>
      <c r="R106" s="25" t="str">
        <f t="shared" ref="R106" si="412">IF(AND(R105="URG",R104="S"),"URGS",IF(AND(R105="N",R104="F",S104="F"),"NFFF",IF(AND(R105="N",R104="D",S104="F"),"NFF",IF(AND(R105="N",R104="D"),"NFO",IF(AND(R105="N",R104="S"),"NFS",IF(AND(R105="N",R104="F"),"NF",IF(AND(R105="N",R104="D"),"NF",IF(R105="N","N",IF(AND(R105="M",R104="F"),"MF",IF(AND(R105="M",R104="D"),"MF",IF(R105="M","M",IF(AND(R105="T",R104="F"),"TF",IF(AND(R105="T",R104="D"),"TF",IF(R105="T","T",IF(AND(R105="C",R104="F"),"CF",IF(AND(R105="C",R104="D"),"CF",IF(R105="C","C",IF(AND(R105="L",R104="F"),"LF",IF(AND(R105="L",R104="D"),"LF", IF(R105="L","L",IF(R105="SC","PS", IF(R105="SA","PS",IF(R105="TV","PS", IF(R105="MI","PS", IF(R105="MT","PS", IF(R105="URG","URGO",""))))))))))))))))))))))))))</f>
        <v>T</v>
      </c>
      <c r="S106" s="25" t="str">
        <f t="shared" ref="S106" si="413">IF(AND(S105="URG",S104="S"),"URGS",IF(AND(S105="N",S104="F",T104="F"),"NFFF",IF(AND(S105="N",S104="D",T104="F"),"NFF",IF(AND(S105="N",S104="D"),"NFO",IF(AND(S105="N",S104="S"),"NFS",IF(AND(S105="N",S104="F"),"NF",IF(AND(S105="N",S104="D"),"NF",IF(S105="N","N",IF(AND(S105="M",S104="F"),"MF",IF(AND(S105="M",S104="D"),"MF",IF(S105="M","M",IF(AND(S105="T",S104="F"),"TF",IF(AND(S105="T",S104="D"),"TF",IF(S105="T","T",IF(AND(S105="C",S104="F"),"CF",IF(AND(S105="C",S104="D"),"CF",IF(S105="C","C",IF(AND(S105="L",S104="F"),"LF",IF(AND(S105="L",S104="D"),"LF", IF(S105="L","L",IF(S105="SC","PS", IF(S105="SA","PS",IF(S105="TV","PS", IF(S105="MI","PS", IF(S105="MT","PS", IF(S105="URG","URGO",""))))))))))))))))))))))))))</f>
        <v>T</v>
      </c>
      <c r="T106" s="25" t="str">
        <f t="shared" ref="T106" si="414">IF(AND(T105="URG",T104="S"),"URGS",IF(AND(T105="N",T104="F",U104="F"),"NFFF",IF(AND(T105="N",T104="D",U104="F"),"NFF",IF(AND(T105="N",T104="D"),"NFO",IF(AND(T105="N",T104="S"),"NFS",IF(AND(T105="N",T104="F"),"NF",IF(AND(T105="N",T104="D"),"NF",IF(T105="N","N",IF(AND(T105="M",T104="F"),"MF",IF(AND(T105="M",T104="D"),"MF",IF(T105="M","M",IF(AND(T105="T",T104="F"),"TF",IF(AND(T105="T",T104="D"),"TF",IF(T105="T","T",IF(AND(T105="C",T104="F"),"CF",IF(AND(T105="C",T104="D"),"CF",IF(T105="C","C",IF(AND(T105="L",T104="F"),"LF",IF(AND(T105="L",T104="D"),"LF", IF(T105="L","L",IF(T105="SC","PS", IF(T105="SA","PS",IF(T105="TV","PS", IF(T105="MI","PS", IF(T105="MT","PS", IF(T105="URG","URGO",""))))))))))))))))))))))))))</f>
        <v>TF</v>
      </c>
      <c r="U106" s="25" t="str">
        <f t="shared" ref="U106" si="415">IF(AND(U105="URG",U104="S"),"URGS",IF(AND(U105="N",U104="F",V104="F"),"NFFF",IF(AND(U105="N",U104="D",V104="F"),"NFF",IF(AND(U105="N",U104="D"),"NFO",IF(AND(U105="N",U104="S"),"NFS",IF(AND(U105="N",U104="F"),"NF",IF(AND(U105="N",U104="D"),"NF",IF(U105="N","N",IF(AND(U105="M",U104="F"),"MF",IF(AND(U105="M",U104="D"),"MF",IF(U105="M","M",IF(AND(U105="T",U104="F"),"TF",IF(AND(U105="T",U104="D"),"TF",IF(U105="T","T",IF(AND(U105="C",U104="F"),"CF",IF(AND(U105="C",U104="D"),"CF",IF(U105="C","C",IF(AND(U105="L",U104="F"),"LF",IF(AND(U105="L",U104="D"),"LF", IF(U105="L","L",IF(U105="SC","PS", IF(U105="SA","PS",IF(U105="TV","PS", IF(U105="MI","PS", IF(U105="MT","PS", IF(U105="URG","URGO",""))))))))))))))))))))))))))</f>
        <v>TF</v>
      </c>
      <c r="V106" s="25" t="str">
        <f t="shared" ref="V106" si="416">IF(AND(V105="URG",V104="S"),"URGS",IF(AND(V105="N",V104="F",W104="F"),"NFFF",IF(AND(V105="N",V104="D",W104="F"),"NFF",IF(AND(V105="N",V104="D"),"NFO",IF(AND(V105="N",V104="S"),"NFS",IF(AND(V105="N",V104="F"),"NF",IF(AND(V105="N",V104="D"),"NF",IF(V105="N","N",IF(AND(V105="M",V104="F"),"MF",IF(AND(V105="M",V104="D"),"MF",IF(V105="M","M",IF(AND(V105="T",V104="F"),"TF",IF(AND(V105="T",V104="D"),"TF",IF(V105="T","T",IF(AND(V105="C",V104="F"),"CF",IF(AND(V105="C",V104="D"),"CF",IF(V105="C","C",IF(AND(V105="L",V104="F"),"LF",IF(AND(V105="L",V104="D"),"LF", IF(V105="L","L",IF(V105="SC","PS", IF(V105="SA","PS",IF(V105="TV","PS", IF(V105="MI","PS", IF(V105="MT","PS", IF(V105="URG","URGO",""))))))))))))))))))))))))))</f>
        <v>T</v>
      </c>
      <c r="W106" s="25" t="str">
        <f t="shared" ref="W106" si="417">IF(AND(W105="URG",W104="S"),"URGS",IF(AND(W105="N",W104="F",X104="F"),"NFFF",IF(AND(W105="N",W104="D",X104="F"),"NFF",IF(AND(W105="N",W104="D"),"NFO",IF(AND(W105="N",W104="S"),"NFS",IF(AND(W105="N",W104="F"),"NF",IF(AND(W105="N",W104="D"),"NF",IF(W105="N","N",IF(AND(W105="M",W104="F"),"MF",IF(AND(W105="M",W104="D"),"MF",IF(W105="M","M",IF(AND(W105="T",W104="F"),"TF",IF(AND(W105="T",W104="D"),"TF",IF(W105="T","T",IF(AND(W105="C",W104="F"),"CF",IF(AND(W105="C",W104="D"),"CF",IF(W105="C","C",IF(AND(W105="L",W104="F"),"LF",IF(AND(W105="L",W104="D"),"LF", IF(W105="L","L",IF(W105="SC","PS", IF(W105="SA","PS",IF(W105="TV","PS", IF(W105="MI","PS", IF(W105="MT","PS", IF(W105="URG","URGO",""))))))))))))))))))))))))))</f>
        <v>T</v>
      </c>
      <c r="X106" s="25" t="str">
        <f t="shared" ref="X106" si="418">IF(AND(X105="URG",X104="S"),"URGS",IF(AND(X105="N",X104="F",Y104="F"),"NFFF",IF(AND(X105="N",X104="D",Y104="F"),"NFF",IF(AND(X105="N",X104="D"),"NFO",IF(AND(X105="N",X104="S"),"NFS",IF(AND(X105="N",X104="F"),"NF",IF(AND(X105="N",X104="D"),"NF",IF(X105="N","N",IF(AND(X105="M",X104="F"),"MF",IF(AND(X105="M",X104="D"),"MF",IF(X105="M","M",IF(AND(X105="T",X104="F"),"TF",IF(AND(X105="T",X104="D"),"TF",IF(X105="T","T",IF(AND(X105="C",X104="F"),"CF",IF(AND(X105="C",X104="D"),"CF",IF(X105="C","C",IF(AND(X105="L",X104="F"),"LF",IF(AND(X105="L",X104="D"),"LF", IF(X105="L","L",IF(X105="SC","PS", IF(X105="SA","PS",IF(X105="TV","PS", IF(X105="MI","PS", IF(X105="MT","PS", IF(X105="URG","URGO",""))))))))))))))))))))))))))</f>
        <v>T</v>
      </c>
      <c r="Y106" s="25" t="str">
        <f t="shared" ref="Y106" si="419">IF(AND(Y105="URG",Y104="S"),"URGS",IF(AND(Y105="N",Y104="F",Z104="F"),"NFFF",IF(AND(Y105="N",Y104="D",Z104="F"),"NFF",IF(AND(Y105="N",Y104="D"),"NFO",IF(AND(Y105="N",Y104="S"),"NFS",IF(AND(Y105="N",Y104="F"),"NF",IF(AND(Y105="N",Y104="D"),"NF",IF(Y105="N","N",IF(AND(Y105="M",Y104="F"),"MF",IF(AND(Y105="M",Y104="D"),"MF",IF(Y105="M","M",IF(AND(Y105="T",Y104="F"),"TF",IF(AND(Y105="T",Y104="D"),"TF",IF(Y105="T","T",IF(AND(Y105="C",Y104="F"),"CF",IF(AND(Y105="C",Y104="D"),"CF",IF(Y105="C","C",IF(AND(Y105="L",Y104="F"),"LF",IF(AND(Y105="L",Y104="D"),"LF", IF(Y105="L","L",IF(Y105="SC","PS", IF(Y105="SA","PS",IF(Y105="TV","PS", IF(Y105="MI","PS", IF(Y105="MT","PS", IF(Y105="URG","URGO",""))))))))))))))))))))))))))</f>
        <v>T</v>
      </c>
      <c r="Z106" s="25" t="str">
        <f t="shared" ref="Z106" si="420">IF(AND(Z105="URG",Z104="S"),"URGS",IF(AND(Z105="N",Z104="F",AA104="F"),"NFFF",IF(AND(Z105="N",Z104="D",AA104="F"),"NFF",IF(AND(Z105="N",Z104="D"),"NFO",IF(AND(Z105="N",Z104="S"),"NFS",IF(AND(Z105="N",Z104="F"),"NF",IF(AND(Z105="N",Z104="D"),"NF",IF(Z105="N","N",IF(AND(Z105="M",Z104="F"),"MF",IF(AND(Z105="M",Z104="D"),"MF",IF(Z105="M","M",IF(AND(Z105="T",Z104="F"),"TF",IF(AND(Z105="T",Z104="D"),"TF",IF(Z105="T","T",IF(AND(Z105="C",Z104="F"),"CF",IF(AND(Z105="C",Z104="D"),"CF",IF(Z105="C","C",IF(AND(Z105="L",Z104="F"),"LF",IF(AND(Z105="L",Z104="D"),"LF", IF(Z105="L","L",IF(Z105="SC","PS", IF(Z105="SA","PS",IF(Z105="TV","PS", IF(Z105="MI","PS", IF(Z105="MT","PS", IF(Z105="URG","URGO",""))))))))))))))))))))))))))</f>
        <v>T</v>
      </c>
      <c r="AA106" s="25" t="str">
        <f t="shared" ref="AA106" si="421">IF(AND(AA105="URG",AA104="S"),"URGS",IF(AND(AA105="N",AA104="F",AB104="F"),"NFFF",IF(AND(AA105="N",AA104="D",AB104="F"),"NFF",IF(AND(AA105="N",AA104="D"),"NFO",IF(AND(AA105="N",AA104="S"),"NFS",IF(AND(AA105="N",AA104="F"),"NF",IF(AND(AA105="N",AA104="D"),"NF",IF(AA105="N","N",IF(AND(AA105="M",AA104="F"),"MF",IF(AND(AA105="M",AA104="D"),"MF",IF(AA105="M","M",IF(AND(AA105="T",AA104="F"),"TF",IF(AND(AA105="T",AA104="D"),"TF",IF(AA105="T","T",IF(AND(AA105="C",AA104="F"),"CF",IF(AND(AA105="C",AA104="D"),"CF",IF(AA105="C","C",IF(AND(AA105="L",AA104="F"),"LF",IF(AND(AA105="L",AA104="D"),"LF", IF(AA105="L","L",IF(AA105="SC","PS", IF(AA105="SA","PS",IF(AA105="TV","PS", IF(AA105="MI","PS", IF(AA105="MT","PS", IF(AA105="URG","URGO",""))))))))))))))))))))))))))</f>
        <v>TF</v>
      </c>
      <c r="AB106" s="25" t="str">
        <f t="shared" ref="AB106" si="422">IF(AND(AB105="URG",AB104="S"),"URGS",IF(AND(AB105="N",AB104="F",AC104="F"),"NFFF",IF(AND(AB105="N",AB104="D",AC104="F"),"NFF",IF(AND(AB105="N",AB104="D"),"NFO",IF(AND(AB105="N",AB104="S"),"NFS",IF(AND(AB105="N",AB104="F"),"NF",IF(AND(AB105="N",AB104="D"),"NF",IF(AB105="N","N",IF(AND(AB105="M",AB104="F"),"MF",IF(AND(AB105="M",AB104="D"),"MF",IF(AB105="M","M",IF(AND(AB105="T",AB104="F"),"TF",IF(AND(AB105="T",AB104="D"),"TF",IF(AB105="T","T",IF(AND(AB105="C",AB104="F"),"CF",IF(AND(AB105="C",AB104="D"),"CF",IF(AB105="C","C",IF(AND(AB105="L",AB104="F"),"LF",IF(AND(AB105="L",AB104="D"),"LF", IF(AB105="L","L",IF(AB105="SC","PS", IF(AB105="SA","PS",IF(AB105="TV","PS", IF(AB105="MI","PS", IF(AB105="MT","PS", IF(AB105="URG","URGO",""))))))))))))))))))))))))))</f>
        <v>T</v>
      </c>
      <c r="AC106" s="25" t="str">
        <f t="shared" ref="AC106" si="423">IF(AND(AC105="URG",AC104="S"),"URGS",IF(AND(AC105="N",AC104="F",AD104="F"),"NFFF",IF(AND(AC105="N",AC104="D",AD104="F"),"NFF",IF(AND(AC105="N",AC104="D"),"NFO",IF(AND(AC105="N",AC104="S"),"NFS",IF(AND(AC105="N",AC104="F"),"NF",IF(AND(AC105="N",AC104="D"),"NF",IF(AC105="N","N",IF(AND(AC105="M",AC104="F"),"MF",IF(AND(AC105="M",AC104="D"),"MF",IF(AC105="M","M",IF(AND(AC105="T",AC104="F"),"TF",IF(AND(AC105="T",AC104="D"),"TF",IF(AC105="T","T",IF(AND(AC105="C",AC104="F"),"CF",IF(AND(AC105="C",AC104="D"),"CF",IF(AC105="C","C",IF(AND(AC105="L",AC104="F"),"LF",IF(AND(AC105="L",AC104="D"),"LF", IF(AC105="L","L",IF(AC105="SC","PS", IF(AC105="SA","PS",IF(AC105="TV","PS", IF(AC105="MI","PS", IF(AC105="MT","PS", IF(AC105="URG","URGO",""))))))))))))))))))))))))))</f>
        <v>T</v>
      </c>
      <c r="AD106" s="25" t="str">
        <f t="shared" ref="AD106" si="424">IF(AND(AD105="URG",AD104="S"),"URGS",IF(AND(AD105="N",AD104="F",AE104="F"),"NFFF",IF(AND(AD105="N",AD104="D",AE104="F"),"NFF",IF(AND(AD105="N",AD104="D"),"NFO",IF(AND(AD105="N",AD104="S"),"NFS",IF(AND(AD105="N",AD104="F"),"NF",IF(AND(AD105="N",AD104="D"),"NF",IF(AD105="N","N",IF(AND(AD105="M",AD104="F"),"MF",IF(AND(AD105="M",AD104="D"),"MF",IF(AD105="M","M",IF(AND(AD105="T",AD104="F"),"TF",IF(AND(AD105="T",AD104="D"),"TF",IF(AD105="T","T",IF(AND(AD105="C",AD104="F"),"CF",IF(AND(AD105="C",AD104="D"),"CF",IF(AD105="C","C",IF(AND(AD105="L",AD104="F"),"LF",IF(AND(AD105="L",AD104="D"),"LF", IF(AD105="L","L",IF(AD105="SC","PS", IF(AD105="SA","PS",IF(AD105="TV","PS", IF(AD105="MI","PS", IF(AD105="MT","PS", IF(AD105="URG","URGO",""))))))))))))))))))))))))))</f>
        <v>T</v>
      </c>
      <c r="AE106" s="25" t="str">
        <f t="shared" ref="AE106" si="425">IF(AND(AE105="URG",AE104="S"),"URGS",IF(AND(AE105="N",AE104="F",AF104="F"),"NFFF",IF(AND(AE105="N",AE104="D",AF104="F"),"NFF",IF(AND(AE105="N",AE104="D"),"NFO",IF(AND(AE105="N",AE104="S"),"NFS",IF(AND(AE105="N",AE104="F"),"NF",IF(AND(AE105="N",AE104="D"),"NF",IF(AE105="N","N",IF(AND(AE105="M",AE104="F"),"MF",IF(AND(AE105="M",AE104="D"),"MF",IF(AE105="M","M",IF(AND(AE105="T",AE104="F"),"TF",IF(AND(AE105="T",AE104="D"),"TF",IF(AE105="T","T",IF(AND(AE105="C",AE104="F"),"CF",IF(AND(AE105="C",AE104="D"),"CF",IF(AE105="C","C",IF(AND(AE105="L",AE104="F"),"LF",IF(AND(AE105="L",AE104="D"),"LF", IF(AE105="L","L",IF(AE105="SC","PS", IF(AE105="SA","PS",IF(AE105="TV","PS", IF(AE105="MI","PS", IF(AE105="MT","PS", IF(AE105="URG","URGO",""))))))))))))))))))))))))))</f>
        <v>T</v>
      </c>
      <c r="AF106" s="25" t="str">
        <f t="shared" ref="AF106" si="426">IF(AND(AF105="URG",AF104="S"),"URGS",IF(AND(AF105="N",AF104="F",AG104="F"),"NFFF",IF(AND(AF105="N",AF104="D",AG104="F"),"NFF",IF(AND(AF105="N",AF104="D"),"NFO",IF(AND(AF105="N",AF104="S"),"NFS",IF(AND(AF105="N",AF104="F"),"NF",IF(AND(AF105="N",AF104="D"),"NF",IF(AF105="N","N",IF(AND(AF105="M",AF104="F"),"MF",IF(AND(AF105="M",AF104="D"),"MF",IF(AF105="M","M",IF(AND(AF105="T",AF104="F"),"TF",IF(AND(AF105="T",AF104="D"),"TF",IF(AF105="T","T",IF(AND(AF105="C",AF104="F"),"CF",IF(AND(AF105="C",AF104="D"),"CF",IF(AF105="C","C",IF(AND(AF105="L",AF104="F"),"LF",IF(AND(AF105="L",AF104="D"),"LF", IF(AF105="L","L",IF(AF105="SC","PS", IF(AF105="SA","PS",IF(AF105="TV","PS", IF(AF105="MI","PS", IF(AF105="MT","PS", IF(AF105="URG","URGO",""))))))))))))))))))))))))))</f>
        <v>T</v>
      </c>
      <c r="AG106" s="25" t="str">
        <f t="shared" ref="AG106" si="427">IF(AND(AG105="URG",AG104="S"),"URGS",IF(AND(AG105="N",AG104="F",AH104="F"),"NFFF",IF(AND(AG105="N",AG104="D",AH104="F"),"NFF",IF(AND(AG105="N",AG104="D"),"NFO",IF(AND(AG105="N",AG104="S"),"NFS",IF(AND(AG105="N",AG104="F"),"NF",IF(AND(AG105="N",AG104="D"),"NF",IF(AG105="N","N",IF(AND(AG105="M",AG104="F"),"MF",IF(AND(AG105="M",AG104="D"),"MF",IF(AG105="M","M",IF(AND(AG105="T",AG104="F"),"TF",IF(AND(AG105="T",AG104="D"),"TF",IF(AG105="T","T",IF(AND(AG105="C",AG104="F"),"CF",IF(AND(AG105="C",AG104="D"),"CF",IF(AG105="C","C",IF(AND(AG105="L",AG104="F"),"LF",IF(AND(AG105="L",AG104="D"),"LF", IF(AG105="L","L",IF(AG105="SC","PS", IF(AG105="SA","PS",IF(AG105="TV","PS", IF(AG105="MI","PS", IF(AG105="MT","PS", IF(AG105="URG","URGO",""))))))))))))))))))))))))))</f>
        <v>T</v>
      </c>
      <c r="AH106" s="25" t="str">
        <f t="shared" ref="AH106" si="428">IF(AND(AH105="URG",AH104="S"),"URGS",IF(AND(AH105="N",AH104="F",AI104="F"),"NFFF",IF(AND(AH105="N",AH104="D",AI104="F"),"NFF",IF(AND(AH105="N",AH104="D"),"NFO",IF(AND(AH105="N",AH104="S"),"NFS",IF(AND(AH105="N",AH104="F"),"NF",IF(AND(AH105="N",AH104="D"),"NF",IF(AH105="N","N",IF(AND(AH105="M",AH104="F"),"MF",IF(AND(AH105="M",AH104="D"),"MF",IF(AH105="M","M",IF(AND(AH105="T",AH104="F"),"TF",IF(AND(AH105="T",AH104="D"),"TF",IF(AH105="T","T",IF(AND(AH105="C",AH104="F"),"CF",IF(AND(AH105="C",AH104="D"),"CF",IF(AH105="C","C",IF(AND(AH105="L",AH104="F"),"LF",IF(AND(AH105="L",AH104="D"),"LF", IF(AH105="L","L",IF(AH105="SC","PS", IF(AH105="SA","PS",IF(AH105="TV","PS", IF(AH105="MI","PS", IF(AH105="MT","PS", IF(AH105="URG","URGO",""))))))))))))))))))))))))))</f>
        <v>TF</v>
      </c>
      <c r="AI106" s="25" t="str">
        <f t="shared" ref="AI106" si="429">IF(AND(AI105="URG",AI104="S"),"URGS",IF(AND(AI105="N",AI104="F",AJ104="F"),"NFFF",IF(AND(AI105="N",AI104="D",AJ104="F"),"NFF",IF(AND(AI105="N",AI104="D"),"NFO",IF(AND(AI105="N",AI104="S"),"NFS",IF(AND(AI105="N",AI104="F"),"NF",IF(AND(AI105="N",AI104="D"),"NF",IF(AI105="N","N",IF(AND(AI105="M",AI104="F"),"MF",IF(AND(AI105="M",AI104="D"),"MF",IF(AI105="M","M",IF(AND(AI105="T",AI104="F"),"TF",IF(AND(AI105="T",AI104="D"),"TF",IF(AI105="T","T",IF(AND(AI105="C",AI104="F"),"CF",IF(AND(AI105="C",AI104="D"),"CF",IF(AI105="C","C",IF(AND(AI105="L",AI104="F"),"LF",IF(AND(AI105="L",AI104="D"),"LF", IF(AI105="L","L",IF(AI105="SC","PS", IF(AI105="SA","PS",IF(AI105="TV","PS", IF(AI105="MI","PS", IF(AI105="MT","PS", IF(AI105="URG","URGO",""))))))))))))))))))))))))))</f>
        <v>T</v>
      </c>
    </row>
    <row r="107" spans="1:35" x14ac:dyDescent="0.2">
      <c r="A107" s="26" t="s">
        <v>24</v>
      </c>
      <c r="B107" s="27">
        <f t="shared" ref="B107:B114" si="430">SUM(E107:AK107)</f>
        <v>120</v>
      </c>
      <c r="C107" s="158">
        <f>B103/240</f>
        <v>8640.972083333334</v>
      </c>
      <c r="D107" s="28">
        <f>B107*C107*0</f>
        <v>0</v>
      </c>
      <c r="E107" s="59">
        <f>IF(E111&gt;0,(IF(AND(E106="PS",E104="S"),4,IF(E106="M",6,IF(E106="T",7,IF(E106="C",11,IF(E106="N",0,IF(E106="NF",0,IF(E106="NFO",0, IF(E106="URGS",4,IF(E106="URGO",8, IF(E106="PS",8,""))))))))))-E111), IF(AND(E106="PS",E104="S"),4,IF(E106="M",6,IF(E106="T",5,IF(E106="C",11,IF(E106="N",0,IF(E106="NF",0,IF(E106="NFO",0, IF(E106="URGS",4,IF(E106="URGO",8, IF(E106="PS",8,"")))))))))))</f>
        <v>5</v>
      </c>
      <c r="F107" s="59" t="str">
        <f>IF(F111&gt;0,(IF(AND(F106="PS",F104="S"),4,IF(F106="M",6,IF(F106="T",7,IF(F106="C",11,IF(F106="N",0,IF(F106="NF",0,IF(F106="NFO",0, IF(F106="URGS",4,IF(F106="URGO",8, IF(F106="PS",8,""))))))))))-F111), IF(AND(F106="PS",F104="S"),4,IF(F106="M",6,IF(F106="T",5,IF(F106="C",11,IF(F106="N",0,IF(F106="NF",0,IF(F106="NFO",0, IF(F106="URGS",4,IF(F106="URGO",8, IF(F106="PS",8,"")))))))))))</f>
        <v/>
      </c>
      <c r="G107" s="59">
        <f>IF(G111&gt;0,(IF(AND(G106="PS",G104="S"),4,IF(G106="M",6,IF(G106="T",7,IF(G106="C",11,IF(G106="N",0,IF(G106="NF",0,IF(G106="NFO",0, IF(G106="URGS",4,IF(G106="URGO",8, IF(G106="PS",8,""))))))))))-G111), IF(AND(G106="PS",G104="S"),4,IF(G106="M",6,IF(G106="T",5,IF(G106="C",11,IF(G106="N",0,IF(G106="NF",0,IF(G106="NFO",0, IF(G106="URGS",4,IF(G106="URGO",8, IF(G106="PS",8,"")))))))))))</f>
        <v>5</v>
      </c>
      <c r="H107" s="59">
        <f t="shared" ref="H107" si="431">IF(H111&gt;0,(IF(AND(H106="PS",H104="S"),4,IF(H106="M",6,IF(H106="T",7,IF(H106="C",11,IF(H106="N",0,IF(H106="NF",0,IF(H106="NFO",0, IF(H106="URGS",4,IF(H106="URGO",8, IF(H106="PS",8,""))))))))))-H111), IF(AND(H106="PS",H104="S"),4,IF(H106="M",6,IF(H106="T",5,IF(H106="C",11,IF(H106="N",0,IF(H106="NF",0,IF(H106="NFO",0, IF(H106="URGS",4,IF(H106="URGO",8, IF(H106="PS",8,"")))))))))))</f>
        <v>5</v>
      </c>
      <c r="I107" s="59">
        <f t="shared" ref="I107" si="432">IF(I111&gt;0,(IF(AND(I106="PS",I104="S"),4,IF(I106="M",6,IF(I106="T",7,IF(I106="C",11,IF(I106="N",0,IF(I106="NF",0,IF(I106="NFO",0, IF(I106="URGS",4,IF(I106="URGO",8, IF(I106="PS",8,""))))))))))-I111), IF(AND(I106="PS",I104="S"),4,IF(I106="M",6,IF(I106="T",5,IF(I106="C",11,IF(I106="N",0,IF(I106="NF",0,IF(I106="NFO",0, IF(I106="URGS",4,IF(I106="URGO",8, IF(I106="PS",8,"")))))))))))</f>
        <v>5</v>
      </c>
      <c r="J107" s="59">
        <f t="shared" ref="J107" si="433">IF(J111&gt;0,(IF(AND(J106="PS",J104="S"),4,IF(J106="M",6,IF(J106="T",7,IF(J106="C",11,IF(J106="N",0,IF(J106="NF",0,IF(J106="NFO",0, IF(J106="URGS",4,IF(J106="URGO",8, IF(J106="PS",8,""))))))))))-J111), IF(AND(J106="PS",J104="S"),4,IF(J106="M",6,IF(J106="T",5,IF(J106="C",11,IF(J106="N",0,IF(J106="NF",0,IF(J106="NFO",0, IF(J106="URGS",4,IF(J106="URGO",8, IF(J106="PS",8,"")))))))))))</f>
        <v>5</v>
      </c>
      <c r="K107" s="59" t="str">
        <f t="shared" ref="K107" si="434">IF(K111&gt;0,(IF(AND(K106="PS",K104="S"),4,IF(K106="M",6,IF(K106="T",7,IF(K106="C",11,IF(K106="N",0,IF(K106="NF",0,IF(K106="NFO",0, IF(K106="URGS",4,IF(K106="URGO",8, IF(K106="PS",8,""))))))))))-K111), IF(AND(K106="PS",K104="S"),4,IF(K106="M",6,IF(K106="T",5,IF(K106="C",11,IF(K106="N",0,IF(K106="NF",0,IF(K106="NFO",0, IF(K106="URGS",4,IF(K106="URGO",8, IF(K106="PS",8,"")))))))))))</f>
        <v/>
      </c>
      <c r="L107" s="59">
        <f t="shared" ref="L107" si="435">IF(L111&gt;0,(IF(AND(L106="PS",L104="S"),4,IF(L106="M",6,IF(L106="T",7,IF(L106="C",11,IF(L106="N",0,IF(L106="NF",0,IF(L106="NFO",0, IF(L106="URGS",4,IF(L106="URGO",8, IF(L106="PS",8,""))))))))))-L111), IF(AND(L106="PS",L104="S"),4,IF(L106="M",6,IF(L106="T",5,IF(L106="C",11,IF(L106="N",0,IF(L106="NF",0,IF(L106="NFO",0, IF(L106="URGS",4,IF(L106="URGO",8, IF(L106="PS",8,"")))))))))))</f>
        <v>5</v>
      </c>
      <c r="M107" s="59" t="str">
        <f t="shared" ref="M107" si="436">IF(M111&gt;0,(IF(AND(M106="PS",M104="S"),4,IF(M106="M",6,IF(M106="T",7,IF(M106="C",11,IF(M106="N",0,IF(M106="NF",0,IF(M106="NFO",0, IF(M106="URGS",4,IF(M106="URGO",8, IF(M106="PS",8,""))))))))))-M111), IF(AND(M106="PS",M104="S"),4,IF(M106="M",6,IF(M106="T",5,IF(M106="C",11,IF(M106="N",0,IF(M106="NF",0,IF(M106="NFO",0, IF(M106="URGS",4,IF(M106="URGO",8, IF(M106="PS",8,"")))))))))))</f>
        <v/>
      </c>
      <c r="N107" s="59">
        <f t="shared" ref="N107" si="437">IF(N111&gt;0,(IF(AND(N106="PS",N104="S"),4,IF(N106="M",6,IF(N106="T",7,IF(N106="C",11,IF(N106="N",0,IF(N106="NF",0,IF(N106="NFO",0, IF(N106="URGS",4,IF(N106="URGO",8, IF(N106="PS",8,""))))))))))-N111), IF(AND(N106="PS",N104="S"),4,IF(N106="M",6,IF(N106="T",5,IF(N106="C",11,IF(N106="N",0,IF(N106="NF",0,IF(N106="NFO",0, IF(N106="URGS",4,IF(N106="URGO",8, IF(N106="PS",8,"")))))))))))</f>
        <v>5</v>
      </c>
      <c r="O107" s="59">
        <f t="shared" ref="O107" si="438">IF(O111&gt;0,(IF(AND(O106="PS",O104="S"),4,IF(O106="M",6,IF(O106="T",7,IF(O106="C",11,IF(O106="N",0,IF(O106="NF",0,IF(O106="NFO",0, IF(O106="URGS",4,IF(O106="URGO",8, IF(O106="PS",8,""))))))))))-O111), IF(AND(O106="PS",O104="S"),4,IF(O106="M",6,IF(O106="T",5,IF(O106="C",11,IF(O106="N",0,IF(O106="NF",0,IF(O106="NFO",0, IF(O106="URGS",4,IF(O106="URGO",8, IF(O106="PS",8,"")))))))))))</f>
        <v>5</v>
      </c>
      <c r="P107" s="59">
        <f t="shared" ref="P107" si="439">IF(P111&gt;0,(IF(AND(P106="PS",P104="S"),4,IF(P106="M",6,IF(P106="T",7,IF(P106="C",11,IF(P106="N",0,IF(P106="NF",0,IF(P106="NFO",0, IF(P106="URGS",4,IF(P106="URGO",8, IF(P106="PS",8,""))))))))))-P111), IF(AND(P106="PS",P104="S"),4,IF(P106="M",6,IF(P106="T",5,IF(P106="C",11,IF(P106="N",0,IF(P106="NF",0,IF(P106="NFO",0, IF(P106="URGS",4,IF(P106="URGO",8, IF(P106="PS",8,"")))))))))))</f>
        <v>5</v>
      </c>
      <c r="Q107" s="59">
        <f t="shared" ref="Q107" si="440">IF(Q111&gt;0,(IF(AND(Q106="PS",Q104="S"),4,IF(Q106="M",6,IF(Q106="T",7,IF(Q106="C",11,IF(Q106="N",0,IF(Q106="NF",0,IF(Q106="NFO",0, IF(Q106="URGS",4,IF(Q106="URGO",8, IF(Q106="PS",8,""))))))))))-Q111), IF(AND(Q106="PS",Q104="S"),4,IF(Q106="M",6,IF(Q106="T",5,IF(Q106="C",11,IF(Q106="N",0,IF(Q106="NF",0,IF(Q106="NFO",0, IF(Q106="URGS",4,IF(Q106="URGO",8, IF(Q106="PS",8,"")))))))))))</f>
        <v>5</v>
      </c>
      <c r="R107" s="59">
        <f t="shared" ref="R107" si="441">IF(R111&gt;0,(IF(AND(R106="PS",R104="S"),4,IF(R106="M",6,IF(R106="T",7,IF(R106="C",11,IF(R106="N",0,IF(R106="NF",0,IF(R106="NFO",0, IF(R106="URGS",4,IF(R106="URGO",8, IF(R106="PS",8,""))))))))))-R111), IF(AND(R106="PS",R104="S"),4,IF(R106="M",6,IF(R106="T",5,IF(R106="C",11,IF(R106="N",0,IF(R106="NF",0,IF(R106="NFO",0, IF(R106="URGS",4,IF(R106="URGO",8, IF(R106="PS",8,"")))))))))))</f>
        <v>5</v>
      </c>
      <c r="S107" s="59">
        <f t="shared" ref="S107" si="442">IF(S111&gt;0,(IF(AND(S106="PS",S104="S"),4,IF(S106="M",6,IF(S106="T",7,IF(S106="C",11,IF(S106="N",0,IF(S106="NF",0,IF(S106="NFO",0, IF(S106="URGS",4,IF(S106="URGO",8, IF(S106="PS",8,""))))))))))-S111), IF(AND(S106="PS",S104="S"),4,IF(S106="M",6,IF(S106="T",5,IF(S106="C",11,IF(S106="N",0,IF(S106="NF",0,IF(S106="NFO",0, IF(S106="URGS",4,IF(S106="URGO",8, IF(S106="PS",8,"")))))))))))</f>
        <v>5</v>
      </c>
      <c r="T107" s="59" t="str">
        <f t="shared" ref="T107" si="443">IF(T111&gt;0,(IF(AND(T106="PS",T104="S"),4,IF(T106="M",6,IF(T106="T",7,IF(T106="C",11,IF(T106="N",0,IF(T106="NF",0,IF(T106="NFO",0, IF(T106="URGS",4,IF(T106="URGO",8, IF(T106="PS",8,""))))))))))-T111), IF(AND(T106="PS",T104="S"),4,IF(T106="M",6,IF(T106="T",5,IF(T106="C",11,IF(T106="N",0,IF(T106="NF",0,IF(T106="NFO",0, IF(T106="URGS",4,IF(T106="URGO",8, IF(T106="PS",8,"")))))))))))</f>
        <v/>
      </c>
      <c r="U107" s="59" t="str">
        <f t="shared" ref="U107" si="444">IF(U111&gt;0,(IF(AND(U106="PS",U104="S"),4,IF(U106="M",6,IF(U106="T",7,IF(U106="C",11,IF(U106="N",0,IF(U106="NF",0,IF(U106="NFO",0, IF(U106="URGS",4,IF(U106="URGO",8, IF(U106="PS",8,""))))))))))-U111), IF(AND(U106="PS",U104="S"),4,IF(U106="M",6,IF(U106="T",5,IF(U106="C",11,IF(U106="N",0,IF(U106="NF",0,IF(U106="NFO",0, IF(U106="URGS",4,IF(U106="URGO",8, IF(U106="PS",8,"")))))))))))</f>
        <v/>
      </c>
      <c r="V107" s="59">
        <f t="shared" ref="V107" si="445">IF(V111&gt;0,(IF(AND(V106="PS",V104="S"),4,IF(V106="M",6,IF(V106="T",7,IF(V106="C",11,IF(V106="N",0,IF(V106="NF",0,IF(V106="NFO",0, IF(V106="URGS",4,IF(V106="URGO",8, IF(V106="PS",8,""))))))))))-V111), IF(AND(V106="PS",V104="S"),4,IF(V106="M",6,IF(V106="T",5,IF(V106="C",11,IF(V106="N",0,IF(V106="NF",0,IF(V106="NFO",0, IF(V106="URGS",4,IF(V106="URGO",8, IF(V106="PS",8,"")))))))))))</f>
        <v>5</v>
      </c>
      <c r="W107" s="59">
        <f t="shared" ref="W107" si="446">IF(W111&gt;0,(IF(AND(W106="PS",W104="S"),4,IF(W106="M",6,IF(W106="T",7,IF(W106="C",11,IF(W106="N",0,IF(W106="NF",0,IF(W106="NFO",0, IF(W106="URGS",4,IF(W106="URGO",8, IF(W106="PS",8,""))))))))))-W111), IF(AND(W106="PS",W104="S"),4,IF(W106="M",6,IF(W106="T",5,IF(W106="C",11,IF(W106="N",0,IF(W106="NF",0,IF(W106="NFO",0, IF(W106="URGS",4,IF(W106="URGO",8, IF(W106="PS",8,"")))))))))))</f>
        <v>5</v>
      </c>
      <c r="X107" s="59">
        <f t="shared" ref="X107" si="447">IF(X111&gt;0,(IF(AND(X106="PS",X104="S"),4,IF(X106="M",6,IF(X106="T",7,IF(X106="C",11,IF(X106="N",0,IF(X106="NF",0,IF(X106="NFO",0, IF(X106="URGS",4,IF(X106="URGO",8, IF(X106="PS",8,""))))))))))-X111), IF(AND(X106="PS",X104="S"),4,IF(X106="M",6,IF(X106="T",5,IF(X106="C",11,IF(X106="N",0,IF(X106="NF",0,IF(X106="NFO",0, IF(X106="URGS",4,IF(X106="URGO",8, IF(X106="PS",8,"")))))))))))</f>
        <v>5</v>
      </c>
      <c r="Y107" s="59">
        <f t="shared" ref="Y107" si="448">IF(Y111&gt;0,(IF(AND(Y106="PS",Y104="S"),4,IF(Y106="M",6,IF(Y106="T",7,IF(Y106="C",11,IF(Y106="N",0,IF(Y106="NF",0,IF(Y106="NFO",0, IF(Y106="URGS",4,IF(Y106="URGO",8, IF(Y106="PS",8,""))))))))))-Y111), IF(AND(Y106="PS",Y104="S"),4,IF(Y106="M",6,IF(Y106="T",5,IF(Y106="C",11,IF(Y106="N",0,IF(Y106="NF",0,IF(Y106="NFO",0, IF(Y106="URGS",4,IF(Y106="URGO",8, IF(Y106="PS",8,"")))))))))))</f>
        <v>5</v>
      </c>
      <c r="Z107" s="59">
        <f t="shared" ref="Z107" si="449">IF(Z111&gt;0,(IF(AND(Z106="PS",Z104="S"),4,IF(Z106="M",6,IF(Z106="T",7,IF(Z106="C",11,IF(Z106="N",0,IF(Z106="NF",0,IF(Z106="NFO",0, IF(Z106="URGS",4,IF(Z106="URGO",8, IF(Z106="PS",8,""))))))))))-Z111), IF(AND(Z106="PS",Z104="S"),4,IF(Z106="M",6,IF(Z106="T",5,IF(Z106="C",11,IF(Z106="N",0,IF(Z106="NF",0,IF(Z106="NFO",0, IF(Z106="URGS",4,IF(Z106="URGO",8, IF(Z106="PS",8,"")))))))))))</f>
        <v>5</v>
      </c>
      <c r="AA107" s="59" t="str">
        <f t="shared" ref="AA107" si="450">IF(AA111&gt;0,(IF(AND(AA106="PS",AA104="S"),4,IF(AA106="M",6,IF(AA106="T",7,IF(AA106="C",11,IF(AA106="N",0,IF(AA106="NF",0,IF(AA106="NFO",0, IF(AA106="URGS",4,IF(AA106="URGO",8, IF(AA106="PS",8,""))))))))))-AA111), IF(AND(AA106="PS",AA104="S"),4,IF(AA106="M",6,IF(AA106="T",5,IF(AA106="C",11,IF(AA106="N",0,IF(AA106="NF",0,IF(AA106="NFO",0, IF(AA106="URGS",4,IF(AA106="URGO",8, IF(AA106="PS",8,"")))))))))))</f>
        <v/>
      </c>
      <c r="AB107" s="59">
        <f t="shared" ref="AB107" si="451">IF(AB111&gt;0,(IF(AND(AB106="PS",AB104="S"),4,IF(AB106="M",6,IF(AB106="T",7,IF(AB106="C",11,IF(AB106="N",0,IF(AB106="NF",0,IF(AB106="NFO",0, IF(AB106="URGS",4,IF(AB106="URGO",8, IF(AB106="PS",8,""))))))))))-AB111), IF(AND(AB106="PS",AB104="S"),4,IF(AB106="M",6,IF(AB106="T",5,IF(AB106="C",11,IF(AB106="N",0,IF(AB106="NF",0,IF(AB106="NFO",0, IF(AB106="URGS",4,IF(AB106="URGO",8, IF(AB106="PS",8,"")))))))))))</f>
        <v>5</v>
      </c>
      <c r="AC107" s="59">
        <f t="shared" ref="AC107" si="452">IF(AC111&gt;0,(IF(AND(AC106="PS",AC104="S"),4,IF(AC106="M",6,IF(AC106="T",7,IF(AC106="C",11,IF(AC106="N",0,IF(AC106="NF",0,IF(AC106="NFO",0, IF(AC106="URGS",4,IF(AC106="URGO",8, IF(AC106="PS",8,""))))))))))-AC111), IF(AND(AC106="PS",AC104="S"),4,IF(AC106="M",6,IF(AC106="T",5,IF(AC106="C",11,IF(AC106="N",0,IF(AC106="NF",0,IF(AC106="NFO",0, IF(AC106="URGS",4,IF(AC106="URGO",8, IF(AC106="PS",8,"")))))))))))</f>
        <v>5</v>
      </c>
      <c r="AD107" s="59">
        <f t="shared" ref="AD107" si="453">IF(AD111&gt;0,(IF(AND(AD106="PS",AD104="S"),4,IF(AD106="M",6,IF(AD106="T",7,IF(AD106="C",11,IF(AD106="N",0,IF(AD106="NF",0,IF(AD106="NFO",0, IF(AD106="URGS",4,IF(AD106="URGO",8, IF(AD106="PS",8,""))))))))))-AD111), IF(AND(AD106="PS",AD104="S"),4,IF(AD106="M",6,IF(AD106="T",5,IF(AD106="C",11,IF(AD106="N",0,IF(AD106="NF",0,IF(AD106="NFO",0, IF(AD106="URGS",4,IF(AD106="URGO",8, IF(AD106="PS",8,"")))))))))))</f>
        <v>5</v>
      </c>
      <c r="AE107" s="59">
        <f t="shared" ref="AE107" si="454">IF(AE111&gt;0,(IF(AND(AE106="PS",AE104="S"),4,IF(AE106="M",6,IF(AE106="T",7,IF(AE106="C",11,IF(AE106="N",0,IF(AE106="NF",0,IF(AE106="NFO",0, IF(AE106="URGS",4,IF(AE106="URGO",8, IF(AE106="PS",8,""))))))))))-AE111), IF(AND(AE106="PS",AE104="S"),4,IF(AE106="M",6,IF(AE106="T",5,IF(AE106="C",11,IF(AE106="N",0,IF(AE106="NF",0,IF(AE106="NFO",0, IF(AE106="URGS",4,IF(AE106="URGO",8, IF(AE106="PS",8,"")))))))))))</f>
        <v>5</v>
      </c>
      <c r="AF107" s="59">
        <f t="shared" ref="AF107" si="455">IF(AF111&gt;0,(IF(AND(AF106="PS",AF104="S"),4,IF(AF106="M",6,IF(AF106="T",7,IF(AF106="C",11,IF(AF106="N",0,IF(AF106="NF",0,IF(AF106="NFO",0, IF(AF106="URGS",4,IF(AF106="URGO",8, IF(AF106="PS",8,""))))))))))-AF111), IF(AND(AF106="PS",AF104="S"),4,IF(AF106="M",6,IF(AF106="T",5,IF(AF106="C",11,IF(AF106="N",0,IF(AF106="NF",0,IF(AF106="NFO",0, IF(AF106="URGS",4,IF(AF106="URGO",8, IF(AF106="PS",8,"")))))))))))</f>
        <v>5</v>
      </c>
      <c r="AG107" s="59">
        <f t="shared" ref="AG107" si="456">IF(AG111&gt;0,(IF(AND(AG106="PS",AG104="S"),4,IF(AG106="M",6,IF(AG106="T",7,IF(AG106="C",11,IF(AG106="N",0,IF(AG106="NF",0,IF(AG106="NFO",0, IF(AG106="URGS",4,IF(AG106="URGO",8, IF(AG106="PS",8,""))))))))))-AG111), IF(AND(AG106="PS",AG104="S"),4,IF(AG106="M",6,IF(AG106="T",5,IF(AG106="C",11,IF(AG106="N",0,IF(AG106="NF",0,IF(AG106="NFO",0, IF(AG106="URGS",4,IF(AG106="URGO",8, IF(AG106="PS",8,"")))))))))))</f>
        <v>5</v>
      </c>
      <c r="AH107" s="59" t="str">
        <f t="shared" ref="AH107" si="457">IF(AH111&gt;0,(IF(AND(AH106="PS",AH104="S"),4,IF(AH106="M",6,IF(AH106="T",7,IF(AH106="C",11,IF(AH106="N",0,IF(AH106="NF",0,IF(AH106="NFO",0, IF(AH106="URGS",4,IF(AH106="URGO",8, IF(AH106="PS",8,""))))))))))-AH111), IF(AND(AH106="PS",AH104="S"),4,IF(AH106="M",6,IF(AH106="T",5,IF(AH106="C",11,IF(AH106="N",0,IF(AH106="NF",0,IF(AH106="NFO",0, IF(AH106="URGS",4,IF(AH106="URGO",8, IF(AH106="PS",8,"")))))))))))</f>
        <v/>
      </c>
      <c r="AI107" s="59">
        <f t="shared" ref="AI107" si="458">IF(AI111&gt;0,(IF(AND(AI106="PS",AI104="S"),4,IF(AI106="M",6,IF(AI106="T",7,IF(AI106="C",11,IF(AI106="N",0,IF(AI106="NF",0,IF(AI106="NFO",0, IF(AI106="URGS",4,IF(AI106="URGO",8, IF(AI106="PS",8,""))))))))))-AI111), IF(AND(AI106="PS",AI104="S"),4,IF(AI106="M",6,IF(AI106="T",5,IF(AI106="C",11,IF(AI106="N",0,IF(AI106="NF",0,IF(AI106="NFO",0, IF(AI106="URGS",4,IF(AI106="URGO",8, IF(AI106="PS",8,"")))))))))))</f>
        <v>5</v>
      </c>
    </row>
    <row r="108" spans="1:35" x14ac:dyDescent="0.2">
      <c r="A108" s="24" t="s">
        <v>28</v>
      </c>
      <c r="B108" s="27">
        <f t="shared" si="430"/>
        <v>72</v>
      </c>
      <c r="C108" s="159">
        <f>B103/240*35%</f>
        <v>3024.3402291666666</v>
      </c>
      <c r="D108" s="30">
        <f t="shared" ref="D108:D114" si="459">B108*C108</f>
        <v>217752.49650000001</v>
      </c>
      <c r="E108" s="29">
        <f>IF(E112&gt;0,(IF(E106="T",3,IF(E106="C",0,IF(E106="N",11,IF(E106="NF",6, IF(E106="NFO",6, IF(E106="NFS",2,""))))))-E112), IF(E106="T",3,IF(E106="C",0,IF(E106="N",8,IF(E106="NF",6, IF(E106="NFO",6, IF(E106="NFS",2,"")))))))</f>
        <v>3</v>
      </c>
      <c r="F108" s="29" t="str">
        <f>IF(F112&gt;0,(IF(F106="T",3,IF(F106="C",0,IF(F106="N",11,IF(F106="NF",6, IF(F106="NFO",6, IF(F106="NFS",2,""))))))-F112), IF(F106="T",3,IF(F106="C",0,IF(F106="N",8,IF(F106="NF",6, IF(F106="NFO",6, IF(F106="NFS",2,"")))))))</f>
        <v/>
      </c>
      <c r="G108" s="29">
        <f>IF(G112&gt;0,(IF(G106="T",3,IF(G106="C",0,IF(G106="N",11,IF(G106="NF",6, IF(G106="NFO",6, IF(G106="NFS",2,""))))))-G112), IF(G106="T",3,IF(G106="C",0,IF(G106="N",8,IF(G106="NF",6, IF(G106="NFO",6, IF(G106="NFS",2,"")))))))</f>
        <v>3</v>
      </c>
      <c r="H108" s="29">
        <f t="shared" ref="H108:AI108" si="460">IF(H112&gt;0,(IF(H106="T",3,IF(H106="C",0,IF(H106="N",11,IF(H106="NF",6, IF(H106="NFO",6, IF(H106="NFS",2,""))))))-H112), IF(H106="T",3,IF(H106="C",0,IF(H106="N",8,IF(H106="NF",6, IF(H106="NFO",6, IF(H106="NFS",2,"")))))))</f>
        <v>3</v>
      </c>
      <c r="I108" s="29">
        <f t="shared" si="460"/>
        <v>3</v>
      </c>
      <c r="J108" s="29">
        <f t="shared" si="460"/>
        <v>3</v>
      </c>
      <c r="K108" s="29" t="str">
        <f t="shared" si="460"/>
        <v/>
      </c>
      <c r="L108" s="29">
        <f t="shared" si="460"/>
        <v>3</v>
      </c>
      <c r="M108" s="29" t="str">
        <f t="shared" si="460"/>
        <v/>
      </c>
      <c r="N108" s="29">
        <f t="shared" si="460"/>
        <v>3</v>
      </c>
      <c r="O108" s="29">
        <f t="shared" si="460"/>
        <v>3</v>
      </c>
      <c r="P108" s="29">
        <f t="shared" si="460"/>
        <v>3</v>
      </c>
      <c r="Q108" s="29">
        <f t="shared" si="460"/>
        <v>3</v>
      </c>
      <c r="R108" s="29">
        <f t="shared" si="460"/>
        <v>3</v>
      </c>
      <c r="S108" s="29">
        <f t="shared" si="460"/>
        <v>3</v>
      </c>
      <c r="T108" s="29" t="str">
        <f t="shared" si="460"/>
        <v/>
      </c>
      <c r="U108" s="29" t="str">
        <f t="shared" si="460"/>
        <v/>
      </c>
      <c r="V108" s="29">
        <f t="shared" si="460"/>
        <v>3</v>
      </c>
      <c r="W108" s="29">
        <f t="shared" si="460"/>
        <v>3</v>
      </c>
      <c r="X108" s="29">
        <f t="shared" si="460"/>
        <v>3</v>
      </c>
      <c r="Y108" s="29">
        <f t="shared" si="460"/>
        <v>3</v>
      </c>
      <c r="Z108" s="29">
        <f t="shared" si="460"/>
        <v>3</v>
      </c>
      <c r="AA108" s="29" t="str">
        <f t="shared" si="460"/>
        <v/>
      </c>
      <c r="AB108" s="29">
        <f t="shared" si="460"/>
        <v>3</v>
      </c>
      <c r="AC108" s="29">
        <f t="shared" si="460"/>
        <v>3</v>
      </c>
      <c r="AD108" s="29">
        <f t="shared" si="460"/>
        <v>3</v>
      </c>
      <c r="AE108" s="29">
        <f t="shared" si="460"/>
        <v>3</v>
      </c>
      <c r="AF108" s="29">
        <f t="shared" si="460"/>
        <v>3</v>
      </c>
      <c r="AG108" s="29">
        <f t="shared" si="460"/>
        <v>3</v>
      </c>
      <c r="AH108" s="29" t="str">
        <f t="shared" si="460"/>
        <v/>
      </c>
      <c r="AI108" s="29">
        <f t="shared" si="460"/>
        <v>3</v>
      </c>
    </row>
    <row r="109" spans="1:35" x14ac:dyDescent="0.2">
      <c r="A109" s="24" t="s">
        <v>30</v>
      </c>
      <c r="B109" s="27">
        <f t="shared" si="430"/>
        <v>35</v>
      </c>
      <c r="C109" s="159">
        <f>B103/240*190%</f>
        <v>16417.846958333335</v>
      </c>
      <c r="D109" s="30">
        <f t="shared" si="459"/>
        <v>574624.64354166668</v>
      </c>
      <c r="E109" s="29" t="str">
        <f>IF(E113&gt;0, (IF(E106="MF",8,IF(E106="TF",7,IF(E106="CF",12,IF(E106="NF",0, IF(E106="NFS",0, IF(E106="NFF",0, IF(E106="NFFF",0,"")))))))-E113), IF(E106="MF",8,IF(E106="TF",5,IF(E106="CF",12,IF(E106="NF",0, IF(E106="NFS",0, IF(E106="NFF",0, IF(E106="NFFF",0,""))))))))</f>
        <v/>
      </c>
      <c r="F109" s="29">
        <f t="shared" ref="F109:AI109" si="461">IF(F113&gt;0, (IF(F106="MF",8,IF(F106="TF",7,IF(F106="CF",12,IF(F106="NF",0, IF(F106="NFS",0, IF(F106="NFF",0, IF(F106="NFFF",0,"")))))))-F113), IF(F106="MF",8,IF(F106="TF",5,IF(F106="CF",12,IF(F106="NF",0, IF(F106="NFS",0, IF(F106="NFF",0, IF(F106="NFFF",0,""))))))))</f>
        <v>5</v>
      </c>
      <c r="G109" s="29" t="str">
        <f t="shared" si="461"/>
        <v/>
      </c>
      <c r="H109" s="29" t="str">
        <f t="shared" si="461"/>
        <v/>
      </c>
      <c r="I109" s="29" t="str">
        <f t="shared" si="461"/>
        <v/>
      </c>
      <c r="J109" s="29" t="str">
        <f t="shared" si="461"/>
        <v/>
      </c>
      <c r="K109" s="29">
        <f t="shared" si="461"/>
        <v>5</v>
      </c>
      <c r="L109" s="29" t="str">
        <f t="shared" si="461"/>
        <v/>
      </c>
      <c r="M109" s="29">
        <f t="shared" si="461"/>
        <v>5</v>
      </c>
      <c r="N109" s="29" t="str">
        <f t="shared" si="461"/>
        <v/>
      </c>
      <c r="O109" s="29" t="str">
        <f t="shared" si="461"/>
        <v/>
      </c>
      <c r="P109" s="29" t="str">
        <f t="shared" si="461"/>
        <v/>
      </c>
      <c r="Q109" s="29" t="str">
        <f t="shared" si="461"/>
        <v/>
      </c>
      <c r="R109" s="29" t="str">
        <f t="shared" si="461"/>
        <v/>
      </c>
      <c r="S109" s="29" t="str">
        <f t="shared" si="461"/>
        <v/>
      </c>
      <c r="T109" s="29">
        <f t="shared" si="461"/>
        <v>5</v>
      </c>
      <c r="U109" s="29">
        <f t="shared" si="461"/>
        <v>5</v>
      </c>
      <c r="V109" s="29" t="str">
        <f t="shared" si="461"/>
        <v/>
      </c>
      <c r="W109" s="29" t="str">
        <f t="shared" si="461"/>
        <v/>
      </c>
      <c r="X109" s="29" t="str">
        <f t="shared" si="461"/>
        <v/>
      </c>
      <c r="Y109" s="29" t="str">
        <f t="shared" si="461"/>
        <v/>
      </c>
      <c r="Z109" s="29" t="str">
        <f t="shared" si="461"/>
        <v/>
      </c>
      <c r="AA109" s="29">
        <f t="shared" si="461"/>
        <v>5</v>
      </c>
      <c r="AB109" s="29" t="str">
        <f t="shared" si="461"/>
        <v/>
      </c>
      <c r="AC109" s="29" t="str">
        <f t="shared" si="461"/>
        <v/>
      </c>
      <c r="AD109" s="29" t="str">
        <f t="shared" si="461"/>
        <v/>
      </c>
      <c r="AE109" s="29" t="str">
        <f t="shared" si="461"/>
        <v/>
      </c>
      <c r="AF109" s="29" t="str">
        <f t="shared" si="461"/>
        <v/>
      </c>
      <c r="AG109" s="29" t="str">
        <f t="shared" si="461"/>
        <v/>
      </c>
      <c r="AH109" s="29">
        <f t="shared" si="461"/>
        <v>5</v>
      </c>
      <c r="AI109" s="29" t="str">
        <f t="shared" si="461"/>
        <v/>
      </c>
    </row>
    <row r="110" spans="1:35" x14ac:dyDescent="0.2">
      <c r="A110" s="24" t="s">
        <v>31</v>
      </c>
      <c r="B110" s="27">
        <f t="shared" si="430"/>
        <v>21</v>
      </c>
      <c r="C110" s="159">
        <f>B103/240*225%</f>
        <v>19442.1871875</v>
      </c>
      <c r="D110" s="30">
        <f t="shared" si="459"/>
        <v>408285.93093749997</v>
      </c>
      <c r="E110" s="29" t="str">
        <f>IF(E114&gt;0,( IF(E106="TF",1,IF(E106="CF",1,IF(E106="NF",5, IF(E106="NFO",2, IF(E106="NFS",6, IF(E106="NFF",8, IF(E106="NFFF",8,"")))))))-E114), IF(E106="TF",3,IF(E106="CF",1,IF(E106="NF",2, IF(E106="NFO",2, IF(E106="NFS",6, IF(E106="NFF",8, IF(E106="NFFF",8,""))))))))</f>
        <v/>
      </c>
      <c r="F110" s="29">
        <f t="shared" ref="F110:AI110" si="462">IF(F114&gt;0,( IF(F106="TF",1,IF(F106="CF",1,IF(F106="NF",5, IF(F106="NFO",2, IF(F106="NFS",6, IF(F106="NFF",8, IF(F106="NFFF",8,"")))))))-F114), IF(F106="TF",3,IF(F106="CF",1,IF(F106="NF",2, IF(F106="NFO",2, IF(F106="NFS",6, IF(F106="NFF",8, IF(F106="NFFF",8,""))))))))</f>
        <v>3</v>
      </c>
      <c r="G110" s="29" t="str">
        <f t="shared" si="462"/>
        <v/>
      </c>
      <c r="H110" s="29" t="str">
        <f t="shared" si="462"/>
        <v/>
      </c>
      <c r="I110" s="29" t="str">
        <f t="shared" si="462"/>
        <v/>
      </c>
      <c r="J110" s="29" t="str">
        <f t="shared" si="462"/>
        <v/>
      </c>
      <c r="K110" s="29">
        <f t="shared" si="462"/>
        <v>3</v>
      </c>
      <c r="L110" s="29" t="str">
        <f t="shared" si="462"/>
        <v/>
      </c>
      <c r="M110" s="29">
        <f t="shared" si="462"/>
        <v>3</v>
      </c>
      <c r="N110" s="29" t="str">
        <f t="shared" si="462"/>
        <v/>
      </c>
      <c r="O110" s="29" t="str">
        <f t="shared" si="462"/>
        <v/>
      </c>
      <c r="P110" s="29" t="str">
        <f t="shared" si="462"/>
        <v/>
      </c>
      <c r="Q110" s="29" t="str">
        <f t="shared" si="462"/>
        <v/>
      </c>
      <c r="R110" s="29" t="str">
        <f t="shared" si="462"/>
        <v/>
      </c>
      <c r="S110" s="29" t="str">
        <f t="shared" si="462"/>
        <v/>
      </c>
      <c r="T110" s="29">
        <f t="shared" si="462"/>
        <v>3</v>
      </c>
      <c r="U110" s="29">
        <f t="shared" si="462"/>
        <v>3</v>
      </c>
      <c r="V110" s="29" t="str">
        <f t="shared" si="462"/>
        <v/>
      </c>
      <c r="W110" s="29" t="str">
        <f t="shared" si="462"/>
        <v/>
      </c>
      <c r="X110" s="29" t="str">
        <f t="shared" si="462"/>
        <v/>
      </c>
      <c r="Y110" s="29" t="str">
        <f t="shared" si="462"/>
        <v/>
      </c>
      <c r="Z110" s="29" t="str">
        <f t="shared" si="462"/>
        <v/>
      </c>
      <c r="AA110" s="29">
        <f t="shared" si="462"/>
        <v>3</v>
      </c>
      <c r="AB110" s="29" t="str">
        <f t="shared" si="462"/>
        <v/>
      </c>
      <c r="AC110" s="29" t="str">
        <f t="shared" si="462"/>
        <v/>
      </c>
      <c r="AD110" s="29" t="str">
        <f t="shared" si="462"/>
        <v/>
      </c>
      <c r="AE110" s="29" t="str">
        <f t="shared" si="462"/>
        <v/>
      </c>
      <c r="AF110" s="29" t="str">
        <f t="shared" si="462"/>
        <v/>
      </c>
      <c r="AG110" s="29" t="str">
        <f t="shared" si="462"/>
        <v/>
      </c>
      <c r="AH110" s="29">
        <f t="shared" si="462"/>
        <v>3</v>
      </c>
      <c r="AI110" s="29" t="str">
        <f t="shared" si="462"/>
        <v/>
      </c>
    </row>
    <row r="111" spans="1:35" x14ac:dyDescent="0.2">
      <c r="A111" s="9" t="s">
        <v>32</v>
      </c>
      <c r="B111" s="27">
        <f t="shared" si="430"/>
        <v>0</v>
      </c>
      <c r="C111" s="30">
        <f>B103/240*125%</f>
        <v>10801.215104166668</v>
      </c>
      <c r="D111" s="30">
        <f t="shared" si="459"/>
        <v>0</v>
      </c>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29"/>
      <c r="AG111" s="29"/>
      <c r="AH111" s="29"/>
      <c r="AI111" s="29"/>
    </row>
    <row r="112" spans="1:35" x14ac:dyDescent="0.2">
      <c r="A112" s="9" t="s">
        <v>33</v>
      </c>
      <c r="B112" s="27">
        <f t="shared" si="430"/>
        <v>0</v>
      </c>
      <c r="C112" s="30">
        <f>B103/240*175%</f>
        <v>15121.701145833335</v>
      </c>
      <c r="D112" s="30">
        <f t="shared" si="459"/>
        <v>0</v>
      </c>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row>
    <row r="113" spans="1:35" x14ac:dyDescent="0.2">
      <c r="A113" s="9" t="s">
        <v>34</v>
      </c>
      <c r="B113" s="27">
        <f t="shared" si="430"/>
        <v>0</v>
      </c>
      <c r="C113" s="30">
        <f>B103/240*200%</f>
        <v>17281.944166666668</v>
      </c>
      <c r="D113" s="32">
        <f t="shared" si="459"/>
        <v>0</v>
      </c>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row>
    <row r="114" spans="1:35" x14ac:dyDescent="0.2">
      <c r="A114" s="9" t="s">
        <v>35</v>
      </c>
      <c r="B114" s="27">
        <f t="shared" si="430"/>
        <v>0</v>
      </c>
      <c r="C114" s="30">
        <f>B103/240*250%</f>
        <v>21602.430208333335</v>
      </c>
      <c r="D114" s="34">
        <f t="shared" si="459"/>
        <v>0</v>
      </c>
      <c r="E114" s="35"/>
      <c r="F114" s="35"/>
      <c r="G114" s="35"/>
      <c r="H114" s="35"/>
      <c r="I114" s="35"/>
      <c r="J114" s="35"/>
      <c r="K114" s="35"/>
      <c r="L114" s="35"/>
      <c r="M114" s="35"/>
      <c r="N114" s="35"/>
      <c r="O114" s="35"/>
      <c r="P114" s="35"/>
      <c r="Q114" s="35"/>
      <c r="R114" s="35"/>
      <c r="S114" s="35"/>
      <c r="T114" s="35"/>
      <c r="U114" s="35"/>
      <c r="V114" s="35"/>
      <c r="W114" s="35"/>
      <c r="X114" s="35"/>
      <c r="Y114" s="35"/>
      <c r="Z114" s="35"/>
      <c r="AA114" s="35"/>
      <c r="AB114" s="35"/>
      <c r="AC114" s="35"/>
      <c r="AD114" s="35"/>
      <c r="AE114" s="35"/>
      <c r="AF114" s="35"/>
      <c r="AG114" s="35"/>
      <c r="AH114" s="35"/>
      <c r="AI114" s="35"/>
    </row>
    <row r="115" spans="1:35" x14ac:dyDescent="0.2">
      <c r="B115" s="37">
        <f>SUM(B107:B114)</f>
        <v>248</v>
      </c>
      <c r="C115" s="2"/>
      <c r="D115" s="38">
        <f>ROUND((SUM(D107:D114)),0)</f>
        <v>1200663</v>
      </c>
      <c r="E115" s="39"/>
      <c r="F115" s="40"/>
      <c r="G115" s="41"/>
      <c r="H115" s="41"/>
      <c r="I115" s="41"/>
      <c r="J115" s="41"/>
      <c r="K115" s="41"/>
      <c r="L115" s="39"/>
      <c r="M115" s="40"/>
      <c r="N115" s="41"/>
      <c r="O115" s="41"/>
      <c r="P115" s="41"/>
      <c r="Q115" s="41"/>
      <c r="R115" s="41"/>
      <c r="S115" s="39"/>
      <c r="T115" s="40"/>
      <c r="U115" s="41"/>
      <c r="V115" s="41"/>
      <c r="W115" s="41"/>
      <c r="X115" s="41"/>
      <c r="Y115" s="41"/>
      <c r="Z115" s="39"/>
      <c r="AA115" s="39"/>
      <c r="AB115" s="41"/>
      <c r="AC115" s="41"/>
      <c r="AD115" s="41"/>
      <c r="AE115" s="41"/>
      <c r="AF115" s="41"/>
      <c r="AG115" s="39"/>
      <c r="AH115" s="41"/>
      <c r="AI115" s="41"/>
    </row>
    <row r="116" spans="1:35" x14ac:dyDescent="0.2">
      <c r="B116" s="43">
        <f>SUM(B107:B110)-$AL$4</f>
        <v>72</v>
      </c>
    </row>
    <row r="117" spans="1:35" x14ac:dyDescent="0.2">
      <c r="A117" s="9" t="s">
        <v>112</v>
      </c>
      <c r="B117" s="163">
        <f>B103</f>
        <v>2073833.3</v>
      </c>
      <c r="C117" s="164"/>
      <c r="D117" s="165"/>
      <c r="E117" s="10">
        <f t="shared" ref="E117:AF117" si="463">+D117+1</f>
        <v>1</v>
      </c>
      <c r="F117" s="10">
        <f t="shared" si="463"/>
        <v>2</v>
      </c>
      <c r="G117" s="10">
        <f t="shared" si="463"/>
        <v>3</v>
      </c>
      <c r="H117" s="10">
        <f t="shared" si="463"/>
        <v>4</v>
      </c>
      <c r="I117" s="10">
        <f t="shared" si="463"/>
        <v>5</v>
      </c>
      <c r="J117" s="10">
        <f t="shared" si="463"/>
        <v>6</v>
      </c>
      <c r="K117" s="10">
        <f t="shared" si="463"/>
        <v>7</v>
      </c>
      <c r="L117" s="10">
        <f t="shared" si="463"/>
        <v>8</v>
      </c>
      <c r="M117" s="10">
        <f t="shared" si="463"/>
        <v>9</v>
      </c>
      <c r="N117" s="10">
        <f t="shared" si="463"/>
        <v>10</v>
      </c>
      <c r="O117" s="10">
        <f t="shared" si="463"/>
        <v>11</v>
      </c>
      <c r="P117" s="10">
        <f t="shared" si="463"/>
        <v>12</v>
      </c>
      <c r="Q117" s="10">
        <f t="shared" si="463"/>
        <v>13</v>
      </c>
      <c r="R117" s="10">
        <f t="shared" si="463"/>
        <v>14</v>
      </c>
      <c r="S117" s="10">
        <f t="shared" si="463"/>
        <v>15</v>
      </c>
      <c r="T117" s="10">
        <f t="shared" si="463"/>
        <v>16</v>
      </c>
      <c r="U117" s="10">
        <f t="shared" si="463"/>
        <v>17</v>
      </c>
      <c r="V117" s="10">
        <f t="shared" si="463"/>
        <v>18</v>
      </c>
      <c r="W117" s="10">
        <f t="shared" si="463"/>
        <v>19</v>
      </c>
      <c r="X117" s="10">
        <f t="shared" si="463"/>
        <v>20</v>
      </c>
      <c r="Y117" s="10">
        <f t="shared" si="463"/>
        <v>21</v>
      </c>
      <c r="Z117" s="10">
        <f t="shared" si="463"/>
        <v>22</v>
      </c>
      <c r="AA117" s="10">
        <f t="shared" si="463"/>
        <v>23</v>
      </c>
      <c r="AB117" s="10">
        <f t="shared" si="463"/>
        <v>24</v>
      </c>
      <c r="AC117" s="10">
        <f t="shared" si="463"/>
        <v>25</v>
      </c>
      <c r="AD117" s="10">
        <f t="shared" si="463"/>
        <v>26</v>
      </c>
      <c r="AE117" s="10">
        <f t="shared" si="463"/>
        <v>27</v>
      </c>
      <c r="AF117" s="10">
        <f t="shared" si="463"/>
        <v>28</v>
      </c>
      <c r="AG117" s="10">
        <v>29</v>
      </c>
      <c r="AH117" s="10">
        <v>30</v>
      </c>
      <c r="AI117" s="10"/>
    </row>
    <row r="118" spans="1:35" ht="10.5" customHeight="1" x14ac:dyDescent="0.2">
      <c r="A118" s="13"/>
      <c r="B118" s="14" t="s">
        <v>7</v>
      </c>
      <c r="C118" s="14" t="s">
        <v>8</v>
      </c>
      <c r="D118" s="14" t="s">
        <v>9</v>
      </c>
      <c r="E118" s="19" t="s">
        <v>11</v>
      </c>
      <c r="F118" s="58" t="s">
        <v>11</v>
      </c>
      <c r="G118" s="19" t="s">
        <v>12</v>
      </c>
      <c r="H118" s="19" t="s">
        <v>13</v>
      </c>
      <c r="I118" s="19" t="s">
        <v>14</v>
      </c>
      <c r="J118" s="57" t="s">
        <v>15</v>
      </c>
      <c r="K118" s="19" t="s">
        <v>16</v>
      </c>
      <c r="L118" s="19" t="s">
        <v>11</v>
      </c>
      <c r="M118" s="58" t="s">
        <v>11</v>
      </c>
      <c r="N118" s="19" t="s">
        <v>12</v>
      </c>
      <c r="O118" s="19" t="s">
        <v>13</v>
      </c>
      <c r="P118" s="19" t="s">
        <v>14</v>
      </c>
      <c r="Q118" s="57" t="s">
        <v>15</v>
      </c>
      <c r="R118" s="19" t="s">
        <v>16</v>
      </c>
      <c r="S118" s="19" t="s">
        <v>11</v>
      </c>
      <c r="T118" s="58" t="s">
        <v>11</v>
      </c>
      <c r="U118" s="19" t="s">
        <v>12</v>
      </c>
      <c r="V118" s="19" t="s">
        <v>13</v>
      </c>
      <c r="W118" s="19" t="s">
        <v>14</v>
      </c>
      <c r="X118" s="57" t="s">
        <v>15</v>
      </c>
      <c r="Y118" s="19" t="s">
        <v>16</v>
      </c>
      <c r="Z118" s="19" t="s">
        <v>11</v>
      </c>
      <c r="AA118" s="58" t="s">
        <v>11</v>
      </c>
      <c r="AB118" s="19" t="s">
        <v>12</v>
      </c>
      <c r="AC118" s="19" t="s">
        <v>13</v>
      </c>
      <c r="AD118" s="19" t="s">
        <v>14</v>
      </c>
      <c r="AE118" s="57" t="s">
        <v>15</v>
      </c>
      <c r="AF118" s="19" t="s">
        <v>16</v>
      </c>
      <c r="AG118" s="19" t="s">
        <v>11</v>
      </c>
      <c r="AH118" s="58" t="s">
        <v>11</v>
      </c>
      <c r="AI118" s="19"/>
    </row>
    <row r="119" spans="1:35" x14ac:dyDescent="0.2">
      <c r="A119" s="22" t="s">
        <v>18</v>
      </c>
      <c r="B119" s="166" t="s">
        <v>19</v>
      </c>
      <c r="C119" s="166"/>
      <c r="D119" s="166"/>
      <c r="E119" s="19" t="s">
        <v>21</v>
      </c>
      <c r="F119" s="19" t="s">
        <v>21</v>
      </c>
      <c r="G119" s="19" t="s">
        <v>21</v>
      </c>
      <c r="H119" s="19" t="s">
        <v>21</v>
      </c>
      <c r="I119" s="19" t="s">
        <v>21</v>
      </c>
      <c r="J119" s="19" t="s">
        <v>21</v>
      </c>
      <c r="K119" s="19" t="s">
        <v>21</v>
      </c>
      <c r="L119" s="19" t="s">
        <v>21</v>
      </c>
      <c r="M119" s="19" t="s">
        <v>21</v>
      </c>
      <c r="N119" s="19" t="s">
        <v>21</v>
      </c>
      <c r="O119" s="19" t="s">
        <v>21</v>
      </c>
      <c r="P119" s="19" t="s">
        <v>21</v>
      </c>
      <c r="Q119" s="19" t="s">
        <v>21</v>
      </c>
      <c r="R119" s="19" t="s">
        <v>21</v>
      </c>
      <c r="S119" s="19" t="s">
        <v>21</v>
      </c>
      <c r="T119" s="19" t="s">
        <v>21</v>
      </c>
      <c r="U119" s="19" t="s">
        <v>21</v>
      </c>
      <c r="V119" s="19" t="s">
        <v>21</v>
      </c>
      <c r="W119" s="19" t="s">
        <v>21</v>
      </c>
      <c r="X119" s="19" t="s">
        <v>21</v>
      </c>
      <c r="Y119" s="19" t="s">
        <v>21</v>
      </c>
      <c r="Z119" s="19" t="s">
        <v>21</v>
      </c>
      <c r="AA119" s="19" t="s">
        <v>21</v>
      </c>
      <c r="AB119" s="19" t="s">
        <v>21</v>
      </c>
      <c r="AC119" s="19" t="s">
        <v>21</v>
      </c>
      <c r="AD119" s="19" t="s">
        <v>21</v>
      </c>
      <c r="AE119" s="19" t="s">
        <v>21</v>
      </c>
      <c r="AF119" s="19" t="s">
        <v>21</v>
      </c>
      <c r="AG119" s="19" t="s">
        <v>21</v>
      </c>
      <c r="AH119" s="19" t="s">
        <v>21</v>
      </c>
      <c r="AI119" s="19"/>
    </row>
    <row r="120" spans="1:35" x14ac:dyDescent="0.2">
      <c r="A120" s="161" t="s">
        <v>23</v>
      </c>
      <c r="B120" s="161"/>
      <c r="C120" s="161"/>
      <c r="D120" s="161"/>
      <c r="E120" s="25" t="str">
        <f>IF(AND(E119="URG",E118="S"),"URGS",IF(AND(E119="N",E118="F",F118="F"),"NFFF",IF(AND(E119="N",E118="D",F118="F"),"NFF",IF(AND(E119="N",E118="D"),"NFO",IF(AND(E119="N",E118="S"),"NFS",IF(AND(E119="N",E118="F"),"NF",IF(AND(E119="N",E118="D"),"NF",IF(E119="N","N",IF(AND(E119="M",E118="F"),"MF",IF(AND(E119="M",E118="D"),"MF",IF(E119="M","M",IF(AND(E119="T",E118="F"),"TF",IF(AND(E119="T",E118="D"),"TF",IF(E119="T","T",IF(AND(E119="C",E118="F"),"CF",IF(AND(E119="C",E118="D"),"CF",IF(E119="C","C",IF(AND(E119="L",E118="F"),"LF",IF(AND(E119="L",E118="D"),"LF", IF(E119="L","L",IF(E119="SC","PS", IF(E119="SA","PS",IF(E119="TV","PS", IF(E119="MI","PS", IF(E119="MT","PS", IF(E119="URG","URGO",""))))))))))))))))))))))))))</f>
        <v>T</v>
      </c>
      <c r="F120" s="25" t="str">
        <f>IF(AND(F119="URG",F118="S"),"URGS",IF(AND(F119="N",F118="F",G118="F"),"NFFF",IF(AND(F119="N",F118="D",G118="F"),"NFF",IF(AND(F119="N",F118="D"),"NFO",IF(AND(F119="N",F118="S"),"NFS",IF(AND(F119="N",F118="F"),"NF",IF(AND(F119="N",F118="D"),"NF",IF(F119="N","N",IF(AND(F119="M",F118="F"),"MF",IF(AND(F119="M",F118="D"),"MF",IF(F119="M","M",IF(AND(F119="T",F118="F"),"TF",IF(AND(F119="T",F118="D"),"TF",IF(F119="T","T",IF(AND(F119="C",F118="F"),"CF",IF(AND(F119="C",F118="D"),"CF",IF(F119="C","C",IF(AND(F119="L",F118="F"),"LF",IF(AND(F119="L",F118="D"),"LF", IF(F119="L","L",IF(F119="SC","PS", IF(F119="SA","PS",IF(F119="TV","PS", IF(F119="MI","PS", IF(F119="MT","PS", IF(F119="URG","URGO",""))))))))))))))))))))))))))</f>
        <v>T</v>
      </c>
      <c r="G120" s="25" t="str">
        <f>IF(AND(G119="URG",G118="S"),"URGS",IF(AND(G119="N",G118="F",H118="F"),"NFFF",IF(AND(G119="N",G118="D",H118="F"),"NFF",IF(AND(G119="N",G118="D"),"NFO",IF(AND(G119="N",G118="S"),"NFS",IF(AND(G119="N",G118="F"),"NF",IF(AND(G119="N",G118="D"),"NF",IF(G119="N","N",IF(AND(G119="M",G118="F"),"MF",IF(AND(G119="M",G118="D"),"MF",IF(G119="M","M",IF(AND(G119="T",G118="F"),"TF",IF(AND(G119="T",G118="D"),"TF",IF(G119="T","T",IF(AND(G119="C",G118="F"),"CF",IF(AND(G119="C",G118="D"),"CF",IF(G119="C","C",IF(AND(G119="L",G118="F"),"LF",IF(AND(G119="L",G118="D"),"LF", IF(G119="L","L",IF(G119="SC","PS", IF(G119="SA","PS",IF(G119="TV","PS", IF(G119="MI","PS", IF(G119="MT","PS", IF(G119="URG","URGO",""))))))))))))))))))))))))))</f>
        <v>T</v>
      </c>
      <c r="H120" s="25" t="str">
        <f>IF(AND(H119="URG",H118="S"),"URGS",IF(AND(H119="N",H118="F",I118="F"),"NFFF",IF(AND(H119="N",H118="D",I118="F"),"NFF",IF(AND(H119="N",H118="D"),"NFO",IF(AND(H119="N",H118="S"),"NFS",IF(AND(H119="N",H118="F"),"NF",IF(AND(H119="N",H118="D"),"NF",IF(H119="N","N",IF(AND(H119="M",H118="F"),"MF",IF(AND(H119="M",H118="D"),"MF",IF(H119="M","M",IF(AND(H119="T",H118="F"),"TF",IF(AND(H119="T",H118="D"),"TF",IF(H119="T","T",IF(AND(H119="C",H118="F"),"CF",IF(AND(H119="C",H118="D"),"CF",IF(H119="C","C",IF(AND(H119="L",H118="F"),"LF",IF(AND(H119="L",H118="D"),"LF", IF(H119="L","L",IF(H119="SC","PS", IF(H119="SA","PS",IF(H119="TV","PS", IF(H119="MI","PS", IF(H119="MT","PS", IF(H119="URG","URGO",""))))))))))))))))))))))))))</f>
        <v>T</v>
      </c>
      <c r="I120" s="25" t="str">
        <f t="shared" ref="I120" si="464">IF(AND(I119="URG",I118="S"),"URGS",IF(AND(I119="N",I118="F",J118="F"),"NFFF",IF(AND(I119="N",I118="D",J118="F"),"NFF",IF(AND(I119="N",I118="D"),"NFO",IF(AND(I119="N",I118="S"),"NFS",IF(AND(I119="N",I118="F"),"NF",IF(AND(I119="N",I118="D"),"NF",IF(I119="N","N",IF(AND(I119="M",I118="F"),"MF",IF(AND(I119="M",I118="D"),"MF",IF(I119="M","M",IF(AND(I119="T",I118="F"),"TF",IF(AND(I119="T",I118="D"),"TF",IF(I119="T","T",IF(AND(I119="C",I118="F"),"CF",IF(AND(I119="C",I118="D"),"CF",IF(I119="C","C",IF(AND(I119="L",I118="F"),"LF",IF(AND(I119="L",I118="D"),"LF", IF(I119="L","L",IF(I119="SC","PS", IF(I119="SA","PS",IF(I119="TV","PS", IF(I119="MI","PS", IF(I119="MT","PS", IF(I119="URG","URGO",""))))))))))))))))))))))))))</f>
        <v>T</v>
      </c>
      <c r="J120" s="25" t="str">
        <f t="shared" ref="J120" si="465">IF(AND(J119="URG",J118="S"),"URGS",IF(AND(J119="N",J118="F",K118="F"),"NFFF",IF(AND(J119="N",J118="D",K118="F"),"NFF",IF(AND(J119="N",J118="D"),"NFO",IF(AND(J119="N",J118="S"),"NFS",IF(AND(J119="N",J118="F"),"NF",IF(AND(J119="N",J118="D"),"NF",IF(J119="N","N",IF(AND(J119="M",J118="F"),"MF",IF(AND(J119="M",J118="D"),"MF",IF(J119="M","M",IF(AND(J119="T",J118="F"),"TF",IF(AND(J119="T",J118="D"),"TF",IF(J119="T","T",IF(AND(J119="C",J118="F"),"CF",IF(AND(J119="C",J118="D"),"CF",IF(J119="C","C",IF(AND(J119="L",J118="F"),"LF",IF(AND(J119="L",J118="D"),"LF", IF(J119="L","L",IF(J119="SC","PS", IF(J119="SA","PS",IF(J119="TV","PS", IF(J119="MI","PS", IF(J119="MT","PS", IF(J119="URG","URGO",""))))))))))))))))))))))))))</f>
        <v>TF</v>
      </c>
      <c r="K120" s="25" t="str">
        <f t="shared" ref="K120" si="466">IF(AND(K119="URG",K118="S"),"URGS",IF(AND(K119="N",K118="F",L118="F"),"NFFF",IF(AND(K119="N",K118="D",L118="F"),"NFF",IF(AND(K119="N",K118="D"),"NFO",IF(AND(K119="N",K118="S"),"NFS",IF(AND(K119="N",K118="F"),"NF",IF(AND(K119="N",K118="D"),"NF",IF(K119="N","N",IF(AND(K119="M",K118="F"),"MF",IF(AND(K119="M",K118="D"),"MF",IF(K119="M","M",IF(AND(K119="T",K118="F"),"TF",IF(AND(K119="T",K118="D"),"TF",IF(K119="T","T",IF(AND(K119="C",K118="F"),"CF",IF(AND(K119="C",K118="D"),"CF",IF(K119="C","C",IF(AND(K119="L",K118="F"),"LF",IF(AND(K119="L",K118="D"),"LF", IF(K119="L","L",IF(K119="SC","PS", IF(K119="SA","PS",IF(K119="TV","PS", IF(K119="MI","PS", IF(K119="MT","PS", IF(K119="URG","URGO",""))))))))))))))))))))))))))</f>
        <v>T</v>
      </c>
      <c r="L120" s="25" t="str">
        <f t="shared" ref="L120" si="467">IF(AND(L119="URG",L118="S"),"URGS",IF(AND(L119="N",L118="F",M118="F"),"NFFF",IF(AND(L119="N",L118="D",M118="F"),"NFF",IF(AND(L119="N",L118="D"),"NFO",IF(AND(L119="N",L118="S"),"NFS",IF(AND(L119="N",L118="F"),"NF",IF(AND(L119="N",L118="D"),"NF",IF(L119="N","N",IF(AND(L119="M",L118="F"),"MF",IF(AND(L119="M",L118="D"),"MF",IF(L119="M","M",IF(AND(L119="T",L118="F"),"TF",IF(AND(L119="T",L118="D"),"TF",IF(L119="T","T",IF(AND(L119="C",L118="F"),"CF",IF(AND(L119="C",L118="D"),"CF",IF(L119="C","C",IF(AND(L119="L",L118="F"),"LF",IF(AND(L119="L",L118="D"),"LF", IF(L119="L","L",IF(L119="SC","PS", IF(L119="SA","PS",IF(L119="TV","PS", IF(L119="MI","PS", IF(L119="MT","PS", IF(L119="URG","URGO",""))))))))))))))))))))))))))</f>
        <v>T</v>
      </c>
      <c r="M120" s="25" t="str">
        <f t="shared" ref="M120" si="468">IF(AND(M119="URG",M118="S"),"URGS",IF(AND(M119="N",M118="F",N118="F"),"NFFF",IF(AND(M119="N",M118="D",N118="F"),"NFF",IF(AND(M119="N",M118="D"),"NFO",IF(AND(M119="N",M118="S"),"NFS",IF(AND(M119="N",M118="F"),"NF",IF(AND(M119="N",M118="D"),"NF",IF(M119="N","N",IF(AND(M119="M",M118="F"),"MF",IF(AND(M119="M",M118="D"),"MF",IF(M119="M","M",IF(AND(M119="T",M118="F"),"TF",IF(AND(M119="T",M118="D"),"TF",IF(M119="T","T",IF(AND(M119="C",M118="F"),"CF",IF(AND(M119="C",M118="D"),"CF",IF(M119="C","C",IF(AND(M119="L",M118="F"),"LF",IF(AND(M119="L",M118="D"),"LF", IF(M119="L","L",IF(M119="SC","PS", IF(M119="SA","PS",IF(M119="TV","PS", IF(M119="MI","PS", IF(M119="MT","PS", IF(M119="URG","URGO",""))))))))))))))))))))))))))</f>
        <v>T</v>
      </c>
      <c r="N120" s="25" t="str">
        <f t="shared" ref="N120" si="469">IF(AND(N119="URG",N118="S"),"URGS",IF(AND(N119="N",N118="F",O118="F"),"NFFF",IF(AND(N119="N",N118="D",O118="F"),"NFF",IF(AND(N119="N",N118="D"),"NFO",IF(AND(N119="N",N118="S"),"NFS",IF(AND(N119="N",N118="F"),"NF",IF(AND(N119="N",N118="D"),"NF",IF(N119="N","N",IF(AND(N119="M",N118="F"),"MF",IF(AND(N119="M",N118="D"),"MF",IF(N119="M","M",IF(AND(N119="T",N118="F"),"TF",IF(AND(N119="T",N118="D"),"TF",IF(N119="T","T",IF(AND(N119="C",N118="F"),"CF",IF(AND(N119="C",N118="D"),"CF",IF(N119="C","C",IF(AND(N119="L",N118="F"),"LF",IF(AND(N119="L",N118="D"),"LF", IF(N119="L","L",IF(N119="SC","PS", IF(N119="SA","PS",IF(N119="TV","PS", IF(N119="MI","PS", IF(N119="MT","PS", IF(N119="URG","URGO",""))))))))))))))))))))))))))</f>
        <v>T</v>
      </c>
      <c r="O120" s="25" t="str">
        <f t="shared" ref="O120" si="470">IF(AND(O119="URG",O118="S"),"URGS",IF(AND(O119="N",O118="F",P118="F"),"NFFF",IF(AND(O119="N",O118="D",P118="F"),"NFF",IF(AND(O119="N",O118="D"),"NFO",IF(AND(O119="N",O118="S"),"NFS",IF(AND(O119="N",O118="F"),"NF",IF(AND(O119="N",O118="D"),"NF",IF(O119="N","N",IF(AND(O119="M",O118="F"),"MF",IF(AND(O119="M",O118="D"),"MF",IF(O119="M","M",IF(AND(O119="T",O118="F"),"TF",IF(AND(O119="T",O118="D"),"TF",IF(O119="T","T",IF(AND(O119="C",O118="F"),"CF",IF(AND(O119="C",O118="D"),"CF",IF(O119="C","C",IF(AND(O119="L",O118="F"),"LF",IF(AND(O119="L",O118="D"),"LF", IF(O119="L","L",IF(O119="SC","PS", IF(O119="SA","PS",IF(O119="TV","PS", IF(O119="MI","PS", IF(O119="MT","PS", IF(O119="URG","URGO",""))))))))))))))))))))))))))</f>
        <v>T</v>
      </c>
      <c r="P120" s="25" t="str">
        <f t="shared" ref="P120" si="471">IF(AND(P119="URG",P118="S"),"URGS",IF(AND(P119="N",P118="F",Q118="F"),"NFFF",IF(AND(P119="N",P118="D",Q118="F"),"NFF",IF(AND(P119="N",P118="D"),"NFO",IF(AND(P119="N",P118="S"),"NFS",IF(AND(P119="N",P118="F"),"NF",IF(AND(P119="N",P118="D"),"NF",IF(P119="N","N",IF(AND(P119="M",P118="F"),"MF",IF(AND(P119="M",P118="D"),"MF",IF(P119="M","M",IF(AND(P119="T",P118="F"),"TF",IF(AND(P119="T",P118="D"),"TF",IF(P119="T","T",IF(AND(P119="C",P118="F"),"CF",IF(AND(P119="C",P118="D"),"CF",IF(P119="C","C",IF(AND(P119="L",P118="F"),"LF",IF(AND(P119="L",P118="D"),"LF", IF(P119="L","L",IF(P119="SC","PS", IF(P119="SA","PS",IF(P119="TV","PS", IF(P119="MI","PS", IF(P119="MT","PS", IF(P119="URG","URGO",""))))))))))))))))))))))))))</f>
        <v>T</v>
      </c>
      <c r="Q120" s="25" t="str">
        <f t="shared" ref="Q120" si="472">IF(AND(Q119="URG",Q118="S"),"URGS",IF(AND(Q119="N",Q118="F",R118="F"),"NFFF",IF(AND(Q119="N",Q118="D",R118="F"),"NFF",IF(AND(Q119="N",Q118="D"),"NFO",IF(AND(Q119="N",Q118="S"),"NFS",IF(AND(Q119="N",Q118="F"),"NF",IF(AND(Q119="N",Q118="D"),"NF",IF(Q119="N","N",IF(AND(Q119="M",Q118="F"),"MF",IF(AND(Q119="M",Q118="D"),"MF",IF(Q119="M","M",IF(AND(Q119="T",Q118="F"),"TF",IF(AND(Q119="T",Q118="D"),"TF",IF(Q119="T","T",IF(AND(Q119="C",Q118="F"),"CF",IF(AND(Q119="C",Q118="D"),"CF",IF(Q119="C","C",IF(AND(Q119="L",Q118="F"),"LF",IF(AND(Q119="L",Q118="D"),"LF", IF(Q119="L","L",IF(Q119="SC","PS", IF(Q119="SA","PS",IF(Q119="TV","PS", IF(Q119="MI","PS", IF(Q119="MT","PS", IF(Q119="URG","URGO",""))))))))))))))))))))))))))</f>
        <v>TF</v>
      </c>
      <c r="R120" s="25" t="str">
        <f t="shared" ref="R120" si="473">IF(AND(R119="URG",R118="S"),"URGS",IF(AND(R119="N",R118="F",S118="F"),"NFFF",IF(AND(R119="N",R118="D",S118="F"),"NFF",IF(AND(R119="N",R118="D"),"NFO",IF(AND(R119="N",R118="S"),"NFS",IF(AND(R119="N",R118="F"),"NF",IF(AND(R119="N",R118="D"),"NF",IF(R119="N","N",IF(AND(R119="M",R118="F"),"MF",IF(AND(R119="M",R118="D"),"MF",IF(R119="M","M",IF(AND(R119="T",R118="F"),"TF",IF(AND(R119="T",R118="D"),"TF",IF(R119="T","T",IF(AND(R119="C",R118="F"),"CF",IF(AND(R119="C",R118="D"),"CF",IF(R119="C","C",IF(AND(R119="L",R118="F"),"LF",IF(AND(R119="L",R118="D"),"LF", IF(R119="L","L",IF(R119="SC","PS", IF(R119="SA","PS",IF(R119="TV","PS", IF(R119="MI","PS", IF(R119="MT","PS", IF(R119="URG","URGO",""))))))))))))))))))))))))))</f>
        <v>T</v>
      </c>
      <c r="S120" s="25" t="str">
        <f t="shared" ref="S120" si="474">IF(AND(S119="URG",S118="S"),"URGS",IF(AND(S119="N",S118="F",T118="F"),"NFFF",IF(AND(S119="N",S118="D",T118="F"),"NFF",IF(AND(S119="N",S118="D"),"NFO",IF(AND(S119="N",S118="S"),"NFS",IF(AND(S119="N",S118="F"),"NF",IF(AND(S119="N",S118="D"),"NF",IF(S119="N","N",IF(AND(S119="M",S118="F"),"MF",IF(AND(S119="M",S118="D"),"MF",IF(S119="M","M",IF(AND(S119="T",S118="F"),"TF",IF(AND(S119="T",S118="D"),"TF",IF(S119="T","T",IF(AND(S119="C",S118="F"),"CF",IF(AND(S119="C",S118="D"),"CF",IF(S119="C","C",IF(AND(S119="L",S118="F"),"LF",IF(AND(S119="L",S118="D"),"LF", IF(S119="L","L",IF(S119="SC","PS", IF(S119="SA","PS",IF(S119="TV","PS", IF(S119="MI","PS", IF(S119="MT","PS", IF(S119="URG","URGO",""))))))))))))))))))))))))))</f>
        <v>T</v>
      </c>
      <c r="T120" s="25" t="str">
        <f t="shared" ref="T120" si="475">IF(AND(T119="URG",T118="S"),"URGS",IF(AND(T119="N",T118="F",U118="F"),"NFFF",IF(AND(T119="N",T118="D",U118="F"),"NFF",IF(AND(T119="N",T118="D"),"NFO",IF(AND(T119="N",T118="S"),"NFS",IF(AND(T119="N",T118="F"),"NF",IF(AND(T119="N",T118="D"),"NF",IF(T119="N","N",IF(AND(T119="M",T118="F"),"MF",IF(AND(T119="M",T118="D"),"MF",IF(T119="M","M",IF(AND(T119="T",T118="F"),"TF",IF(AND(T119="T",T118="D"),"TF",IF(T119="T","T",IF(AND(T119="C",T118="F"),"CF",IF(AND(T119="C",T118="D"),"CF",IF(T119="C","C",IF(AND(T119="L",T118="F"),"LF",IF(AND(T119="L",T118="D"),"LF", IF(T119="L","L",IF(T119="SC","PS", IF(T119="SA","PS",IF(T119="TV","PS", IF(T119="MI","PS", IF(T119="MT","PS", IF(T119="URG","URGO",""))))))))))))))))))))))))))</f>
        <v>T</v>
      </c>
      <c r="U120" s="25" t="str">
        <f t="shared" ref="U120" si="476">IF(AND(U119="URG",U118="S"),"URGS",IF(AND(U119="N",U118="F",V118="F"),"NFFF",IF(AND(U119="N",U118="D",V118="F"),"NFF",IF(AND(U119="N",U118="D"),"NFO",IF(AND(U119="N",U118="S"),"NFS",IF(AND(U119="N",U118="F"),"NF",IF(AND(U119="N",U118="D"),"NF",IF(U119="N","N",IF(AND(U119="M",U118="F"),"MF",IF(AND(U119="M",U118="D"),"MF",IF(U119="M","M",IF(AND(U119="T",U118="F"),"TF",IF(AND(U119="T",U118="D"),"TF",IF(U119="T","T",IF(AND(U119="C",U118="F"),"CF",IF(AND(U119="C",U118="D"),"CF",IF(U119="C","C",IF(AND(U119="L",U118="F"),"LF",IF(AND(U119="L",U118="D"),"LF", IF(U119="L","L",IF(U119="SC","PS", IF(U119="SA","PS",IF(U119="TV","PS", IF(U119="MI","PS", IF(U119="MT","PS", IF(U119="URG","URGO",""))))))))))))))))))))))))))</f>
        <v>T</v>
      </c>
      <c r="V120" s="25" t="str">
        <f t="shared" ref="V120" si="477">IF(AND(V119="URG",V118="S"),"URGS",IF(AND(V119="N",V118="F",W118="F"),"NFFF",IF(AND(V119="N",V118="D",W118="F"),"NFF",IF(AND(V119="N",V118="D"),"NFO",IF(AND(V119="N",V118="S"),"NFS",IF(AND(V119="N",V118="F"),"NF",IF(AND(V119="N",V118="D"),"NF",IF(V119="N","N",IF(AND(V119="M",V118="F"),"MF",IF(AND(V119="M",V118="D"),"MF",IF(V119="M","M",IF(AND(V119="T",V118="F"),"TF",IF(AND(V119="T",V118="D"),"TF",IF(V119="T","T",IF(AND(V119="C",V118="F"),"CF",IF(AND(V119="C",V118="D"),"CF",IF(V119="C","C",IF(AND(V119="L",V118="F"),"LF",IF(AND(V119="L",V118="D"),"LF", IF(V119="L","L",IF(V119="SC","PS", IF(V119="SA","PS",IF(V119="TV","PS", IF(V119="MI","PS", IF(V119="MT","PS", IF(V119="URG","URGO",""))))))))))))))))))))))))))</f>
        <v>T</v>
      </c>
      <c r="W120" s="25" t="str">
        <f t="shared" ref="W120" si="478">IF(AND(W119="URG",W118="S"),"URGS",IF(AND(W119="N",W118="F",X118="F"),"NFFF",IF(AND(W119="N",W118="D",X118="F"),"NFF",IF(AND(W119="N",W118="D"),"NFO",IF(AND(W119="N",W118="S"),"NFS",IF(AND(W119="N",W118="F"),"NF",IF(AND(W119="N",W118="D"),"NF",IF(W119="N","N",IF(AND(W119="M",W118="F"),"MF",IF(AND(W119="M",W118="D"),"MF",IF(W119="M","M",IF(AND(W119="T",W118="F"),"TF",IF(AND(W119="T",W118="D"),"TF",IF(W119="T","T",IF(AND(W119="C",W118="F"),"CF",IF(AND(W119="C",W118="D"),"CF",IF(W119="C","C",IF(AND(W119="L",W118="F"),"LF",IF(AND(W119="L",W118="D"),"LF", IF(W119="L","L",IF(W119="SC","PS", IF(W119="SA","PS",IF(W119="TV","PS", IF(W119="MI","PS", IF(W119="MT","PS", IF(W119="URG","URGO",""))))))))))))))))))))))))))</f>
        <v>T</v>
      </c>
      <c r="X120" s="25" t="str">
        <f t="shared" ref="X120" si="479">IF(AND(X119="URG",X118="S"),"URGS",IF(AND(X119="N",X118="F",Y118="F"),"NFFF",IF(AND(X119="N",X118="D",Y118="F"),"NFF",IF(AND(X119="N",X118="D"),"NFO",IF(AND(X119="N",X118="S"),"NFS",IF(AND(X119="N",X118="F"),"NF",IF(AND(X119="N",X118="D"),"NF",IF(X119="N","N",IF(AND(X119="M",X118="F"),"MF",IF(AND(X119="M",X118="D"),"MF",IF(X119="M","M",IF(AND(X119="T",X118="F"),"TF",IF(AND(X119="T",X118="D"),"TF",IF(X119="T","T",IF(AND(X119="C",X118="F"),"CF",IF(AND(X119="C",X118="D"),"CF",IF(X119="C","C",IF(AND(X119="L",X118="F"),"LF",IF(AND(X119="L",X118="D"),"LF", IF(X119="L","L",IF(X119="SC","PS", IF(X119="SA","PS",IF(X119="TV","PS", IF(X119="MI","PS", IF(X119="MT","PS", IF(X119="URG","URGO",""))))))))))))))))))))))))))</f>
        <v>TF</v>
      </c>
      <c r="Y120" s="25" t="str">
        <f t="shared" ref="Y120" si="480">IF(AND(Y119="URG",Y118="S"),"URGS",IF(AND(Y119="N",Y118="F",Z118="F"),"NFFF",IF(AND(Y119="N",Y118="D",Z118="F"),"NFF",IF(AND(Y119="N",Y118="D"),"NFO",IF(AND(Y119="N",Y118="S"),"NFS",IF(AND(Y119="N",Y118="F"),"NF",IF(AND(Y119="N",Y118="D"),"NF",IF(Y119="N","N",IF(AND(Y119="M",Y118="F"),"MF",IF(AND(Y119="M",Y118="D"),"MF",IF(Y119="M","M",IF(AND(Y119="T",Y118="F"),"TF",IF(AND(Y119="T",Y118="D"),"TF",IF(Y119="T","T",IF(AND(Y119="C",Y118="F"),"CF",IF(AND(Y119="C",Y118="D"),"CF",IF(Y119="C","C",IF(AND(Y119="L",Y118="F"),"LF",IF(AND(Y119="L",Y118="D"),"LF", IF(Y119="L","L",IF(Y119="SC","PS", IF(Y119="SA","PS",IF(Y119="TV","PS", IF(Y119="MI","PS", IF(Y119="MT","PS", IF(Y119="URG","URGO",""))))))))))))))))))))))))))</f>
        <v>T</v>
      </c>
      <c r="Z120" s="25" t="str">
        <f t="shared" ref="Z120" si="481">IF(AND(Z119="URG",Z118="S"),"URGS",IF(AND(Z119="N",Z118="F",AA118="F"),"NFFF",IF(AND(Z119="N",Z118="D",AA118="F"),"NFF",IF(AND(Z119="N",Z118="D"),"NFO",IF(AND(Z119="N",Z118="S"),"NFS",IF(AND(Z119="N",Z118="F"),"NF",IF(AND(Z119="N",Z118="D"),"NF",IF(Z119="N","N",IF(AND(Z119="M",Z118="F"),"MF",IF(AND(Z119="M",Z118="D"),"MF",IF(Z119="M","M",IF(AND(Z119="T",Z118="F"),"TF",IF(AND(Z119="T",Z118="D"),"TF",IF(Z119="T","T",IF(AND(Z119="C",Z118="F"),"CF",IF(AND(Z119="C",Z118="D"),"CF",IF(Z119="C","C",IF(AND(Z119="L",Z118="F"),"LF",IF(AND(Z119="L",Z118="D"),"LF", IF(Z119="L","L",IF(Z119="SC","PS", IF(Z119="SA","PS",IF(Z119="TV","PS", IF(Z119="MI","PS", IF(Z119="MT","PS", IF(Z119="URG","URGO",""))))))))))))))))))))))))))</f>
        <v>T</v>
      </c>
      <c r="AA120" s="25" t="str">
        <f t="shared" ref="AA120" si="482">IF(AND(AA119="URG",AA118="S"),"URGS",IF(AND(AA119="N",AA118="F",AB118="F"),"NFFF",IF(AND(AA119="N",AA118="D",AB118="F"),"NFF",IF(AND(AA119="N",AA118="D"),"NFO",IF(AND(AA119="N",AA118="S"),"NFS",IF(AND(AA119="N",AA118="F"),"NF",IF(AND(AA119="N",AA118="D"),"NF",IF(AA119="N","N",IF(AND(AA119="M",AA118="F"),"MF",IF(AND(AA119="M",AA118="D"),"MF",IF(AA119="M","M",IF(AND(AA119="T",AA118="F"),"TF",IF(AND(AA119="T",AA118="D"),"TF",IF(AA119="T","T",IF(AND(AA119="C",AA118="F"),"CF",IF(AND(AA119="C",AA118="D"),"CF",IF(AA119="C","C",IF(AND(AA119="L",AA118="F"),"LF",IF(AND(AA119="L",AA118="D"),"LF", IF(AA119="L","L",IF(AA119="SC","PS", IF(AA119="SA","PS",IF(AA119="TV","PS", IF(AA119="MI","PS", IF(AA119="MT","PS", IF(AA119="URG","URGO",""))))))))))))))))))))))))))</f>
        <v>T</v>
      </c>
      <c r="AB120" s="25" t="str">
        <f t="shared" ref="AB120" si="483">IF(AND(AB119="URG",AB118="S"),"URGS",IF(AND(AB119="N",AB118="F",AC118="F"),"NFFF",IF(AND(AB119="N",AB118="D",AC118="F"),"NFF",IF(AND(AB119="N",AB118="D"),"NFO",IF(AND(AB119="N",AB118="S"),"NFS",IF(AND(AB119="N",AB118="F"),"NF",IF(AND(AB119="N",AB118="D"),"NF",IF(AB119="N","N",IF(AND(AB119="M",AB118="F"),"MF",IF(AND(AB119="M",AB118="D"),"MF",IF(AB119="M","M",IF(AND(AB119="T",AB118="F"),"TF",IF(AND(AB119="T",AB118="D"),"TF",IF(AB119="T","T",IF(AND(AB119="C",AB118="F"),"CF",IF(AND(AB119="C",AB118="D"),"CF",IF(AB119="C","C",IF(AND(AB119="L",AB118="F"),"LF",IF(AND(AB119="L",AB118="D"),"LF", IF(AB119="L","L",IF(AB119="SC","PS", IF(AB119="SA","PS",IF(AB119="TV","PS", IF(AB119="MI","PS", IF(AB119="MT","PS", IF(AB119="URG","URGO",""))))))))))))))))))))))))))</f>
        <v>T</v>
      </c>
      <c r="AC120" s="25" t="str">
        <f t="shared" ref="AC120" si="484">IF(AND(AC119="URG",AC118="S"),"URGS",IF(AND(AC119="N",AC118="F",AD118="F"),"NFFF",IF(AND(AC119="N",AC118="D",AD118="F"),"NFF",IF(AND(AC119="N",AC118="D"),"NFO",IF(AND(AC119="N",AC118="S"),"NFS",IF(AND(AC119="N",AC118="F"),"NF",IF(AND(AC119="N",AC118="D"),"NF",IF(AC119="N","N",IF(AND(AC119="M",AC118="F"),"MF",IF(AND(AC119="M",AC118="D"),"MF",IF(AC119="M","M",IF(AND(AC119="T",AC118="F"),"TF",IF(AND(AC119="T",AC118="D"),"TF",IF(AC119="T","T",IF(AND(AC119="C",AC118="F"),"CF",IF(AND(AC119="C",AC118="D"),"CF",IF(AC119="C","C",IF(AND(AC119="L",AC118="F"),"LF",IF(AND(AC119="L",AC118="D"),"LF", IF(AC119="L","L",IF(AC119="SC","PS", IF(AC119="SA","PS",IF(AC119="TV","PS", IF(AC119="MI","PS", IF(AC119="MT","PS", IF(AC119="URG","URGO",""))))))))))))))))))))))))))</f>
        <v>T</v>
      </c>
      <c r="AD120" s="25" t="str">
        <f t="shared" ref="AD120" si="485">IF(AND(AD119="URG",AD118="S"),"URGS",IF(AND(AD119="N",AD118="F",AE118="F"),"NFFF",IF(AND(AD119="N",AD118="D",AE118="F"),"NFF",IF(AND(AD119="N",AD118="D"),"NFO",IF(AND(AD119="N",AD118="S"),"NFS",IF(AND(AD119="N",AD118="F"),"NF",IF(AND(AD119="N",AD118="D"),"NF",IF(AD119="N","N",IF(AND(AD119="M",AD118="F"),"MF",IF(AND(AD119="M",AD118="D"),"MF",IF(AD119="M","M",IF(AND(AD119="T",AD118="F"),"TF",IF(AND(AD119="T",AD118="D"),"TF",IF(AD119="T","T",IF(AND(AD119="C",AD118="F"),"CF",IF(AND(AD119="C",AD118="D"),"CF",IF(AD119="C","C",IF(AND(AD119="L",AD118="F"),"LF",IF(AND(AD119="L",AD118="D"),"LF", IF(AD119="L","L",IF(AD119="SC","PS", IF(AD119="SA","PS",IF(AD119="TV","PS", IF(AD119="MI","PS", IF(AD119="MT","PS", IF(AD119="URG","URGO",""))))))))))))))))))))))))))</f>
        <v>T</v>
      </c>
      <c r="AE120" s="25" t="str">
        <f t="shared" ref="AE120" si="486">IF(AND(AE119="URG",AE118="S"),"URGS",IF(AND(AE119="N",AE118="F",AF118="F"),"NFFF",IF(AND(AE119="N",AE118="D",AF118="F"),"NFF",IF(AND(AE119="N",AE118="D"),"NFO",IF(AND(AE119="N",AE118="S"),"NFS",IF(AND(AE119="N",AE118="F"),"NF",IF(AND(AE119="N",AE118="D"),"NF",IF(AE119="N","N",IF(AND(AE119="M",AE118="F"),"MF",IF(AND(AE119="M",AE118="D"),"MF",IF(AE119="M","M",IF(AND(AE119="T",AE118="F"),"TF",IF(AND(AE119="T",AE118="D"),"TF",IF(AE119="T","T",IF(AND(AE119="C",AE118="F"),"CF",IF(AND(AE119="C",AE118="D"),"CF",IF(AE119="C","C",IF(AND(AE119="L",AE118="F"),"LF",IF(AND(AE119="L",AE118="D"),"LF", IF(AE119="L","L",IF(AE119="SC","PS", IF(AE119="SA","PS",IF(AE119="TV","PS", IF(AE119="MI","PS", IF(AE119="MT","PS", IF(AE119="URG","URGO",""))))))))))))))))))))))))))</f>
        <v>TF</v>
      </c>
      <c r="AF120" s="25" t="str">
        <f t="shared" ref="AF120" si="487">IF(AND(AF119="URG",AF118="S"),"URGS",IF(AND(AF119="N",AF118="F",AG118="F"),"NFFF",IF(AND(AF119="N",AF118="D",AG118="F"),"NFF",IF(AND(AF119="N",AF118="D"),"NFO",IF(AND(AF119="N",AF118="S"),"NFS",IF(AND(AF119="N",AF118="F"),"NF",IF(AND(AF119="N",AF118="D"),"NF",IF(AF119="N","N",IF(AND(AF119="M",AF118="F"),"MF",IF(AND(AF119="M",AF118="D"),"MF",IF(AF119="M","M",IF(AND(AF119="T",AF118="F"),"TF",IF(AND(AF119="T",AF118="D"),"TF",IF(AF119="T","T",IF(AND(AF119="C",AF118="F"),"CF",IF(AND(AF119="C",AF118="D"),"CF",IF(AF119="C","C",IF(AND(AF119="L",AF118="F"),"LF",IF(AND(AF119="L",AF118="D"),"LF", IF(AF119="L","L",IF(AF119="SC","PS", IF(AF119="SA","PS",IF(AF119="TV","PS", IF(AF119="MI","PS", IF(AF119="MT","PS", IF(AF119="URG","URGO",""))))))))))))))))))))))))))</f>
        <v>T</v>
      </c>
      <c r="AG120" s="25" t="str">
        <f t="shared" ref="AG120" si="488">IF(AND(AG119="URG",AG118="S"),"URGS",IF(AND(AG119="N",AG118="F",AH118="F"),"NFFF",IF(AND(AG119="N",AG118="D",AH118="F"),"NFF",IF(AND(AG119="N",AG118="D"),"NFO",IF(AND(AG119="N",AG118="S"),"NFS",IF(AND(AG119="N",AG118="F"),"NF",IF(AND(AG119="N",AG118="D"),"NF",IF(AG119="N","N",IF(AND(AG119="M",AG118="F"),"MF",IF(AND(AG119="M",AG118="D"),"MF",IF(AG119="M","M",IF(AND(AG119="T",AG118="F"),"TF",IF(AND(AG119="T",AG118="D"),"TF",IF(AG119="T","T",IF(AND(AG119="C",AG118="F"),"CF",IF(AND(AG119="C",AG118="D"),"CF",IF(AG119="C","C",IF(AND(AG119="L",AG118="F"),"LF",IF(AND(AG119="L",AG118="D"),"LF", IF(AG119="L","L",IF(AG119="SC","PS", IF(AG119="SA","PS",IF(AG119="TV","PS", IF(AG119="MI","PS", IF(AG119="MT","PS", IF(AG119="URG","URGO",""))))))))))))))))))))))))))</f>
        <v>T</v>
      </c>
      <c r="AH120" s="25" t="str">
        <f t="shared" ref="AH120" si="489">IF(AND(AH119="URG",AH118="S"),"URGS",IF(AND(AH119="N",AH118="F",AI118="F"),"NFFF",IF(AND(AH119="N",AH118="D",AI118="F"),"NFF",IF(AND(AH119="N",AH118="D"),"NFO",IF(AND(AH119="N",AH118="S"),"NFS",IF(AND(AH119="N",AH118="F"),"NF",IF(AND(AH119="N",AH118="D"),"NF",IF(AH119="N","N",IF(AND(AH119="M",AH118="F"),"MF",IF(AND(AH119="M",AH118="D"),"MF",IF(AH119="M","M",IF(AND(AH119="T",AH118="F"),"TF",IF(AND(AH119="T",AH118="D"),"TF",IF(AH119="T","T",IF(AND(AH119="C",AH118="F"),"CF",IF(AND(AH119="C",AH118="D"),"CF",IF(AH119="C","C",IF(AND(AH119="L",AH118="F"),"LF",IF(AND(AH119="L",AH118="D"),"LF", IF(AH119="L","L",IF(AH119="SC","PS", IF(AH119="SA","PS",IF(AH119="TV","PS", IF(AH119="MI","PS", IF(AH119="MT","PS", IF(AH119="URG","URGO",""))))))))))))))))))))))))))</f>
        <v>T</v>
      </c>
      <c r="AI120" s="25" t="str">
        <f t="shared" ref="AI120" si="490">IF(AND(AI119="URG",AI118="S"),"URGS",IF(AND(AI119="N",AI118="F",AJ118="F"),"NFFF",IF(AND(AI119="N",AI118="D",AJ118="F"),"NFF",IF(AND(AI119="N",AI118="D"),"NFO",IF(AND(AI119="N",AI118="S"),"NFS",IF(AND(AI119="N",AI118="F"),"NF",IF(AND(AI119="N",AI118="D"),"NF",IF(AI119="N","N",IF(AND(AI119="M",AI118="F"),"MF",IF(AND(AI119="M",AI118="D"),"MF",IF(AI119="M","M",IF(AND(AI119="T",AI118="F"),"TF",IF(AND(AI119="T",AI118="D"),"TF",IF(AI119="T","T",IF(AND(AI119="C",AI118="F"),"CF",IF(AND(AI119="C",AI118="D"),"CF",IF(AI119="C","C",IF(AND(AI119="L",AI118="F"),"LF",IF(AND(AI119="L",AI118="D"),"LF", IF(AI119="L","L",IF(AI119="SC","PS", IF(AI119="SA","PS",IF(AI119="TV","PS", IF(AI119="MI","PS", IF(AI119="MT","PS", IF(AI119="URG","URGO",""))))))))))))))))))))))))))</f>
        <v/>
      </c>
    </row>
    <row r="121" spans="1:35" x14ac:dyDescent="0.2">
      <c r="A121" s="26" t="s">
        <v>24</v>
      </c>
      <c r="B121" s="27">
        <f t="shared" ref="B121:B128" si="491">SUM(E121:AK121)</f>
        <v>130</v>
      </c>
      <c r="C121" s="158">
        <f>B117/240</f>
        <v>8640.972083333334</v>
      </c>
      <c r="D121" s="28">
        <f>B121*C121*0</f>
        <v>0</v>
      </c>
      <c r="E121" s="59">
        <f>IF(E125&gt;0,(IF(AND(E120="PS",E118="S"),4,IF(E120="M",6,IF(E120="T",7,IF(E120="C",11,IF(E120="N",0,IF(E120="NF",0,IF(E120="NFO",0, IF(E120="URGS",4,IF(E120="URGO",8, IF(E120="PS",8,""))))))))))-E125), IF(AND(E120="PS",E118="S"),4,IF(E120="M",6,IF(E120="T",5,IF(E120="C",11,IF(E120="N",0,IF(E120="NF",0,IF(E120="NFO",0, IF(E120="URGS",4,IF(E120="URGO",8, IF(E120="PS",8,"")))))))))))</f>
        <v>5</v>
      </c>
      <c r="F121" s="59">
        <f>IF(F125&gt;0,(IF(AND(F120="PS",F118="S"),4,IF(F120="M",6,IF(F120="T",7,IF(F120="C",11,IF(F120="N",0,IF(F120="NF",0,IF(F120="NFO",0, IF(F120="URGS",4,IF(F120="URGO",8, IF(F120="PS",8,""))))))))))-F125), IF(AND(F120="PS",F118="S"),4,IF(F120="M",6,IF(F120="T",5,IF(F120="C",11,IF(F120="N",0,IF(F120="NF",0,IF(F120="NFO",0, IF(F120="URGS",4,IF(F120="URGO",8, IF(F120="PS",8,"")))))))))))</f>
        <v>5</v>
      </c>
      <c r="G121" s="59">
        <f>IF(G125&gt;0,(IF(AND(G120="PS",G118="S"),4,IF(G120="M",6,IF(G120="T",7,IF(G120="C",11,IF(G120="N",0,IF(G120="NF",0,IF(G120="NFO",0, IF(G120="URGS",4,IF(G120="URGO",8, IF(G120="PS",8,""))))))))))-G125), IF(AND(G120="PS",G118="S"),4,IF(G120="M",6,IF(G120="T",5,IF(G120="C",11,IF(G120="N",0,IF(G120="NF",0,IF(G120="NFO",0, IF(G120="URGS",4,IF(G120="URGO",8, IF(G120="PS",8,"")))))))))))</f>
        <v>5</v>
      </c>
      <c r="H121" s="59">
        <f t="shared" ref="H121" si="492">IF(H125&gt;0,(IF(AND(H120="PS",H118="S"),4,IF(H120="M",6,IF(H120="T",7,IF(H120="C",11,IF(H120="N",0,IF(H120="NF",0,IF(H120="NFO",0, IF(H120="URGS",4,IF(H120="URGO",8, IF(H120="PS",8,""))))))))))-H125), IF(AND(H120="PS",H118="S"),4,IF(H120="M",6,IF(H120="T",5,IF(H120="C",11,IF(H120="N",0,IF(H120="NF",0,IF(H120="NFO",0, IF(H120="URGS",4,IF(H120="URGO",8, IF(H120="PS",8,"")))))))))))</f>
        <v>5</v>
      </c>
      <c r="I121" s="59">
        <f t="shared" ref="I121" si="493">IF(I125&gt;0,(IF(AND(I120="PS",I118="S"),4,IF(I120="M",6,IF(I120="T",7,IF(I120="C",11,IF(I120="N",0,IF(I120="NF",0,IF(I120="NFO",0, IF(I120="URGS",4,IF(I120="URGO",8, IF(I120="PS",8,""))))))))))-I125), IF(AND(I120="PS",I118="S"),4,IF(I120="M",6,IF(I120="T",5,IF(I120="C",11,IF(I120="N",0,IF(I120="NF",0,IF(I120="NFO",0, IF(I120="URGS",4,IF(I120="URGO",8, IF(I120="PS",8,"")))))))))))</f>
        <v>5</v>
      </c>
      <c r="J121" s="59" t="str">
        <f t="shared" ref="J121" si="494">IF(J125&gt;0,(IF(AND(J120="PS",J118="S"),4,IF(J120="M",6,IF(J120="T",7,IF(J120="C",11,IF(J120="N",0,IF(J120="NF",0,IF(J120="NFO",0, IF(J120="URGS",4,IF(J120="URGO",8, IF(J120="PS",8,""))))))))))-J125), IF(AND(J120="PS",J118="S"),4,IF(J120="M",6,IF(J120="T",5,IF(J120="C",11,IF(J120="N",0,IF(J120="NF",0,IF(J120="NFO",0, IF(J120="URGS",4,IF(J120="URGO",8, IF(J120="PS",8,"")))))))))))</f>
        <v/>
      </c>
      <c r="K121" s="59">
        <f t="shared" ref="K121" si="495">IF(K125&gt;0,(IF(AND(K120="PS",K118="S"),4,IF(K120="M",6,IF(K120="T",7,IF(K120="C",11,IF(K120="N",0,IF(K120="NF",0,IF(K120="NFO",0, IF(K120="URGS",4,IF(K120="URGO",8, IF(K120="PS",8,""))))))))))-K125), IF(AND(K120="PS",K118="S"),4,IF(K120="M",6,IF(K120="T",5,IF(K120="C",11,IF(K120="N",0,IF(K120="NF",0,IF(K120="NFO",0, IF(K120="URGS",4,IF(K120="URGO",8, IF(K120="PS",8,"")))))))))))</f>
        <v>5</v>
      </c>
      <c r="L121" s="59">
        <f t="shared" ref="L121" si="496">IF(L125&gt;0,(IF(AND(L120="PS",L118="S"),4,IF(L120="M",6,IF(L120="T",7,IF(L120="C",11,IF(L120="N",0,IF(L120="NF",0,IF(L120="NFO",0, IF(L120="URGS",4,IF(L120="URGO",8, IF(L120="PS",8,""))))))))))-L125), IF(AND(L120="PS",L118="S"),4,IF(L120="M",6,IF(L120="T",5,IF(L120="C",11,IF(L120="N",0,IF(L120="NF",0,IF(L120="NFO",0, IF(L120="URGS",4,IF(L120="URGO",8, IF(L120="PS",8,"")))))))))))</f>
        <v>5</v>
      </c>
      <c r="M121" s="59">
        <f t="shared" ref="M121" si="497">IF(M125&gt;0,(IF(AND(M120="PS",M118="S"),4,IF(M120="M",6,IF(M120="T",7,IF(M120="C",11,IF(M120="N",0,IF(M120="NF",0,IF(M120="NFO",0, IF(M120="URGS",4,IF(M120="URGO",8, IF(M120="PS",8,""))))))))))-M125), IF(AND(M120="PS",M118="S"),4,IF(M120="M",6,IF(M120="T",5,IF(M120="C",11,IF(M120="N",0,IF(M120="NF",0,IF(M120="NFO",0, IF(M120="URGS",4,IF(M120="URGO",8, IF(M120="PS",8,"")))))))))))</f>
        <v>5</v>
      </c>
      <c r="N121" s="59">
        <f t="shared" ref="N121" si="498">IF(N125&gt;0,(IF(AND(N120="PS",N118="S"),4,IF(N120="M",6,IF(N120="T",7,IF(N120="C",11,IF(N120="N",0,IF(N120="NF",0,IF(N120="NFO",0, IF(N120="URGS",4,IF(N120="URGO",8, IF(N120="PS",8,""))))))))))-N125), IF(AND(N120="PS",N118="S"),4,IF(N120="M",6,IF(N120="T",5,IF(N120="C",11,IF(N120="N",0,IF(N120="NF",0,IF(N120="NFO",0, IF(N120="URGS",4,IF(N120="URGO",8, IF(N120="PS",8,"")))))))))))</f>
        <v>5</v>
      </c>
      <c r="O121" s="59">
        <f t="shared" ref="O121" si="499">IF(O125&gt;0,(IF(AND(O120="PS",O118="S"),4,IF(O120="M",6,IF(O120="T",7,IF(O120="C",11,IF(O120="N",0,IF(O120="NF",0,IF(O120="NFO",0, IF(O120="URGS",4,IF(O120="URGO",8, IF(O120="PS",8,""))))))))))-O125), IF(AND(O120="PS",O118="S"),4,IF(O120="M",6,IF(O120="T",5,IF(O120="C",11,IF(O120="N",0,IF(O120="NF",0,IF(O120="NFO",0, IF(O120="URGS",4,IF(O120="URGO",8, IF(O120="PS",8,"")))))))))))</f>
        <v>5</v>
      </c>
      <c r="P121" s="59">
        <f t="shared" ref="P121" si="500">IF(P125&gt;0,(IF(AND(P120="PS",P118="S"),4,IF(P120="M",6,IF(P120="T",7,IF(P120="C",11,IF(P120="N",0,IF(P120="NF",0,IF(P120="NFO",0, IF(P120="URGS",4,IF(P120="URGO",8, IF(P120="PS",8,""))))))))))-P125), IF(AND(P120="PS",P118="S"),4,IF(P120="M",6,IF(P120="T",5,IF(P120="C",11,IF(P120="N",0,IF(P120="NF",0,IF(P120="NFO",0, IF(P120="URGS",4,IF(P120="URGO",8, IF(P120="PS",8,"")))))))))))</f>
        <v>5</v>
      </c>
      <c r="Q121" s="59" t="str">
        <f t="shared" ref="Q121" si="501">IF(Q125&gt;0,(IF(AND(Q120="PS",Q118="S"),4,IF(Q120="M",6,IF(Q120="T",7,IF(Q120="C",11,IF(Q120="N",0,IF(Q120="NF",0,IF(Q120="NFO",0, IF(Q120="URGS",4,IF(Q120="URGO",8, IF(Q120="PS",8,""))))))))))-Q125), IF(AND(Q120="PS",Q118="S"),4,IF(Q120="M",6,IF(Q120="T",5,IF(Q120="C",11,IF(Q120="N",0,IF(Q120="NF",0,IF(Q120="NFO",0, IF(Q120="URGS",4,IF(Q120="URGO",8, IF(Q120="PS",8,"")))))))))))</f>
        <v/>
      </c>
      <c r="R121" s="59">
        <f t="shared" ref="R121" si="502">IF(R125&gt;0,(IF(AND(R120="PS",R118="S"),4,IF(R120="M",6,IF(R120="T",7,IF(R120="C",11,IF(R120="N",0,IF(R120="NF",0,IF(R120="NFO",0, IF(R120="URGS",4,IF(R120="URGO",8, IF(R120="PS",8,""))))))))))-R125), IF(AND(R120="PS",R118="S"),4,IF(R120="M",6,IF(R120="T",5,IF(R120="C",11,IF(R120="N",0,IF(R120="NF",0,IF(R120="NFO",0, IF(R120="URGS",4,IF(R120="URGO",8, IF(R120="PS",8,"")))))))))))</f>
        <v>5</v>
      </c>
      <c r="S121" s="59">
        <f t="shared" ref="S121" si="503">IF(S125&gt;0,(IF(AND(S120="PS",S118="S"),4,IF(S120="M",6,IF(S120="T",7,IF(S120="C",11,IF(S120="N",0,IF(S120="NF",0,IF(S120="NFO",0, IF(S120="URGS",4,IF(S120="URGO",8, IF(S120="PS",8,""))))))))))-S125), IF(AND(S120="PS",S118="S"),4,IF(S120="M",6,IF(S120="T",5,IF(S120="C",11,IF(S120="N",0,IF(S120="NF",0,IF(S120="NFO",0, IF(S120="URGS",4,IF(S120="URGO",8, IF(S120="PS",8,"")))))))))))</f>
        <v>5</v>
      </c>
      <c r="T121" s="59">
        <f t="shared" ref="T121" si="504">IF(T125&gt;0,(IF(AND(T120="PS",T118="S"),4,IF(T120="M",6,IF(T120="T",7,IF(T120="C",11,IF(T120="N",0,IF(T120="NF",0,IF(T120="NFO",0, IF(T120="URGS",4,IF(T120="URGO",8, IF(T120="PS",8,""))))))))))-T125), IF(AND(T120="PS",T118="S"),4,IF(T120="M",6,IF(T120="T",5,IF(T120="C",11,IF(T120="N",0,IF(T120="NF",0,IF(T120="NFO",0, IF(T120="URGS",4,IF(T120="URGO",8, IF(T120="PS",8,"")))))))))))</f>
        <v>5</v>
      </c>
      <c r="U121" s="59">
        <f t="shared" ref="U121" si="505">IF(U125&gt;0,(IF(AND(U120="PS",U118="S"),4,IF(U120="M",6,IF(U120="T",7,IF(U120="C",11,IF(U120="N",0,IF(U120="NF",0,IF(U120="NFO",0, IF(U120="URGS",4,IF(U120="URGO",8, IF(U120="PS",8,""))))))))))-U125), IF(AND(U120="PS",U118="S"),4,IF(U120="M",6,IF(U120="T",5,IF(U120="C",11,IF(U120="N",0,IF(U120="NF",0,IF(U120="NFO",0, IF(U120="URGS",4,IF(U120="URGO",8, IF(U120="PS",8,"")))))))))))</f>
        <v>5</v>
      </c>
      <c r="V121" s="59">
        <f t="shared" ref="V121" si="506">IF(V125&gt;0,(IF(AND(V120="PS",V118="S"),4,IF(V120="M",6,IF(V120="T",7,IF(V120="C",11,IF(V120="N",0,IF(V120="NF",0,IF(V120="NFO",0, IF(V120="URGS",4,IF(V120="URGO",8, IF(V120="PS",8,""))))))))))-V125), IF(AND(V120="PS",V118="S"),4,IF(V120="M",6,IF(V120="T",5,IF(V120="C",11,IF(V120="N",0,IF(V120="NF",0,IF(V120="NFO",0, IF(V120="URGS",4,IF(V120="URGO",8, IF(V120="PS",8,"")))))))))))</f>
        <v>5</v>
      </c>
      <c r="W121" s="59">
        <f t="shared" ref="W121" si="507">IF(W125&gt;0,(IF(AND(W120="PS",W118="S"),4,IF(W120="M",6,IF(W120="T",7,IF(W120="C",11,IF(W120="N",0,IF(W120="NF",0,IF(W120="NFO",0, IF(W120="URGS",4,IF(W120="URGO",8, IF(W120="PS",8,""))))))))))-W125), IF(AND(W120="PS",W118="S"),4,IF(W120="M",6,IF(W120="T",5,IF(W120="C",11,IF(W120="N",0,IF(W120="NF",0,IF(W120="NFO",0, IF(W120="URGS",4,IF(W120="URGO",8, IF(W120="PS",8,"")))))))))))</f>
        <v>5</v>
      </c>
      <c r="X121" s="59" t="str">
        <f t="shared" ref="X121" si="508">IF(X125&gt;0,(IF(AND(X120="PS",X118="S"),4,IF(X120="M",6,IF(X120="T",7,IF(X120="C",11,IF(X120="N",0,IF(X120="NF",0,IF(X120="NFO",0, IF(X120="URGS",4,IF(X120="URGO",8, IF(X120="PS",8,""))))))))))-X125), IF(AND(X120="PS",X118="S"),4,IF(X120="M",6,IF(X120="T",5,IF(X120="C",11,IF(X120="N",0,IF(X120="NF",0,IF(X120="NFO",0, IF(X120="URGS",4,IF(X120="URGO",8, IF(X120="PS",8,"")))))))))))</f>
        <v/>
      </c>
      <c r="Y121" s="59">
        <f t="shared" ref="Y121" si="509">IF(Y125&gt;0,(IF(AND(Y120="PS",Y118="S"),4,IF(Y120="M",6,IF(Y120="T",7,IF(Y120="C",11,IF(Y120="N",0,IF(Y120="NF",0,IF(Y120="NFO",0, IF(Y120="URGS",4,IF(Y120="URGO",8, IF(Y120="PS",8,""))))))))))-Y125), IF(AND(Y120="PS",Y118="S"),4,IF(Y120="M",6,IF(Y120="T",5,IF(Y120="C",11,IF(Y120="N",0,IF(Y120="NF",0,IF(Y120="NFO",0, IF(Y120="URGS",4,IF(Y120="URGO",8, IF(Y120="PS",8,"")))))))))))</f>
        <v>5</v>
      </c>
      <c r="Z121" s="59">
        <f t="shared" ref="Z121" si="510">IF(Z125&gt;0,(IF(AND(Z120="PS",Z118="S"),4,IF(Z120="M",6,IF(Z120="T",7,IF(Z120="C",11,IF(Z120="N",0,IF(Z120="NF",0,IF(Z120="NFO",0, IF(Z120="URGS",4,IF(Z120="URGO",8, IF(Z120="PS",8,""))))))))))-Z125), IF(AND(Z120="PS",Z118="S"),4,IF(Z120="M",6,IF(Z120="T",5,IF(Z120="C",11,IF(Z120="N",0,IF(Z120="NF",0,IF(Z120="NFO",0, IF(Z120="URGS",4,IF(Z120="URGO",8, IF(Z120="PS",8,"")))))))))))</f>
        <v>5</v>
      </c>
      <c r="AA121" s="59">
        <f t="shared" ref="AA121" si="511">IF(AA125&gt;0,(IF(AND(AA120="PS",AA118="S"),4,IF(AA120="M",6,IF(AA120="T",7,IF(AA120="C",11,IF(AA120="N",0,IF(AA120="NF",0,IF(AA120="NFO",0, IF(AA120="URGS",4,IF(AA120="URGO",8, IF(AA120="PS",8,""))))))))))-AA125), IF(AND(AA120="PS",AA118="S"),4,IF(AA120="M",6,IF(AA120="T",5,IF(AA120="C",11,IF(AA120="N",0,IF(AA120="NF",0,IF(AA120="NFO",0, IF(AA120="URGS",4,IF(AA120="URGO",8, IF(AA120="PS",8,"")))))))))))</f>
        <v>5</v>
      </c>
      <c r="AB121" s="59">
        <f t="shared" ref="AB121" si="512">IF(AB125&gt;0,(IF(AND(AB120="PS",AB118="S"),4,IF(AB120="M",6,IF(AB120="T",7,IF(AB120="C",11,IF(AB120="N",0,IF(AB120="NF",0,IF(AB120="NFO",0, IF(AB120="URGS",4,IF(AB120="URGO",8, IF(AB120="PS",8,""))))))))))-AB125), IF(AND(AB120="PS",AB118="S"),4,IF(AB120="M",6,IF(AB120="T",5,IF(AB120="C",11,IF(AB120="N",0,IF(AB120="NF",0,IF(AB120="NFO",0, IF(AB120="URGS",4,IF(AB120="URGO",8, IF(AB120="PS",8,"")))))))))))</f>
        <v>5</v>
      </c>
      <c r="AC121" s="59">
        <f t="shared" ref="AC121" si="513">IF(AC125&gt;0,(IF(AND(AC120="PS",AC118="S"),4,IF(AC120="M",6,IF(AC120="T",7,IF(AC120="C",11,IF(AC120="N",0,IF(AC120="NF",0,IF(AC120="NFO",0, IF(AC120="URGS",4,IF(AC120="URGO",8, IF(AC120="PS",8,""))))))))))-AC125), IF(AND(AC120="PS",AC118="S"),4,IF(AC120="M",6,IF(AC120="T",5,IF(AC120="C",11,IF(AC120="N",0,IF(AC120="NF",0,IF(AC120="NFO",0, IF(AC120="URGS",4,IF(AC120="URGO",8, IF(AC120="PS",8,"")))))))))))</f>
        <v>5</v>
      </c>
      <c r="AD121" s="59">
        <f t="shared" ref="AD121" si="514">IF(AD125&gt;0,(IF(AND(AD120="PS",AD118="S"),4,IF(AD120="M",6,IF(AD120="T",7,IF(AD120="C",11,IF(AD120="N",0,IF(AD120="NF",0,IF(AD120="NFO",0, IF(AD120="URGS",4,IF(AD120="URGO",8, IF(AD120="PS",8,""))))))))))-AD125), IF(AND(AD120="PS",AD118="S"),4,IF(AD120="M",6,IF(AD120="T",5,IF(AD120="C",11,IF(AD120="N",0,IF(AD120="NF",0,IF(AD120="NFO",0, IF(AD120="URGS",4,IF(AD120="URGO",8, IF(AD120="PS",8,"")))))))))))</f>
        <v>5</v>
      </c>
      <c r="AE121" s="59" t="str">
        <f t="shared" ref="AE121" si="515">IF(AE125&gt;0,(IF(AND(AE120="PS",AE118="S"),4,IF(AE120="M",6,IF(AE120="T",7,IF(AE120="C",11,IF(AE120="N",0,IF(AE120="NF",0,IF(AE120="NFO",0, IF(AE120="URGS",4,IF(AE120="URGO",8, IF(AE120="PS",8,""))))))))))-AE125), IF(AND(AE120="PS",AE118="S"),4,IF(AE120="M",6,IF(AE120="T",5,IF(AE120="C",11,IF(AE120="N",0,IF(AE120="NF",0,IF(AE120="NFO",0, IF(AE120="URGS",4,IF(AE120="URGO",8, IF(AE120="PS",8,"")))))))))))</f>
        <v/>
      </c>
      <c r="AF121" s="59">
        <f t="shared" ref="AF121" si="516">IF(AF125&gt;0,(IF(AND(AF120="PS",AF118="S"),4,IF(AF120="M",6,IF(AF120="T",7,IF(AF120="C",11,IF(AF120="N",0,IF(AF120="NF",0,IF(AF120="NFO",0, IF(AF120="URGS",4,IF(AF120="URGO",8, IF(AF120="PS",8,""))))))))))-AF125), IF(AND(AF120="PS",AF118="S"),4,IF(AF120="M",6,IF(AF120="T",5,IF(AF120="C",11,IF(AF120="N",0,IF(AF120="NF",0,IF(AF120="NFO",0, IF(AF120="URGS",4,IF(AF120="URGO",8, IF(AF120="PS",8,"")))))))))))</f>
        <v>5</v>
      </c>
      <c r="AG121" s="59">
        <f t="shared" ref="AG121" si="517">IF(AG125&gt;0,(IF(AND(AG120="PS",AG118="S"),4,IF(AG120="M",6,IF(AG120="T",7,IF(AG120="C",11,IF(AG120="N",0,IF(AG120="NF",0,IF(AG120="NFO",0, IF(AG120="URGS",4,IF(AG120="URGO",8, IF(AG120="PS",8,""))))))))))-AG125), IF(AND(AG120="PS",AG118="S"),4,IF(AG120="M",6,IF(AG120="T",5,IF(AG120="C",11,IF(AG120="N",0,IF(AG120="NF",0,IF(AG120="NFO",0, IF(AG120="URGS",4,IF(AG120="URGO",8, IF(AG120="PS",8,"")))))))))))</f>
        <v>5</v>
      </c>
      <c r="AH121" s="59">
        <f t="shared" ref="AH121" si="518">IF(AH125&gt;0,(IF(AND(AH120="PS",AH118="S"),4,IF(AH120="M",6,IF(AH120="T",7,IF(AH120="C",11,IF(AH120="N",0,IF(AH120="NF",0,IF(AH120="NFO",0, IF(AH120="URGS",4,IF(AH120="URGO",8, IF(AH120="PS",8,""))))))))))-AH125), IF(AND(AH120="PS",AH118="S"),4,IF(AH120="M",6,IF(AH120="T",5,IF(AH120="C",11,IF(AH120="N",0,IF(AH120="NF",0,IF(AH120="NFO",0, IF(AH120="URGS",4,IF(AH120="URGO",8, IF(AH120="PS",8,"")))))))))))</f>
        <v>5</v>
      </c>
      <c r="AI121" s="59" t="str">
        <f t="shared" ref="AI121" si="519">IF(AI125&gt;0,(IF(AND(AI120="PS",AI118="S"),4,IF(AI120="M",6,IF(AI120="T",7,IF(AI120="C",11,IF(AI120="N",0,IF(AI120="NF",0,IF(AI120="NFO",0, IF(AI120="URGS",4,IF(AI120="URGO",8, IF(AI120="PS",8,""))))))))))-AI125), IF(AND(AI120="PS",AI118="S"),4,IF(AI120="M",6,IF(AI120="T",5,IF(AI120="C",11,IF(AI120="N",0,IF(AI120="NF",0,IF(AI120="NFO",0, IF(AI120="URGS",4,IF(AI120="URGO",8, IF(AI120="PS",8,"")))))))))))</f>
        <v/>
      </c>
    </row>
    <row r="122" spans="1:35" x14ac:dyDescent="0.2">
      <c r="A122" s="24" t="s">
        <v>28</v>
      </c>
      <c r="B122" s="27">
        <f t="shared" si="491"/>
        <v>78</v>
      </c>
      <c r="C122" s="159">
        <f>B117/240*35%</f>
        <v>3024.3402291666666</v>
      </c>
      <c r="D122" s="30">
        <f t="shared" ref="D122:D128" si="520">B122*C122</f>
        <v>235898.53787500001</v>
      </c>
      <c r="E122" s="29">
        <f>IF(E126&gt;0,(IF(E120="T",3,IF(E120="C",0,IF(E120="N",11,IF(E120="NF",6, IF(E120="NFO",6, IF(E120="NFS",2,""))))))-E126), IF(E120="T",3,IF(E120="C",0,IF(E120="N",8,IF(E120="NF",6, IF(E120="NFO",6, IF(E120="NFS",2,"")))))))</f>
        <v>3</v>
      </c>
      <c r="F122" s="29">
        <f>IF(F126&gt;0,(IF(F120="T",3,IF(F120="C",0,IF(F120="N",11,IF(F120="NF",6, IF(F120="NFO",6, IF(F120="NFS",2,""))))))-F126), IF(F120="T",3,IF(F120="C",0,IF(F120="N",8,IF(F120="NF",6, IF(F120="NFO",6, IF(F120="NFS",2,"")))))))</f>
        <v>3</v>
      </c>
      <c r="G122" s="29">
        <f>IF(G126&gt;0,(IF(G120="T",3,IF(G120="C",0,IF(G120="N",11,IF(G120="NF",6, IF(G120="NFO",6, IF(G120="NFS",2,""))))))-G126), IF(G120="T",3,IF(G120="C",0,IF(G120="N",8,IF(G120="NF",6, IF(G120="NFO",6, IF(G120="NFS",2,"")))))))</f>
        <v>3</v>
      </c>
      <c r="H122" s="29">
        <f t="shared" ref="H122:AI122" si="521">IF(H126&gt;0,(IF(H120="T",3,IF(H120="C",0,IF(H120="N",11,IF(H120="NF",6, IF(H120="NFO",6, IF(H120="NFS",2,""))))))-H126), IF(H120="T",3,IF(H120="C",0,IF(H120="N",8,IF(H120="NF",6, IF(H120="NFO",6, IF(H120="NFS",2,"")))))))</f>
        <v>3</v>
      </c>
      <c r="I122" s="29">
        <f t="shared" si="521"/>
        <v>3</v>
      </c>
      <c r="J122" s="29" t="str">
        <f t="shared" si="521"/>
        <v/>
      </c>
      <c r="K122" s="29">
        <f t="shared" si="521"/>
        <v>3</v>
      </c>
      <c r="L122" s="29">
        <f t="shared" si="521"/>
        <v>3</v>
      </c>
      <c r="M122" s="29">
        <f t="shared" si="521"/>
        <v>3</v>
      </c>
      <c r="N122" s="29">
        <f t="shared" si="521"/>
        <v>3</v>
      </c>
      <c r="O122" s="29">
        <f t="shared" si="521"/>
        <v>3</v>
      </c>
      <c r="P122" s="29">
        <f t="shared" si="521"/>
        <v>3</v>
      </c>
      <c r="Q122" s="29" t="str">
        <f t="shared" si="521"/>
        <v/>
      </c>
      <c r="R122" s="29">
        <f t="shared" si="521"/>
        <v>3</v>
      </c>
      <c r="S122" s="29">
        <f t="shared" si="521"/>
        <v>3</v>
      </c>
      <c r="T122" s="29">
        <f t="shared" si="521"/>
        <v>3</v>
      </c>
      <c r="U122" s="29">
        <f t="shared" si="521"/>
        <v>3</v>
      </c>
      <c r="V122" s="29">
        <f t="shared" si="521"/>
        <v>3</v>
      </c>
      <c r="W122" s="29">
        <f t="shared" si="521"/>
        <v>3</v>
      </c>
      <c r="X122" s="29" t="str">
        <f t="shared" si="521"/>
        <v/>
      </c>
      <c r="Y122" s="29">
        <f t="shared" si="521"/>
        <v>3</v>
      </c>
      <c r="Z122" s="29">
        <f t="shared" si="521"/>
        <v>3</v>
      </c>
      <c r="AA122" s="29">
        <f t="shared" si="521"/>
        <v>3</v>
      </c>
      <c r="AB122" s="29">
        <f t="shared" si="521"/>
        <v>3</v>
      </c>
      <c r="AC122" s="29">
        <f t="shared" si="521"/>
        <v>3</v>
      </c>
      <c r="AD122" s="29">
        <f t="shared" si="521"/>
        <v>3</v>
      </c>
      <c r="AE122" s="29" t="str">
        <f t="shared" si="521"/>
        <v/>
      </c>
      <c r="AF122" s="29">
        <f t="shared" si="521"/>
        <v>3</v>
      </c>
      <c r="AG122" s="29">
        <f t="shared" si="521"/>
        <v>3</v>
      </c>
      <c r="AH122" s="29">
        <f t="shared" si="521"/>
        <v>3</v>
      </c>
      <c r="AI122" s="29" t="str">
        <f t="shared" si="521"/>
        <v/>
      </c>
    </row>
    <row r="123" spans="1:35" x14ac:dyDescent="0.2">
      <c r="A123" s="24" t="s">
        <v>30</v>
      </c>
      <c r="B123" s="27">
        <f t="shared" si="491"/>
        <v>20</v>
      </c>
      <c r="C123" s="159">
        <f>B117/240*190%</f>
        <v>16417.846958333335</v>
      </c>
      <c r="D123" s="30">
        <f t="shared" si="520"/>
        <v>328356.93916666671</v>
      </c>
      <c r="E123" s="29" t="str">
        <f>IF(E127&gt;0, (IF(E120="MF",8,IF(E120="TF",7,IF(E120="CF",12,IF(E120="NF",0, IF(E120="NFS",0, IF(E120="NFF",0, IF(E120="NFFF",0,"")))))))-E127), IF(E120="MF",8,IF(E120="TF",5,IF(E120="CF",12,IF(E120="NF",0, IF(E120="NFS",0, IF(E120="NFF",0, IF(E120="NFFF",0,""))))))))</f>
        <v/>
      </c>
      <c r="F123" s="29" t="str">
        <f t="shared" ref="F123:AI123" si="522">IF(F127&gt;0, (IF(F120="MF",8,IF(F120="TF",7,IF(F120="CF",12,IF(F120="NF",0, IF(F120="NFS",0, IF(F120="NFF",0, IF(F120="NFFF",0,"")))))))-F127), IF(F120="MF",8,IF(F120="TF",5,IF(F120="CF",12,IF(F120="NF",0, IF(F120="NFS",0, IF(F120="NFF",0, IF(F120="NFFF",0,""))))))))</f>
        <v/>
      </c>
      <c r="G123" s="29" t="str">
        <f t="shared" si="522"/>
        <v/>
      </c>
      <c r="H123" s="29" t="str">
        <f t="shared" si="522"/>
        <v/>
      </c>
      <c r="I123" s="29" t="str">
        <f t="shared" si="522"/>
        <v/>
      </c>
      <c r="J123" s="29">
        <f t="shared" si="522"/>
        <v>5</v>
      </c>
      <c r="K123" s="29" t="str">
        <f t="shared" si="522"/>
        <v/>
      </c>
      <c r="L123" s="29" t="str">
        <f t="shared" si="522"/>
        <v/>
      </c>
      <c r="M123" s="29" t="str">
        <f t="shared" si="522"/>
        <v/>
      </c>
      <c r="N123" s="29" t="str">
        <f t="shared" si="522"/>
        <v/>
      </c>
      <c r="O123" s="29" t="str">
        <f t="shared" si="522"/>
        <v/>
      </c>
      <c r="P123" s="29" t="str">
        <f t="shared" si="522"/>
        <v/>
      </c>
      <c r="Q123" s="29">
        <f t="shared" si="522"/>
        <v>5</v>
      </c>
      <c r="R123" s="29" t="str">
        <f t="shared" si="522"/>
        <v/>
      </c>
      <c r="S123" s="29" t="str">
        <f t="shared" si="522"/>
        <v/>
      </c>
      <c r="T123" s="29" t="str">
        <f t="shared" si="522"/>
        <v/>
      </c>
      <c r="U123" s="29" t="str">
        <f t="shared" si="522"/>
        <v/>
      </c>
      <c r="V123" s="29" t="str">
        <f t="shared" si="522"/>
        <v/>
      </c>
      <c r="W123" s="29" t="str">
        <f t="shared" si="522"/>
        <v/>
      </c>
      <c r="X123" s="29">
        <f t="shared" si="522"/>
        <v>5</v>
      </c>
      <c r="Y123" s="29" t="str">
        <f t="shared" si="522"/>
        <v/>
      </c>
      <c r="Z123" s="29" t="str">
        <f t="shared" si="522"/>
        <v/>
      </c>
      <c r="AA123" s="29" t="str">
        <f t="shared" si="522"/>
        <v/>
      </c>
      <c r="AB123" s="29" t="str">
        <f t="shared" si="522"/>
        <v/>
      </c>
      <c r="AC123" s="29" t="str">
        <f t="shared" si="522"/>
        <v/>
      </c>
      <c r="AD123" s="29" t="str">
        <f t="shared" si="522"/>
        <v/>
      </c>
      <c r="AE123" s="29">
        <f t="shared" si="522"/>
        <v>5</v>
      </c>
      <c r="AF123" s="29" t="str">
        <f t="shared" si="522"/>
        <v/>
      </c>
      <c r="AG123" s="29" t="str">
        <f t="shared" si="522"/>
        <v/>
      </c>
      <c r="AH123" s="29" t="str">
        <f t="shared" si="522"/>
        <v/>
      </c>
      <c r="AI123" s="29" t="str">
        <f t="shared" si="522"/>
        <v/>
      </c>
    </row>
    <row r="124" spans="1:35" x14ac:dyDescent="0.2">
      <c r="A124" s="24" t="s">
        <v>31</v>
      </c>
      <c r="B124" s="27">
        <f t="shared" si="491"/>
        <v>12</v>
      </c>
      <c r="C124" s="159">
        <f>B117/240*225%</f>
        <v>19442.1871875</v>
      </c>
      <c r="D124" s="30">
        <f t="shared" si="520"/>
        <v>233306.24625</v>
      </c>
      <c r="E124" s="29" t="str">
        <f>IF(E128&gt;0,( IF(E120="TF",1,IF(E120="CF",1,IF(E120="NF",5, IF(E120="NFO",2, IF(E120="NFS",6, IF(E120="NFF",8, IF(E120="NFFF",8,"")))))))-E128), IF(E120="TF",3,IF(E120="CF",1,IF(E120="NF",2, IF(E120="NFO",2, IF(E120="NFS",6, IF(E120="NFF",8, IF(E120="NFFF",8,""))))))))</f>
        <v/>
      </c>
      <c r="F124" s="29" t="str">
        <f t="shared" ref="F124:AI124" si="523">IF(F128&gt;0,( IF(F120="TF",1,IF(F120="CF",1,IF(F120="NF",5, IF(F120="NFO",2, IF(F120="NFS",6, IF(F120="NFF",8, IF(F120="NFFF",8,"")))))))-F128), IF(F120="TF",3,IF(F120="CF",1,IF(F120="NF",2, IF(F120="NFO",2, IF(F120="NFS",6, IF(F120="NFF",8, IF(F120="NFFF",8,""))))))))</f>
        <v/>
      </c>
      <c r="G124" s="29" t="str">
        <f t="shared" si="523"/>
        <v/>
      </c>
      <c r="H124" s="29" t="str">
        <f t="shared" si="523"/>
        <v/>
      </c>
      <c r="I124" s="29" t="str">
        <f t="shared" si="523"/>
        <v/>
      </c>
      <c r="J124" s="29">
        <f t="shared" si="523"/>
        <v>3</v>
      </c>
      <c r="K124" s="29" t="str">
        <f t="shared" si="523"/>
        <v/>
      </c>
      <c r="L124" s="29" t="str">
        <f t="shared" si="523"/>
        <v/>
      </c>
      <c r="M124" s="29" t="str">
        <f t="shared" si="523"/>
        <v/>
      </c>
      <c r="N124" s="29" t="str">
        <f t="shared" si="523"/>
        <v/>
      </c>
      <c r="O124" s="29" t="str">
        <f t="shared" si="523"/>
        <v/>
      </c>
      <c r="P124" s="29" t="str">
        <f t="shared" si="523"/>
        <v/>
      </c>
      <c r="Q124" s="29">
        <f t="shared" si="523"/>
        <v>3</v>
      </c>
      <c r="R124" s="29" t="str">
        <f t="shared" si="523"/>
        <v/>
      </c>
      <c r="S124" s="29" t="str">
        <f t="shared" si="523"/>
        <v/>
      </c>
      <c r="T124" s="29" t="str">
        <f t="shared" si="523"/>
        <v/>
      </c>
      <c r="U124" s="29" t="str">
        <f t="shared" si="523"/>
        <v/>
      </c>
      <c r="V124" s="29" t="str">
        <f t="shared" si="523"/>
        <v/>
      </c>
      <c r="W124" s="29" t="str">
        <f t="shared" si="523"/>
        <v/>
      </c>
      <c r="X124" s="29">
        <f t="shared" si="523"/>
        <v>3</v>
      </c>
      <c r="Y124" s="29" t="str">
        <f t="shared" si="523"/>
        <v/>
      </c>
      <c r="Z124" s="29" t="str">
        <f t="shared" si="523"/>
        <v/>
      </c>
      <c r="AA124" s="29" t="str">
        <f t="shared" si="523"/>
        <v/>
      </c>
      <c r="AB124" s="29" t="str">
        <f t="shared" si="523"/>
        <v/>
      </c>
      <c r="AC124" s="29" t="str">
        <f t="shared" si="523"/>
        <v/>
      </c>
      <c r="AD124" s="29" t="str">
        <f t="shared" si="523"/>
        <v/>
      </c>
      <c r="AE124" s="29">
        <f t="shared" si="523"/>
        <v>3</v>
      </c>
      <c r="AF124" s="29" t="str">
        <f t="shared" si="523"/>
        <v/>
      </c>
      <c r="AG124" s="29" t="str">
        <f t="shared" si="523"/>
        <v/>
      </c>
      <c r="AH124" s="29" t="str">
        <f t="shared" si="523"/>
        <v/>
      </c>
      <c r="AI124" s="29" t="str">
        <f t="shared" si="523"/>
        <v/>
      </c>
    </row>
    <row r="125" spans="1:35" x14ac:dyDescent="0.2">
      <c r="A125" s="9" t="s">
        <v>32</v>
      </c>
      <c r="B125" s="27">
        <f t="shared" si="491"/>
        <v>0</v>
      </c>
      <c r="C125" s="30">
        <f>B117/240*125%</f>
        <v>10801.215104166668</v>
      </c>
      <c r="D125" s="30">
        <f t="shared" si="520"/>
        <v>0</v>
      </c>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29"/>
      <c r="AG125" s="29"/>
      <c r="AH125" s="29"/>
      <c r="AI125" s="29"/>
    </row>
    <row r="126" spans="1:35" x14ac:dyDescent="0.2">
      <c r="A126" s="9" t="s">
        <v>33</v>
      </c>
      <c r="B126" s="27">
        <f t="shared" si="491"/>
        <v>0</v>
      </c>
      <c r="C126" s="30">
        <f>B117/240*175%</f>
        <v>15121.701145833335</v>
      </c>
      <c r="D126" s="30">
        <f t="shared" si="520"/>
        <v>0</v>
      </c>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row>
    <row r="127" spans="1:35" x14ac:dyDescent="0.2">
      <c r="A127" s="9" t="s">
        <v>34</v>
      </c>
      <c r="B127" s="27">
        <f t="shared" si="491"/>
        <v>0</v>
      </c>
      <c r="C127" s="30">
        <f>B117/240*200%</f>
        <v>17281.944166666668</v>
      </c>
      <c r="D127" s="32">
        <f t="shared" si="520"/>
        <v>0</v>
      </c>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row>
    <row r="128" spans="1:35" x14ac:dyDescent="0.2">
      <c r="A128" s="9" t="s">
        <v>35</v>
      </c>
      <c r="B128" s="27">
        <f t="shared" si="491"/>
        <v>0</v>
      </c>
      <c r="C128" s="30">
        <f>B117/240*250%</f>
        <v>21602.430208333335</v>
      </c>
      <c r="D128" s="34">
        <f t="shared" si="520"/>
        <v>0</v>
      </c>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D128" s="35"/>
      <c r="AE128" s="35"/>
      <c r="AF128" s="35"/>
      <c r="AG128" s="35"/>
      <c r="AH128" s="35"/>
      <c r="AI128" s="35"/>
    </row>
    <row r="129" spans="1:35" x14ac:dyDescent="0.2">
      <c r="B129" s="37">
        <f>SUM(B121:B128)</f>
        <v>240</v>
      </c>
      <c r="C129" s="2"/>
      <c r="D129" s="38">
        <f>ROUND((SUM(D121:D128)),0)</f>
        <v>797562</v>
      </c>
      <c r="E129" s="39"/>
      <c r="F129" s="40"/>
      <c r="G129" s="41"/>
      <c r="H129" s="41"/>
      <c r="I129" s="41"/>
      <c r="J129" s="41"/>
      <c r="K129" s="41"/>
      <c r="L129" s="39"/>
      <c r="M129" s="40"/>
      <c r="N129" s="41"/>
      <c r="O129" s="41"/>
      <c r="P129" s="41"/>
      <c r="Q129" s="41"/>
      <c r="R129" s="41"/>
      <c r="S129" s="39"/>
      <c r="T129" s="40"/>
      <c r="U129" s="41"/>
      <c r="V129" s="41"/>
      <c r="W129" s="41"/>
      <c r="X129" s="41"/>
      <c r="Y129" s="41"/>
      <c r="Z129" s="39"/>
      <c r="AA129" s="39"/>
      <c r="AB129" s="41"/>
      <c r="AC129" s="41"/>
      <c r="AD129" s="41"/>
      <c r="AE129" s="41"/>
      <c r="AF129" s="41"/>
      <c r="AG129" s="39"/>
      <c r="AH129" s="41"/>
      <c r="AI129" s="41"/>
    </row>
    <row r="130" spans="1:35" x14ac:dyDescent="0.2">
      <c r="B130" s="43">
        <f>SUM(B121:B124)-$AL$4</f>
        <v>64</v>
      </c>
    </row>
    <row r="131" spans="1:35" x14ac:dyDescent="0.2">
      <c r="A131" s="9" t="s">
        <v>113</v>
      </c>
      <c r="B131" s="163">
        <f>B117</f>
        <v>2073833.3</v>
      </c>
      <c r="C131" s="164"/>
      <c r="D131" s="165"/>
      <c r="E131" s="10">
        <f t="shared" ref="E131:AF131" si="524">+D131+1</f>
        <v>1</v>
      </c>
      <c r="F131" s="10">
        <f t="shared" si="524"/>
        <v>2</v>
      </c>
      <c r="G131" s="10">
        <f t="shared" si="524"/>
        <v>3</v>
      </c>
      <c r="H131" s="10">
        <f t="shared" si="524"/>
        <v>4</v>
      </c>
      <c r="I131" s="10">
        <f t="shared" si="524"/>
        <v>5</v>
      </c>
      <c r="J131" s="10">
        <f t="shared" si="524"/>
        <v>6</v>
      </c>
      <c r="K131" s="10">
        <f t="shared" si="524"/>
        <v>7</v>
      </c>
      <c r="L131" s="10">
        <f t="shared" si="524"/>
        <v>8</v>
      </c>
      <c r="M131" s="10">
        <f t="shared" si="524"/>
        <v>9</v>
      </c>
      <c r="N131" s="10">
        <f t="shared" si="524"/>
        <v>10</v>
      </c>
      <c r="O131" s="10">
        <f t="shared" si="524"/>
        <v>11</v>
      </c>
      <c r="P131" s="10">
        <f t="shared" si="524"/>
        <v>12</v>
      </c>
      <c r="Q131" s="10">
        <f t="shared" si="524"/>
        <v>13</v>
      </c>
      <c r="R131" s="10">
        <f t="shared" si="524"/>
        <v>14</v>
      </c>
      <c r="S131" s="10">
        <f t="shared" si="524"/>
        <v>15</v>
      </c>
      <c r="T131" s="10">
        <f t="shared" si="524"/>
        <v>16</v>
      </c>
      <c r="U131" s="10">
        <f t="shared" si="524"/>
        <v>17</v>
      </c>
      <c r="V131" s="10">
        <f t="shared" si="524"/>
        <v>18</v>
      </c>
      <c r="W131" s="10">
        <f t="shared" si="524"/>
        <v>19</v>
      </c>
      <c r="X131" s="10">
        <f t="shared" si="524"/>
        <v>20</v>
      </c>
      <c r="Y131" s="10">
        <f t="shared" si="524"/>
        <v>21</v>
      </c>
      <c r="Z131" s="10">
        <f t="shared" si="524"/>
        <v>22</v>
      </c>
      <c r="AA131" s="10">
        <f t="shared" si="524"/>
        <v>23</v>
      </c>
      <c r="AB131" s="10">
        <f t="shared" si="524"/>
        <v>24</v>
      </c>
      <c r="AC131" s="10">
        <f t="shared" si="524"/>
        <v>25</v>
      </c>
      <c r="AD131" s="10">
        <f t="shared" si="524"/>
        <v>26</v>
      </c>
      <c r="AE131" s="10">
        <f t="shared" si="524"/>
        <v>27</v>
      </c>
      <c r="AF131" s="10">
        <f t="shared" si="524"/>
        <v>28</v>
      </c>
      <c r="AG131" s="10">
        <v>29</v>
      </c>
      <c r="AH131" s="10">
        <v>30</v>
      </c>
      <c r="AI131" s="10">
        <v>31</v>
      </c>
    </row>
    <row r="132" spans="1:35" x14ac:dyDescent="0.2">
      <c r="A132" s="13"/>
      <c r="B132" s="14" t="s">
        <v>7</v>
      </c>
      <c r="C132" s="14" t="s">
        <v>8</v>
      </c>
      <c r="D132" s="14" t="s">
        <v>9</v>
      </c>
      <c r="E132" s="19" t="s">
        <v>12</v>
      </c>
      <c r="F132" s="19" t="s">
        <v>13</v>
      </c>
      <c r="G132" s="19" t="s">
        <v>14</v>
      </c>
      <c r="H132" s="57" t="s">
        <v>15</v>
      </c>
      <c r="I132" s="19" t="s">
        <v>16</v>
      </c>
      <c r="J132" s="19" t="s">
        <v>11</v>
      </c>
      <c r="K132" s="58" t="s">
        <v>11</v>
      </c>
      <c r="L132" s="19" t="s">
        <v>12</v>
      </c>
      <c r="M132" s="19" t="s">
        <v>13</v>
      </c>
      <c r="N132" s="19" t="s">
        <v>14</v>
      </c>
      <c r="O132" s="57" t="s">
        <v>15</v>
      </c>
      <c r="P132" s="121" t="s">
        <v>10</v>
      </c>
      <c r="Q132" s="19" t="s">
        <v>11</v>
      </c>
      <c r="R132" s="58" t="s">
        <v>11</v>
      </c>
      <c r="S132" s="19" t="s">
        <v>12</v>
      </c>
      <c r="T132" s="19" t="s">
        <v>13</v>
      </c>
      <c r="U132" s="19" t="s">
        <v>14</v>
      </c>
      <c r="V132" s="57" t="s">
        <v>15</v>
      </c>
      <c r="W132" s="19" t="s">
        <v>16</v>
      </c>
      <c r="X132" s="19" t="s">
        <v>11</v>
      </c>
      <c r="Y132" s="58" t="s">
        <v>11</v>
      </c>
      <c r="Z132" s="19" t="s">
        <v>12</v>
      </c>
      <c r="AA132" s="19" t="s">
        <v>13</v>
      </c>
      <c r="AB132" s="19" t="s">
        <v>14</v>
      </c>
      <c r="AC132" s="57" t="s">
        <v>15</v>
      </c>
      <c r="AD132" s="19" t="s">
        <v>16</v>
      </c>
      <c r="AE132" s="19" t="s">
        <v>11</v>
      </c>
      <c r="AF132" s="58" t="s">
        <v>11</v>
      </c>
      <c r="AG132" s="19" t="s">
        <v>12</v>
      </c>
      <c r="AH132" s="19" t="s">
        <v>13</v>
      </c>
      <c r="AI132" s="19" t="s">
        <v>14</v>
      </c>
    </row>
    <row r="133" spans="1:35" x14ac:dyDescent="0.2">
      <c r="A133" s="22" t="s">
        <v>18</v>
      </c>
      <c r="B133" s="166" t="s">
        <v>19</v>
      </c>
      <c r="C133" s="166"/>
      <c r="D133" s="166"/>
      <c r="E133" s="19" t="s">
        <v>21</v>
      </c>
      <c r="F133" s="19" t="s">
        <v>21</v>
      </c>
      <c r="G133" s="19" t="s">
        <v>21</v>
      </c>
      <c r="H133" s="19" t="s">
        <v>21</v>
      </c>
      <c r="I133" s="19" t="s">
        <v>21</v>
      </c>
      <c r="J133" s="19" t="s">
        <v>21</v>
      </c>
      <c r="K133" s="19" t="s">
        <v>21</v>
      </c>
      <c r="L133" s="19" t="s">
        <v>21</v>
      </c>
      <c r="M133" s="19" t="s">
        <v>21</v>
      </c>
      <c r="N133" s="19" t="s">
        <v>21</v>
      </c>
      <c r="O133" s="19" t="s">
        <v>21</v>
      </c>
      <c r="P133" s="19" t="s">
        <v>21</v>
      </c>
      <c r="Q133" s="19" t="s">
        <v>21</v>
      </c>
      <c r="R133" s="19" t="s">
        <v>21</v>
      </c>
      <c r="S133" s="19" t="s">
        <v>21</v>
      </c>
      <c r="T133" s="19" t="s">
        <v>21</v>
      </c>
      <c r="U133" s="19" t="s">
        <v>21</v>
      </c>
      <c r="V133" s="19" t="s">
        <v>21</v>
      </c>
      <c r="W133" s="19" t="s">
        <v>21</v>
      </c>
      <c r="X133" s="19" t="s">
        <v>21</v>
      </c>
      <c r="Y133" s="19" t="s">
        <v>21</v>
      </c>
      <c r="Z133" s="19" t="s">
        <v>21</v>
      </c>
      <c r="AA133" s="19" t="s">
        <v>21</v>
      </c>
      <c r="AB133" s="19" t="s">
        <v>21</v>
      </c>
      <c r="AC133" s="19" t="s">
        <v>21</v>
      </c>
      <c r="AD133" s="19" t="s">
        <v>21</v>
      </c>
      <c r="AE133" s="19" t="s">
        <v>21</v>
      </c>
      <c r="AF133" s="19" t="s">
        <v>21</v>
      </c>
      <c r="AG133" s="19" t="s">
        <v>21</v>
      </c>
      <c r="AH133" s="19" t="s">
        <v>21</v>
      </c>
      <c r="AI133" s="19" t="s">
        <v>21</v>
      </c>
    </row>
    <row r="134" spans="1:35" x14ac:dyDescent="0.2">
      <c r="A134" s="161" t="s">
        <v>23</v>
      </c>
      <c r="B134" s="161"/>
      <c r="C134" s="161"/>
      <c r="D134" s="161"/>
      <c r="E134" s="25" t="str">
        <f>IF(AND(E133="URG",E132="S"),"URGS",IF(AND(E133="N",E132="F",F132="F"),"NFFF",IF(AND(E133="N",E132="D",F132="F"),"NFF",IF(AND(E133="N",E132="D"),"NFO",IF(AND(E133="N",E132="S"),"NFS",IF(AND(E133="N",E132="F"),"NF",IF(AND(E133="N",E132="D"),"NF",IF(E133="N","N",IF(AND(E133="M",E132="F"),"MF",IF(AND(E133="M",E132="D"),"MF",IF(E133="M","M",IF(AND(E133="T",E132="F"),"TF",IF(AND(E133="T",E132="D"),"TF",IF(E133="T","T",IF(AND(E133="C",E132="F"),"CF",IF(AND(E133="C",E132="D"),"CF",IF(E133="C","C",IF(AND(E133="L",E132="F"),"LF",IF(AND(E133="L",E132="D"),"LF", IF(E133="L","L",IF(E133="SC","PS", IF(E133="SA","PS",IF(E133="TV","PS", IF(E133="MI","PS", IF(E133="MT","PS", IF(E133="URG","URGO",""))))))))))))))))))))))))))</f>
        <v>T</v>
      </c>
      <c r="F134" s="25" t="str">
        <f>IF(AND(F133="URG",F132="S"),"URGS",IF(AND(F133="N",F132="F",G132="F"),"NFFF",IF(AND(F133="N",F132="D",G132="F"),"NFF",IF(AND(F133="N",F132="D"),"NFO",IF(AND(F133="N",F132="S"),"NFS",IF(AND(F133="N",F132="F"),"NF",IF(AND(F133="N",F132="D"),"NF",IF(F133="N","N",IF(AND(F133="M",F132="F"),"MF",IF(AND(F133="M",F132="D"),"MF",IF(F133="M","M",IF(AND(F133="T",F132="F"),"TF",IF(AND(F133="T",F132="D"),"TF",IF(F133="T","T",IF(AND(F133="C",F132="F"),"CF",IF(AND(F133="C",F132="D"),"CF",IF(F133="C","C",IF(AND(F133="L",F132="F"),"LF",IF(AND(F133="L",F132="D"),"LF", IF(F133="L","L",IF(F133="SC","PS", IF(F133="SA","PS",IF(F133="TV","PS", IF(F133="MI","PS", IF(F133="MT","PS", IF(F133="URG","URGO",""))))))))))))))))))))))))))</f>
        <v>T</v>
      </c>
      <c r="G134" s="25" t="str">
        <f>IF(AND(G133="URG",G132="S"),"URGS",IF(AND(G133="N",G132="F",H132="F"),"NFFF",IF(AND(G133="N",G132="D",H132="F"),"NFF",IF(AND(G133="N",G132="D"),"NFO",IF(AND(G133="N",G132="S"),"NFS",IF(AND(G133="N",G132="F"),"NF",IF(AND(G133="N",G132="D"),"NF",IF(G133="N","N",IF(AND(G133="M",G132="F"),"MF",IF(AND(G133="M",G132="D"),"MF",IF(G133="M","M",IF(AND(G133="T",G132="F"),"TF",IF(AND(G133="T",G132="D"),"TF",IF(G133="T","T",IF(AND(G133="C",G132="F"),"CF",IF(AND(G133="C",G132="D"),"CF",IF(G133="C","C",IF(AND(G133="L",G132="F"),"LF",IF(AND(G133="L",G132="D"),"LF", IF(G133="L","L",IF(G133="SC","PS", IF(G133="SA","PS",IF(G133="TV","PS", IF(G133="MI","PS", IF(G133="MT","PS", IF(G133="URG","URGO",""))))))))))))))))))))))))))</f>
        <v>T</v>
      </c>
      <c r="H134" s="25" t="str">
        <f>IF(AND(H133="URG",H132="S"),"URGS",IF(AND(H133="N",H132="F",I132="F"),"NFFF",IF(AND(H133="N",H132="D",I132="F"),"NFF",IF(AND(H133="N",H132="D"),"NFO",IF(AND(H133="N",H132="S"),"NFS",IF(AND(H133="N",H132="F"),"NF",IF(AND(H133="N",H132="D"),"NF",IF(H133="N","N",IF(AND(H133="M",H132="F"),"MF",IF(AND(H133="M",H132="D"),"MF",IF(H133="M","M",IF(AND(H133="T",H132="F"),"TF",IF(AND(H133="T",H132="D"),"TF",IF(H133="T","T",IF(AND(H133="C",H132="F"),"CF",IF(AND(H133="C",H132="D"),"CF",IF(H133="C","C",IF(AND(H133="L",H132="F"),"LF",IF(AND(H133="L",H132="D"),"LF", IF(H133="L","L",IF(H133="SC","PS", IF(H133="SA","PS",IF(H133="TV","PS", IF(H133="MI","PS", IF(H133="MT","PS", IF(H133="URG","URGO",""))))))))))))))))))))))))))</f>
        <v>TF</v>
      </c>
      <c r="I134" s="25" t="str">
        <f t="shared" ref="I134" si="525">IF(AND(I133="URG",I132="S"),"URGS",IF(AND(I133="N",I132="F",J132="F"),"NFFF",IF(AND(I133="N",I132="D",J132="F"),"NFF",IF(AND(I133="N",I132="D"),"NFO",IF(AND(I133="N",I132="S"),"NFS",IF(AND(I133="N",I132="F"),"NF",IF(AND(I133="N",I132="D"),"NF",IF(I133="N","N",IF(AND(I133="M",I132="F"),"MF",IF(AND(I133="M",I132="D"),"MF",IF(I133="M","M",IF(AND(I133="T",I132="F"),"TF",IF(AND(I133="T",I132="D"),"TF",IF(I133="T","T",IF(AND(I133="C",I132="F"),"CF",IF(AND(I133="C",I132="D"),"CF",IF(I133="C","C",IF(AND(I133="L",I132="F"),"LF",IF(AND(I133="L",I132="D"),"LF", IF(I133="L","L",IF(I133="SC","PS", IF(I133="SA","PS",IF(I133="TV","PS", IF(I133="MI","PS", IF(I133="MT","PS", IF(I133="URG","URGO",""))))))))))))))))))))))))))</f>
        <v>T</v>
      </c>
      <c r="J134" s="25" t="str">
        <f t="shared" ref="J134" si="526">IF(AND(J133="URG",J132="S"),"URGS",IF(AND(J133="N",J132="F",K132="F"),"NFFF",IF(AND(J133="N",J132="D",K132="F"),"NFF",IF(AND(J133="N",J132="D"),"NFO",IF(AND(J133="N",J132="S"),"NFS",IF(AND(J133="N",J132="F"),"NF",IF(AND(J133="N",J132="D"),"NF",IF(J133="N","N",IF(AND(J133="M",J132="F"),"MF",IF(AND(J133="M",J132="D"),"MF",IF(J133="M","M",IF(AND(J133="T",J132="F"),"TF",IF(AND(J133="T",J132="D"),"TF",IF(J133="T","T",IF(AND(J133="C",J132="F"),"CF",IF(AND(J133="C",J132="D"),"CF",IF(J133="C","C",IF(AND(J133="L",J132="F"),"LF",IF(AND(J133="L",J132="D"),"LF", IF(J133="L","L",IF(J133="SC","PS", IF(J133="SA","PS",IF(J133="TV","PS", IF(J133="MI","PS", IF(J133="MT","PS", IF(J133="URG","URGO",""))))))))))))))))))))))))))</f>
        <v>T</v>
      </c>
      <c r="K134" s="25" t="str">
        <f t="shared" ref="K134" si="527">IF(AND(K133="URG",K132="S"),"URGS",IF(AND(K133="N",K132="F",L132="F"),"NFFF",IF(AND(K133="N",K132="D",L132="F"),"NFF",IF(AND(K133="N",K132="D"),"NFO",IF(AND(K133="N",K132="S"),"NFS",IF(AND(K133="N",K132="F"),"NF",IF(AND(K133="N",K132="D"),"NF",IF(K133="N","N",IF(AND(K133="M",K132="F"),"MF",IF(AND(K133="M",K132="D"),"MF",IF(K133="M","M",IF(AND(K133="T",K132="F"),"TF",IF(AND(K133="T",K132="D"),"TF",IF(K133="T","T",IF(AND(K133="C",K132="F"),"CF",IF(AND(K133="C",K132="D"),"CF",IF(K133="C","C",IF(AND(K133="L",K132="F"),"LF",IF(AND(K133="L",K132="D"),"LF", IF(K133="L","L",IF(K133="SC","PS", IF(K133="SA","PS",IF(K133="TV","PS", IF(K133="MI","PS", IF(K133="MT","PS", IF(K133="URG","URGO",""))))))))))))))))))))))))))</f>
        <v>T</v>
      </c>
      <c r="L134" s="25" t="str">
        <f t="shared" ref="L134" si="528">IF(AND(L133="URG",L132="S"),"URGS",IF(AND(L133="N",L132="F",M132="F"),"NFFF",IF(AND(L133="N",L132="D",M132="F"),"NFF",IF(AND(L133="N",L132="D"),"NFO",IF(AND(L133="N",L132="S"),"NFS",IF(AND(L133="N",L132="F"),"NF",IF(AND(L133="N",L132="D"),"NF",IF(L133="N","N",IF(AND(L133="M",L132="F"),"MF",IF(AND(L133="M",L132="D"),"MF",IF(L133="M","M",IF(AND(L133="T",L132="F"),"TF",IF(AND(L133="T",L132="D"),"TF",IF(L133="T","T",IF(AND(L133="C",L132="F"),"CF",IF(AND(L133="C",L132="D"),"CF",IF(L133="C","C",IF(AND(L133="L",L132="F"),"LF",IF(AND(L133="L",L132="D"),"LF", IF(L133="L","L",IF(L133="SC","PS", IF(L133="SA","PS",IF(L133="TV","PS", IF(L133="MI","PS", IF(L133="MT","PS", IF(L133="URG","URGO",""))))))))))))))))))))))))))</f>
        <v>T</v>
      </c>
      <c r="M134" s="25" t="str">
        <f t="shared" ref="M134" si="529">IF(AND(M133="URG",M132="S"),"URGS",IF(AND(M133="N",M132="F",N132="F"),"NFFF",IF(AND(M133="N",M132="D",N132="F"),"NFF",IF(AND(M133="N",M132="D"),"NFO",IF(AND(M133="N",M132="S"),"NFS",IF(AND(M133="N",M132="F"),"NF",IF(AND(M133="N",M132="D"),"NF",IF(M133="N","N",IF(AND(M133="M",M132="F"),"MF",IF(AND(M133="M",M132="D"),"MF",IF(M133="M","M",IF(AND(M133="T",M132="F"),"TF",IF(AND(M133="T",M132="D"),"TF",IF(M133="T","T",IF(AND(M133="C",M132="F"),"CF",IF(AND(M133="C",M132="D"),"CF",IF(M133="C","C",IF(AND(M133="L",M132="F"),"LF",IF(AND(M133="L",M132="D"),"LF", IF(M133="L","L",IF(M133="SC","PS", IF(M133="SA","PS",IF(M133="TV","PS", IF(M133="MI","PS", IF(M133="MT","PS", IF(M133="URG","URGO",""))))))))))))))))))))))))))</f>
        <v>T</v>
      </c>
      <c r="N134" s="25" t="str">
        <f t="shared" ref="N134" si="530">IF(AND(N133="URG",N132="S"),"URGS",IF(AND(N133="N",N132="F",O132="F"),"NFFF",IF(AND(N133="N",N132="D",O132="F"),"NFF",IF(AND(N133="N",N132="D"),"NFO",IF(AND(N133="N",N132="S"),"NFS",IF(AND(N133="N",N132="F"),"NF",IF(AND(N133="N",N132="D"),"NF",IF(N133="N","N",IF(AND(N133="M",N132="F"),"MF",IF(AND(N133="M",N132="D"),"MF",IF(N133="M","M",IF(AND(N133="T",N132="F"),"TF",IF(AND(N133="T",N132="D"),"TF",IF(N133="T","T",IF(AND(N133="C",N132="F"),"CF",IF(AND(N133="C",N132="D"),"CF",IF(N133="C","C",IF(AND(N133="L",N132="F"),"LF",IF(AND(N133="L",N132="D"),"LF", IF(N133="L","L",IF(N133="SC","PS", IF(N133="SA","PS",IF(N133="TV","PS", IF(N133="MI","PS", IF(N133="MT","PS", IF(N133="URG","URGO",""))))))))))))))))))))))))))</f>
        <v>T</v>
      </c>
      <c r="O134" s="25" t="str">
        <f t="shared" ref="O134" si="531">IF(AND(O133="URG",O132="S"),"URGS",IF(AND(O133="N",O132="F",P132="F"),"NFFF",IF(AND(O133="N",O132="D",P132="F"),"NFF",IF(AND(O133="N",O132="D"),"NFO",IF(AND(O133="N",O132="S"),"NFS",IF(AND(O133="N",O132="F"),"NF",IF(AND(O133="N",O132="D"),"NF",IF(O133="N","N",IF(AND(O133="M",O132="F"),"MF",IF(AND(O133="M",O132="D"),"MF",IF(O133="M","M",IF(AND(O133="T",O132="F"),"TF",IF(AND(O133="T",O132="D"),"TF",IF(O133="T","T",IF(AND(O133="C",O132="F"),"CF",IF(AND(O133="C",O132="D"),"CF",IF(O133="C","C",IF(AND(O133="L",O132="F"),"LF",IF(AND(O133="L",O132="D"),"LF", IF(O133="L","L",IF(O133="SC","PS", IF(O133="SA","PS",IF(O133="TV","PS", IF(O133="MI","PS", IF(O133="MT","PS", IF(O133="URG","URGO",""))))))))))))))))))))))))))</f>
        <v>TF</v>
      </c>
      <c r="P134" s="25" t="str">
        <f t="shared" ref="P134" si="532">IF(AND(P133="URG",P132="S"),"URGS",IF(AND(P133="N",P132="F",Q132="F"),"NFFF",IF(AND(P133="N",P132="D",Q132="F"),"NFF",IF(AND(P133="N",P132="D"),"NFO",IF(AND(P133="N",P132="S"),"NFS",IF(AND(P133="N",P132="F"),"NF",IF(AND(P133="N",P132="D"),"NF",IF(P133="N","N",IF(AND(P133="M",P132="F"),"MF",IF(AND(P133="M",P132="D"),"MF",IF(P133="M","M",IF(AND(P133="T",P132="F"),"TF",IF(AND(P133="T",P132="D"),"TF",IF(P133="T","T",IF(AND(P133="C",P132="F"),"CF",IF(AND(P133="C",P132="D"),"CF",IF(P133="C","C",IF(AND(P133="L",P132="F"),"LF",IF(AND(P133="L",P132="D"),"LF", IF(P133="L","L",IF(P133="SC","PS", IF(P133="SA","PS",IF(P133="TV","PS", IF(P133="MI","PS", IF(P133="MT","PS", IF(P133="URG","URGO",""))))))))))))))))))))))))))</f>
        <v>TF</v>
      </c>
      <c r="Q134" s="25" t="str">
        <f t="shared" ref="Q134" si="533">IF(AND(Q133="URG",Q132="S"),"URGS",IF(AND(Q133="N",Q132="F",R132="F"),"NFFF",IF(AND(Q133="N",Q132="D",R132="F"),"NFF",IF(AND(Q133="N",Q132="D"),"NFO",IF(AND(Q133="N",Q132="S"),"NFS",IF(AND(Q133="N",Q132="F"),"NF",IF(AND(Q133="N",Q132="D"),"NF",IF(Q133="N","N",IF(AND(Q133="M",Q132="F"),"MF",IF(AND(Q133="M",Q132="D"),"MF",IF(Q133="M","M",IF(AND(Q133="T",Q132="F"),"TF",IF(AND(Q133="T",Q132="D"),"TF",IF(Q133="T","T",IF(AND(Q133="C",Q132="F"),"CF",IF(AND(Q133="C",Q132="D"),"CF",IF(Q133="C","C",IF(AND(Q133="L",Q132="F"),"LF",IF(AND(Q133="L",Q132="D"),"LF", IF(Q133="L","L",IF(Q133="SC","PS", IF(Q133="SA","PS",IF(Q133="TV","PS", IF(Q133="MI","PS", IF(Q133="MT","PS", IF(Q133="URG","URGO",""))))))))))))))))))))))))))</f>
        <v>T</v>
      </c>
      <c r="R134" s="25" t="str">
        <f t="shared" ref="R134" si="534">IF(AND(R133="URG",R132="S"),"URGS",IF(AND(R133="N",R132="F",S132="F"),"NFFF",IF(AND(R133="N",R132="D",S132="F"),"NFF",IF(AND(R133="N",R132="D"),"NFO",IF(AND(R133="N",R132="S"),"NFS",IF(AND(R133="N",R132="F"),"NF",IF(AND(R133="N",R132="D"),"NF",IF(R133="N","N",IF(AND(R133="M",R132="F"),"MF",IF(AND(R133="M",R132="D"),"MF",IF(R133="M","M",IF(AND(R133="T",R132="F"),"TF",IF(AND(R133="T",R132="D"),"TF",IF(R133="T","T",IF(AND(R133="C",R132="F"),"CF",IF(AND(R133="C",R132="D"),"CF",IF(R133="C","C",IF(AND(R133="L",R132="F"),"LF",IF(AND(R133="L",R132="D"),"LF", IF(R133="L","L",IF(R133="SC","PS", IF(R133="SA","PS",IF(R133="TV","PS", IF(R133="MI","PS", IF(R133="MT","PS", IF(R133="URG","URGO",""))))))))))))))))))))))))))</f>
        <v>T</v>
      </c>
      <c r="S134" s="25" t="str">
        <f t="shared" ref="S134" si="535">IF(AND(S133="URG",S132="S"),"URGS",IF(AND(S133="N",S132="F",T132="F"),"NFFF",IF(AND(S133="N",S132="D",T132="F"),"NFF",IF(AND(S133="N",S132="D"),"NFO",IF(AND(S133="N",S132="S"),"NFS",IF(AND(S133="N",S132="F"),"NF",IF(AND(S133="N",S132="D"),"NF",IF(S133="N","N",IF(AND(S133="M",S132="F"),"MF",IF(AND(S133="M",S132="D"),"MF",IF(S133="M","M",IF(AND(S133="T",S132="F"),"TF",IF(AND(S133="T",S132="D"),"TF",IF(S133="T","T",IF(AND(S133="C",S132="F"),"CF",IF(AND(S133="C",S132="D"),"CF",IF(S133="C","C",IF(AND(S133="L",S132="F"),"LF",IF(AND(S133="L",S132="D"),"LF", IF(S133="L","L",IF(S133="SC","PS", IF(S133="SA","PS",IF(S133="TV","PS", IF(S133="MI","PS", IF(S133="MT","PS", IF(S133="URG","URGO",""))))))))))))))))))))))))))</f>
        <v>T</v>
      </c>
      <c r="T134" s="25" t="str">
        <f t="shared" ref="T134" si="536">IF(AND(T133="URG",T132="S"),"URGS",IF(AND(T133="N",T132="F",U132="F"),"NFFF",IF(AND(T133="N",T132="D",U132="F"),"NFF",IF(AND(T133="N",T132="D"),"NFO",IF(AND(T133="N",T132="S"),"NFS",IF(AND(T133="N",T132="F"),"NF",IF(AND(T133="N",T132="D"),"NF",IF(T133="N","N",IF(AND(T133="M",T132="F"),"MF",IF(AND(T133="M",T132="D"),"MF",IF(T133="M","M",IF(AND(T133="T",T132="F"),"TF",IF(AND(T133="T",T132="D"),"TF",IF(T133="T","T",IF(AND(T133="C",T132="F"),"CF",IF(AND(T133="C",T132="D"),"CF",IF(T133="C","C",IF(AND(T133="L",T132="F"),"LF",IF(AND(T133="L",T132="D"),"LF", IF(T133="L","L",IF(T133="SC","PS", IF(T133="SA","PS",IF(T133="TV","PS", IF(T133="MI","PS", IF(T133="MT","PS", IF(T133="URG","URGO",""))))))))))))))))))))))))))</f>
        <v>T</v>
      </c>
      <c r="U134" s="25" t="str">
        <f t="shared" ref="U134" si="537">IF(AND(U133="URG",U132="S"),"URGS",IF(AND(U133="N",U132="F",V132="F"),"NFFF",IF(AND(U133="N",U132="D",V132="F"),"NFF",IF(AND(U133="N",U132="D"),"NFO",IF(AND(U133="N",U132="S"),"NFS",IF(AND(U133="N",U132="F"),"NF",IF(AND(U133="N",U132="D"),"NF",IF(U133="N","N",IF(AND(U133="M",U132="F"),"MF",IF(AND(U133="M",U132="D"),"MF",IF(U133="M","M",IF(AND(U133="T",U132="F"),"TF",IF(AND(U133="T",U132="D"),"TF",IF(U133="T","T",IF(AND(U133="C",U132="F"),"CF",IF(AND(U133="C",U132="D"),"CF",IF(U133="C","C",IF(AND(U133="L",U132="F"),"LF",IF(AND(U133="L",U132="D"),"LF", IF(U133="L","L",IF(U133="SC","PS", IF(U133="SA","PS",IF(U133="TV","PS", IF(U133="MI","PS", IF(U133="MT","PS", IF(U133="URG","URGO",""))))))))))))))))))))))))))</f>
        <v>T</v>
      </c>
      <c r="V134" s="25" t="str">
        <f t="shared" ref="V134" si="538">IF(AND(V133="URG",V132="S"),"URGS",IF(AND(V133="N",V132="F",W132="F"),"NFFF",IF(AND(V133="N",V132="D",W132="F"),"NFF",IF(AND(V133="N",V132="D"),"NFO",IF(AND(V133="N",V132="S"),"NFS",IF(AND(V133="N",V132="F"),"NF",IF(AND(V133="N",V132="D"),"NF",IF(V133="N","N",IF(AND(V133="M",V132="F"),"MF",IF(AND(V133="M",V132="D"),"MF",IF(V133="M","M",IF(AND(V133="T",V132="F"),"TF",IF(AND(V133="T",V132="D"),"TF",IF(V133="T","T",IF(AND(V133="C",V132="F"),"CF",IF(AND(V133="C",V132="D"),"CF",IF(V133="C","C",IF(AND(V133="L",V132="F"),"LF",IF(AND(V133="L",V132="D"),"LF", IF(V133="L","L",IF(V133="SC","PS", IF(V133="SA","PS",IF(V133="TV","PS", IF(V133="MI","PS", IF(V133="MT","PS", IF(V133="URG","URGO",""))))))))))))))))))))))))))</f>
        <v>TF</v>
      </c>
      <c r="W134" s="25" t="str">
        <f t="shared" ref="W134" si="539">IF(AND(W133="URG",W132="S"),"URGS",IF(AND(W133="N",W132="F",X132="F"),"NFFF",IF(AND(W133="N",W132="D",X132="F"),"NFF",IF(AND(W133="N",W132="D"),"NFO",IF(AND(W133="N",W132="S"),"NFS",IF(AND(W133="N",W132="F"),"NF",IF(AND(W133="N",W132="D"),"NF",IF(W133="N","N",IF(AND(W133="M",W132="F"),"MF",IF(AND(W133="M",W132="D"),"MF",IF(W133="M","M",IF(AND(W133="T",W132="F"),"TF",IF(AND(W133="T",W132="D"),"TF",IF(W133="T","T",IF(AND(W133="C",W132="F"),"CF",IF(AND(W133="C",W132="D"),"CF",IF(W133="C","C",IF(AND(W133="L",W132="F"),"LF",IF(AND(W133="L",W132="D"),"LF", IF(W133="L","L",IF(W133="SC","PS", IF(W133="SA","PS",IF(W133="TV","PS", IF(W133="MI","PS", IF(W133="MT","PS", IF(W133="URG","URGO",""))))))))))))))))))))))))))</f>
        <v>T</v>
      </c>
      <c r="X134" s="25" t="str">
        <f t="shared" ref="X134" si="540">IF(AND(X133="URG",X132="S"),"URGS",IF(AND(X133="N",X132="F",Y132="F"),"NFFF",IF(AND(X133="N",X132="D",Y132="F"),"NFF",IF(AND(X133="N",X132="D"),"NFO",IF(AND(X133="N",X132="S"),"NFS",IF(AND(X133="N",X132="F"),"NF",IF(AND(X133="N",X132="D"),"NF",IF(X133="N","N",IF(AND(X133="M",X132="F"),"MF",IF(AND(X133="M",X132="D"),"MF",IF(X133="M","M",IF(AND(X133="T",X132="F"),"TF",IF(AND(X133="T",X132="D"),"TF",IF(X133="T","T",IF(AND(X133="C",X132="F"),"CF",IF(AND(X133="C",X132="D"),"CF",IF(X133="C","C",IF(AND(X133="L",X132="F"),"LF",IF(AND(X133="L",X132="D"),"LF", IF(X133="L","L",IF(X133="SC","PS", IF(X133="SA","PS",IF(X133="TV","PS", IF(X133="MI","PS", IF(X133="MT","PS", IF(X133="URG","URGO",""))))))))))))))))))))))))))</f>
        <v>T</v>
      </c>
      <c r="Y134" s="25" t="str">
        <f t="shared" ref="Y134" si="541">IF(AND(Y133="URG",Y132="S"),"URGS",IF(AND(Y133="N",Y132="F",Z132="F"),"NFFF",IF(AND(Y133="N",Y132="D",Z132="F"),"NFF",IF(AND(Y133="N",Y132="D"),"NFO",IF(AND(Y133="N",Y132="S"),"NFS",IF(AND(Y133="N",Y132="F"),"NF",IF(AND(Y133="N",Y132="D"),"NF",IF(Y133="N","N",IF(AND(Y133="M",Y132="F"),"MF",IF(AND(Y133="M",Y132="D"),"MF",IF(Y133="M","M",IF(AND(Y133="T",Y132="F"),"TF",IF(AND(Y133="T",Y132="D"),"TF",IF(Y133="T","T",IF(AND(Y133="C",Y132="F"),"CF",IF(AND(Y133="C",Y132="D"),"CF",IF(Y133="C","C",IF(AND(Y133="L",Y132="F"),"LF",IF(AND(Y133="L",Y132="D"),"LF", IF(Y133="L","L",IF(Y133="SC","PS", IF(Y133="SA","PS",IF(Y133="TV","PS", IF(Y133="MI","PS", IF(Y133="MT","PS", IF(Y133="URG","URGO",""))))))))))))))))))))))))))</f>
        <v>T</v>
      </c>
      <c r="Z134" s="25" t="str">
        <f t="shared" ref="Z134" si="542">IF(AND(Z133="URG",Z132="S"),"URGS",IF(AND(Z133="N",Z132="F",AA132="F"),"NFFF",IF(AND(Z133="N",Z132="D",AA132="F"),"NFF",IF(AND(Z133="N",Z132="D"),"NFO",IF(AND(Z133="N",Z132="S"),"NFS",IF(AND(Z133="N",Z132="F"),"NF",IF(AND(Z133="N",Z132="D"),"NF",IF(Z133="N","N",IF(AND(Z133="M",Z132="F"),"MF",IF(AND(Z133="M",Z132="D"),"MF",IF(Z133="M","M",IF(AND(Z133="T",Z132="F"),"TF",IF(AND(Z133="T",Z132="D"),"TF",IF(Z133="T","T",IF(AND(Z133="C",Z132="F"),"CF",IF(AND(Z133="C",Z132="D"),"CF",IF(Z133="C","C",IF(AND(Z133="L",Z132="F"),"LF",IF(AND(Z133="L",Z132="D"),"LF", IF(Z133="L","L",IF(Z133="SC","PS", IF(Z133="SA","PS",IF(Z133="TV","PS", IF(Z133="MI","PS", IF(Z133="MT","PS", IF(Z133="URG","URGO",""))))))))))))))))))))))))))</f>
        <v>T</v>
      </c>
      <c r="AA134" s="25" t="str">
        <f t="shared" ref="AA134" si="543">IF(AND(AA133="URG",AA132="S"),"URGS",IF(AND(AA133="N",AA132="F",AB132="F"),"NFFF",IF(AND(AA133="N",AA132="D",AB132="F"),"NFF",IF(AND(AA133="N",AA132="D"),"NFO",IF(AND(AA133="N",AA132="S"),"NFS",IF(AND(AA133="N",AA132="F"),"NF",IF(AND(AA133="N",AA132="D"),"NF",IF(AA133="N","N",IF(AND(AA133="M",AA132="F"),"MF",IF(AND(AA133="M",AA132="D"),"MF",IF(AA133="M","M",IF(AND(AA133="T",AA132="F"),"TF",IF(AND(AA133="T",AA132="D"),"TF",IF(AA133="T","T",IF(AND(AA133="C",AA132="F"),"CF",IF(AND(AA133="C",AA132="D"),"CF",IF(AA133="C","C",IF(AND(AA133="L",AA132="F"),"LF",IF(AND(AA133="L",AA132="D"),"LF", IF(AA133="L","L",IF(AA133="SC","PS", IF(AA133="SA","PS",IF(AA133="TV","PS", IF(AA133="MI","PS", IF(AA133="MT","PS", IF(AA133="URG","URGO",""))))))))))))))))))))))))))</f>
        <v>T</v>
      </c>
      <c r="AB134" s="25" t="str">
        <f t="shared" ref="AB134" si="544">IF(AND(AB133="URG",AB132="S"),"URGS",IF(AND(AB133="N",AB132="F",AC132="F"),"NFFF",IF(AND(AB133="N",AB132="D",AC132="F"),"NFF",IF(AND(AB133="N",AB132="D"),"NFO",IF(AND(AB133="N",AB132="S"),"NFS",IF(AND(AB133="N",AB132="F"),"NF",IF(AND(AB133="N",AB132="D"),"NF",IF(AB133="N","N",IF(AND(AB133="M",AB132="F"),"MF",IF(AND(AB133="M",AB132="D"),"MF",IF(AB133="M","M",IF(AND(AB133="T",AB132="F"),"TF",IF(AND(AB133="T",AB132="D"),"TF",IF(AB133="T","T",IF(AND(AB133="C",AB132="F"),"CF",IF(AND(AB133="C",AB132="D"),"CF",IF(AB133="C","C",IF(AND(AB133="L",AB132="F"),"LF",IF(AND(AB133="L",AB132="D"),"LF", IF(AB133="L","L",IF(AB133="SC","PS", IF(AB133="SA","PS",IF(AB133="TV","PS", IF(AB133="MI","PS", IF(AB133="MT","PS", IF(AB133="URG","URGO",""))))))))))))))))))))))))))</f>
        <v>T</v>
      </c>
      <c r="AC134" s="25" t="str">
        <f t="shared" ref="AC134" si="545">IF(AND(AC133="URG",AC132="S"),"URGS",IF(AND(AC133="N",AC132="F",AD132="F"),"NFFF",IF(AND(AC133="N",AC132="D",AD132="F"),"NFF",IF(AND(AC133="N",AC132="D"),"NFO",IF(AND(AC133="N",AC132="S"),"NFS",IF(AND(AC133="N",AC132="F"),"NF",IF(AND(AC133="N",AC132="D"),"NF",IF(AC133="N","N",IF(AND(AC133="M",AC132="F"),"MF",IF(AND(AC133="M",AC132="D"),"MF",IF(AC133="M","M",IF(AND(AC133="T",AC132="F"),"TF",IF(AND(AC133="T",AC132="D"),"TF",IF(AC133="T","T",IF(AND(AC133="C",AC132="F"),"CF",IF(AND(AC133="C",AC132="D"),"CF",IF(AC133="C","C",IF(AND(AC133="L",AC132="F"),"LF",IF(AND(AC133="L",AC132="D"),"LF", IF(AC133="L","L",IF(AC133="SC","PS", IF(AC133="SA","PS",IF(AC133="TV","PS", IF(AC133="MI","PS", IF(AC133="MT","PS", IF(AC133="URG","URGO",""))))))))))))))))))))))))))</f>
        <v>TF</v>
      </c>
      <c r="AD134" s="25" t="str">
        <f t="shared" ref="AD134" si="546">IF(AND(AD133="URG",AD132="S"),"URGS",IF(AND(AD133="N",AD132="F",AE132="F"),"NFFF",IF(AND(AD133="N",AD132="D",AE132="F"),"NFF",IF(AND(AD133="N",AD132="D"),"NFO",IF(AND(AD133="N",AD132="S"),"NFS",IF(AND(AD133="N",AD132="F"),"NF",IF(AND(AD133="N",AD132="D"),"NF",IF(AD133="N","N",IF(AND(AD133="M",AD132="F"),"MF",IF(AND(AD133="M",AD132="D"),"MF",IF(AD133="M","M",IF(AND(AD133="T",AD132="F"),"TF",IF(AND(AD133="T",AD132="D"),"TF",IF(AD133="T","T",IF(AND(AD133="C",AD132="F"),"CF",IF(AND(AD133="C",AD132="D"),"CF",IF(AD133="C","C",IF(AND(AD133="L",AD132="F"),"LF",IF(AND(AD133="L",AD132="D"),"LF", IF(AD133="L","L",IF(AD133="SC","PS", IF(AD133="SA","PS",IF(AD133="TV","PS", IF(AD133="MI","PS", IF(AD133="MT","PS", IF(AD133="URG","URGO",""))))))))))))))))))))))))))</f>
        <v>T</v>
      </c>
      <c r="AE134" s="25" t="str">
        <f t="shared" ref="AE134" si="547">IF(AND(AE133="URG",AE132="S"),"URGS",IF(AND(AE133="N",AE132="F",AF132="F"),"NFFF",IF(AND(AE133="N",AE132="D",AF132="F"),"NFF",IF(AND(AE133="N",AE132="D"),"NFO",IF(AND(AE133="N",AE132="S"),"NFS",IF(AND(AE133="N",AE132="F"),"NF",IF(AND(AE133="N",AE132="D"),"NF",IF(AE133="N","N",IF(AND(AE133="M",AE132="F"),"MF",IF(AND(AE133="M",AE132="D"),"MF",IF(AE133="M","M",IF(AND(AE133="T",AE132="F"),"TF",IF(AND(AE133="T",AE132="D"),"TF",IF(AE133="T","T",IF(AND(AE133="C",AE132="F"),"CF",IF(AND(AE133="C",AE132="D"),"CF",IF(AE133="C","C",IF(AND(AE133="L",AE132="F"),"LF",IF(AND(AE133="L",AE132="D"),"LF", IF(AE133="L","L",IF(AE133="SC","PS", IF(AE133="SA","PS",IF(AE133="TV","PS", IF(AE133="MI","PS", IF(AE133="MT","PS", IF(AE133="URG","URGO",""))))))))))))))))))))))))))</f>
        <v>T</v>
      </c>
      <c r="AF134" s="25" t="str">
        <f t="shared" ref="AF134" si="548">IF(AND(AF133="URG",AF132="S"),"URGS",IF(AND(AF133="N",AF132="F",AG132="F"),"NFFF",IF(AND(AF133="N",AF132="D",AG132="F"),"NFF",IF(AND(AF133="N",AF132="D"),"NFO",IF(AND(AF133="N",AF132="S"),"NFS",IF(AND(AF133="N",AF132="F"),"NF",IF(AND(AF133="N",AF132="D"),"NF",IF(AF133="N","N",IF(AND(AF133="M",AF132="F"),"MF",IF(AND(AF133="M",AF132="D"),"MF",IF(AF133="M","M",IF(AND(AF133="T",AF132="F"),"TF",IF(AND(AF133="T",AF132="D"),"TF",IF(AF133="T","T",IF(AND(AF133="C",AF132="F"),"CF",IF(AND(AF133="C",AF132="D"),"CF",IF(AF133="C","C",IF(AND(AF133="L",AF132="F"),"LF",IF(AND(AF133="L",AF132="D"),"LF", IF(AF133="L","L",IF(AF133="SC","PS", IF(AF133="SA","PS",IF(AF133="TV","PS", IF(AF133="MI","PS", IF(AF133="MT","PS", IF(AF133="URG","URGO",""))))))))))))))))))))))))))</f>
        <v>T</v>
      </c>
      <c r="AG134" s="25" t="str">
        <f t="shared" ref="AG134" si="549">IF(AND(AG133="URG",AG132="S"),"URGS",IF(AND(AG133="N",AG132="F",AH132="F"),"NFFF",IF(AND(AG133="N",AG132="D",AH132="F"),"NFF",IF(AND(AG133="N",AG132="D"),"NFO",IF(AND(AG133="N",AG132="S"),"NFS",IF(AND(AG133="N",AG132="F"),"NF",IF(AND(AG133="N",AG132="D"),"NF",IF(AG133="N","N",IF(AND(AG133="M",AG132="F"),"MF",IF(AND(AG133="M",AG132="D"),"MF",IF(AG133="M","M",IF(AND(AG133="T",AG132="F"),"TF",IF(AND(AG133="T",AG132="D"),"TF",IF(AG133="T","T",IF(AND(AG133="C",AG132="F"),"CF",IF(AND(AG133="C",AG132="D"),"CF",IF(AG133="C","C",IF(AND(AG133="L",AG132="F"),"LF",IF(AND(AG133="L",AG132="D"),"LF", IF(AG133="L","L",IF(AG133="SC","PS", IF(AG133="SA","PS",IF(AG133="TV","PS", IF(AG133="MI","PS", IF(AG133="MT","PS", IF(AG133="URG","URGO",""))))))))))))))))))))))))))</f>
        <v>T</v>
      </c>
      <c r="AH134" s="25" t="str">
        <f t="shared" ref="AH134" si="550">IF(AND(AH133="URG",AH132="S"),"URGS",IF(AND(AH133="N",AH132="F",AI132="F"),"NFFF",IF(AND(AH133="N",AH132="D",AI132="F"),"NFF",IF(AND(AH133="N",AH132="D"),"NFO",IF(AND(AH133="N",AH132="S"),"NFS",IF(AND(AH133="N",AH132="F"),"NF",IF(AND(AH133="N",AH132="D"),"NF",IF(AH133="N","N",IF(AND(AH133="M",AH132="F"),"MF",IF(AND(AH133="M",AH132="D"),"MF",IF(AH133="M","M",IF(AND(AH133="T",AH132="F"),"TF",IF(AND(AH133="T",AH132="D"),"TF",IF(AH133="T","T",IF(AND(AH133="C",AH132="F"),"CF",IF(AND(AH133="C",AH132="D"),"CF",IF(AH133="C","C",IF(AND(AH133="L",AH132="F"),"LF",IF(AND(AH133="L",AH132="D"),"LF", IF(AH133="L","L",IF(AH133="SC","PS", IF(AH133="SA","PS",IF(AH133="TV","PS", IF(AH133="MI","PS", IF(AH133="MT","PS", IF(AH133="URG","URGO",""))))))))))))))))))))))))))</f>
        <v>T</v>
      </c>
      <c r="AI134" s="25" t="str">
        <f t="shared" ref="AI134" si="551">IF(AND(AI133="URG",AI132="S"),"URGS",IF(AND(AI133="N",AI132="F",AJ132="F"),"NFFF",IF(AND(AI133="N",AI132="D",AJ132="F"),"NFF",IF(AND(AI133="N",AI132="D"),"NFO",IF(AND(AI133="N",AI132="S"),"NFS",IF(AND(AI133="N",AI132="F"),"NF",IF(AND(AI133="N",AI132="D"),"NF",IF(AI133="N","N",IF(AND(AI133="M",AI132="F"),"MF",IF(AND(AI133="M",AI132="D"),"MF",IF(AI133="M","M",IF(AND(AI133="T",AI132="F"),"TF",IF(AND(AI133="T",AI132="D"),"TF",IF(AI133="T","T",IF(AND(AI133="C",AI132="F"),"CF",IF(AND(AI133="C",AI132="D"),"CF",IF(AI133="C","C",IF(AND(AI133="L",AI132="F"),"LF",IF(AND(AI133="L",AI132="D"),"LF", IF(AI133="L","L",IF(AI133="SC","PS", IF(AI133="SA","PS",IF(AI133="TV","PS", IF(AI133="MI","PS", IF(AI133="MT","PS", IF(AI133="URG","URGO",""))))))))))))))))))))))))))</f>
        <v>T</v>
      </c>
    </row>
    <row r="135" spans="1:35" x14ac:dyDescent="0.2">
      <c r="A135" s="26" t="s">
        <v>24</v>
      </c>
      <c r="B135" s="27">
        <f t="shared" ref="B135:B142" si="552">SUM(E135:AK135)</f>
        <v>130</v>
      </c>
      <c r="C135" s="158">
        <f>B131/240</f>
        <v>8640.972083333334</v>
      </c>
      <c r="D135" s="28">
        <f>B135*C135*0</f>
        <v>0</v>
      </c>
      <c r="E135" s="59">
        <f>IF(E139&gt;0,(IF(AND(E134="PS",E132="S"),4,IF(E134="M",6,IF(E134="T",7,IF(E134="C",11,IF(E134="N",0,IF(E134="NF",0,IF(E134="NFO",0, IF(E134="URGS",4,IF(E134="URGO",8, IF(E134="PS",8,""))))))))))-E139), IF(AND(E134="PS",E132="S"),4,IF(E134="M",6,IF(E134="T",5,IF(E134="C",11,IF(E134="N",0,IF(E134="NF",0,IF(E134="NFO",0, IF(E134="URGS",4,IF(E134="URGO",8, IF(E134="PS",8,"")))))))))))</f>
        <v>5</v>
      </c>
      <c r="F135" s="59">
        <f>IF(F139&gt;0,(IF(AND(F134="PS",F132="S"),4,IF(F134="M",6,IF(F134="T",7,IF(F134="C",11,IF(F134="N",0,IF(F134="NF",0,IF(F134="NFO",0, IF(F134="URGS",4,IF(F134="URGO",8, IF(F134="PS",8,""))))))))))-F139), IF(AND(F134="PS",F132="S"),4,IF(F134="M",6,IF(F134="T",5,IF(F134="C",11,IF(F134="N",0,IF(F134="NF",0,IF(F134="NFO",0, IF(F134="URGS",4,IF(F134="URGO",8, IF(F134="PS",8,"")))))))))))</f>
        <v>5</v>
      </c>
      <c r="G135" s="59">
        <f>IF(G139&gt;0,(IF(AND(G134="PS",G132="S"),4,IF(G134="M",6,IF(G134="T",7,IF(G134="C",11,IF(G134="N",0,IF(G134="NF",0,IF(G134="NFO",0, IF(G134="URGS",4,IF(G134="URGO",8, IF(G134="PS",8,""))))))))))-G139), IF(AND(G134="PS",G132="S"),4,IF(G134="M",6,IF(G134="T",5,IF(G134="C",11,IF(G134="N",0,IF(G134="NF",0,IF(G134="NFO",0, IF(G134="URGS",4,IF(G134="URGO",8, IF(G134="PS",8,"")))))))))))</f>
        <v>5</v>
      </c>
      <c r="H135" s="59" t="str">
        <f t="shared" ref="H135" si="553">IF(H139&gt;0,(IF(AND(H134="PS",H132="S"),4,IF(H134="M",6,IF(H134="T",7,IF(H134="C",11,IF(H134="N",0,IF(H134="NF",0,IF(H134="NFO",0, IF(H134="URGS",4,IF(H134="URGO",8, IF(H134="PS",8,""))))))))))-H139), IF(AND(H134="PS",H132="S"),4,IF(H134="M",6,IF(H134="T",5,IF(H134="C",11,IF(H134="N",0,IF(H134="NF",0,IF(H134="NFO",0, IF(H134="URGS",4,IF(H134="URGO",8, IF(H134="PS",8,"")))))))))))</f>
        <v/>
      </c>
      <c r="I135" s="59">
        <f t="shared" ref="I135" si="554">IF(I139&gt;0,(IF(AND(I134="PS",I132="S"),4,IF(I134="M",6,IF(I134="T",7,IF(I134="C",11,IF(I134="N",0,IF(I134="NF",0,IF(I134="NFO",0, IF(I134="URGS",4,IF(I134="URGO",8, IF(I134="PS",8,""))))))))))-I139), IF(AND(I134="PS",I132="S"),4,IF(I134="M",6,IF(I134="T",5,IF(I134="C",11,IF(I134="N",0,IF(I134="NF",0,IF(I134="NFO",0, IF(I134="URGS",4,IF(I134="URGO",8, IF(I134="PS",8,"")))))))))))</f>
        <v>5</v>
      </c>
      <c r="J135" s="59">
        <f t="shared" ref="J135" si="555">IF(J139&gt;0,(IF(AND(J134="PS",J132="S"),4,IF(J134="M",6,IF(J134="T",7,IF(J134="C",11,IF(J134="N",0,IF(J134="NF",0,IF(J134="NFO",0, IF(J134="URGS",4,IF(J134="URGO",8, IF(J134="PS",8,""))))))))))-J139), IF(AND(J134="PS",J132="S"),4,IF(J134="M",6,IF(J134="T",5,IF(J134="C",11,IF(J134="N",0,IF(J134="NF",0,IF(J134="NFO",0, IF(J134="URGS",4,IF(J134="URGO",8, IF(J134="PS",8,"")))))))))))</f>
        <v>5</v>
      </c>
      <c r="K135" s="59">
        <f t="shared" ref="K135" si="556">IF(K139&gt;0,(IF(AND(K134="PS",K132="S"),4,IF(K134="M",6,IF(K134="T",7,IF(K134="C",11,IF(K134="N",0,IF(K134="NF",0,IF(K134="NFO",0, IF(K134="URGS",4,IF(K134="URGO",8, IF(K134="PS",8,""))))))))))-K139), IF(AND(K134="PS",K132="S"),4,IF(K134="M",6,IF(K134="T",5,IF(K134="C",11,IF(K134="N",0,IF(K134="NF",0,IF(K134="NFO",0, IF(K134="URGS",4,IF(K134="URGO",8, IF(K134="PS",8,"")))))))))))</f>
        <v>5</v>
      </c>
      <c r="L135" s="59">
        <f t="shared" ref="L135" si="557">IF(L139&gt;0,(IF(AND(L134="PS",L132="S"),4,IF(L134="M",6,IF(L134="T",7,IF(L134="C",11,IF(L134="N",0,IF(L134="NF",0,IF(L134="NFO",0, IF(L134="URGS",4,IF(L134="URGO",8, IF(L134="PS",8,""))))))))))-L139), IF(AND(L134="PS",L132="S"),4,IF(L134="M",6,IF(L134="T",5,IF(L134="C",11,IF(L134="N",0,IF(L134="NF",0,IF(L134="NFO",0, IF(L134="URGS",4,IF(L134="URGO",8, IF(L134="PS",8,"")))))))))))</f>
        <v>5</v>
      </c>
      <c r="M135" s="59">
        <f t="shared" ref="M135" si="558">IF(M139&gt;0,(IF(AND(M134="PS",M132="S"),4,IF(M134="M",6,IF(M134="T",7,IF(M134="C",11,IF(M134="N",0,IF(M134="NF",0,IF(M134="NFO",0, IF(M134="URGS",4,IF(M134="URGO",8, IF(M134="PS",8,""))))))))))-M139), IF(AND(M134="PS",M132="S"),4,IF(M134="M",6,IF(M134="T",5,IF(M134="C",11,IF(M134="N",0,IF(M134="NF",0,IF(M134="NFO",0, IF(M134="URGS",4,IF(M134="URGO",8, IF(M134="PS",8,"")))))))))))</f>
        <v>5</v>
      </c>
      <c r="N135" s="59">
        <f t="shared" ref="N135" si="559">IF(N139&gt;0,(IF(AND(N134="PS",N132="S"),4,IF(N134="M",6,IF(N134="T",7,IF(N134="C",11,IF(N134="N",0,IF(N134="NF",0,IF(N134="NFO",0, IF(N134="URGS",4,IF(N134="URGO",8, IF(N134="PS",8,""))))))))))-N139), IF(AND(N134="PS",N132="S"),4,IF(N134="M",6,IF(N134="T",5,IF(N134="C",11,IF(N134="N",0,IF(N134="NF",0,IF(N134="NFO",0, IF(N134="URGS",4,IF(N134="URGO",8, IF(N134="PS",8,"")))))))))))</f>
        <v>5</v>
      </c>
      <c r="O135" s="59" t="str">
        <f t="shared" ref="O135" si="560">IF(O139&gt;0,(IF(AND(O134="PS",O132="S"),4,IF(O134="M",6,IF(O134="T",7,IF(O134="C",11,IF(O134="N",0,IF(O134="NF",0,IF(O134="NFO",0, IF(O134="URGS",4,IF(O134="URGO",8, IF(O134="PS",8,""))))))))))-O139), IF(AND(O134="PS",O132="S"),4,IF(O134="M",6,IF(O134="T",5,IF(O134="C",11,IF(O134="N",0,IF(O134="NF",0,IF(O134="NFO",0, IF(O134="URGS",4,IF(O134="URGO",8, IF(O134="PS",8,"")))))))))))</f>
        <v/>
      </c>
      <c r="P135" s="59" t="str">
        <f t="shared" ref="P135" si="561">IF(P139&gt;0,(IF(AND(P134="PS",P132="S"),4,IF(P134="M",6,IF(P134="T",7,IF(P134="C",11,IF(P134="N",0,IF(P134="NF",0,IF(P134="NFO",0, IF(P134="URGS",4,IF(P134="URGO",8, IF(P134="PS",8,""))))))))))-P139), IF(AND(P134="PS",P132="S"),4,IF(P134="M",6,IF(P134="T",5,IF(P134="C",11,IF(P134="N",0,IF(P134="NF",0,IF(P134="NFO",0, IF(P134="URGS",4,IF(P134="URGO",8, IF(P134="PS",8,"")))))))))))</f>
        <v/>
      </c>
      <c r="Q135" s="59">
        <f t="shared" ref="Q135" si="562">IF(Q139&gt;0,(IF(AND(Q134="PS",Q132="S"),4,IF(Q134="M",6,IF(Q134="T",7,IF(Q134="C",11,IF(Q134="N",0,IF(Q134="NF",0,IF(Q134="NFO",0, IF(Q134="URGS",4,IF(Q134="URGO",8, IF(Q134="PS",8,""))))))))))-Q139), IF(AND(Q134="PS",Q132="S"),4,IF(Q134="M",6,IF(Q134="T",5,IF(Q134="C",11,IF(Q134="N",0,IF(Q134="NF",0,IF(Q134="NFO",0, IF(Q134="URGS",4,IF(Q134="URGO",8, IF(Q134="PS",8,"")))))))))))</f>
        <v>5</v>
      </c>
      <c r="R135" s="59">
        <f t="shared" ref="R135" si="563">IF(R139&gt;0,(IF(AND(R134="PS",R132="S"),4,IF(R134="M",6,IF(R134="T",7,IF(R134="C",11,IF(R134="N",0,IF(R134="NF",0,IF(R134="NFO",0, IF(R134="URGS",4,IF(R134="URGO",8, IF(R134="PS",8,""))))))))))-R139), IF(AND(R134="PS",R132="S"),4,IF(R134="M",6,IF(R134="T",5,IF(R134="C",11,IF(R134="N",0,IF(R134="NF",0,IF(R134="NFO",0, IF(R134="URGS",4,IF(R134="URGO",8, IF(R134="PS",8,"")))))))))))</f>
        <v>5</v>
      </c>
      <c r="S135" s="59">
        <f t="shared" ref="S135" si="564">IF(S139&gt;0,(IF(AND(S134="PS",S132="S"),4,IF(S134="M",6,IF(S134="T",7,IF(S134="C",11,IF(S134="N",0,IF(S134="NF",0,IF(S134="NFO",0, IF(S134="URGS",4,IF(S134="URGO",8, IF(S134="PS",8,""))))))))))-S139), IF(AND(S134="PS",S132="S"),4,IF(S134="M",6,IF(S134="T",5,IF(S134="C",11,IF(S134="N",0,IF(S134="NF",0,IF(S134="NFO",0, IF(S134="URGS",4,IF(S134="URGO",8, IF(S134="PS",8,"")))))))))))</f>
        <v>5</v>
      </c>
      <c r="T135" s="59">
        <f t="shared" ref="T135" si="565">IF(T139&gt;0,(IF(AND(T134="PS",T132="S"),4,IF(T134="M",6,IF(T134="T",7,IF(T134="C",11,IF(T134="N",0,IF(T134="NF",0,IF(T134="NFO",0, IF(T134="URGS",4,IF(T134="URGO",8, IF(T134="PS",8,""))))))))))-T139), IF(AND(T134="PS",T132="S"),4,IF(T134="M",6,IF(T134="T",5,IF(T134="C",11,IF(T134="N",0,IF(T134="NF",0,IF(T134="NFO",0, IF(T134="URGS",4,IF(T134="URGO",8, IF(T134="PS",8,"")))))))))))</f>
        <v>5</v>
      </c>
      <c r="U135" s="59">
        <f t="shared" ref="U135" si="566">IF(U139&gt;0,(IF(AND(U134="PS",U132="S"),4,IF(U134="M",6,IF(U134="T",7,IF(U134="C",11,IF(U134="N",0,IF(U134="NF",0,IF(U134="NFO",0, IF(U134="URGS",4,IF(U134="URGO",8, IF(U134="PS",8,""))))))))))-U139), IF(AND(U134="PS",U132="S"),4,IF(U134="M",6,IF(U134="T",5,IF(U134="C",11,IF(U134="N",0,IF(U134="NF",0,IF(U134="NFO",0, IF(U134="URGS",4,IF(U134="URGO",8, IF(U134="PS",8,"")))))))))))</f>
        <v>5</v>
      </c>
      <c r="V135" s="59" t="str">
        <f t="shared" ref="V135" si="567">IF(V139&gt;0,(IF(AND(V134="PS",V132="S"),4,IF(V134="M",6,IF(V134="T",7,IF(V134="C",11,IF(V134="N",0,IF(V134="NF",0,IF(V134="NFO",0, IF(V134="URGS",4,IF(V134="URGO",8, IF(V134="PS",8,""))))))))))-V139), IF(AND(V134="PS",V132="S"),4,IF(V134="M",6,IF(V134="T",5,IF(V134="C",11,IF(V134="N",0,IF(V134="NF",0,IF(V134="NFO",0, IF(V134="URGS",4,IF(V134="URGO",8, IF(V134="PS",8,"")))))))))))</f>
        <v/>
      </c>
      <c r="W135" s="59">
        <f t="shared" ref="W135" si="568">IF(W139&gt;0,(IF(AND(W134="PS",W132="S"),4,IF(W134="M",6,IF(W134="T",7,IF(W134="C",11,IF(W134="N",0,IF(W134="NF",0,IF(W134="NFO",0, IF(W134="URGS",4,IF(W134="URGO",8, IF(W134="PS",8,""))))))))))-W139), IF(AND(W134="PS",W132="S"),4,IF(W134="M",6,IF(W134="T",5,IF(W134="C",11,IF(W134="N",0,IF(W134="NF",0,IF(W134="NFO",0, IF(W134="URGS",4,IF(W134="URGO",8, IF(W134="PS",8,"")))))))))))</f>
        <v>5</v>
      </c>
      <c r="X135" s="59">
        <f t="shared" ref="X135" si="569">IF(X139&gt;0,(IF(AND(X134="PS",X132="S"),4,IF(X134="M",6,IF(X134="T",7,IF(X134="C",11,IF(X134="N",0,IF(X134="NF",0,IF(X134="NFO",0, IF(X134="URGS",4,IF(X134="URGO",8, IF(X134="PS",8,""))))))))))-X139), IF(AND(X134="PS",X132="S"),4,IF(X134="M",6,IF(X134="T",5,IF(X134="C",11,IF(X134="N",0,IF(X134="NF",0,IF(X134="NFO",0, IF(X134="URGS",4,IF(X134="URGO",8, IF(X134="PS",8,"")))))))))))</f>
        <v>5</v>
      </c>
      <c r="Y135" s="59">
        <f t="shared" ref="Y135" si="570">IF(Y139&gt;0,(IF(AND(Y134="PS",Y132="S"),4,IF(Y134="M",6,IF(Y134="T",7,IF(Y134="C",11,IF(Y134="N",0,IF(Y134="NF",0,IF(Y134="NFO",0, IF(Y134="URGS",4,IF(Y134="URGO",8, IF(Y134="PS",8,""))))))))))-Y139), IF(AND(Y134="PS",Y132="S"),4,IF(Y134="M",6,IF(Y134="T",5,IF(Y134="C",11,IF(Y134="N",0,IF(Y134="NF",0,IF(Y134="NFO",0, IF(Y134="URGS",4,IF(Y134="URGO",8, IF(Y134="PS",8,"")))))))))))</f>
        <v>5</v>
      </c>
      <c r="Z135" s="59">
        <f t="shared" ref="Z135" si="571">IF(Z139&gt;0,(IF(AND(Z134="PS",Z132="S"),4,IF(Z134="M",6,IF(Z134="T",7,IF(Z134="C",11,IF(Z134="N",0,IF(Z134="NF",0,IF(Z134="NFO",0, IF(Z134="URGS",4,IF(Z134="URGO",8, IF(Z134="PS",8,""))))))))))-Z139), IF(AND(Z134="PS",Z132="S"),4,IF(Z134="M",6,IF(Z134="T",5,IF(Z134="C",11,IF(Z134="N",0,IF(Z134="NF",0,IF(Z134="NFO",0, IF(Z134="URGS",4,IF(Z134="URGO",8, IF(Z134="PS",8,"")))))))))))</f>
        <v>5</v>
      </c>
      <c r="AA135" s="59">
        <f t="shared" ref="AA135" si="572">IF(AA139&gt;0,(IF(AND(AA134="PS",AA132="S"),4,IF(AA134="M",6,IF(AA134="T",7,IF(AA134="C",11,IF(AA134="N",0,IF(AA134="NF",0,IF(AA134="NFO",0, IF(AA134="URGS",4,IF(AA134="URGO",8, IF(AA134="PS",8,""))))))))))-AA139), IF(AND(AA134="PS",AA132="S"),4,IF(AA134="M",6,IF(AA134="T",5,IF(AA134="C",11,IF(AA134="N",0,IF(AA134="NF",0,IF(AA134="NFO",0, IF(AA134="URGS",4,IF(AA134="URGO",8, IF(AA134="PS",8,"")))))))))))</f>
        <v>5</v>
      </c>
      <c r="AB135" s="59">
        <f t="shared" ref="AB135" si="573">IF(AB139&gt;0,(IF(AND(AB134="PS",AB132="S"),4,IF(AB134="M",6,IF(AB134="T",7,IF(AB134="C",11,IF(AB134="N",0,IF(AB134="NF",0,IF(AB134="NFO",0, IF(AB134="URGS",4,IF(AB134="URGO",8, IF(AB134="PS",8,""))))))))))-AB139), IF(AND(AB134="PS",AB132="S"),4,IF(AB134="M",6,IF(AB134="T",5,IF(AB134="C",11,IF(AB134="N",0,IF(AB134="NF",0,IF(AB134="NFO",0, IF(AB134="URGS",4,IF(AB134="URGO",8, IF(AB134="PS",8,"")))))))))))</f>
        <v>5</v>
      </c>
      <c r="AC135" s="59" t="str">
        <f t="shared" ref="AC135" si="574">IF(AC139&gt;0,(IF(AND(AC134="PS",AC132="S"),4,IF(AC134="M",6,IF(AC134="T",7,IF(AC134="C",11,IF(AC134="N",0,IF(AC134="NF",0,IF(AC134="NFO",0, IF(AC134="URGS",4,IF(AC134="URGO",8, IF(AC134="PS",8,""))))))))))-AC139), IF(AND(AC134="PS",AC132="S"),4,IF(AC134="M",6,IF(AC134="T",5,IF(AC134="C",11,IF(AC134="N",0,IF(AC134="NF",0,IF(AC134="NFO",0, IF(AC134="URGS",4,IF(AC134="URGO",8, IF(AC134="PS",8,"")))))))))))</f>
        <v/>
      </c>
      <c r="AD135" s="59">
        <f t="shared" ref="AD135" si="575">IF(AD139&gt;0,(IF(AND(AD134="PS",AD132="S"),4,IF(AD134="M",6,IF(AD134="T",7,IF(AD134="C",11,IF(AD134="N",0,IF(AD134="NF",0,IF(AD134="NFO",0, IF(AD134="URGS",4,IF(AD134="URGO",8, IF(AD134="PS",8,""))))))))))-AD139), IF(AND(AD134="PS",AD132="S"),4,IF(AD134="M",6,IF(AD134="T",5,IF(AD134="C",11,IF(AD134="N",0,IF(AD134="NF",0,IF(AD134="NFO",0, IF(AD134="URGS",4,IF(AD134="URGO",8, IF(AD134="PS",8,"")))))))))))</f>
        <v>5</v>
      </c>
      <c r="AE135" s="59">
        <f t="shared" ref="AE135" si="576">IF(AE139&gt;0,(IF(AND(AE134="PS",AE132="S"),4,IF(AE134="M",6,IF(AE134="T",7,IF(AE134="C",11,IF(AE134="N",0,IF(AE134="NF",0,IF(AE134="NFO",0, IF(AE134="URGS",4,IF(AE134="URGO",8, IF(AE134="PS",8,""))))))))))-AE139), IF(AND(AE134="PS",AE132="S"),4,IF(AE134="M",6,IF(AE134="T",5,IF(AE134="C",11,IF(AE134="N",0,IF(AE134="NF",0,IF(AE134="NFO",0, IF(AE134="URGS",4,IF(AE134="URGO",8, IF(AE134="PS",8,"")))))))))))</f>
        <v>5</v>
      </c>
      <c r="AF135" s="59">
        <f t="shared" ref="AF135" si="577">IF(AF139&gt;0,(IF(AND(AF134="PS",AF132="S"),4,IF(AF134="M",6,IF(AF134="T",7,IF(AF134="C",11,IF(AF134="N",0,IF(AF134="NF",0,IF(AF134="NFO",0, IF(AF134="URGS",4,IF(AF134="URGO",8, IF(AF134="PS",8,""))))))))))-AF139), IF(AND(AF134="PS",AF132="S"),4,IF(AF134="M",6,IF(AF134="T",5,IF(AF134="C",11,IF(AF134="N",0,IF(AF134="NF",0,IF(AF134="NFO",0, IF(AF134="URGS",4,IF(AF134="URGO",8, IF(AF134="PS",8,"")))))))))))</f>
        <v>5</v>
      </c>
      <c r="AG135" s="59">
        <f t="shared" ref="AG135" si="578">IF(AG139&gt;0,(IF(AND(AG134="PS",AG132="S"),4,IF(AG134="M",6,IF(AG134="T",7,IF(AG134="C",11,IF(AG134="N",0,IF(AG134="NF",0,IF(AG134="NFO",0, IF(AG134="URGS",4,IF(AG134="URGO",8, IF(AG134="PS",8,""))))))))))-AG139), IF(AND(AG134="PS",AG132="S"),4,IF(AG134="M",6,IF(AG134="T",5,IF(AG134="C",11,IF(AG134="N",0,IF(AG134="NF",0,IF(AG134="NFO",0, IF(AG134="URGS",4,IF(AG134="URGO",8, IF(AG134="PS",8,"")))))))))))</f>
        <v>5</v>
      </c>
      <c r="AH135" s="59">
        <f t="shared" ref="AH135" si="579">IF(AH139&gt;0,(IF(AND(AH134="PS",AH132="S"),4,IF(AH134="M",6,IF(AH134="T",7,IF(AH134="C",11,IF(AH134="N",0,IF(AH134="NF",0,IF(AH134="NFO",0, IF(AH134="URGS",4,IF(AH134="URGO",8, IF(AH134="PS",8,""))))))))))-AH139), IF(AND(AH134="PS",AH132="S"),4,IF(AH134="M",6,IF(AH134="T",5,IF(AH134="C",11,IF(AH134="N",0,IF(AH134="NF",0,IF(AH134="NFO",0, IF(AH134="URGS",4,IF(AH134="URGO",8, IF(AH134="PS",8,"")))))))))))</f>
        <v>5</v>
      </c>
      <c r="AI135" s="59">
        <f t="shared" ref="AI135" si="580">IF(AI139&gt;0,(IF(AND(AI134="PS",AI132="S"),4,IF(AI134="M",6,IF(AI134="T",7,IF(AI134="C",11,IF(AI134="N",0,IF(AI134="NF",0,IF(AI134="NFO",0, IF(AI134="URGS",4,IF(AI134="URGO",8, IF(AI134="PS",8,""))))))))))-AI139), IF(AND(AI134="PS",AI132="S"),4,IF(AI134="M",6,IF(AI134="T",5,IF(AI134="C",11,IF(AI134="N",0,IF(AI134="NF",0,IF(AI134="NFO",0, IF(AI134="URGS",4,IF(AI134="URGO",8, IF(AI134="PS",8,"")))))))))))</f>
        <v>5</v>
      </c>
    </row>
    <row r="136" spans="1:35" x14ac:dyDescent="0.2">
      <c r="A136" s="24" t="s">
        <v>28</v>
      </c>
      <c r="B136" s="27">
        <f t="shared" si="552"/>
        <v>78</v>
      </c>
      <c r="C136" s="159">
        <f>B131/240*35%</f>
        <v>3024.3402291666666</v>
      </c>
      <c r="D136" s="30">
        <f t="shared" ref="D136:D142" si="581">B136*C136</f>
        <v>235898.53787500001</v>
      </c>
      <c r="E136" s="29">
        <f>IF(E140&gt;0,(IF(E134="T",3,IF(E134="C",0,IF(E134="N",11,IF(E134="NF",6, IF(E134="NFO",6, IF(E134="NFS",2,""))))))-E140), IF(E134="T",3,IF(E134="C",0,IF(E134="N",8,IF(E134="NF",6, IF(E134="NFO",6, IF(E134="NFS",2,"")))))))</f>
        <v>3</v>
      </c>
      <c r="F136" s="29">
        <f>IF(F140&gt;0,(IF(F134="T",3,IF(F134="C",0,IF(F134="N",11,IF(F134="NF",6, IF(F134="NFO",6, IF(F134="NFS",2,""))))))-F140), IF(F134="T",3,IF(F134="C",0,IF(F134="N",8,IF(F134="NF",6, IF(F134="NFO",6, IF(F134="NFS",2,"")))))))</f>
        <v>3</v>
      </c>
      <c r="G136" s="29">
        <f>IF(G140&gt;0,(IF(G134="T",3,IF(G134="C",0,IF(G134="N",11,IF(G134="NF",6, IF(G134="NFO",6, IF(G134="NFS",2,""))))))-G140), IF(G134="T",3,IF(G134="C",0,IF(G134="N",8,IF(G134="NF",6, IF(G134="NFO",6, IF(G134="NFS",2,"")))))))</f>
        <v>3</v>
      </c>
      <c r="H136" s="29" t="str">
        <f t="shared" ref="H136:AI136" si="582">IF(H140&gt;0,(IF(H134="T",3,IF(H134="C",0,IF(H134="N",11,IF(H134="NF",6, IF(H134="NFO",6, IF(H134="NFS",2,""))))))-H140), IF(H134="T",3,IF(H134="C",0,IF(H134="N",8,IF(H134="NF",6, IF(H134="NFO",6, IF(H134="NFS",2,"")))))))</f>
        <v/>
      </c>
      <c r="I136" s="29">
        <f t="shared" si="582"/>
        <v>3</v>
      </c>
      <c r="J136" s="29">
        <f t="shared" si="582"/>
        <v>3</v>
      </c>
      <c r="K136" s="29">
        <f t="shared" si="582"/>
        <v>3</v>
      </c>
      <c r="L136" s="29">
        <f t="shared" si="582"/>
        <v>3</v>
      </c>
      <c r="M136" s="29">
        <f t="shared" si="582"/>
        <v>3</v>
      </c>
      <c r="N136" s="29">
        <f t="shared" si="582"/>
        <v>3</v>
      </c>
      <c r="O136" s="29" t="str">
        <f t="shared" si="582"/>
        <v/>
      </c>
      <c r="P136" s="29" t="str">
        <f t="shared" si="582"/>
        <v/>
      </c>
      <c r="Q136" s="29">
        <f t="shared" si="582"/>
        <v>3</v>
      </c>
      <c r="R136" s="29">
        <f t="shared" si="582"/>
        <v>3</v>
      </c>
      <c r="S136" s="29">
        <f t="shared" si="582"/>
        <v>3</v>
      </c>
      <c r="T136" s="29">
        <f t="shared" si="582"/>
        <v>3</v>
      </c>
      <c r="U136" s="29">
        <f t="shared" si="582"/>
        <v>3</v>
      </c>
      <c r="V136" s="29" t="str">
        <f t="shared" si="582"/>
        <v/>
      </c>
      <c r="W136" s="29">
        <f t="shared" si="582"/>
        <v>3</v>
      </c>
      <c r="X136" s="29">
        <f t="shared" si="582"/>
        <v>3</v>
      </c>
      <c r="Y136" s="29">
        <f t="shared" si="582"/>
        <v>3</v>
      </c>
      <c r="Z136" s="29">
        <f t="shared" si="582"/>
        <v>3</v>
      </c>
      <c r="AA136" s="29">
        <f t="shared" si="582"/>
        <v>3</v>
      </c>
      <c r="AB136" s="29">
        <f t="shared" si="582"/>
        <v>3</v>
      </c>
      <c r="AC136" s="29" t="str">
        <f t="shared" si="582"/>
        <v/>
      </c>
      <c r="AD136" s="29">
        <f t="shared" si="582"/>
        <v>3</v>
      </c>
      <c r="AE136" s="29">
        <f t="shared" si="582"/>
        <v>3</v>
      </c>
      <c r="AF136" s="29">
        <f t="shared" si="582"/>
        <v>3</v>
      </c>
      <c r="AG136" s="29">
        <f t="shared" si="582"/>
        <v>3</v>
      </c>
      <c r="AH136" s="29">
        <f t="shared" si="582"/>
        <v>3</v>
      </c>
      <c r="AI136" s="29">
        <f t="shared" si="582"/>
        <v>3</v>
      </c>
    </row>
    <row r="137" spans="1:35" x14ac:dyDescent="0.2">
      <c r="A137" s="24" t="s">
        <v>30</v>
      </c>
      <c r="B137" s="27">
        <f t="shared" si="552"/>
        <v>25</v>
      </c>
      <c r="C137" s="159">
        <f>B131/240*190%</f>
        <v>16417.846958333335</v>
      </c>
      <c r="D137" s="30">
        <f t="shared" si="581"/>
        <v>410446.17395833338</v>
      </c>
      <c r="E137" s="29" t="str">
        <f>IF(E141&gt;0, (IF(E134="MF",8,IF(E134="TF",7,IF(E134="CF",12,IF(E134="NF",0, IF(E134="NFS",0, IF(E134="NFF",0, IF(E134="NFFF",0,"")))))))-E141), IF(E134="MF",8,IF(E134="TF",5,IF(E134="CF",12,IF(E134="NF",0, IF(E134="NFS",0, IF(E134="NFF",0, IF(E134="NFFF",0,""))))))))</f>
        <v/>
      </c>
      <c r="F137" s="29" t="str">
        <f t="shared" ref="F137:AI137" si="583">IF(F141&gt;0, (IF(F134="MF",8,IF(F134="TF",7,IF(F134="CF",12,IF(F134="NF",0, IF(F134="NFS",0, IF(F134="NFF",0, IF(F134="NFFF",0,"")))))))-F141), IF(F134="MF",8,IF(F134="TF",5,IF(F134="CF",12,IF(F134="NF",0, IF(F134="NFS",0, IF(F134="NFF",0, IF(F134="NFFF",0,""))))))))</f>
        <v/>
      </c>
      <c r="G137" s="29" t="str">
        <f t="shared" si="583"/>
        <v/>
      </c>
      <c r="H137" s="29">
        <f t="shared" si="583"/>
        <v>5</v>
      </c>
      <c r="I137" s="29" t="str">
        <f t="shared" si="583"/>
        <v/>
      </c>
      <c r="J137" s="29" t="str">
        <f t="shared" si="583"/>
        <v/>
      </c>
      <c r="K137" s="29" t="str">
        <f t="shared" si="583"/>
        <v/>
      </c>
      <c r="L137" s="29" t="str">
        <f t="shared" si="583"/>
        <v/>
      </c>
      <c r="M137" s="29" t="str">
        <f t="shared" si="583"/>
        <v/>
      </c>
      <c r="N137" s="29" t="str">
        <f t="shared" si="583"/>
        <v/>
      </c>
      <c r="O137" s="29">
        <f t="shared" si="583"/>
        <v>5</v>
      </c>
      <c r="P137" s="29">
        <f t="shared" si="583"/>
        <v>5</v>
      </c>
      <c r="Q137" s="29" t="str">
        <f t="shared" si="583"/>
        <v/>
      </c>
      <c r="R137" s="29" t="str">
        <f t="shared" si="583"/>
        <v/>
      </c>
      <c r="S137" s="29" t="str">
        <f t="shared" si="583"/>
        <v/>
      </c>
      <c r="T137" s="29" t="str">
        <f t="shared" si="583"/>
        <v/>
      </c>
      <c r="U137" s="29" t="str">
        <f t="shared" si="583"/>
        <v/>
      </c>
      <c r="V137" s="29">
        <f t="shared" si="583"/>
        <v>5</v>
      </c>
      <c r="W137" s="29" t="str">
        <f t="shared" si="583"/>
        <v/>
      </c>
      <c r="X137" s="29" t="str">
        <f t="shared" si="583"/>
        <v/>
      </c>
      <c r="Y137" s="29" t="str">
        <f t="shared" si="583"/>
        <v/>
      </c>
      <c r="Z137" s="29" t="str">
        <f t="shared" si="583"/>
        <v/>
      </c>
      <c r="AA137" s="29" t="str">
        <f t="shared" si="583"/>
        <v/>
      </c>
      <c r="AB137" s="29" t="str">
        <f t="shared" si="583"/>
        <v/>
      </c>
      <c r="AC137" s="29">
        <f t="shared" si="583"/>
        <v>5</v>
      </c>
      <c r="AD137" s="29" t="str">
        <f t="shared" si="583"/>
        <v/>
      </c>
      <c r="AE137" s="29" t="str">
        <f t="shared" si="583"/>
        <v/>
      </c>
      <c r="AF137" s="29" t="str">
        <f t="shared" si="583"/>
        <v/>
      </c>
      <c r="AG137" s="29" t="str">
        <f t="shared" si="583"/>
        <v/>
      </c>
      <c r="AH137" s="29" t="str">
        <f t="shared" si="583"/>
        <v/>
      </c>
      <c r="AI137" s="29" t="str">
        <f t="shared" si="583"/>
        <v/>
      </c>
    </row>
    <row r="138" spans="1:35" x14ac:dyDescent="0.2">
      <c r="A138" s="24" t="s">
        <v>31</v>
      </c>
      <c r="B138" s="27">
        <f t="shared" si="552"/>
        <v>15</v>
      </c>
      <c r="C138" s="159">
        <f>B131/240*225%</f>
        <v>19442.1871875</v>
      </c>
      <c r="D138" s="30">
        <f t="shared" si="581"/>
        <v>291632.80781249999</v>
      </c>
      <c r="E138" s="29" t="str">
        <f>IF(E142&gt;0,( IF(E134="TF",1,IF(E134="CF",1,IF(E134="NF",5, IF(E134="NFO",2, IF(E134="NFS",6, IF(E134="NFF",8, IF(E134="NFFF",8,"")))))))-E142), IF(E134="TF",3,IF(E134="CF",1,IF(E134="NF",2, IF(E134="NFO",2, IF(E134="NFS",6, IF(E134="NFF",8, IF(E134="NFFF",8,""))))))))</f>
        <v/>
      </c>
      <c r="F138" s="29" t="str">
        <f t="shared" ref="F138:AI138" si="584">IF(F142&gt;0,( IF(F134="TF",1,IF(F134="CF",1,IF(F134="NF",5, IF(F134="NFO",2, IF(F134="NFS",6, IF(F134="NFF",8, IF(F134="NFFF",8,"")))))))-F142), IF(F134="TF",3,IF(F134="CF",1,IF(F134="NF",2, IF(F134="NFO",2, IF(F134="NFS",6, IF(F134="NFF",8, IF(F134="NFFF",8,""))))))))</f>
        <v/>
      </c>
      <c r="G138" s="29" t="str">
        <f t="shared" si="584"/>
        <v/>
      </c>
      <c r="H138" s="29">
        <f t="shared" si="584"/>
        <v>3</v>
      </c>
      <c r="I138" s="29" t="str">
        <f t="shared" si="584"/>
        <v/>
      </c>
      <c r="J138" s="29" t="str">
        <f t="shared" si="584"/>
        <v/>
      </c>
      <c r="K138" s="29" t="str">
        <f t="shared" si="584"/>
        <v/>
      </c>
      <c r="L138" s="29" t="str">
        <f t="shared" si="584"/>
        <v/>
      </c>
      <c r="M138" s="29" t="str">
        <f t="shared" si="584"/>
        <v/>
      </c>
      <c r="N138" s="29" t="str">
        <f t="shared" si="584"/>
        <v/>
      </c>
      <c r="O138" s="29">
        <f t="shared" si="584"/>
        <v>3</v>
      </c>
      <c r="P138" s="29">
        <f t="shared" si="584"/>
        <v>3</v>
      </c>
      <c r="Q138" s="29" t="str">
        <f t="shared" si="584"/>
        <v/>
      </c>
      <c r="R138" s="29" t="str">
        <f t="shared" si="584"/>
        <v/>
      </c>
      <c r="S138" s="29" t="str">
        <f t="shared" si="584"/>
        <v/>
      </c>
      <c r="T138" s="29" t="str">
        <f t="shared" si="584"/>
        <v/>
      </c>
      <c r="U138" s="29" t="str">
        <f t="shared" si="584"/>
        <v/>
      </c>
      <c r="V138" s="29">
        <f t="shared" si="584"/>
        <v>3</v>
      </c>
      <c r="W138" s="29" t="str">
        <f t="shared" si="584"/>
        <v/>
      </c>
      <c r="X138" s="29" t="str">
        <f t="shared" si="584"/>
        <v/>
      </c>
      <c r="Y138" s="29" t="str">
        <f t="shared" si="584"/>
        <v/>
      </c>
      <c r="Z138" s="29" t="str">
        <f t="shared" si="584"/>
        <v/>
      </c>
      <c r="AA138" s="29" t="str">
        <f t="shared" si="584"/>
        <v/>
      </c>
      <c r="AB138" s="29" t="str">
        <f t="shared" si="584"/>
        <v/>
      </c>
      <c r="AC138" s="29">
        <f t="shared" si="584"/>
        <v>3</v>
      </c>
      <c r="AD138" s="29" t="str">
        <f t="shared" si="584"/>
        <v/>
      </c>
      <c r="AE138" s="29" t="str">
        <f t="shared" si="584"/>
        <v/>
      </c>
      <c r="AF138" s="29" t="str">
        <f t="shared" si="584"/>
        <v/>
      </c>
      <c r="AG138" s="29" t="str">
        <f t="shared" si="584"/>
        <v/>
      </c>
      <c r="AH138" s="29" t="str">
        <f t="shared" si="584"/>
        <v/>
      </c>
      <c r="AI138" s="29" t="str">
        <f t="shared" si="584"/>
        <v/>
      </c>
    </row>
    <row r="139" spans="1:35" x14ac:dyDescent="0.2">
      <c r="A139" s="9" t="s">
        <v>32</v>
      </c>
      <c r="B139" s="27">
        <f t="shared" si="552"/>
        <v>0</v>
      </c>
      <c r="C139" s="30">
        <f>B131/240*125%</f>
        <v>10801.215104166668</v>
      </c>
      <c r="D139" s="30">
        <f t="shared" si="581"/>
        <v>0</v>
      </c>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29"/>
      <c r="AG139" s="29"/>
      <c r="AH139" s="29"/>
      <c r="AI139" s="29"/>
    </row>
    <row r="140" spans="1:35" x14ac:dyDescent="0.2">
      <c r="A140" s="9" t="s">
        <v>33</v>
      </c>
      <c r="B140" s="27">
        <f t="shared" si="552"/>
        <v>0</v>
      </c>
      <c r="C140" s="30">
        <f>B131/240*175%</f>
        <v>15121.701145833335</v>
      </c>
      <c r="D140" s="30">
        <f t="shared" si="581"/>
        <v>0</v>
      </c>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row>
    <row r="141" spans="1:35" x14ac:dyDescent="0.2">
      <c r="A141" s="9" t="s">
        <v>34</v>
      </c>
      <c r="B141" s="27">
        <f t="shared" si="552"/>
        <v>0</v>
      </c>
      <c r="C141" s="30">
        <f>B131/240*200%</f>
        <v>17281.944166666668</v>
      </c>
      <c r="D141" s="32">
        <f t="shared" si="581"/>
        <v>0</v>
      </c>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row>
    <row r="142" spans="1:35" x14ac:dyDescent="0.2">
      <c r="A142" s="9" t="s">
        <v>35</v>
      </c>
      <c r="B142" s="27">
        <f t="shared" si="552"/>
        <v>0</v>
      </c>
      <c r="C142" s="30">
        <f>B131/240*250%</f>
        <v>21602.430208333335</v>
      </c>
      <c r="D142" s="34">
        <f t="shared" si="581"/>
        <v>0</v>
      </c>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row>
    <row r="143" spans="1:35" x14ac:dyDescent="0.2">
      <c r="B143" s="37">
        <f>SUM(B135:B142)</f>
        <v>248</v>
      </c>
      <c r="C143" s="2"/>
      <c r="D143" s="38">
        <f>ROUND((SUM(D135:D142)),0)</f>
        <v>937978</v>
      </c>
      <c r="E143" s="39"/>
      <c r="F143" s="40"/>
      <c r="G143" s="41"/>
      <c r="H143" s="41"/>
      <c r="I143" s="41"/>
      <c r="J143" s="41"/>
      <c r="K143" s="41"/>
      <c r="L143" s="39"/>
      <c r="M143" s="40"/>
      <c r="N143" s="41"/>
      <c r="O143" s="41"/>
      <c r="P143" s="41"/>
      <c r="Q143" s="41"/>
      <c r="R143" s="41"/>
      <c r="S143" s="39"/>
      <c r="T143" s="40"/>
      <c r="U143" s="41"/>
      <c r="V143" s="41"/>
      <c r="W143" s="41"/>
      <c r="X143" s="41"/>
      <c r="Y143" s="41"/>
      <c r="Z143" s="39"/>
      <c r="AA143" s="39"/>
      <c r="AB143" s="41"/>
      <c r="AC143" s="41"/>
      <c r="AD143" s="41"/>
      <c r="AE143" s="41"/>
      <c r="AF143" s="41"/>
      <c r="AG143" s="39"/>
      <c r="AH143" s="41"/>
      <c r="AI143" s="41"/>
    </row>
    <row r="144" spans="1:35" x14ac:dyDescent="0.2">
      <c r="B144" s="43">
        <f>SUM(B135:B138)-$AL$4</f>
        <v>72</v>
      </c>
    </row>
    <row r="145" spans="1:35" x14ac:dyDescent="0.2">
      <c r="A145" s="9" t="s">
        <v>114</v>
      </c>
      <c r="B145" s="163">
        <f>B131</f>
        <v>2073833.3</v>
      </c>
      <c r="C145" s="164"/>
      <c r="D145" s="165"/>
      <c r="E145" s="10">
        <f t="shared" ref="E145:AF145" si="585">+D145+1</f>
        <v>1</v>
      </c>
      <c r="F145" s="10">
        <f t="shared" si="585"/>
        <v>2</v>
      </c>
      <c r="G145" s="10">
        <f t="shared" si="585"/>
        <v>3</v>
      </c>
      <c r="H145" s="10">
        <f t="shared" si="585"/>
        <v>4</v>
      </c>
      <c r="I145" s="10">
        <f t="shared" si="585"/>
        <v>5</v>
      </c>
      <c r="J145" s="10">
        <f t="shared" si="585"/>
        <v>6</v>
      </c>
      <c r="K145" s="10">
        <f t="shared" si="585"/>
        <v>7</v>
      </c>
      <c r="L145" s="10">
        <f t="shared" si="585"/>
        <v>8</v>
      </c>
      <c r="M145" s="10">
        <f t="shared" si="585"/>
        <v>9</v>
      </c>
      <c r="N145" s="10">
        <f t="shared" si="585"/>
        <v>10</v>
      </c>
      <c r="O145" s="10">
        <f t="shared" si="585"/>
        <v>11</v>
      </c>
      <c r="P145" s="10">
        <f t="shared" si="585"/>
        <v>12</v>
      </c>
      <c r="Q145" s="10">
        <f t="shared" si="585"/>
        <v>13</v>
      </c>
      <c r="R145" s="10">
        <f t="shared" si="585"/>
        <v>14</v>
      </c>
      <c r="S145" s="10">
        <f t="shared" si="585"/>
        <v>15</v>
      </c>
      <c r="T145" s="10">
        <f t="shared" si="585"/>
        <v>16</v>
      </c>
      <c r="U145" s="10">
        <f t="shared" si="585"/>
        <v>17</v>
      </c>
      <c r="V145" s="10">
        <f t="shared" si="585"/>
        <v>18</v>
      </c>
      <c r="W145" s="10">
        <f t="shared" si="585"/>
        <v>19</v>
      </c>
      <c r="X145" s="10">
        <f t="shared" si="585"/>
        <v>20</v>
      </c>
      <c r="Y145" s="10">
        <f t="shared" si="585"/>
        <v>21</v>
      </c>
      <c r="Z145" s="10">
        <f t="shared" si="585"/>
        <v>22</v>
      </c>
      <c r="AA145" s="10">
        <f t="shared" si="585"/>
        <v>23</v>
      </c>
      <c r="AB145" s="10">
        <f t="shared" si="585"/>
        <v>24</v>
      </c>
      <c r="AC145" s="10">
        <f t="shared" si="585"/>
        <v>25</v>
      </c>
      <c r="AD145" s="10">
        <f t="shared" si="585"/>
        <v>26</v>
      </c>
      <c r="AE145" s="10">
        <f t="shared" si="585"/>
        <v>27</v>
      </c>
      <c r="AF145" s="10">
        <f t="shared" si="585"/>
        <v>28</v>
      </c>
      <c r="AG145" s="10">
        <v>29</v>
      </c>
      <c r="AH145" s="10">
        <v>30</v>
      </c>
      <c r="AI145" s="10">
        <v>31</v>
      </c>
    </row>
    <row r="146" spans="1:35" x14ac:dyDescent="0.2">
      <c r="A146" s="13"/>
      <c r="B146" s="14" t="s">
        <v>7</v>
      </c>
      <c r="C146" s="14" t="s">
        <v>8</v>
      </c>
      <c r="D146" s="14" t="s">
        <v>9</v>
      </c>
      <c r="E146" s="57" t="s">
        <v>15</v>
      </c>
      <c r="F146" s="121" t="s">
        <v>10</v>
      </c>
      <c r="G146" s="19" t="s">
        <v>11</v>
      </c>
      <c r="H146" s="58" t="s">
        <v>11</v>
      </c>
      <c r="I146" s="19" t="s">
        <v>12</v>
      </c>
      <c r="J146" s="19" t="s">
        <v>13</v>
      </c>
      <c r="K146" s="19" t="s">
        <v>14</v>
      </c>
      <c r="L146" s="57" t="s">
        <v>15</v>
      </c>
      <c r="M146" s="19" t="s">
        <v>16</v>
      </c>
      <c r="N146" s="19" t="s">
        <v>11</v>
      </c>
      <c r="O146" s="58" t="s">
        <v>11</v>
      </c>
      <c r="P146" s="19" t="s">
        <v>12</v>
      </c>
      <c r="Q146" s="19" t="s">
        <v>13</v>
      </c>
      <c r="R146" s="19" t="s">
        <v>14</v>
      </c>
      <c r="S146" s="57" t="s">
        <v>15</v>
      </c>
      <c r="T146" s="121" t="s">
        <v>10</v>
      </c>
      <c r="U146" s="19" t="s">
        <v>11</v>
      </c>
      <c r="V146" s="58" t="s">
        <v>11</v>
      </c>
      <c r="W146" s="19" t="s">
        <v>12</v>
      </c>
      <c r="X146" s="19" t="s">
        <v>13</v>
      </c>
      <c r="Y146" s="19" t="s">
        <v>14</v>
      </c>
      <c r="Z146" s="57" t="s">
        <v>15</v>
      </c>
      <c r="AA146" s="19" t="s">
        <v>16</v>
      </c>
      <c r="AB146" s="19" t="s">
        <v>11</v>
      </c>
      <c r="AC146" s="58" t="s">
        <v>11</v>
      </c>
      <c r="AD146" s="19" t="s">
        <v>12</v>
      </c>
      <c r="AE146" s="19" t="s">
        <v>13</v>
      </c>
      <c r="AF146" s="19" t="s">
        <v>14</v>
      </c>
      <c r="AG146" s="57" t="s">
        <v>15</v>
      </c>
      <c r="AH146" s="19" t="s">
        <v>16</v>
      </c>
      <c r="AI146" s="19"/>
    </row>
    <row r="147" spans="1:35" ht="12.75" customHeight="1" x14ac:dyDescent="0.2">
      <c r="A147" s="22" t="s">
        <v>18</v>
      </c>
      <c r="B147" s="166" t="s">
        <v>19</v>
      </c>
      <c r="C147" s="166"/>
      <c r="D147" s="166"/>
      <c r="E147" s="19" t="s">
        <v>21</v>
      </c>
      <c r="F147" s="19" t="s">
        <v>21</v>
      </c>
      <c r="G147" s="19" t="s">
        <v>21</v>
      </c>
      <c r="H147" s="19" t="s">
        <v>21</v>
      </c>
      <c r="I147" s="19" t="s">
        <v>21</v>
      </c>
      <c r="J147" s="19" t="s">
        <v>21</v>
      </c>
      <c r="K147" s="19" t="s">
        <v>21</v>
      </c>
      <c r="L147" s="19" t="s">
        <v>21</v>
      </c>
      <c r="M147" s="19" t="s">
        <v>21</v>
      </c>
      <c r="N147" s="19" t="s">
        <v>21</v>
      </c>
      <c r="O147" s="19" t="s">
        <v>21</v>
      </c>
      <c r="P147" s="19" t="s">
        <v>21</v>
      </c>
      <c r="Q147" s="19" t="s">
        <v>21</v>
      </c>
      <c r="R147" s="19" t="s">
        <v>21</v>
      </c>
      <c r="S147" s="19" t="s">
        <v>21</v>
      </c>
      <c r="T147" s="19" t="s">
        <v>21</v>
      </c>
      <c r="U147" s="19" t="s">
        <v>21</v>
      </c>
      <c r="V147" s="19" t="s">
        <v>21</v>
      </c>
      <c r="W147" s="19" t="s">
        <v>21</v>
      </c>
      <c r="X147" s="19" t="s">
        <v>21</v>
      </c>
      <c r="Y147" s="19" t="s">
        <v>21</v>
      </c>
      <c r="Z147" s="19" t="s">
        <v>21</v>
      </c>
      <c r="AA147" s="19" t="s">
        <v>21</v>
      </c>
      <c r="AB147" s="19" t="s">
        <v>21</v>
      </c>
      <c r="AC147" s="19" t="s">
        <v>21</v>
      </c>
      <c r="AD147" s="19" t="s">
        <v>21</v>
      </c>
      <c r="AE147" s="19" t="s">
        <v>21</v>
      </c>
      <c r="AF147" s="19" t="s">
        <v>21</v>
      </c>
      <c r="AG147" s="19" t="s">
        <v>21</v>
      </c>
      <c r="AH147" s="19" t="s">
        <v>21</v>
      </c>
      <c r="AI147" s="19"/>
    </row>
    <row r="148" spans="1:35" ht="12.75" customHeight="1" x14ac:dyDescent="0.2">
      <c r="A148" s="161" t="s">
        <v>23</v>
      </c>
      <c r="B148" s="161"/>
      <c r="C148" s="161"/>
      <c r="D148" s="161"/>
      <c r="E148" s="25" t="str">
        <f>IF(AND(E147="URG",E146="S"),"URGS",IF(AND(E147="N",E146="F",F146="F"),"NFFF",IF(AND(E147="N",E146="D",F146="F"),"NFF",IF(AND(E147="N",E146="D"),"NFO",IF(AND(E147="N",E146="S"),"NFS",IF(AND(E147="N",E146="F"),"NF",IF(AND(E147="N",E146="D"),"NF",IF(E147="N","N",IF(AND(E147="M",E146="F"),"MF",IF(AND(E147="M",E146="D"),"MF",IF(E147="M","M",IF(AND(E147="T",E146="F"),"TF",IF(AND(E147="T",E146="D"),"TF",IF(E147="T","T",IF(AND(E147="C",E146="F"),"CF",IF(AND(E147="C",E146="D"),"CF",IF(E147="C","C",IF(AND(E147="L",E146="F"),"LF",IF(AND(E147="L",E146="D"),"LF", IF(E147="L","L",IF(E147="SC","PS", IF(E147="SA","PS",IF(E147="TV","PS", IF(E147="MI","PS", IF(E147="MT","PS", IF(E147="URG","URGO",""))))))))))))))))))))))))))</f>
        <v>TF</v>
      </c>
      <c r="F148" s="25" t="str">
        <f>IF(AND(F147="URG",F146="S"),"URGS",IF(AND(F147="N",F146="F",G146="F"),"NFFF",IF(AND(F147="N",F146="D",G146="F"),"NFF",IF(AND(F147="N",F146="D"),"NFO",IF(AND(F147="N",F146="S"),"NFS",IF(AND(F147="N",F146="F"),"NF",IF(AND(F147="N",F146="D"),"NF",IF(F147="N","N",IF(AND(F147="M",F146="F"),"MF",IF(AND(F147="M",F146="D"),"MF",IF(F147="M","M",IF(AND(F147="T",F146="F"),"TF",IF(AND(F147="T",F146="D"),"TF",IF(F147="T","T",IF(AND(F147="C",F146="F"),"CF",IF(AND(F147="C",F146="D"),"CF",IF(F147="C","C",IF(AND(F147="L",F146="F"),"LF",IF(AND(F147="L",F146="D"),"LF", IF(F147="L","L",IF(F147="SC","PS", IF(F147="SA","PS",IF(F147="TV","PS", IF(F147="MI","PS", IF(F147="MT","PS", IF(F147="URG","URGO",""))))))))))))))))))))))))))</f>
        <v>TF</v>
      </c>
      <c r="G148" s="25" t="str">
        <f>IF(AND(G147="URG",G146="S"),"URGS",IF(AND(G147="N",G146="F",H146="F"),"NFFF",IF(AND(G147="N",G146="D",H146="F"),"NFF",IF(AND(G147="N",G146="D"),"NFO",IF(AND(G147="N",G146="S"),"NFS",IF(AND(G147="N",G146="F"),"NF",IF(AND(G147="N",G146="D"),"NF",IF(G147="N","N",IF(AND(G147="M",G146="F"),"MF",IF(AND(G147="M",G146="D"),"MF",IF(G147="M","M",IF(AND(G147="T",G146="F"),"TF",IF(AND(G147="T",G146="D"),"TF",IF(G147="T","T",IF(AND(G147="C",G146="F"),"CF",IF(AND(G147="C",G146="D"),"CF",IF(G147="C","C",IF(AND(G147="L",G146="F"),"LF",IF(AND(G147="L",G146="D"),"LF", IF(G147="L","L",IF(G147="SC","PS", IF(G147="SA","PS",IF(G147="TV","PS", IF(G147="MI","PS", IF(G147="MT","PS", IF(G147="URG","URGO",""))))))))))))))))))))))))))</f>
        <v>T</v>
      </c>
      <c r="H148" s="25" t="str">
        <f>IF(AND(H147="URG",H146="S"),"URGS",IF(AND(H147="N",H146="F",I146="F"),"NFFF",IF(AND(H147="N",H146="D",I146="F"),"NFF",IF(AND(H147="N",H146="D"),"NFO",IF(AND(H147="N",H146="S"),"NFS",IF(AND(H147="N",H146="F"),"NF",IF(AND(H147="N",H146="D"),"NF",IF(H147="N","N",IF(AND(H147="M",H146="F"),"MF",IF(AND(H147="M",H146="D"),"MF",IF(H147="M","M",IF(AND(H147="T",H146="F"),"TF",IF(AND(H147="T",H146="D"),"TF",IF(H147="T","T",IF(AND(H147="C",H146="F"),"CF",IF(AND(H147="C",H146="D"),"CF",IF(H147="C","C",IF(AND(H147="L",H146="F"),"LF",IF(AND(H147="L",H146="D"),"LF", IF(H147="L","L",IF(H147="SC","PS", IF(H147="SA","PS",IF(H147="TV","PS", IF(H147="MI","PS", IF(H147="MT","PS", IF(H147="URG","URGO",""))))))))))))))))))))))))))</f>
        <v>T</v>
      </c>
      <c r="I148" s="25" t="str">
        <f t="shared" ref="I148" si="586">IF(AND(I147="URG",I146="S"),"URGS",IF(AND(I147="N",I146="F",J146="F"),"NFFF",IF(AND(I147="N",I146="D",J146="F"),"NFF",IF(AND(I147="N",I146="D"),"NFO",IF(AND(I147="N",I146="S"),"NFS",IF(AND(I147="N",I146="F"),"NF",IF(AND(I147="N",I146="D"),"NF",IF(I147="N","N",IF(AND(I147="M",I146="F"),"MF",IF(AND(I147="M",I146="D"),"MF",IF(I147="M","M",IF(AND(I147="T",I146="F"),"TF",IF(AND(I147="T",I146="D"),"TF",IF(I147="T","T",IF(AND(I147="C",I146="F"),"CF",IF(AND(I147="C",I146="D"),"CF",IF(I147="C","C",IF(AND(I147="L",I146="F"),"LF",IF(AND(I147="L",I146="D"),"LF", IF(I147="L","L",IF(I147="SC","PS", IF(I147="SA","PS",IF(I147="TV","PS", IF(I147="MI","PS", IF(I147="MT","PS", IF(I147="URG","URGO",""))))))))))))))))))))))))))</f>
        <v>T</v>
      </c>
      <c r="J148" s="25" t="str">
        <f t="shared" ref="J148" si="587">IF(AND(J147="URG",J146="S"),"URGS",IF(AND(J147="N",J146="F",K146="F"),"NFFF",IF(AND(J147="N",J146="D",K146="F"),"NFF",IF(AND(J147="N",J146="D"),"NFO",IF(AND(J147="N",J146="S"),"NFS",IF(AND(J147="N",J146="F"),"NF",IF(AND(J147="N",J146="D"),"NF",IF(J147="N","N",IF(AND(J147="M",J146="F"),"MF",IF(AND(J147="M",J146="D"),"MF",IF(J147="M","M",IF(AND(J147="T",J146="F"),"TF",IF(AND(J147="T",J146="D"),"TF",IF(J147="T","T",IF(AND(J147="C",J146="F"),"CF",IF(AND(J147="C",J146="D"),"CF",IF(J147="C","C",IF(AND(J147="L",J146="F"),"LF",IF(AND(J147="L",J146="D"),"LF", IF(J147="L","L",IF(J147="SC","PS", IF(J147="SA","PS",IF(J147="TV","PS", IF(J147="MI","PS", IF(J147="MT","PS", IF(J147="URG","URGO",""))))))))))))))))))))))))))</f>
        <v>T</v>
      </c>
      <c r="K148" s="25" t="str">
        <f t="shared" ref="K148" si="588">IF(AND(K147="URG",K146="S"),"URGS",IF(AND(K147="N",K146="F",L146="F"),"NFFF",IF(AND(K147="N",K146="D",L146="F"),"NFF",IF(AND(K147="N",K146="D"),"NFO",IF(AND(K147="N",K146="S"),"NFS",IF(AND(K147="N",K146="F"),"NF",IF(AND(K147="N",K146="D"),"NF",IF(K147="N","N",IF(AND(K147="M",K146="F"),"MF",IF(AND(K147="M",K146="D"),"MF",IF(K147="M","M",IF(AND(K147="T",K146="F"),"TF",IF(AND(K147="T",K146="D"),"TF",IF(K147="T","T",IF(AND(K147="C",K146="F"),"CF",IF(AND(K147="C",K146="D"),"CF",IF(K147="C","C",IF(AND(K147="L",K146="F"),"LF",IF(AND(K147="L",K146="D"),"LF", IF(K147="L","L",IF(K147="SC","PS", IF(K147="SA","PS",IF(K147="TV","PS", IF(K147="MI","PS", IF(K147="MT","PS", IF(K147="URG","URGO",""))))))))))))))))))))))))))</f>
        <v>T</v>
      </c>
      <c r="L148" s="25" t="str">
        <f t="shared" ref="L148" si="589">IF(AND(L147="URG",L146="S"),"URGS",IF(AND(L147="N",L146="F",M146="F"),"NFFF",IF(AND(L147="N",L146="D",M146="F"),"NFF",IF(AND(L147="N",L146="D"),"NFO",IF(AND(L147="N",L146="S"),"NFS",IF(AND(L147="N",L146="F"),"NF",IF(AND(L147="N",L146="D"),"NF",IF(L147="N","N",IF(AND(L147="M",L146="F"),"MF",IF(AND(L147="M",L146="D"),"MF",IF(L147="M","M",IF(AND(L147="T",L146="F"),"TF",IF(AND(L147="T",L146="D"),"TF",IF(L147="T","T",IF(AND(L147="C",L146="F"),"CF",IF(AND(L147="C",L146="D"),"CF",IF(L147="C","C",IF(AND(L147="L",L146="F"),"LF",IF(AND(L147="L",L146="D"),"LF", IF(L147="L","L",IF(L147="SC","PS", IF(L147="SA","PS",IF(L147="TV","PS", IF(L147="MI","PS", IF(L147="MT","PS", IF(L147="URG","URGO",""))))))))))))))))))))))))))</f>
        <v>TF</v>
      </c>
      <c r="M148" s="25" t="str">
        <f t="shared" ref="M148" si="590">IF(AND(M147="URG",M146="S"),"URGS",IF(AND(M147="N",M146="F",N146="F"),"NFFF",IF(AND(M147="N",M146="D",N146="F"),"NFF",IF(AND(M147="N",M146="D"),"NFO",IF(AND(M147="N",M146="S"),"NFS",IF(AND(M147="N",M146="F"),"NF",IF(AND(M147="N",M146="D"),"NF",IF(M147="N","N",IF(AND(M147="M",M146="F"),"MF",IF(AND(M147="M",M146="D"),"MF",IF(M147="M","M",IF(AND(M147="T",M146="F"),"TF",IF(AND(M147="T",M146="D"),"TF",IF(M147="T","T",IF(AND(M147="C",M146="F"),"CF",IF(AND(M147="C",M146="D"),"CF",IF(M147="C","C",IF(AND(M147="L",M146="F"),"LF",IF(AND(M147="L",M146="D"),"LF", IF(M147="L","L",IF(M147="SC","PS", IF(M147="SA","PS",IF(M147="TV","PS", IF(M147="MI","PS", IF(M147="MT","PS", IF(M147="URG","URGO",""))))))))))))))))))))))))))</f>
        <v>T</v>
      </c>
      <c r="N148" s="25" t="str">
        <f t="shared" ref="N148" si="591">IF(AND(N147="URG",N146="S"),"URGS",IF(AND(N147="N",N146="F",O146="F"),"NFFF",IF(AND(N147="N",N146="D",O146="F"),"NFF",IF(AND(N147="N",N146="D"),"NFO",IF(AND(N147="N",N146="S"),"NFS",IF(AND(N147="N",N146="F"),"NF",IF(AND(N147="N",N146="D"),"NF",IF(N147="N","N",IF(AND(N147="M",N146="F"),"MF",IF(AND(N147="M",N146="D"),"MF",IF(N147="M","M",IF(AND(N147="T",N146="F"),"TF",IF(AND(N147="T",N146="D"),"TF",IF(N147="T","T",IF(AND(N147="C",N146="F"),"CF",IF(AND(N147="C",N146="D"),"CF",IF(N147="C","C",IF(AND(N147="L",N146="F"),"LF",IF(AND(N147="L",N146="D"),"LF", IF(N147="L","L",IF(N147="SC","PS", IF(N147="SA","PS",IF(N147="TV","PS", IF(N147="MI","PS", IF(N147="MT","PS", IF(N147="URG","URGO",""))))))))))))))))))))))))))</f>
        <v>T</v>
      </c>
      <c r="O148" s="25" t="str">
        <f t="shared" ref="O148" si="592">IF(AND(O147="URG",O146="S"),"URGS",IF(AND(O147="N",O146="F",P146="F"),"NFFF",IF(AND(O147="N",O146="D",P146="F"),"NFF",IF(AND(O147="N",O146="D"),"NFO",IF(AND(O147="N",O146="S"),"NFS",IF(AND(O147="N",O146="F"),"NF",IF(AND(O147="N",O146="D"),"NF",IF(O147="N","N",IF(AND(O147="M",O146="F"),"MF",IF(AND(O147="M",O146="D"),"MF",IF(O147="M","M",IF(AND(O147="T",O146="F"),"TF",IF(AND(O147="T",O146="D"),"TF",IF(O147="T","T",IF(AND(O147="C",O146="F"),"CF",IF(AND(O147="C",O146="D"),"CF",IF(O147="C","C",IF(AND(O147="L",O146="F"),"LF",IF(AND(O147="L",O146="D"),"LF", IF(O147="L","L",IF(O147="SC","PS", IF(O147="SA","PS",IF(O147="TV","PS", IF(O147="MI","PS", IF(O147="MT","PS", IF(O147="URG","URGO",""))))))))))))))))))))))))))</f>
        <v>T</v>
      </c>
      <c r="P148" s="25" t="str">
        <f t="shared" ref="P148" si="593">IF(AND(P147="URG",P146="S"),"URGS",IF(AND(P147="N",P146="F",Q146="F"),"NFFF",IF(AND(P147="N",P146="D",Q146="F"),"NFF",IF(AND(P147="N",P146="D"),"NFO",IF(AND(P147="N",P146="S"),"NFS",IF(AND(P147="N",P146="F"),"NF",IF(AND(P147="N",P146="D"),"NF",IF(P147="N","N",IF(AND(P147="M",P146="F"),"MF",IF(AND(P147="M",P146="D"),"MF",IF(P147="M","M",IF(AND(P147="T",P146="F"),"TF",IF(AND(P147="T",P146="D"),"TF",IF(P147="T","T",IF(AND(P147="C",P146="F"),"CF",IF(AND(P147="C",P146="D"),"CF",IF(P147="C","C",IF(AND(P147="L",P146="F"),"LF",IF(AND(P147="L",P146="D"),"LF", IF(P147="L","L",IF(P147="SC","PS", IF(P147="SA","PS",IF(P147="TV","PS", IF(P147="MI","PS", IF(P147="MT","PS", IF(P147="URG","URGO",""))))))))))))))))))))))))))</f>
        <v>T</v>
      </c>
      <c r="Q148" s="25" t="str">
        <f t="shared" ref="Q148" si="594">IF(AND(Q147="URG",Q146="S"),"URGS",IF(AND(Q147="N",Q146="F",R146="F"),"NFFF",IF(AND(Q147="N",Q146="D",R146="F"),"NFF",IF(AND(Q147="N",Q146="D"),"NFO",IF(AND(Q147="N",Q146="S"),"NFS",IF(AND(Q147="N",Q146="F"),"NF",IF(AND(Q147="N",Q146="D"),"NF",IF(Q147="N","N",IF(AND(Q147="M",Q146="F"),"MF",IF(AND(Q147="M",Q146="D"),"MF",IF(Q147="M","M",IF(AND(Q147="T",Q146="F"),"TF",IF(AND(Q147="T",Q146="D"),"TF",IF(Q147="T","T",IF(AND(Q147="C",Q146="F"),"CF",IF(AND(Q147="C",Q146="D"),"CF",IF(Q147="C","C",IF(AND(Q147="L",Q146="F"),"LF",IF(AND(Q147="L",Q146="D"),"LF", IF(Q147="L","L",IF(Q147="SC","PS", IF(Q147="SA","PS",IF(Q147="TV","PS", IF(Q147="MI","PS", IF(Q147="MT","PS", IF(Q147="URG","URGO",""))))))))))))))))))))))))))</f>
        <v>T</v>
      </c>
      <c r="R148" s="25" t="str">
        <f t="shared" ref="R148" si="595">IF(AND(R147="URG",R146="S"),"URGS",IF(AND(R147="N",R146="F",S146="F"),"NFFF",IF(AND(R147="N",R146="D",S146="F"),"NFF",IF(AND(R147="N",R146="D"),"NFO",IF(AND(R147="N",R146="S"),"NFS",IF(AND(R147="N",R146="F"),"NF",IF(AND(R147="N",R146="D"),"NF",IF(R147="N","N",IF(AND(R147="M",R146="F"),"MF",IF(AND(R147="M",R146="D"),"MF",IF(R147="M","M",IF(AND(R147="T",R146="F"),"TF",IF(AND(R147="T",R146="D"),"TF",IF(R147="T","T",IF(AND(R147="C",R146="F"),"CF",IF(AND(R147="C",R146="D"),"CF",IF(R147="C","C",IF(AND(R147="L",R146="F"),"LF",IF(AND(R147="L",R146="D"),"LF", IF(R147="L","L",IF(R147="SC","PS", IF(R147="SA","PS",IF(R147="TV","PS", IF(R147="MI","PS", IF(R147="MT","PS", IF(R147="URG","URGO",""))))))))))))))))))))))))))</f>
        <v>T</v>
      </c>
      <c r="S148" s="25" t="str">
        <f t="shared" ref="S148" si="596">IF(AND(S147="URG",S146="S"),"URGS",IF(AND(S147="N",S146="F",T146="F"),"NFFF",IF(AND(S147="N",S146="D",T146="F"),"NFF",IF(AND(S147="N",S146="D"),"NFO",IF(AND(S147="N",S146="S"),"NFS",IF(AND(S147="N",S146="F"),"NF",IF(AND(S147="N",S146="D"),"NF",IF(S147="N","N",IF(AND(S147="M",S146="F"),"MF",IF(AND(S147="M",S146="D"),"MF",IF(S147="M","M",IF(AND(S147="T",S146="F"),"TF",IF(AND(S147="T",S146="D"),"TF",IF(S147="T","T",IF(AND(S147="C",S146="F"),"CF",IF(AND(S147="C",S146="D"),"CF",IF(S147="C","C",IF(AND(S147="L",S146="F"),"LF",IF(AND(S147="L",S146="D"),"LF", IF(S147="L","L",IF(S147="SC","PS", IF(S147="SA","PS",IF(S147="TV","PS", IF(S147="MI","PS", IF(S147="MT","PS", IF(S147="URG","URGO",""))))))))))))))))))))))))))</f>
        <v>TF</v>
      </c>
      <c r="T148" s="25" t="str">
        <f t="shared" ref="T148" si="597">IF(AND(T147="URG",T146="S"),"URGS",IF(AND(T147="N",T146="F",U146="F"),"NFFF",IF(AND(T147="N",T146="D",U146="F"),"NFF",IF(AND(T147="N",T146="D"),"NFO",IF(AND(T147="N",T146="S"),"NFS",IF(AND(T147="N",T146="F"),"NF",IF(AND(T147="N",T146="D"),"NF",IF(T147="N","N",IF(AND(T147="M",T146="F"),"MF",IF(AND(T147="M",T146="D"),"MF",IF(T147="M","M",IF(AND(T147="T",T146="F"),"TF",IF(AND(T147="T",T146="D"),"TF",IF(T147="T","T",IF(AND(T147="C",T146="F"),"CF",IF(AND(T147="C",T146="D"),"CF",IF(T147="C","C",IF(AND(T147="L",T146="F"),"LF",IF(AND(T147="L",T146="D"),"LF", IF(T147="L","L",IF(T147="SC","PS", IF(T147="SA","PS",IF(T147="TV","PS", IF(T147="MI","PS", IF(T147="MT","PS", IF(T147="URG","URGO",""))))))))))))))))))))))))))</f>
        <v>TF</v>
      </c>
      <c r="U148" s="25" t="str">
        <f t="shared" ref="U148" si="598">IF(AND(U147="URG",U146="S"),"URGS",IF(AND(U147="N",U146="F",V146="F"),"NFFF",IF(AND(U147="N",U146="D",V146="F"),"NFF",IF(AND(U147="N",U146="D"),"NFO",IF(AND(U147="N",U146="S"),"NFS",IF(AND(U147="N",U146="F"),"NF",IF(AND(U147="N",U146="D"),"NF",IF(U147="N","N",IF(AND(U147="M",U146="F"),"MF",IF(AND(U147="M",U146="D"),"MF",IF(U147="M","M",IF(AND(U147="T",U146="F"),"TF",IF(AND(U147="T",U146="D"),"TF",IF(U147="T","T",IF(AND(U147="C",U146="F"),"CF",IF(AND(U147="C",U146="D"),"CF",IF(U147="C","C",IF(AND(U147="L",U146="F"),"LF",IF(AND(U147="L",U146="D"),"LF", IF(U147="L","L",IF(U147="SC","PS", IF(U147="SA","PS",IF(U147="TV","PS", IF(U147="MI","PS", IF(U147="MT","PS", IF(U147="URG","URGO",""))))))))))))))))))))))))))</f>
        <v>T</v>
      </c>
      <c r="V148" s="25" t="str">
        <f t="shared" ref="V148" si="599">IF(AND(V147="URG",V146="S"),"URGS",IF(AND(V147="N",V146="F",W146="F"),"NFFF",IF(AND(V147="N",V146="D",W146="F"),"NFF",IF(AND(V147="N",V146="D"),"NFO",IF(AND(V147="N",V146="S"),"NFS",IF(AND(V147="N",V146="F"),"NF",IF(AND(V147="N",V146="D"),"NF",IF(V147="N","N",IF(AND(V147="M",V146="F"),"MF",IF(AND(V147="M",V146="D"),"MF",IF(V147="M","M",IF(AND(V147="T",V146="F"),"TF",IF(AND(V147="T",V146="D"),"TF",IF(V147="T","T",IF(AND(V147="C",V146="F"),"CF",IF(AND(V147="C",V146="D"),"CF",IF(V147="C","C",IF(AND(V147="L",V146="F"),"LF",IF(AND(V147="L",V146="D"),"LF", IF(V147="L","L",IF(V147="SC","PS", IF(V147="SA","PS",IF(V147="TV","PS", IF(V147="MI","PS", IF(V147="MT","PS", IF(V147="URG","URGO",""))))))))))))))))))))))))))</f>
        <v>T</v>
      </c>
      <c r="W148" s="25" t="str">
        <f t="shared" ref="W148" si="600">IF(AND(W147="URG",W146="S"),"URGS",IF(AND(W147="N",W146="F",X146="F"),"NFFF",IF(AND(W147="N",W146="D",X146="F"),"NFF",IF(AND(W147="N",W146="D"),"NFO",IF(AND(W147="N",W146="S"),"NFS",IF(AND(W147="N",W146="F"),"NF",IF(AND(W147="N",W146="D"),"NF",IF(W147="N","N",IF(AND(W147="M",W146="F"),"MF",IF(AND(W147="M",W146="D"),"MF",IF(W147="M","M",IF(AND(W147="T",W146="F"),"TF",IF(AND(W147="T",W146="D"),"TF",IF(W147="T","T",IF(AND(W147="C",W146="F"),"CF",IF(AND(W147="C",W146="D"),"CF",IF(W147="C","C",IF(AND(W147="L",W146="F"),"LF",IF(AND(W147="L",W146="D"),"LF", IF(W147="L","L",IF(W147="SC","PS", IF(W147="SA","PS",IF(W147="TV","PS", IF(W147="MI","PS", IF(W147="MT","PS", IF(W147="URG","URGO",""))))))))))))))))))))))))))</f>
        <v>T</v>
      </c>
      <c r="X148" s="25" t="str">
        <f t="shared" ref="X148" si="601">IF(AND(X147="URG",X146="S"),"URGS",IF(AND(X147="N",X146="F",Y146="F"),"NFFF",IF(AND(X147="N",X146="D",Y146="F"),"NFF",IF(AND(X147="N",X146="D"),"NFO",IF(AND(X147="N",X146="S"),"NFS",IF(AND(X147="N",X146="F"),"NF",IF(AND(X147="N",X146="D"),"NF",IF(X147="N","N",IF(AND(X147="M",X146="F"),"MF",IF(AND(X147="M",X146="D"),"MF",IF(X147="M","M",IF(AND(X147="T",X146="F"),"TF",IF(AND(X147="T",X146="D"),"TF",IF(X147="T","T",IF(AND(X147="C",X146="F"),"CF",IF(AND(X147="C",X146="D"),"CF",IF(X147="C","C",IF(AND(X147="L",X146="F"),"LF",IF(AND(X147="L",X146="D"),"LF", IF(X147="L","L",IF(X147="SC","PS", IF(X147="SA","PS",IF(X147="TV","PS", IF(X147="MI","PS", IF(X147="MT","PS", IF(X147="URG","URGO",""))))))))))))))))))))))))))</f>
        <v>T</v>
      </c>
      <c r="Y148" s="25" t="str">
        <f t="shared" ref="Y148" si="602">IF(AND(Y147="URG",Y146="S"),"URGS",IF(AND(Y147="N",Y146="F",Z146="F"),"NFFF",IF(AND(Y147="N",Y146="D",Z146="F"),"NFF",IF(AND(Y147="N",Y146="D"),"NFO",IF(AND(Y147="N",Y146="S"),"NFS",IF(AND(Y147="N",Y146="F"),"NF",IF(AND(Y147="N",Y146="D"),"NF",IF(Y147="N","N",IF(AND(Y147="M",Y146="F"),"MF",IF(AND(Y147="M",Y146="D"),"MF",IF(Y147="M","M",IF(AND(Y147="T",Y146="F"),"TF",IF(AND(Y147="T",Y146="D"),"TF",IF(Y147="T","T",IF(AND(Y147="C",Y146="F"),"CF",IF(AND(Y147="C",Y146="D"),"CF",IF(Y147="C","C",IF(AND(Y147="L",Y146="F"),"LF",IF(AND(Y147="L",Y146="D"),"LF", IF(Y147="L","L",IF(Y147="SC","PS", IF(Y147="SA","PS",IF(Y147="TV","PS", IF(Y147="MI","PS", IF(Y147="MT","PS", IF(Y147="URG","URGO",""))))))))))))))))))))))))))</f>
        <v>T</v>
      </c>
      <c r="Z148" s="25" t="str">
        <f t="shared" ref="Z148" si="603">IF(AND(Z147="URG",Z146="S"),"URGS",IF(AND(Z147="N",Z146="F",AA146="F"),"NFFF",IF(AND(Z147="N",Z146="D",AA146="F"),"NFF",IF(AND(Z147="N",Z146="D"),"NFO",IF(AND(Z147="N",Z146="S"),"NFS",IF(AND(Z147="N",Z146="F"),"NF",IF(AND(Z147="N",Z146="D"),"NF",IF(Z147="N","N",IF(AND(Z147="M",Z146="F"),"MF",IF(AND(Z147="M",Z146="D"),"MF",IF(Z147="M","M",IF(AND(Z147="T",Z146="F"),"TF",IF(AND(Z147="T",Z146="D"),"TF",IF(Z147="T","T",IF(AND(Z147="C",Z146="F"),"CF",IF(AND(Z147="C",Z146="D"),"CF",IF(Z147="C","C",IF(AND(Z147="L",Z146="F"),"LF",IF(AND(Z147="L",Z146="D"),"LF", IF(Z147="L","L",IF(Z147="SC","PS", IF(Z147="SA","PS",IF(Z147="TV","PS", IF(Z147="MI","PS", IF(Z147="MT","PS", IF(Z147="URG","URGO",""))))))))))))))))))))))))))</f>
        <v>TF</v>
      </c>
      <c r="AA148" s="25" t="str">
        <f t="shared" ref="AA148" si="604">IF(AND(AA147="URG",AA146="S"),"URGS",IF(AND(AA147="N",AA146="F",AB146="F"),"NFFF",IF(AND(AA147="N",AA146="D",AB146="F"),"NFF",IF(AND(AA147="N",AA146="D"),"NFO",IF(AND(AA147="N",AA146="S"),"NFS",IF(AND(AA147="N",AA146="F"),"NF",IF(AND(AA147="N",AA146="D"),"NF",IF(AA147="N","N",IF(AND(AA147="M",AA146="F"),"MF",IF(AND(AA147="M",AA146="D"),"MF",IF(AA147="M","M",IF(AND(AA147="T",AA146="F"),"TF",IF(AND(AA147="T",AA146="D"),"TF",IF(AA147="T","T",IF(AND(AA147="C",AA146="F"),"CF",IF(AND(AA147="C",AA146="D"),"CF",IF(AA147="C","C",IF(AND(AA147="L",AA146="F"),"LF",IF(AND(AA147="L",AA146="D"),"LF", IF(AA147="L","L",IF(AA147="SC","PS", IF(AA147="SA","PS",IF(AA147="TV","PS", IF(AA147="MI","PS", IF(AA147="MT","PS", IF(AA147="URG","URGO",""))))))))))))))))))))))))))</f>
        <v>T</v>
      </c>
      <c r="AB148" s="25" t="str">
        <f t="shared" ref="AB148" si="605">IF(AND(AB147="URG",AB146="S"),"URGS",IF(AND(AB147="N",AB146="F",AC146="F"),"NFFF",IF(AND(AB147="N",AB146="D",AC146="F"),"NFF",IF(AND(AB147="N",AB146="D"),"NFO",IF(AND(AB147="N",AB146="S"),"NFS",IF(AND(AB147="N",AB146="F"),"NF",IF(AND(AB147="N",AB146="D"),"NF",IF(AB147="N","N",IF(AND(AB147="M",AB146="F"),"MF",IF(AND(AB147="M",AB146="D"),"MF",IF(AB147="M","M",IF(AND(AB147="T",AB146="F"),"TF",IF(AND(AB147="T",AB146="D"),"TF",IF(AB147="T","T",IF(AND(AB147="C",AB146="F"),"CF",IF(AND(AB147="C",AB146="D"),"CF",IF(AB147="C","C",IF(AND(AB147="L",AB146="F"),"LF",IF(AND(AB147="L",AB146="D"),"LF", IF(AB147="L","L",IF(AB147="SC","PS", IF(AB147="SA","PS",IF(AB147="TV","PS", IF(AB147="MI","PS", IF(AB147="MT","PS", IF(AB147="URG","URGO",""))))))))))))))))))))))))))</f>
        <v>T</v>
      </c>
      <c r="AC148" s="25" t="str">
        <f t="shared" ref="AC148" si="606">IF(AND(AC147="URG",AC146="S"),"URGS",IF(AND(AC147="N",AC146="F",AD146="F"),"NFFF",IF(AND(AC147="N",AC146="D",AD146="F"),"NFF",IF(AND(AC147="N",AC146="D"),"NFO",IF(AND(AC147="N",AC146="S"),"NFS",IF(AND(AC147="N",AC146="F"),"NF",IF(AND(AC147="N",AC146="D"),"NF",IF(AC147="N","N",IF(AND(AC147="M",AC146="F"),"MF",IF(AND(AC147="M",AC146="D"),"MF",IF(AC147="M","M",IF(AND(AC147="T",AC146="F"),"TF",IF(AND(AC147="T",AC146="D"),"TF",IF(AC147="T","T",IF(AND(AC147="C",AC146="F"),"CF",IF(AND(AC147="C",AC146="D"),"CF",IF(AC147="C","C",IF(AND(AC147="L",AC146="F"),"LF",IF(AND(AC147="L",AC146="D"),"LF", IF(AC147="L","L",IF(AC147="SC","PS", IF(AC147="SA","PS",IF(AC147="TV","PS", IF(AC147="MI","PS", IF(AC147="MT","PS", IF(AC147="URG","URGO",""))))))))))))))))))))))))))</f>
        <v>T</v>
      </c>
      <c r="AD148" s="25" t="str">
        <f t="shared" ref="AD148" si="607">IF(AND(AD147="URG",AD146="S"),"URGS",IF(AND(AD147="N",AD146="F",AE146="F"),"NFFF",IF(AND(AD147="N",AD146="D",AE146="F"),"NFF",IF(AND(AD147="N",AD146="D"),"NFO",IF(AND(AD147="N",AD146="S"),"NFS",IF(AND(AD147="N",AD146="F"),"NF",IF(AND(AD147="N",AD146="D"),"NF",IF(AD147="N","N",IF(AND(AD147="M",AD146="F"),"MF",IF(AND(AD147="M",AD146="D"),"MF",IF(AD147="M","M",IF(AND(AD147="T",AD146="F"),"TF",IF(AND(AD147="T",AD146="D"),"TF",IF(AD147="T","T",IF(AND(AD147="C",AD146="F"),"CF",IF(AND(AD147="C",AD146="D"),"CF",IF(AD147="C","C",IF(AND(AD147="L",AD146="F"),"LF",IF(AND(AD147="L",AD146="D"),"LF", IF(AD147="L","L",IF(AD147="SC","PS", IF(AD147="SA","PS",IF(AD147="TV","PS", IF(AD147="MI","PS", IF(AD147="MT","PS", IF(AD147="URG","URGO",""))))))))))))))))))))))))))</f>
        <v>T</v>
      </c>
      <c r="AE148" s="25" t="str">
        <f t="shared" ref="AE148" si="608">IF(AND(AE147="URG",AE146="S"),"URGS",IF(AND(AE147="N",AE146="F",AF146="F"),"NFFF",IF(AND(AE147="N",AE146="D",AF146="F"),"NFF",IF(AND(AE147="N",AE146="D"),"NFO",IF(AND(AE147="N",AE146="S"),"NFS",IF(AND(AE147="N",AE146="F"),"NF",IF(AND(AE147="N",AE146="D"),"NF",IF(AE147="N","N",IF(AND(AE147="M",AE146="F"),"MF",IF(AND(AE147="M",AE146="D"),"MF",IF(AE147="M","M",IF(AND(AE147="T",AE146="F"),"TF",IF(AND(AE147="T",AE146="D"),"TF",IF(AE147="T","T",IF(AND(AE147="C",AE146="F"),"CF",IF(AND(AE147="C",AE146="D"),"CF",IF(AE147="C","C",IF(AND(AE147="L",AE146="F"),"LF",IF(AND(AE147="L",AE146="D"),"LF", IF(AE147="L","L",IF(AE147="SC","PS", IF(AE147="SA","PS",IF(AE147="TV","PS", IF(AE147="MI","PS", IF(AE147="MT","PS", IF(AE147="URG","URGO",""))))))))))))))))))))))))))</f>
        <v>T</v>
      </c>
      <c r="AF148" s="25" t="str">
        <f t="shared" ref="AF148" si="609">IF(AND(AF147="URG",AF146="S"),"URGS",IF(AND(AF147="N",AF146="F",AG146="F"),"NFFF",IF(AND(AF147="N",AF146="D",AG146="F"),"NFF",IF(AND(AF147="N",AF146="D"),"NFO",IF(AND(AF147="N",AF146="S"),"NFS",IF(AND(AF147="N",AF146="F"),"NF",IF(AND(AF147="N",AF146="D"),"NF",IF(AF147="N","N",IF(AND(AF147="M",AF146="F"),"MF",IF(AND(AF147="M",AF146="D"),"MF",IF(AF147="M","M",IF(AND(AF147="T",AF146="F"),"TF",IF(AND(AF147="T",AF146="D"),"TF",IF(AF147="T","T",IF(AND(AF147="C",AF146="F"),"CF",IF(AND(AF147="C",AF146="D"),"CF",IF(AF147="C","C",IF(AND(AF147="L",AF146="F"),"LF",IF(AND(AF147="L",AF146="D"),"LF", IF(AF147="L","L",IF(AF147="SC","PS", IF(AF147="SA","PS",IF(AF147="TV","PS", IF(AF147="MI","PS", IF(AF147="MT","PS", IF(AF147="URG","URGO",""))))))))))))))))))))))))))</f>
        <v>T</v>
      </c>
      <c r="AG148" s="25" t="str">
        <f t="shared" ref="AG148" si="610">IF(AND(AG147="URG",AG146="S"),"URGS",IF(AND(AG147="N",AG146="F",AH146="F"),"NFFF",IF(AND(AG147="N",AG146="D",AH146="F"),"NFF",IF(AND(AG147="N",AG146="D"),"NFO",IF(AND(AG147="N",AG146="S"),"NFS",IF(AND(AG147="N",AG146="F"),"NF",IF(AND(AG147="N",AG146="D"),"NF",IF(AG147="N","N",IF(AND(AG147="M",AG146="F"),"MF",IF(AND(AG147="M",AG146="D"),"MF",IF(AG147="M","M",IF(AND(AG147="T",AG146="F"),"TF",IF(AND(AG147="T",AG146="D"),"TF",IF(AG147="T","T",IF(AND(AG147="C",AG146="F"),"CF",IF(AND(AG147="C",AG146="D"),"CF",IF(AG147="C","C",IF(AND(AG147="L",AG146="F"),"LF",IF(AND(AG147="L",AG146="D"),"LF", IF(AG147="L","L",IF(AG147="SC","PS", IF(AG147="SA","PS",IF(AG147="TV","PS", IF(AG147="MI","PS", IF(AG147="MT","PS", IF(AG147="URG","URGO",""))))))))))))))))))))))))))</f>
        <v>TF</v>
      </c>
      <c r="AH148" s="25" t="str">
        <f t="shared" ref="AH148" si="611">IF(AND(AH147="URG",AH146="S"),"URGS",IF(AND(AH147="N",AH146="F",AI146="F"),"NFFF",IF(AND(AH147="N",AH146="D",AI146="F"),"NFF",IF(AND(AH147="N",AH146="D"),"NFO",IF(AND(AH147="N",AH146="S"),"NFS",IF(AND(AH147="N",AH146="F"),"NF",IF(AND(AH147="N",AH146="D"),"NF",IF(AH147="N","N",IF(AND(AH147="M",AH146="F"),"MF",IF(AND(AH147="M",AH146="D"),"MF",IF(AH147="M","M",IF(AND(AH147="T",AH146="F"),"TF",IF(AND(AH147="T",AH146="D"),"TF",IF(AH147="T","T",IF(AND(AH147="C",AH146="F"),"CF",IF(AND(AH147="C",AH146="D"),"CF",IF(AH147="C","C",IF(AND(AH147="L",AH146="F"),"LF",IF(AND(AH147="L",AH146="D"),"LF", IF(AH147="L","L",IF(AH147="SC","PS", IF(AH147="SA","PS",IF(AH147="TV","PS", IF(AH147="MI","PS", IF(AH147="MT","PS", IF(AH147="URG","URGO",""))))))))))))))))))))))))))</f>
        <v>T</v>
      </c>
      <c r="AI148" s="25" t="str">
        <f t="shared" ref="AI148" si="612">IF(AND(AI147="URG",AI146="S"),"URGS",IF(AND(AI147="N",AI146="F",AJ146="F"),"NFFF",IF(AND(AI147="N",AI146="D",AJ146="F"),"NFF",IF(AND(AI147="N",AI146="D"),"NFO",IF(AND(AI147="N",AI146="S"),"NFS",IF(AND(AI147="N",AI146="F"),"NF",IF(AND(AI147="N",AI146="D"),"NF",IF(AI147="N","N",IF(AND(AI147="M",AI146="F"),"MF",IF(AND(AI147="M",AI146="D"),"MF",IF(AI147="M","M",IF(AND(AI147="T",AI146="F"),"TF",IF(AND(AI147="T",AI146="D"),"TF",IF(AI147="T","T",IF(AND(AI147="C",AI146="F"),"CF",IF(AND(AI147="C",AI146="D"),"CF",IF(AI147="C","C",IF(AND(AI147="L",AI146="F"),"LF",IF(AND(AI147="L",AI146="D"),"LF", IF(AI147="L","L",IF(AI147="SC","PS", IF(AI147="SA","PS",IF(AI147="TV","PS", IF(AI147="MI","PS", IF(AI147="MT","PS", IF(AI147="URG","URGO",""))))))))))))))))))))))))))</f>
        <v/>
      </c>
    </row>
    <row r="149" spans="1:35" ht="12.75" customHeight="1" x14ac:dyDescent="0.2">
      <c r="A149" s="26" t="s">
        <v>24</v>
      </c>
      <c r="B149" s="27">
        <f t="shared" ref="B149:B156" si="613">SUM(E149:AK149)</f>
        <v>115</v>
      </c>
      <c r="C149" s="158">
        <f>B145/240</f>
        <v>8640.972083333334</v>
      </c>
      <c r="D149" s="28">
        <f>B149*C149*0</f>
        <v>0</v>
      </c>
      <c r="E149" s="59" t="str">
        <f>IF(E153&gt;0,(IF(AND(E148="PS",E146="S"),4,IF(E148="M",6,IF(E148="T",7,IF(E148="C",11,IF(E148="N",0,IF(E148="NF",0,IF(E148="NFO",0, IF(E148="URGS",4,IF(E148="URGO",8, IF(E148="PS",8,""))))))))))-E153), IF(AND(E148="PS",E146="S"),4,IF(E148="M",6,IF(E148="T",5,IF(E148="C",11,IF(E148="N",0,IF(E148="NF",0,IF(E148="NFO",0, IF(E148="URGS",4,IF(E148="URGO",8, IF(E148="PS",8,"")))))))))))</f>
        <v/>
      </c>
      <c r="F149" s="59" t="str">
        <f>IF(F153&gt;0,(IF(AND(F148="PS",F146="S"),4,IF(F148="M",6,IF(F148="T",7,IF(F148="C",11,IF(F148="N",0,IF(F148="NF",0,IF(F148="NFO",0, IF(F148="URGS",4,IF(F148="URGO",8, IF(F148="PS",8,""))))))))))-F153), IF(AND(F148="PS",F146="S"),4,IF(F148="M",6,IF(F148="T",5,IF(F148="C",11,IF(F148="N",0,IF(F148="NF",0,IF(F148="NFO",0, IF(F148="URGS",4,IF(F148="URGO",8, IF(F148="PS",8,"")))))))))))</f>
        <v/>
      </c>
      <c r="G149" s="59">
        <f>IF(G153&gt;0,(IF(AND(G148="PS",G146="S"),4,IF(G148="M",6,IF(G148="T",7,IF(G148="C",11,IF(G148="N",0,IF(G148="NF",0,IF(G148="NFO",0, IF(G148="URGS",4,IF(G148="URGO",8, IF(G148="PS",8,""))))))))))-G153), IF(AND(G148="PS",G146="S"),4,IF(G148="M",6,IF(G148="T",5,IF(G148="C",11,IF(G148="N",0,IF(G148="NF",0,IF(G148="NFO",0, IF(G148="URGS",4,IF(G148="URGO",8, IF(G148="PS",8,"")))))))))))</f>
        <v>5</v>
      </c>
      <c r="H149" s="59">
        <f t="shared" ref="H149" si="614">IF(H153&gt;0,(IF(AND(H148="PS",H146="S"),4,IF(H148="M",6,IF(H148="T",7,IF(H148="C",11,IF(H148="N",0,IF(H148="NF",0,IF(H148="NFO",0, IF(H148="URGS",4,IF(H148="URGO",8, IF(H148="PS",8,""))))))))))-H153), IF(AND(H148="PS",H146="S"),4,IF(H148="M",6,IF(H148="T",5,IF(H148="C",11,IF(H148="N",0,IF(H148="NF",0,IF(H148="NFO",0, IF(H148="URGS",4,IF(H148="URGO",8, IF(H148="PS",8,"")))))))))))</f>
        <v>5</v>
      </c>
      <c r="I149" s="59">
        <f t="shared" ref="I149" si="615">IF(I153&gt;0,(IF(AND(I148="PS",I146="S"),4,IF(I148="M",6,IF(I148="T",7,IF(I148="C",11,IF(I148="N",0,IF(I148="NF",0,IF(I148="NFO",0, IF(I148="URGS",4,IF(I148="URGO",8, IF(I148="PS",8,""))))))))))-I153), IF(AND(I148="PS",I146="S"),4,IF(I148="M",6,IF(I148="T",5,IF(I148="C",11,IF(I148="N",0,IF(I148="NF",0,IF(I148="NFO",0, IF(I148="URGS",4,IF(I148="URGO",8, IF(I148="PS",8,"")))))))))))</f>
        <v>5</v>
      </c>
      <c r="J149" s="59">
        <f t="shared" ref="J149" si="616">IF(J153&gt;0,(IF(AND(J148="PS",J146="S"),4,IF(J148="M",6,IF(J148="T",7,IF(J148="C",11,IF(J148="N",0,IF(J148="NF",0,IF(J148="NFO",0, IF(J148="URGS",4,IF(J148="URGO",8, IF(J148="PS",8,""))))))))))-J153), IF(AND(J148="PS",J146="S"),4,IF(J148="M",6,IF(J148="T",5,IF(J148="C",11,IF(J148="N",0,IF(J148="NF",0,IF(J148="NFO",0, IF(J148="URGS",4,IF(J148="URGO",8, IF(J148="PS",8,"")))))))))))</f>
        <v>5</v>
      </c>
      <c r="K149" s="59">
        <f t="shared" ref="K149" si="617">IF(K153&gt;0,(IF(AND(K148="PS",K146="S"),4,IF(K148="M",6,IF(K148="T",7,IF(K148="C",11,IF(K148="N",0,IF(K148="NF",0,IF(K148="NFO",0, IF(K148="URGS",4,IF(K148="URGO",8, IF(K148="PS",8,""))))))))))-K153), IF(AND(K148="PS",K146="S"),4,IF(K148="M",6,IF(K148="T",5,IF(K148="C",11,IF(K148="N",0,IF(K148="NF",0,IF(K148="NFO",0, IF(K148="URGS",4,IF(K148="URGO",8, IF(K148="PS",8,"")))))))))))</f>
        <v>5</v>
      </c>
      <c r="L149" s="59" t="str">
        <f t="shared" ref="L149" si="618">IF(L153&gt;0,(IF(AND(L148="PS",L146="S"),4,IF(L148="M",6,IF(L148="T",7,IF(L148="C",11,IF(L148="N",0,IF(L148="NF",0,IF(L148="NFO",0, IF(L148="URGS",4,IF(L148="URGO",8, IF(L148="PS",8,""))))))))))-L153), IF(AND(L148="PS",L146="S"),4,IF(L148="M",6,IF(L148="T",5,IF(L148="C",11,IF(L148="N",0,IF(L148="NF",0,IF(L148="NFO",0, IF(L148="URGS",4,IF(L148="URGO",8, IF(L148="PS",8,"")))))))))))</f>
        <v/>
      </c>
      <c r="M149" s="59">
        <f t="shared" ref="M149" si="619">IF(M153&gt;0,(IF(AND(M148="PS",M146="S"),4,IF(M148="M",6,IF(M148="T",7,IF(M148="C",11,IF(M148="N",0,IF(M148="NF",0,IF(M148="NFO",0, IF(M148="URGS",4,IF(M148="URGO",8, IF(M148="PS",8,""))))))))))-M153), IF(AND(M148="PS",M146="S"),4,IF(M148="M",6,IF(M148="T",5,IF(M148="C",11,IF(M148="N",0,IF(M148="NF",0,IF(M148="NFO",0, IF(M148="URGS",4,IF(M148="URGO",8, IF(M148="PS",8,"")))))))))))</f>
        <v>5</v>
      </c>
      <c r="N149" s="59">
        <f t="shared" ref="N149" si="620">IF(N153&gt;0,(IF(AND(N148="PS",N146="S"),4,IF(N148="M",6,IF(N148="T",7,IF(N148="C",11,IF(N148="N",0,IF(N148="NF",0,IF(N148="NFO",0, IF(N148="URGS",4,IF(N148="URGO",8, IF(N148="PS",8,""))))))))))-N153), IF(AND(N148="PS",N146="S"),4,IF(N148="M",6,IF(N148="T",5,IF(N148="C",11,IF(N148="N",0,IF(N148="NF",0,IF(N148="NFO",0, IF(N148="URGS",4,IF(N148="URGO",8, IF(N148="PS",8,"")))))))))))</f>
        <v>5</v>
      </c>
      <c r="O149" s="59">
        <f t="shared" ref="O149" si="621">IF(O153&gt;0,(IF(AND(O148="PS",O146="S"),4,IF(O148="M",6,IF(O148="T",7,IF(O148="C",11,IF(O148="N",0,IF(O148="NF",0,IF(O148="NFO",0, IF(O148="URGS",4,IF(O148="URGO",8, IF(O148="PS",8,""))))))))))-O153), IF(AND(O148="PS",O146="S"),4,IF(O148="M",6,IF(O148="T",5,IF(O148="C",11,IF(O148="N",0,IF(O148="NF",0,IF(O148="NFO",0, IF(O148="URGS",4,IF(O148="URGO",8, IF(O148="PS",8,"")))))))))))</f>
        <v>5</v>
      </c>
      <c r="P149" s="59">
        <f t="shared" ref="P149" si="622">IF(P153&gt;0,(IF(AND(P148="PS",P146="S"),4,IF(P148="M",6,IF(P148="T",7,IF(P148="C",11,IF(P148="N",0,IF(P148="NF",0,IF(P148="NFO",0, IF(P148="URGS",4,IF(P148="URGO",8, IF(P148="PS",8,""))))))))))-P153), IF(AND(P148="PS",P146="S"),4,IF(P148="M",6,IF(P148="T",5,IF(P148="C",11,IF(P148="N",0,IF(P148="NF",0,IF(P148="NFO",0, IF(P148="URGS",4,IF(P148="URGO",8, IF(P148="PS",8,"")))))))))))</f>
        <v>5</v>
      </c>
      <c r="Q149" s="59">
        <f t="shared" ref="Q149" si="623">IF(Q153&gt;0,(IF(AND(Q148="PS",Q146="S"),4,IF(Q148="M",6,IF(Q148="T",7,IF(Q148="C",11,IF(Q148="N",0,IF(Q148="NF",0,IF(Q148="NFO",0, IF(Q148="URGS",4,IF(Q148="URGO",8, IF(Q148="PS",8,""))))))))))-Q153), IF(AND(Q148="PS",Q146="S"),4,IF(Q148="M",6,IF(Q148="T",5,IF(Q148="C",11,IF(Q148="N",0,IF(Q148="NF",0,IF(Q148="NFO",0, IF(Q148="URGS",4,IF(Q148="URGO",8, IF(Q148="PS",8,"")))))))))))</f>
        <v>5</v>
      </c>
      <c r="R149" s="59">
        <f t="shared" ref="R149" si="624">IF(R153&gt;0,(IF(AND(R148="PS",R146="S"),4,IF(R148="M",6,IF(R148="T",7,IF(R148="C",11,IF(R148="N",0,IF(R148="NF",0,IF(R148="NFO",0, IF(R148="URGS",4,IF(R148="URGO",8, IF(R148="PS",8,""))))))))))-R153), IF(AND(R148="PS",R146="S"),4,IF(R148="M",6,IF(R148="T",5,IF(R148="C",11,IF(R148="N",0,IF(R148="NF",0,IF(R148="NFO",0, IF(R148="URGS",4,IF(R148="URGO",8, IF(R148="PS",8,"")))))))))))</f>
        <v>5</v>
      </c>
      <c r="S149" s="59" t="str">
        <f t="shared" ref="S149" si="625">IF(S153&gt;0,(IF(AND(S148="PS",S146="S"),4,IF(S148="M",6,IF(S148="T",7,IF(S148="C",11,IF(S148="N",0,IF(S148="NF",0,IF(S148="NFO",0, IF(S148="URGS",4,IF(S148="URGO",8, IF(S148="PS",8,""))))))))))-S153), IF(AND(S148="PS",S146="S"),4,IF(S148="M",6,IF(S148="T",5,IF(S148="C",11,IF(S148="N",0,IF(S148="NF",0,IF(S148="NFO",0, IF(S148="URGS",4,IF(S148="URGO",8, IF(S148="PS",8,"")))))))))))</f>
        <v/>
      </c>
      <c r="T149" s="59" t="str">
        <f t="shared" ref="T149" si="626">IF(T153&gt;0,(IF(AND(T148="PS",T146="S"),4,IF(T148="M",6,IF(T148="T",7,IF(T148="C",11,IF(T148="N",0,IF(T148="NF",0,IF(T148="NFO",0, IF(T148="URGS",4,IF(T148="URGO",8, IF(T148="PS",8,""))))))))))-T153), IF(AND(T148="PS",T146="S"),4,IF(T148="M",6,IF(T148="T",5,IF(T148="C",11,IF(T148="N",0,IF(T148="NF",0,IF(T148="NFO",0, IF(T148="URGS",4,IF(T148="URGO",8, IF(T148="PS",8,"")))))))))))</f>
        <v/>
      </c>
      <c r="U149" s="59">
        <f t="shared" ref="U149" si="627">IF(U153&gt;0,(IF(AND(U148="PS",U146="S"),4,IF(U148="M",6,IF(U148="T",7,IF(U148="C",11,IF(U148="N",0,IF(U148="NF",0,IF(U148="NFO",0, IF(U148="URGS",4,IF(U148="URGO",8, IF(U148="PS",8,""))))))))))-U153), IF(AND(U148="PS",U146="S"),4,IF(U148="M",6,IF(U148="T",5,IF(U148="C",11,IF(U148="N",0,IF(U148="NF",0,IF(U148="NFO",0, IF(U148="URGS",4,IF(U148="URGO",8, IF(U148="PS",8,"")))))))))))</f>
        <v>5</v>
      </c>
      <c r="V149" s="59">
        <f t="shared" ref="V149" si="628">IF(V153&gt;0,(IF(AND(V148="PS",V146="S"),4,IF(V148="M",6,IF(V148="T",7,IF(V148="C",11,IF(V148="N",0,IF(V148="NF",0,IF(V148="NFO",0, IF(V148="URGS",4,IF(V148="URGO",8, IF(V148="PS",8,""))))))))))-V153), IF(AND(V148="PS",V146="S"),4,IF(V148="M",6,IF(V148="T",5,IF(V148="C",11,IF(V148="N",0,IF(V148="NF",0,IF(V148="NFO",0, IF(V148="URGS",4,IF(V148="URGO",8, IF(V148="PS",8,"")))))))))))</f>
        <v>5</v>
      </c>
      <c r="W149" s="59">
        <f t="shared" ref="W149" si="629">IF(W153&gt;0,(IF(AND(W148="PS",W146="S"),4,IF(W148="M",6,IF(W148="T",7,IF(W148="C",11,IF(W148="N",0,IF(W148="NF",0,IF(W148="NFO",0, IF(W148="URGS",4,IF(W148="URGO",8, IF(W148="PS",8,""))))))))))-W153), IF(AND(W148="PS",W146="S"),4,IF(W148="M",6,IF(W148="T",5,IF(W148="C",11,IF(W148="N",0,IF(W148="NF",0,IF(W148="NFO",0, IF(W148="URGS",4,IF(W148="URGO",8, IF(W148="PS",8,"")))))))))))</f>
        <v>5</v>
      </c>
      <c r="X149" s="59">
        <f t="shared" ref="X149" si="630">IF(X153&gt;0,(IF(AND(X148="PS",X146="S"),4,IF(X148="M",6,IF(X148="T",7,IF(X148="C",11,IF(X148="N",0,IF(X148="NF",0,IF(X148="NFO",0, IF(X148="URGS",4,IF(X148="URGO",8, IF(X148="PS",8,""))))))))))-X153), IF(AND(X148="PS",X146="S"),4,IF(X148="M",6,IF(X148="T",5,IF(X148="C",11,IF(X148="N",0,IF(X148="NF",0,IF(X148="NFO",0, IF(X148="URGS",4,IF(X148="URGO",8, IF(X148="PS",8,"")))))))))))</f>
        <v>5</v>
      </c>
      <c r="Y149" s="59">
        <f t="shared" ref="Y149" si="631">IF(Y153&gt;0,(IF(AND(Y148="PS",Y146="S"),4,IF(Y148="M",6,IF(Y148="T",7,IF(Y148="C",11,IF(Y148="N",0,IF(Y148="NF",0,IF(Y148="NFO",0, IF(Y148="URGS",4,IF(Y148="URGO",8, IF(Y148="PS",8,""))))))))))-Y153), IF(AND(Y148="PS",Y146="S"),4,IF(Y148="M",6,IF(Y148="T",5,IF(Y148="C",11,IF(Y148="N",0,IF(Y148="NF",0,IF(Y148="NFO",0, IF(Y148="URGS",4,IF(Y148="URGO",8, IF(Y148="PS",8,"")))))))))))</f>
        <v>5</v>
      </c>
      <c r="Z149" s="59" t="str">
        <f t="shared" ref="Z149" si="632">IF(Z153&gt;0,(IF(AND(Z148="PS",Z146="S"),4,IF(Z148="M",6,IF(Z148="T",7,IF(Z148="C",11,IF(Z148="N",0,IF(Z148="NF",0,IF(Z148="NFO",0, IF(Z148="URGS",4,IF(Z148="URGO",8, IF(Z148="PS",8,""))))))))))-Z153), IF(AND(Z148="PS",Z146="S"),4,IF(Z148="M",6,IF(Z148="T",5,IF(Z148="C",11,IF(Z148="N",0,IF(Z148="NF",0,IF(Z148="NFO",0, IF(Z148="URGS",4,IF(Z148="URGO",8, IF(Z148="PS",8,"")))))))))))</f>
        <v/>
      </c>
      <c r="AA149" s="59">
        <f t="shared" ref="AA149" si="633">IF(AA153&gt;0,(IF(AND(AA148="PS",AA146="S"),4,IF(AA148="M",6,IF(AA148="T",7,IF(AA148="C",11,IF(AA148="N",0,IF(AA148="NF",0,IF(AA148="NFO",0, IF(AA148="URGS",4,IF(AA148="URGO",8, IF(AA148="PS",8,""))))))))))-AA153), IF(AND(AA148="PS",AA146="S"),4,IF(AA148="M",6,IF(AA148="T",5,IF(AA148="C",11,IF(AA148="N",0,IF(AA148="NF",0,IF(AA148="NFO",0, IF(AA148="URGS",4,IF(AA148="URGO",8, IF(AA148="PS",8,"")))))))))))</f>
        <v>5</v>
      </c>
      <c r="AB149" s="59">
        <f t="shared" ref="AB149" si="634">IF(AB153&gt;0,(IF(AND(AB148="PS",AB146="S"),4,IF(AB148="M",6,IF(AB148="T",7,IF(AB148="C",11,IF(AB148="N",0,IF(AB148="NF",0,IF(AB148="NFO",0, IF(AB148="URGS",4,IF(AB148="URGO",8, IF(AB148="PS",8,""))))))))))-AB153), IF(AND(AB148="PS",AB146="S"),4,IF(AB148="M",6,IF(AB148="T",5,IF(AB148="C",11,IF(AB148="N",0,IF(AB148="NF",0,IF(AB148="NFO",0, IF(AB148="URGS",4,IF(AB148="URGO",8, IF(AB148="PS",8,"")))))))))))</f>
        <v>5</v>
      </c>
      <c r="AC149" s="59">
        <f t="shared" ref="AC149" si="635">IF(AC153&gt;0,(IF(AND(AC148="PS",AC146="S"),4,IF(AC148="M",6,IF(AC148="T",7,IF(AC148="C",11,IF(AC148="N",0,IF(AC148="NF",0,IF(AC148="NFO",0, IF(AC148="URGS",4,IF(AC148="URGO",8, IF(AC148="PS",8,""))))))))))-AC153), IF(AND(AC148="PS",AC146="S"),4,IF(AC148="M",6,IF(AC148="T",5,IF(AC148="C",11,IF(AC148="N",0,IF(AC148="NF",0,IF(AC148="NFO",0, IF(AC148="URGS",4,IF(AC148="URGO",8, IF(AC148="PS",8,"")))))))))))</f>
        <v>5</v>
      </c>
      <c r="AD149" s="59">
        <f t="shared" ref="AD149" si="636">IF(AD153&gt;0,(IF(AND(AD148="PS",AD146="S"),4,IF(AD148="M",6,IF(AD148="T",7,IF(AD148="C",11,IF(AD148="N",0,IF(AD148="NF",0,IF(AD148="NFO",0, IF(AD148="URGS",4,IF(AD148="URGO",8, IF(AD148="PS",8,""))))))))))-AD153), IF(AND(AD148="PS",AD146="S"),4,IF(AD148="M",6,IF(AD148="T",5,IF(AD148="C",11,IF(AD148="N",0,IF(AD148="NF",0,IF(AD148="NFO",0, IF(AD148="URGS",4,IF(AD148="URGO",8, IF(AD148="PS",8,"")))))))))))</f>
        <v>5</v>
      </c>
      <c r="AE149" s="59">
        <f t="shared" ref="AE149" si="637">IF(AE153&gt;0,(IF(AND(AE148="PS",AE146="S"),4,IF(AE148="M",6,IF(AE148="T",7,IF(AE148="C",11,IF(AE148="N",0,IF(AE148="NF",0,IF(AE148="NFO",0, IF(AE148="URGS",4,IF(AE148="URGO",8, IF(AE148="PS",8,""))))))))))-AE153), IF(AND(AE148="PS",AE146="S"),4,IF(AE148="M",6,IF(AE148="T",5,IF(AE148="C",11,IF(AE148="N",0,IF(AE148="NF",0,IF(AE148="NFO",0, IF(AE148="URGS",4,IF(AE148="URGO",8, IF(AE148="PS",8,"")))))))))))</f>
        <v>5</v>
      </c>
      <c r="AF149" s="59">
        <f t="shared" ref="AF149" si="638">IF(AF153&gt;0,(IF(AND(AF148="PS",AF146="S"),4,IF(AF148="M",6,IF(AF148="T",7,IF(AF148="C",11,IF(AF148="N",0,IF(AF148="NF",0,IF(AF148="NFO",0, IF(AF148="URGS",4,IF(AF148="URGO",8, IF(AF148="PS",8,""))))))))))-AF153), IF(AND(AF148="PS",AF146="S"),4,IF(AF148="M",6,IF(AF148="T",5,IF(AF148="C",11,IF(AF148="N",0,IF(AF148="NF",0,IF(AF148="NFO",0, IF(AF148="URGS",4,IF(AF148="URGO",8, IF(AF148="PS",8,"")))))))))))</f>
        <v>5</v>
      </c>
      <c r="AG149" s="59" t="str">
        <f t="shared" ref="AG149" si="639">IF(AG153&gt;0,(IF(AND(AG148="PS",AG146="S"),4,IF(AG148="M",6,IF(AG148="T",7,IF(AG148="C",11,IF(AG148="N",0,IF(AG148="NF",0,IF(AG148="NFO",0, IF(AG148="URGS",4,IF(AG148="URGO",8, IF(AG148="PS",8,""))))))))))-AG153), IF(AND(AG148="PS",AG146="S"),4,IF(AG148="M",6,IF(AG148="T",5,IF(AG148="C",11,IF(AG148="N",0,IF(AG148="NF",0,IF(AG148="NFO",0, IF(AG148="URGS",4,IF(AG148="URGO",8, IF(AG148="PS",8,"")))))))))))</f>
        <v/>
      </c>
      <c r="AH149" s="59">
        <f t="shared" ref="AH149" si="640">IF(AH153&gt;0,(IF(AND(AH148="PS",AH146="S"),4,IF(AH148="M",6,IF(AH148="T",7,IF(AH148="C",11,IF(AH148="N",0,IF(AH148="NF",0,IF(AH148="NFO",0, IF(AH148="URGS",4,IF(AH148="URGO",8, IF(AH148="PS",8,""))))))))))-AH153), IF(AND(AH148="PS",AH146="S"),4,IF(AH148="M",6,IF(AH148="T",5,IF(AH148="C",11,IF(AH148="N",0,IF(AH148="NF",0,IF(AH148="NFO",0, IF(AH148="URGS",4,IF(AH148="URGO",8, IF(AH148="PS",8,"")))))))))))</f>
        <v>5</v>
      </c>
      <c r="AI149" s="59" t="str">
        <f t="shared" ref="AI149" si="641">IF(AI153&gt;0,(IF(AND(AI148="PS",AI146="S"),4,IF(AI148="M",6,IF(AI148="T",7,IF(AI148="C",11,IF(AI148="N",0,IF(AI148="NF",0,IF(AI148="NFO",0, IF(AI148="URGS",4,IF(AI148="URGO",8, IF(AI148="PS",8,""))))))))))-AI153), IF(AND(AI148="PS",AI146="S"),4,IF(AI148="M",6,IF(AI148="T",5,IF(AI148="C",11,IF(AI148="N",0,IF(AI148="NF",0,IF(AI148="NFO",0, IF(AI148="URGS",4,IF(AI148="URGO",8, IF(AI148="PS",8,"")))))))))))</f>
        <v/>
      </c>
    </row>
    <row r="150" spans="1:35" ht="12.75" customHeight="1" x14ac:dyDescent="0.2">
      <c r="A150" s="24" t="s">
        <v>28</v>
      </c>
      <c r="B150" s="27">
        <f t="shared" si="613"/>
        <v>69</v>
      </c>
      <c r="C150" s="159">
        <f>B145/240*35%</f>
        <v>3024.3402291666666</v>
      </c>
      <c r="D150" s="30">
        <f t="shared" ref="D150:D156" si="642">B150*C150</f>
        <v>208679.47581249999</v>
      </c>
      <c r="E150" s="29" t="str">
        <f>IF(E154&gt;0,(IF(E148="T",3,IF(E148="C",0,IF(E148="N",11,IF(E148="NF",6, IF(E148="NFO",6, IF(E148="NFS",2,""))))))-E154), IF(E148="T",3,IF(E148="C",0,IF(E148="N",8,IF(E148="NF",6, IF(E148="NFO",6, IF(E148="NFS",2,"")))))))</f>
        <v/>
      </c>
      <c r="F150" s="29" t="str">
        <f>IF(F154&gt;0,(IF(F148="T",3,IF(F148="C",0,IF(F148="N",11,IF(F148="NF",6, IF(F148="NFO",6, IF(F148="NFS",2,""))))))-F154), IF(F148="T",3,IF(F148="C",0,IF(F148="N",8,IF(F148="NF",6, IF(F148="NFO",6, IF(F148="NFS",2,"")))))))</f>
        <v/>
      </c>
      <c r="G150" s="29">
        <f>IF(G154&gt;0,(IF(G148="T",3,IF(G148="C",0,IF(G148="N",11,IF(G148="NF",6, IF(G148="NFO",6, IF(G148="NFS",2,""))))))-G154), IF(G148="T",3,IF(G148="C",0,IF(G148="N",8,IF(G148="NF",6, IF(G148="NFO",6, IF(G148="NFS",2,"")))))))</f>
        <v>3</v>
      </c>
      <c r="H150" s="29">
        <f t="shared" ref="H150:AI150" si="643">IF(H154&gt;0,(IF(H148="T",3,IF(H148="C",0,IF(H148="N",11,IF(H148="NF",6, IF(H148="NFO",6, IF(H148="NFS",2,""))))))-H154), IF(H148="T",3,IF(H148="C",0,IF(H148="N",8,IF(H148="NF",6, IF(H148="NFO",6, IF(H148="NFS",2,"")))))))</f>
        <v>3</v>
      </c>
      <c r="I150" s="29">
        <f t="shared" si="643"/>
        <v>3</v>
      </c>
      <c r="J150" s="29">
        <f t="shared" si="643"/>
        <v>3</v>
      </c>
      <c r="K150" s="29">
        <f t="shared" si="643"/>
        <v>3</v>
      </c>
      <c r="L150" s="29" t="str">
        <f t="shared" si="643"/>
        <v/>
      </c>
      <c r="M150" s="29">
        <f t="shared" si="643"/>
        <v>3</v>
      </c>
      <c r="N150" s="29">
        <f t="shared" si="643"/>
        <v>3</v>
      </c>
      <c r="O150" s="29">
        <f t="shared" si="643"/>
        <v>3</v>
      </c>
      <c r="P150" s="29">
        <f t="shared" si="643"/>
        <v>3</v>
      </c>
      <c r="Q150" s="29">
        <f t="shared" si="643"/>
        <v>3</v>
      </c>
      <c r="R150" s="29">
        <f t="shared" si="643"/>
        <v>3</v>
      </c>
      <c r="S150" s="29" t="str">
        <f t="shared" si="643"/>
        <v/>
      </c>
      <c r="T150" s="29" t="str">
        <f t="shared" si="643"/>
        <v/>
      </c>
      <c r="U150" s="29">
        <f t="shared" si="643"/>
        <v>3</v>
      </c>
      <c r="V150" s="29">
        <f t="shared" si="643"/>
        <v>3</v>
      </c>
      <c r="W150" s="29">
        <f t="shared" si="643"/>
        <v>3</v>
      </c>
      <c r="X150" s="29">
        <f t="shared" si="643"/>
        <v>3</v>
      </c>
      <c r="Y150" s="29">
        <f t="shared" si="643"/>
        <v>3</v>
      </c>
      <c r="Z150" s="29" t="str">
        <f t="shared" si="643"/>
        <v/>
      </c>
      <c r="AA150" s="29">
        <f t="shared" si="643"/>
        <v>3</v>
      </c>
      <c r="AB150" s="29">
        <f t="shared" si="643"/>
        <v>3</v>
      </c>
      <c r="AC150" s="29">
        <f t="shared" si="643"/>
        <v>3</v>
      </c>
      <c r="AD150" s="29">
        <f t="shared" si="643"/>
        <v>3</v>
      </c>
      <c r="AE150" s="29">
        <f t="shared" si="643"/>
        <v>3</v>
      </c>
      <c r="AF150" s="29">
        <f t="shared" si="643"/>
        <v>3</v>
      </c>
      <c r="AG150" s="29" t="str">
        <f t="shared" si="643"/>
        <v/>
      </c>
      <c r="AH150" s="29">
        <f t="shared" si="643"/>
        <v>3</v>
      </c>
      <c r="AI150" s="29" t="str">
        <f t="shared" si="643"/>
        <v/>
      </c>
    </row>
    <row r="151" spans="1:35" ht="12.75" customHeight="1" x14ac:dyDescent="0.2">
      <c r="A151" s="24" t="s">
        <v>30</v>
      </c>
      <c r="B151" s="27">
        <f t="shared" si="613"/>
        <v>35</v>
      </c>
      <c r="C151" s="159">
        <f>B145/240*190%</f>
        <v>16417.846958333335</v>
      </c>
      <c r="D151" s="30">
        <f t="shared" si="642"/>
        <v>574624.64354166668</v>
      </c>
      <c r="E151" s="29">
        <f>IF(E155&gt;0, (IF(E148="MF",8,IF(E148="TF",7,IF(E148="CF",12,IF(E148="NF",0, IF(E148="NFS",0, IF(E148="NFF",0, IF(E148="NFFF",0,"")))))))-E155), IF(E148="MF",8,IF(E148="TF",5,IF(E148="CF",12,IF(E148="NF",0, IF(E148="NFS",0, IF(E148="NFF",0, IF(E148="NFFF",0,""))))))))</f>
        <v>5</v>
      </c>
      <c r="F151" s="29">
        <f t="shared" ref="F151:AI151" si="644">IF(F155&gt;0, (IF(F148="MF",8,IF(F148="TF",7,IF(F148="CF",12,IF(F148="NF",0, IF(F148="NFS",0, IF(F148="NFF",0, IF(F148="NFFF",0,"")))))))-F155), IF(F148="MF",8,IF(F148="TF",5,IF(F148="CF",12,IF(F148="NF",0, IF(F148="NFS",0, IF(F148="NFF",0, IF(F148="NFFF",0,""))))))))</f>
        <v>5</v>
      </c>
      <c r="G151" s="29" t="str">
        <f t="shared" si="644"/>
        <v/>
      </c>
      <c r="H151" s="29" t="str">
        <f t="shared" si="644"/>
        <v/>
      </c>
      <c r="I151" s="29" t="str">
        <f t="shared" si="644"/>
        <v/>
      </c>
      <c r="J151" s="29" t="str">
        <f t="shared" si="644"/>
        <v/>
      </c>
      <c r="K151" s="29" t="str">
        <f t="shared" si="644"/>
        <v/>
      </c>
      <c r="L151" s="29">
        <f t="shared" si="644"/>
        <v>5</v>
      </c>
      <c r="M151" s="29" t="str">
        <f t="shared" si="644"/>
        <v/>
      </c>
      <c r="N151" s="29" t="str">
        <f t="shared" si="644"/>
        <v/>
      </c>
      <c r="O151" s="29" t="str">
        <f t="shared" si="644"/>
        <v/>
      </c>
      <c r="P151" s="29" t="str">
        <f t="shared" si="644"/>
        <v/>
      </c>
      <c r="Q151" s="29" t="str">
        <f t="shared" si="644"/>
        <v/>
      </c>
      <c r="R151" s="29" t="str">
        <f t="shared" si="644"/>
        <v/>
      </c>
      <c r="S151" s="29">
        <f t="shared" si="644"/>
        <v>5</v>
      </c>
      <c r="T151" s="29">
        <f t="shared" si="644"/>
        <v>5</v>
      </c>
      <c r="U151" s="29" t="str">
        <f t="shared" si="644"/>
        <v/>
      </c>
      <c r="V151" s="29" t="str">
        <f t="shared" si="644"/>
        <v/>
      </c>
      <c r="W151" s="29" t="str">
        <f t="shared" si="644"/>
        <v/>
      </c>
      <c r="X151" s="29" t="str">
        <f t="shared" si="644"/>
        <v/>
      </c>
      <c r="Y151" s="29" t="str">
        <f t="shared" si="644"/>
        <v/>
      </c>
      <c r="Z151" s="29">
        <f t="shared" si="644"/>
        <v>5</v>
      </c>
      <c r="AA151" s="29" t="str">
        <f t="shared" si="644"/>
        <v/>
      </c>
      <c r="AB151" s="29" t="str">
        <f t="shared" si="644"/>
        <v/>
      </c>
      <c r="AC151" s="29" t="str">
        <f t="shared" si="644"/>
        <v/>
      </c>
      <c r="AD151" s="29" t="str">
        <f t="shared" si="644"/>
        <v/>
      </c>
      <c r="AE151" s="29" t="str">
        <f t="shared" si="644"/>
        <v/>
      </c>
      <c r="AF151" s="29" t="str">
        <f t="shared" si="644"/>
        <v/>
      </c>
      <c r="AG151" s="29">
        <f t="shared" si="644"/>
        <v>5</v>
      </c>
      <c r="AH151" s="29" t="str">
        <f t="shared" si="644"/>
        <v/>
      </c>
      <c r="AI151" s="29" t="str">
        <f t="shared" si="644"/>
        <v/>
      </c>
    </row>
    <row r="152" spans="1:35" x14ac:dyDescent="0.2">
      <c r="A152" s="24" t="s">
        <v>31</v>
      </c>
      <c r="B152" s="27">
        <f t="shared" si="613"/>
        <v>21</v>
      </c>
      <c r="C152" s="159">
        <f>B145/240*225%</f>
        <v>19442.1871875</v>
      </c>
      <c r="D152" s="30">
        <f t="shared" si="642"/>
        <v>408285.93093749997</v>
      </c>
      <c r="E152" s="29">
        <f>IF(E156&gt;0,( IF(E148="TF",1,IF(E148="CF",1,IF(E148="NF",5, IF(E148="NFO",2, IF(E148="NFS",6, IF(E148="NFF",8, IF(E148="NFFF",8,"")))))))-E156), IF(E148="TF",3,IF(E148="CF",1,IF(E148="NF",2, IF(E148="NFO",2, IF(E148="NFS",6, IF(E148="NFF",8, IF(E148="NFFF",8,""))))))))</f>
        <v>3</v>
      </c>
      <c r="F152" s="29">
        <f t="shared" ref="F152:AI152" si="645">IF(F156&gt;0,( IF(F148="TF",1,IF(F148="CF",1,IF(F148="NF",5, IF(F148="NFO",2, IF(F148="NFS",6, IF(F148="NFF",8, IF(F148="NFFF",8,"")))))))-F156), IF(F148="TF",3,IF(F148="CF",1,IF(F148="NF",2, IF(F148="NFO",2, IF(F148="NFS",6, IF(F148="NFF",8, IF(F148="NFFF",8,""))))))))</f>
        <v>3</v>
      </c>
      <c r="G152" s="29" t="str">
        <f t="shared" si="645"/>
        <v/>
      </c>
      <c r="H152" s="29" t="str">
        <f t="shared" si="645"/>
        <v/>
      </c>
      <c r="I152" s="29" t="str">
        <f t="shared" si="645"/>
        <v/>
      </c>
      <c r="J152" s="29" t="str">
        <f t="shared" si="645"/>
        <v/>
      </c>
      <c r="K152" s="29" t="str">
        <f t="shared" si="645"/>
        <v/>
      </c>
      <c r="L152" s="29">
        <f t="shared" si="645"/>
        <v>3</v>
      </c>
      <c r="M152" s="29" t="str">
        <f t="shared" si="645"/>
        <v/>
      </c>
      <c r="N152" s="29" t="str">
        <f t="shared" si="645"/>
        <v/>
      </c>
      <c r="O152" s="29" t="str">
        <f t="shared" si="645"/>
        <v/>
      </c>
      <c r="P152" s="29" t="str">
        <f t="shared" si="645"/>
        <v/>
      </c>
      <c r="Q152" s="29" t="str">
        <f t="shared" si="645"/>
        <v/>
      </c>
      <c r="R152" s="29" t="str">
        <f t="shared" si="645"/>
        <v/>
      </c>
      <c r="S152" s="29">
        <f t="shared" si="645"/>
        <v>3</v>
      </c>
      <c r="T152" s="29">
        <f t="shared" si="645"/>
        <v>3</v>
      </c>
      <c r="U152" s="29" t="str">
        <f t="shared" si="645"/>
        <v/>
      </c>
      <c r="V152" s="29" t="str">
        <f t="shared" si="645"/>
        <v/>
      </c>
      <c r="W152" s="29" t="str">
        <f t="shared" si="645"/>
        <v/>
      </c>
      <c r="X152" s="29" t="str">
        <f t="shared" si="645"/>
        <v/>
      </c>
      <c r="Y152" s="29" t="str">
        <f t="shared" si="645"/>
        <v/>
      </c>
      <c r="Z152" s="29">
        <f t="shared" si="645"/>
        <v>3</v>
      </c>
      <c r="AA152" s="29" t="str">
        <f t="shared" si="645"/>
        <v/>
      </c>
      <c r="AB152" s="29" t="str">
        <f t="shared" si="645"/>
        <v/>
      </c>
      <c r="AC152" s="29" t="str">
        <f t="shared" si="645"/>
        <v/>
      </c>
      <c r="AD152" s="29" t="str">
        <f t="shared" si="645"/>
        <v/>
      </c>
      <c r="AE152" s="29" t="str">
        <f t="shared" si="645"/>
        <v/>
      </c>
      <c r="AF152" s="29" t="str">
        <f t="shared" si="645"/>
        <v/>
      </c>
      <c r="AG152" s="29">
        <f t="shared" si="645"/>
        <v>3</v>
      </c>
      <c r="AH152" s="29" t="str">
        <f t="shared" si="645"/>
        <v/>
      </c>
      <c r="AI152" s="29" t="str">
        <f t="shared" si="645"/>
        <v/>
      </c>
    </row>
    <row r="153" spans="1:35" x14ac:dyDescent="0.2">
      <c r="A153" s="9" t="s">
        <v>32</v>
      </c>
      <c r="B153" s="27">
        <f t="shared" si="613"/>
        <v>0</v>
      </c>
      <c r="C153" s="30">
        <f>B145/240*125%</f>
        <v>10801.215104166668</v>
      </c>
      <c r="D153" s="30">
        <f t="shared" si="642"/>
        <v>0</v>
      </c>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29"/>
      <c r="AG153" s="29"/>
      <c r="AH153" s="29"/>
      <c r="AI153" s="29"/>
    </row>
    <row r="154" spans="1:35" x14ac:dyDescent="0.2">
      <c r="A154" s="9" t="s">
        <v>33</v>
      </c>
      <c r="B154" s="27">
        <f t="shared" si="613"/>
        <v>0</v>
      </c>
      <c r="C154" s="30">
        <f>B145/240*175%</f>
        <v>15121.701145833335</v>
      </c>
      <c r="D154" s="30">
        <f t="shared" si="642"/>
        <v>0</v>
      </c>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row>
    <row r="155" spans="1:35" x14ac:dyDescent="0.2">
      <c r="A155" s="9" t="s">
        <v>34</v>
      </c>
      <c r="B155" s="27">
        <f t="shared" si="613"/>
        <v>0</v>
      </c>
      <c r="C155" s="30">
        <f>B145/240*200%</f>
        <v>17281.944166666668</v>
      </c>
      <c r="D155" s="32">
        <f t="shared" si="642"/>
        <v>0</v>
      </c>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row>
    <row r="156" spans="1:35" x14ac:dyDescent="0.2">
      <c r="A156" s="9" t="s">
        <v>35</v>
      </c>
      <c r="B156" s="27">
        <f t="shared" si="613"/>
        <v>0</v>
      </c>
      <c r="C156" s="30">
        <f>B145/240*250%</f>
        <v>21602.430208333335</v>
      </c>
      <c r="D156" s="34">
        <f t="shared" si="642"/>
        <v>0</v>
      </c>
      <c r="E156" s="35"/>
      <c r="F156" s="35"/>
      <c r="G156" s="35"/>
      <c r="H156" s="35"/>
      <c r="I156" s="35"/>
      <c r="J156" s="35"/>
      <c r="K156" s="35"/>
      <c r="L156" s="35"/>
      <c r="M156" s="35"/>
      <c r="N156" s="35"/>
      <c r="O156" s="35"/>
      <c r="P156" s="35"/>
      <c r="Q156" s="35"/>
      <c r="R156" s="35"/>
      <c r="S156" s="35"/>
      <c r="T156" s="35"/>
      <c r="U156" s="35"/>
      <c r="V156" s="35"/>
      <c r="W156" s="35"/>
      <c r="X156" s="35"/>
      <c r="Y156" s="35"/>
      <c r="Z156" s="35"/>
      <c r="AA156" s="35"/>
      <c r="AB156" s="35"/>
      <c r="AC156" s="35"/>
      <c r="AD156" s="35"/>
      <c r="AE156" s="35"/>
      <c r="AF156" s="35"/>
      <c r="AG156" s="35"/>
      <c r="AH156" s="35"/>
      <c r="AI156" s="35"/>
    </row>
    <row r="157" spans="1:35" x14ac:dyDescent="0.2">
      <c r="B157" s="37">
        <f>SUM(B149:B156)</f>
        <v>240</v>
      </c>
      <c r="C157" s="2"/>
      <c r="D157" s="38">
        <f>ROUND((SUM(D149:D156)),0)</f>
        <v>1191590</v>
      </c>
      <c r="E157" s="39"/>
      <c r="F157" s="40"/>
      <c r="G157" s="41"/>
      <c r="H157" s="41"/>
      <c r="I157" s="41"/>
      <c r="J157" s="41"/>
      <c r="K157" s="41"/>
      <c r="L157" s="39"/>
      <c r="M157" s="40"/>
      <c r="N157" s="41"/>
      <c r="O157" s="41"/>
      <c r="P157" s="41"/>
      <c r="Q157" s="41"/>
      <c r="R157" s="41"/>
      <c r="S157" s="39"/>
      <c r="T157" s="40"/>
      <c r="U157" s="41"/>
      <c r="V157" s="41"/>
      <c r="W157" s="41"/>
      <c r="X157" s="41"/>
      <c r="Y157" s="41"/>
      <c r="Z157" s="39"/>
      <c r="AA157" s="39"/>
      <c r="AB157" s="41"/>
      <c r="AC157" s="41"/>
      <c r="AD157" s="41"/>
      <c r="AE157" s="41"/>
      <c r="AF157" s="41"/>
      <c r="AG157" s="39"/>
      <c r="AH157" s="41"/>
      <c r="AI157" s="41"/>
    </row>
    <row r="158" spans="1:35" x14ac:dyDescent="0.2">
      <c r="B158" s="43">
        <f>SUM(B149:B152)-$AL$4</f>
        <v>64</v>
      </c>
    </row>
    <row r="159" spans="1:35" x14ac:dyDescent="0.2">
      <c r="A159" s="9" t="s">
        <v>115</v>
      </c>
      <c r="B159" s="163">
        <f>B145</f>
        <v>2073833.3</v>
      </c>
      <c r="C159" s="164"/>
      <c r="D159" s="165"/>
      <c r="E159" s="10">
        <f t="shared" ref="E159:AF159" si="646">+D159+1</f>
        <v>1</v>
      </c>
      <c r="F159" s="10">
        <f t="shared" si="646"/>
        <v>2</v>
      </c>
      <c r="G159" s="10">
        <f t="shared" si="646"/>
        <v>3</v>
      </c>
      <c r="H159" s="10">
        <f t="shared" si="646"/>
        <v>4</v>
      </c>
      <c r="I159" s="10">
        <f t="shared" si="646"/>
        <v>5</v>
      </c>
      <c r="J159" s="10">
        <f t="shared" si="646"/>
        <v>6</v>
      </c>
      <c r="K159" s="10">
        <f t="shared" si="646"/>
        <v>7</v>
      </c>
      <c r="L159" s="10">
        <f t="shared" si="646"/>
        <v>8</v>
      </c>
      <c r="M159" s="10">
        <f t="shared" si="646"/>
        <v>9</v>
      </c>
      <c r="N159" s="10">
        <f t="shared" si="646"/>
        <v>10</v>
      </c>
      <c r="O159" s="10">
        <f t="shared" si="646"/>
        <v>11</v>
      </c>
      <c r="P159" s="10">
        <f t="shared" si="646"/>
        <v>12</v>
      </c>
      <c r="Q159" s="10">
        <f t="shared" si="646"/>
        <v>13</v>
      </c>
      <c r="R159" s="10">
        <f t="shared" si="646"/>
        <v>14</v>
      </c>
      <c r="S159" s="10">
        <f t="shared" si="646"/>
        <v>15</v>
      </c>
      <c r="T159" s="10">
        <f t="shared" si="646"/>
        <v>16</v>
      </c>
      <c r="U159" s="10">
        <f t="shared" si="646"/>
        <v>17</v>
      </c>
      <c r="V159" s="10">
        <f t="shared" si="646"/>
        <v>18</v>
      </c>
      <c r="W159" s="10">
        <f t="shared" si="646"/>
        <v>19</v>
      </c>
      <c r="X159" s="10">
        <f t="shared" si="646"/>
        <v>20</v>
      </c>
      <c r="Y159" s="10">
        <f t="shared" si="646"/>
        <v>21</v>
      </c>
      <c r="Z159" s="10">
        <f t="shared" si="646"/>
        <v>22</v>
      </c>
      <c r="AA159" s="10">
        <f t="shared" si="646"/>
        <v>23</v>
      </c>
      <c r="AB159" s="10">
        <f t="shared" si="646"/>
        <v>24</v>
      </c>
      <c r="AC159" s="10">
        <f t="shared" si="646"/>
        <v>25</v>
      </c>
      <c r="AD159" s="10">
        <f t="shared" si="646"/>
        <v>26</v>
      </c>
      <c r="AE159" s="10">
        <f t="shared" si="646"/>
        <v>27</v>
      </c>
      <c r="AF159" s="10">
        <f t="shared" si="646"/>
        <v>28</v>
      </c>
      <c r="AG159" s="10">
        <v>29</v>
      </c>
      <c r="AH159" s="10">
        <v>30</v>
      </c>
      <c r="AI159" s="10">
        <v>31</v>
      </c>
    </row>
    <row r="160" spans="1:35" x14ac:dyDescent="0.2">
      <c r="A160" s="13"/>
      <c r="B160" s="14" t="s">
        <v>7</v>
      </c>
      <c r="C160" s="14" t="s">
        <v>8</v>
      </c>
      <c r="D160" s="14" t="s">
        <v>9</v>
      </c>
      <c r="E160" s="19" t="s">
        <v>11</v>
      </c>
      <c r="F160" s="58" t="s">
        <v>11</v>
      </c>
      <c r="G160" s="19" t="s">
        <v>12</v>
      </c>
      <c r="H160" s="19" t="s">
        <v>13</v>
      </c>
      <c r="I160" s="19" t="s">
        <v>14</v>
      </c>
      <c r="J160" s="57" t="s">
        <v>15</v>
      </c>
      <c r="K160" s="19" t="s">
        <v>16</v>
      </c>
      <c r="L160" s="121" t="s">
        <v>10</v>
      </c>
      <c r="M160" s="58" t="s">
        <v>11</v>
      </c>
      <c r="N160" s="19" t="s">
        <v>12</v>
      </c>
      <c r="O160" s="19" t="s">
        <v>13</v>
      </c>
      <c r="P160" s="19" t="s">
        <v>14</v>
      </c>
      <c r="Q160" s="57" t="s">
        <v>15</v>
      </c>
      <c r="R160" s="19" t="s">
        <v>16</v>
      </c>
      <c r="S160" s="19" t="s">
        <v>11</v>
      </c>
      <c r="T160" s="58" t="s">
        <v>11</v>
      </c>
      <c r="U160" s="19" t="s">
        <v>12</v>
      </c>
      <c r="V160" s="19" t="s">
        <v>13</v>
      </c>
      <c r="W160" s="19" t="s">
        <v>14</v>
      </c>
      <c r="X160" s="57" t="s">
        <v>15</v>
      </c>
      <c r="Y160" s="19" t="s">
        <v>16</v>
      </c>
      <c r="Z160" s="19" t="s">
        <v>11</v>
      </c>
      <c r="AA160" s="58" t="s">
        <v>11</v>
      </c>
      <c r="AB160" s="19" t="s">
        <v>12</v>
      </c>
      <c r="AC160" s="121" t="s">
        <v>10</v>
      </c>
      <c r="AD160" s="19" t="s">
        <v>14</v>
      </c>
      <c r="AE160" s="57" t="s">
        <v>15</v>
      </c>
      <c r="AF160" s="19" t="s">
        <v>16</v>
      </c>
      <c r="AG160" s="19" t="s">
        <v>11</v>
      </c>
      <c r="AH160" s="58" t="s">
        <v>11</v>
      </c>
      <c r="AI160" s="58" t="s">
        <v>12</v>
      </c>
    </row>
    <row r="161" spans="1:35" x14ac:dyDescent="0.2">
      <c r="A161" s="22" t="s">
        <v>18</v>
      </c>
      <c r="B161" s="166" t="s">
        <v>19</v>
      </c>
      <c r="C161" s="166"/>
      <c r="D161" s="166"/>
      <c r="E161" s="19" t="s">
        <v>21</v>
      </c>
      <c r="F161" s="19" t="s">
        <v>21</v>
      </c>
      <c r="G161" s="19" t="s">
        <v>21</v>
      </c>
      <c r="H161" s="19" t="s">
        <v>21</v>
      </c>
      <c r="I161" s="19" t="s">
        <v>21</v>
      </c>
      <c r="J161" s="19" t="s">
        <v>21</v>
      </c>
      <c r="K161" s="19" t="s">
        <v>21</v>
      </c>
      <c r="L161" s="19" t="s">
        <v>21</v>
      </c>
      <c r="M161" s="19" t="s">
        <v>21</v>
      </c>
      <c r="N161" s="19" t="s">
        <v>21</v>
      </c>
      <c r="O161" s="19" t="s">
        <v>21</v>
      </c>
      <c r="P161" s="19" t="s">
        <v>21</v>
      </c>
      <c r="Q161" s="19" t="s">
        <v>21</v>
      </c>
      <c r="R161" s="19" t="s">
        <v>21</v>
      </c>
      <c r="S161" s="19" t="s">
        <v>21</v>
      </c>
      <c r="T161" s="19" t="s">
        <v>21</v>
      </c>
      <c r="U161" s="19" t="s">
        <v>21</v>
      </c>
      <c r="V161" s="19" t="s">
        <v>21</v>
      </c>
      <c r="W161" s="19" t="s">
        <v>21</v>
      </c>
      <c r="X161" s="19" t="s">
        <v>21</v>
      </c>
      <c r="Y161" s="19" t="s">
        <v>21</v>
      </c>
      <c r="Z161" s="19" t="s">
        <v>21</v>
      </c>
      <c r="AA161" s="19" t="s">
        <v>21</v>
      </c>
      <c r="AB161" s="19" t="s">
        <v>21</v>
      </c>
      <c r="AC161" s="19" t="s">
        <v>21</v>
      </c>
      <c r="AD161" s="19" t="s">
        <v>21</v>
      </c>
      <c r="AE161" s="19" t="s">
        <v>21</v>
      </c>
      <c r="AF161" s="19" t="s">
        <v>21</v>
      </c>
      <c r="AG161" s="19" t="s">
        <v>21</v>
      </c>
      <c r="AH161" s="19" t="s">
        <v>21</v>
      </c>
      <c r="AI161" s="19" t="s">
        <v>21</v>
      </c>
    </row>
    <row r="162" spans="1:35" x14ac:dyDescent="0.2">
      <c r="A162" s="161" t="s">
        <v>23</v>
      </c>
      <c r="B162" s="161"/>
      <c r="C162" s="161"/>
      <c r="D162" s="161"/>
      <c r="E162" s="25" t="str">
        <f>IF(AND(E161="URG",E160="S"),"URGS",IF(AND(E161="N",E160="F",F160="F"),"NFFF",IF(AND(E161="N",E160="D",F160="F"),"NFF",IF(AND(E161="N",E160="D"),"NFO",IF(AND(E161="N",E160="S"),"NFS",IF(AND(E161="N",E160="F"),"NF",IF(AND(E161="N",E160="D"),"NF",IF(E161="N","N",IF(AND(E161="M",E160="F"),"MF",IF(AND(E161="M",E160="D"),"MF",IF(E161="M","M",IF(AND(E161="T",E160="F"),"TF",IF(AND(E161="T",E160="D"),"TF",IF(E161="T","T",IF(AND(E161="C",E160="F"),"CF",IF(AND(E161="C",E160="D"),"CF",IF(E161="C","C",IF(AND(E161="L",E160="F"),"LF",IF(AND(E161="L",E160="D"),"LF", IF(E161="L","L",IF(E161="SC","PS", IF(E161="SA","PS",IF(E161="TV","PS", IF(E161="MI","PS", IF(E161="MT","PS", IF(E161="URG","URGO",""))))))))))))))))))))))))))</f>
        <v>T</v>
      </c>
      <c r="F162" s="25" t="str">
        <f>IF(AND(F161="URG",F160="S"),"URGS",IF(AND(F161="N",F160="F",G160="F"),"NFFF",IF(AND(F161="N",F160="D",G160="F"),"NFF",IF(AND(F161="N",F160="D"),"NFO",IF(AND(F161="N",F160="S"),"NFS",IF(AND(F161="N",F160="F"),"NF",IF(AND(F161="N",F160="D"),"NF",IF(F161="N","N",IF(AND(F161="M",F160="F"),"MF",IF(AND(F161="M",F160="D"),"MF",IF(F161="M","M",IF(AND(F161="T",F160="F"),"TF",IF(AND(F161="T",F160="D"),"TF",IF(F161="T","T",IF(AND(F161="C",F160="F"),"CF",IF(AND(F161="C",F160="D"),"CF",IF(F161="C","C",IF(AND(F161="L",F160="F"),"LF",IF(AND(F161="L",F160="D"),"LF", IF(F161="L","L",IF(F161="SC","PS", IF(F161="SA","PS",IF(F161="TV","PS", IF(F161="MI","PS", IF(F161="MT","PS", IF(F161="URG","URGO",""))))))))))))))))))))))))))</f>
        <v>T</v>
      </c>
      <c r="G162" s="25" t="str">
        <f>IF(AND(G161="URG",G160="S"),"URGS",IF(AND(G161="N",G160="F",H160="F"),"NFFF",IF(AND(G161="N",G160="D",H160="F"),"NFF",IF(AND(G161="N",G160="D"),"NFO",IF(AND(G161="N",G160="S"),"NFS",IF(AND(G161="N",G160="F"),"NF",IF(AND(G161="N",G160="D"),"NF",IF(G161="N","N",IF(AND(G161="M",G160="F"),"MF",IF(AND(G161="M",G160="D"),"MF",IF(G161="M","M",IF(AND(G161="T",G160="F"),"TF",IF(AND(G161="T",G160="D"),"TF",IF(G161="T","T",IF(AND(G161="C",G160="F"),"CF",IF(AND(G161="C",G160="D"),"CF",IF(G161="C","C",IF(AND(G161="L",G160="F"),"LF",IF(AND(G161="L",G160="D"),"LF", IF(G161="L","L",IF(G161="SC","PS", IF(G161="SA","PS",IF(G161="TV","PS", IF(G161="MI","PS", IF(G161="MT","PS", IF(G161="URG","URGO",""))))))))))))))))))))))))))</f>
        <v>T</v>
      </c>
      <c r="H162" s="25" t="str">
        <f>IF(AND(H161="URG",H160="S"),"URGS",IF(AND(H161="N",H160="F",I160="F"),"NFFF",IF(AND(H161="N",H160="D",I160="F"),"NFF",IF(AND(H161="N",H160="D"),"NFO",IF(AND(H161="N",H160="S"),"NFS",IF(AND(H161="N",H160="F"),"NF",IF(AND(H161="N",H160="D"),"NF",IF(H161="N","N",IF(AND(H161="M",H160="F"),"MF",IF(AND(H161="M",H160="D"),"MF",IF(H161="M","M",IF(AND(H161="T",H160="F"),"TF",IF(AND(H161="T",H160="D"),"TF",IF(H161="T","T",IF(AND(H161="C",H160="F"),"CF",IF(AND(H161="C",H160="D"),"CF",IF(H161="C","C",IF(AND(H161="L",H160="F"),"LF",IF(AND(H161="L",H160="D"),"LF", IF(H161="L","L",IF(H161="SC","PS", IF(H161="SA","PS",IF(H161="TV","PS", IF(H161="MI","PS", IF(H161="MT","PS", IF(H161="URG","URGO",""))))))))))))))))))))))))))</f>
        <v>T</v>
      </c>
      <c r="I162" s="25" t="str">
        <f t="shared" ref="I162:AI162" si="647">IF(AND(I161="URG",I160="S"),"URGS",IF(AND(I161="N",I160="F",J160="F"),"NFFF",IF(AND(I161="N",I160="D",J160="F"),"NFF",IF(AND(I161="N",I160="D"),"NFO",IF(AND(I161="N",I160="S"),"NFS",IF(AND(I161="N",I160="F"),"NF",IF(AND(I161="N",I160="D"),"NF",IF(I161="N","N",IF(AND(I161="M",I160="F"),"MF",IF(AND(I161="M",I160="D"),"MF",IF(I161="M","M",IF(AND(I161="T",I160="F"),"TF",IF(AND(I161="T",I160="D"),"TF",IF(I161="T","T",IF(AND(I161="C",I160="F"),"CF",IF(AND(I161="C",I160="D"),"CF",IF(I161="C","C",IF(AND(I161="L",I160="F"),"LF",IF(AND(I161="L",I160="D"),"LF", IF(I161="L","L",IF(I161="SC","PS", IF(I161="SA","PS",IF(I161="TV","PS", IF(I161="MI","PS", IF(I161="MT","PS", IF(I161="URG","URGO",""))))))))))))))))))))))))))</f>
        <v>T</v>
      </c>
      <c r="J162" s="25" t="str">
        <f t="shared" si="647"/>
        <v>TF</v>
      </c>
      <c r="K162" s="25" t="str">
        <f t="shared" si="647"/>
        <v>T</v>
      </c>
      <c r="L162" s="25" t="str">
        <f t="shared" si="647"/>
        <v>TF</v>
      </c>
      <c r="M162" s="25" t="str">
        <f t="shared" si="647"/>
        <v>T</v>
      </c>
      <c r="N162" s="25" t="str">
        <f t="shared" si="647"/>
        <v>T</v>
      </c>
      <c r="O162" s="25" t="str">
        <f t="shared" si="647"/>
        <v>T</v>
      </c>
      <c r="P162" s="25" t="str">
        <f t="shared" si="647"/>
        <v>T</v>
      </c>
      <c r="Q162" s="25" t="str">
        <f t="shared" si="647"/>
        <v>TF</v>
      </c>
      <c r="R162" s="25" t="str">
        <f t="shared" si="647"/>
        <v>T</v>
      </c>
      <c r="S162" s="25" t="str">
        <f t="shared" si="647"/>
        <v>T</v>
      </c>
      <c r="T162" s="25" t="str">
        <f t="shared" si="647"/>
        <v>T</v>
      </c>
      <c r="U162" s="25" t="str">
        <f t="shared" si="647"/>
        <v>T</v>
      </c>
      <c r="V162" s="25" t="str">
        <f t="shared" si="647"/>
        <v>T</v>
      </c>
      <c r="W162" s="25" t="str">
        <f t="shared" si="647"/>
        <v>T</v>
      </c>
      <c r="X162" s="25" t="str">
        <f t="shared" si="647"/>
        <v>TF</v>
      </c>
      <c r="Y162" s="25" t="str">
        <f t="shared" si="647"/>
        <v>T</v>
      </c>
      <c r="Z162" s="25" t="str">
        <f t="shared" si="647"/>
        <v>T</v>
      </c>
      <c r="AA162" s="25" t="str">
        <f t="shared" si="647"/>
        <v>T</v>
      </c>
      <c r="AB162" s="25" t="str">
        <f t="shared" si="647"/>
        <v>T</v>
      </c>
      <c r="AC162" s="25" t="str">
        <f t="shared" si="647"/>
        <v>TF</v>
      </c>
      <c r="AD162" s="25" t="str">
        <f t="shared" si="647"/>
        <v>T</v>
      </c>
      <c r="AE162" s="25" t="str">
        <f t="shared" si="647"/>
        <v>TF</v>
      </c>
      <c r="AF162" s="25" t="str">
        <f t="shared" si="647"/>
        <v>T</v>
      </c>
      <c r="AG162" s="25" t="str">
        <f t="shared" si="647"/>
        <v>T</v>
      </c>
      <c r="AH162" s="25" t="str">
        <f t="shared" si="647"/>
        <v>T</v>
      </c>
      <c r="AI162" s="25" t="str">
        <f t="shared" si="647"/>
        <v>T</v>
      </c>
    </row>
    <row r="163" spans="1:35" x14ac:dyDescent="0.2">
      <c r="A163" s="26" t="s">
        <v>24</v>
      </c>
      <c r="B163" s="27">
        <f t="shared" ref="B163:B170" si="648">SUM(E163:AK163)</f>
        <v>125</v>
      </c>
      <c r="C163" s="158">
        <f>B159/240</f>
        <v>8640.972083333334</v>
      </c>
      <c r="D163" s="28">
        <f>B163*C163*0</f>
        <v>0</v>
      </c>
      <c r="E163" s="59">
        <f>IF(E167&gt;0,(IF(AND(E162="PS",E160="S"),4,IF(E162="M",6,IF(E162="T",7,IF(E162="C",11,IF(E162="N",0,IF(E162="NF",0,IF(E162="NFO",0, IF(E162="URGS",4,IF(E162="URGO",8, IF(E162="PS",8,""))))))))))-E167), IF(AND(E162="PS",E160="S"),4,IF(E162="M",6,IF(E162="T",5,IF(E162="C",11,IF(E162="N",0,IF(E162="NF",0,IF(E162="NFO",0, IF(E162="URGS",4,IF(E162="URGO",8, IF(E162="PS",8,"")))))))))))</f>
        <v>5</v>
      </c>
      <c r="F163" s="59">
        <f>IF(F167&gt;0,(IF(AND(F162="PS",F160="S"),4,IF(F162="M",6,IF(F162="T",7,IF(F162="C",11,IF(F162="N",0,IF(F162="NF",0,IF(F162="NFO",0, IF(F162="URGS",4,IF(F162="URGO",8, IF(F162="PS",8,""))))))))))-F167), IF(AND(F162="PS",F160="S"),4,IF(F162="M",6,IF(F162="T",5,IF(F162="C",11,IF(F162="N",0,IF(F162="NF",0,IF(F162="NFO",0, IF(F162="URGS",4,IF(F162="URGO",8, IF(F162="PS",8,"")))))))))))</f>
        <v>5</v>
      </c>
      <c r="G163" s="59">
        <f>IF(G167&gt;0,(IF(AND(G162="PS",G160="S"),4,IF(G162="M",6,IF(G162="T",7,IF(G162="C",11,IF(G162="N",0,IF(G162="NF",0,IF(G162="NFO",0, IF(G162="URGS",4,IF(G162="URGO",8, IF(G162="PS",8,""))))))))))-G167), IF(AND(G162="PS",G160="S"),4,IF(G162="M",6,IF(G162="T",5,IF(G162="C",11,IF(G162="N",0,IF(G162="NF",0,IF(G162="NFO",0, IF(G162="URGS",4,IF(G162="URGO",8, IF(G162="PS",8,"")))))))))))</f>
        <v>5</v>
      </c>
      <c r="H163" s="59">
        <f t="shared" ref="H163" si="649">IF(H167&gt;0,(IF(AND(H162="PS",H160="S"),4,IF(H162="M",6,IF(H162="T",7,IF(H162="C",11,IF(H162="N",0,IF(H162="NF",0,IF(H162="NFO",0, IF(H162="URGS",4,IF(H162="URGO",8, IF(H162="PS",8,""))))))))))-H167), IF(AND(H162="PS",H160="S"),4,IF(H162="M",6,IF(H162="T",5,IF(H162="C",11,IF(H162="N",0,IF(H162="NF",0,IF(H162="NFO",0, IF(H162="URGS",4,IF(H162="URGO",8, IF(H162="PS",8,"")))))))))))</f>
        <v>5</v>
      </c>
      <c r="I163" s="59">
        <f t="shared" ref="I163" si="650">IF(I167&gt;0,(IF(AND(I162="PS",I160="S"),4,IF(I162="M",6,IF(I162="T",7,IF(I162="C",11,IF(I162="N",0,IF(I162="NF",0,IF(I162="NFO",0, IF(I162="URGS",4,IF(I162="URGO",8, IF(I162="PS",8,""))))))))))-I167), IF(AND(I162="PS",I160="S"),4,IF(I162="M",6,IF(I162="T",5,IF(I162="C",11,IF(I162="N",0,IF(I162="NF",0,IF(I162="NFO",0, IF(I162="URGS",4,IF(I162="URGO",8, IF(I162="PS",8,"")))))))))))</f>
        <v>5</v>
      </c>
      <c r="J163" s="59" t="str">
        <f t="shared" ref="J163" si="651">IF(J167&gt;0,(IF(AND(J162="PS",J160="S"),4,IF(J162="M",6,IF(J162="T",7,IF(J162="C",11,IF(J162="N",0,IF(J162="NF",0,IF(J162="NFO",0, IF(J162="URGS",4,IF(J162="URGO",8, IF(J162="PS",8,""))))))))))-J167), IF(AND(J162="PS",J160="S"),4,IF(J162="M",6,IF(J162="T",5,IF(J162="C",11,IF(J162="N",0,IF(J162="NF",0,IF(J162="NFO",0, IF(J162="URGS",4,IF(J162="URGO",8, IF(J162="PS",8,"")))))))))))</f>
        <v/>
      </c>
      <c r="K163" s="59">
        <f t="shared" ref="K163" si="652">IF(K167&gt;0,(IF(AND(K162="PS",K160="S"),4,IF(K162="M",6,IF(K162="T",7,IF(K162="C",11,IF(K162="N",0,IF(K162="NF",0,IF(K162="NFO",0, IF(K162="URGS",4,IF(K162="URGO",8, IF(K162="PS",8,""))))))))))-K167), IF(AND(K162="PS",K160="S"),4,IF(K162="M",6,IF(K162="T",5,IF(K162="C",11,IF(K162="N",0,IF(K162="NF",0,IF(K162="NFO",0, IF(K162="URGS",4,IF(K162="URGO",8, IF(K162="PS",8,"")))))))))))</f>
        <v>5</v>
      </c>
      <c r="L163" s="59" t="str">
        <f t="shared" ref="L163" si="653">IF(L167&gt;0,(IF(AND(L162="PS",L160="S"),4,IF(L162="M",6,IF(L162="T",7,IF(L162="C",11,IF(L162="N",0,IF(L162="NF",0,IF(L162="NFO",0, IF(L162="URGS",4,IF(L162="URGO",8, IF(L162="PS",8,""))))))))))-L167), IF(AND(L162="PS",L160="S"),4,IF(L162="M",6,IF(L162="T",5,IF(L162="C",11,IF(L162="N",0,IF(L162="NF",0,IF(L162="NFO",0, IF(L162="URGS",4,IF(L162="URGO",8, IF(L162="PS",8,"")))))))))))</f>
        <v/>
      </c>
      <c r="M163" s="59">
        <f t="shared" ref="M163" si="654">IF(M167&gt;0,(IF(AND(M162="PS",M160="S"),4,IF(M162="M",6,IF(M162="T",7,IF(M162="C",11,IF(M162="N",0,IF(M162="NF",0,IF(M162="NFO",0, IF(M162="URGS",4,IF(M162="URGO",8, IF(M162="PS",8,""))))))))))-M167), IF(AND(M162="PS",M160="S"),4,IF(M162="M",6,IF(M162="T",5,IF(M162="C",11,IF(M162="N",0,IF(M162="NF",0,IF(M162="NFO",0, IF(M162="URGS",4,IF(M162="URGO",8, IF(M162="PS",8,"")))))))))))</f>
        <v>5</v>
      </c>
      <c r="N163" s="59">
        <f t="shared" ref="N163" si="655">IF(N167&gt;0,(IF(AND(N162="PS",N160="S"),4,IF(N162="M",6,IF(N162="T",7,IF(N162="C",11,IF(N162="N",0,IF(N162="NF",0,IF(N162="NFO",0, IF(N162="URGS",4,IF(N162="URGO",8, IF(N162="PS",8,""))))))))))-N167), IF(AND(N162="PS",N160="S"),4,IF(N162="M",6,IF(N162="T",5,IF(N162="C",11,IF(N162="N",0,IF(N162="NF",0,IF(N162="NFO",0, IF(N162="URGS",4,IF(N162="URGO",8, IF(N162="PS",8,"")))))))))))</f>
        <v>5</v>
      </c>
      <c r="O163" s="59">
        <f t="shared" ref="O163" si="656">IF(O167&gt;0,(IF(AND(O162="PS",O160="S"),4,IF(O162="M",6,IF(O162="T",7,IF(O162="C",11,IF(O162="N",0,IF(O162="NF",0,IF(O162="NFO",0, IF(O162="URGS",4,IF(O162="URGO",8, IF(O162="PS",8,""))))))))))-O167), IF(AND(O162="PS",O160="S"),4,IF(O162="M",6,IF(O162="T",5,IF(O162="C",11,IF(O162="N",0,IF(O162="NF",0,IF(O162="NFO",0, IF(O162="URGS",4,IF(O162="URGO",8, IF(O162="PS",8,"")))))))))))</f>
        <v>5</v>
      </c>
      <c r="P163" s="59">
        <f t="shared" ref="P163" si="657">IF(P167&gt;0,(IF(AND(P162="PS",P160="S"),4,IF(P162="M",6,IF(P162="T",7,IF(P162="C",11,IF(P162="N",0,IF(P162="NF",0,IF(P162="NFO",0, IF(P162="URGS",4,IF(P162="URGO",8, IF(P162="PS",8,""))))))))))-P167), IF(AND(P162="PS",P160="S"),4,IF(P162="M",6,IF(P162="T",5,IF(P162="C",11,IF(P162="N",0,IF(P162="NF",0,IF(P162="NFO",0, IF(P162="URGS",4,IF(P162="URGO",8, IF(P162="PS",8,"")))))))))))</f>
        <v>5</v>
      </c>
      <c r="Q163" s="59" t="str">
        <f t="shared" ref="Q163" si="658">IF(Q167&gt;0,(IF(AND(Q162="PS",Q160="S"),4,IF(Q162="M",6,IF(Q162="T",7,IF(Q162="C",11,IF(Q162="N",0,IF(Q162="NF",0,IF(Q162="NFO",0, IF(Q162="URGS",4,IF(Q162="URGO",8, IF(Q162="PS",8,""))))))))))-Q167), IF(AND(Q162="PS",Q160="S"),4,IF(Q162="M",6,IF(Q162="T",5,IF(Q162="C",11,IF(Q162="N",0,IF(Q162="NF",0,IF(Q162="NFO",0, IF(Q162="URGS",4,IF(Q162="URGO",8, IF(Q162="PS",8,"")))))))))))</f>
        <v/>
      </c>
      <c r="R163" s="59">
        <f t="shared" ref="R163" si="659">IF(R167&gt;0,(IF(AND(R162="PS",R160="S"),4,IF(R162="M",6,IF(R162="T",7,IF(R162="C",11,IF(R162="N",0,IF(R162="NF",0,IF(R162="NFO",0, IF(R162="URGS",4,IF(R162="URGO",8, IF(R162="PS",8,""))))))))))-R167), IF(AND(R162="PS",R160="S"),4,IF(R162="M",6,IF(R162="T",5,IF(R162="C",11,IF(R162="N",0,IF(R162="NF",0,IF(R162="NFO",0, IF(R162="URGS",4,IF(R162="URGO",8, IF(R162="PS",8,"")))))))))))</f>
        <v>5</v>
      </c>
      <c r="S163" s="59">
        <f t="shared" ref="S163" si="660">IF(S167&gt;0,(IF(AND(S162="PS",S160="S"),4,IF(S162="M",6,IF(S162="T",7,IF(S162="C",11,IF(S162="N",0,IF(S162="NF",0,IF(S162="NFO",0, IF(S162="URGS",4,IF(S162="URGO",8, IF(S162="PS",8,""))))))))))-S167), IF(AND(S162="PS",S160="S"),4,IF(S162="M",6,IF(S162="T",5,IF(S162="C",11,IF(S162="N",0,IF(S162="NF",0,IF(S162="NFO",0, IF(S162="URGS",4,IF(S162="URGO",8, IF(S162="PS",8,"")))))))))))</f>
        <v>5</v>
      </c>
      <c r="T163" s="59">
        <f t="shared" ref="T163" si="661">IF(T167&gt;0,(IF(AND(T162="PS",T160="S"),4,IF(T162="M",6,IF(T162="T",7,IF(T162="C",11,IF(T162="N",0,IF(T162="NF",0,IF(T162="NFO",0, IF(T162="URGS",4,IF(T162="URGO",8, IF(T162="PS",8,""))))))))))-T167), IF(AND(T162="PS",T160="S"),4,IF(T162="M",6,IF(T162="T",5,IF(T162="C",11,IF(T162="N",0,IF(T162="NF",0,IF(T162="NFO",0, IF(T162="URGS",4,IF(T162="URGO",8, IF(T162="PS",8,"")))))))))))</f>
        <v>5</v>
      </c>
      <c r="U163" s="59">
        <f t="shared" ref="U163" si="662">IF(U167&gt;0,(IF(AND(U162="PS",U160="S"),4,IF(U162="M",6,IF(U162="T",7,IF(U162="C",11,IF(U162="N",0,IF(U162="NF",0,IF(U162="NFO",0, IF(U162="URGS",4,IF(U162="URGO",8, IF(U162="PS",8,""))))))))))-U167), IF(AND(U162="PS",U160="S"),4,IF(U162="M",6,IF(U162="T",5,IF(U162="C",11,IF(U162="N",0,IF(U162="NF",0,IF(U162="NFO",0, IF(U162="URGS",4,IF(U162="URGO",8, IF(U162="PS",8,"")))))))))))</f>
        <v>5</v>
      </c>
      <c r="V163" s="59">
        <f t="shared" ref="V163" si="663">IF(V167&gt;0,(IF(AND(V162="PS",V160="S"),4,IF(V162="M",6,IF(V162="T",7,IF(V162="C",11,IF(V162="N",0,IF(V162="NF",0,IF(V162="NFO",0, IF(V162="URGS",4,IF(V162="URGO",8, IF(V162="PS",8,""))))))))))-V167), IF(AND(V162="PS",V160="S"),4,IF(V162="M",6,IF(V162="T",5,IF(V162="C",11,IF(V162="N",0,IF(V162="NF",0,IF(V162="NFO",0, IF(V162="URGS",4,IF(V162="URGO",8, IF(V162="PS",8,"")))))))))))</f>
        <v>5</v>
      </c>
      <c r="W163" s="59">
        <f t="shared" ref="W163" si="664">IF(W167&gt;0,(IF(AND(W162="PS",W160="S"),4,IF(W162="M",6,IF(W162="T",7,IF(W162="C",11,IF(W162="N",0,IF(W162="NF",0,IF(W162="NFO",0, IF(W162="URGS",4,IF(W162="URGO",8, IF(W162="PS",8,""))))))))))-W167), IF(AND(W162="PS",W160="S"),4,IF(W162="M",6,IF(W162="T",5,IF(W162="C",11,IF(W162="N",0,IF(W162="NF",0,IF(W162="NFO",0, IF(W162="URGS",4,IF(W162="URGO",8, IF(W162="PS",8,"")))))))))))</f>
        <v>5</v>
      </c>
      <c r="X163" s="59" t="str">
        <f t="shared" ref="X163" si="665">IF(X167&gt;0,(IF(AND(X162="PS",X160="S"),4,IF(X162="M",6,IF(X162="T",7,IF(X162="C",11,IF(X162="N",0,IF(X162="NF",0,IF(X162="NFO",0, IF(X162="URGS",4,IF(X162="URGO",8, IF(X162="PS",8,""))))))))))-X167), IF(AND(X162="PS",X160="S"),4,IF(X162="M",6,IF(X162="T",5,IF(X162="C",11,IF(X162="N",0,IF(X162="NF",0,IF(X162="NFO",0, IF(X162="URGS",4,IF(X162="URGO",8, IF(X162="PS",8,"")))))))))))</f>
        <v/>
      </c>
      <c r="Y163" s="59">
        <f t="shared" ref="Y163" si="666">IF(Y167&gt;0,(IF(AND(Y162="PS",Y160="S"),4,IF(Y162="M",6,IF(Y162="T",7,IF(Y162="C",11,IF(Y162="N",0,IF(Y162="NF",0,IF(Y162="NFO",0, IF(Y162="URGS",4,IF(Y162="URGO",8, IF(Y162="PS",8,""))))))))))-Y167), IF(AND(Y162="PS",Y160="S"),4,IF(Y162="M",6,IF(Y162="T",5,IF(Y162="C",11,IF(Y162="N",0,IF(Y162="NF",0,IF(Y162="NFO",0, IF(Y162="URGS",4,IF(Y162="URGO",8, IF(Y162="PS",8,"")))))))))))</f>
        <v>5</v>
      </c>
      <c r="Z163" s="59">
        <f t="shared" ref="Z163" si="667">IF(Z167&gt;0,(IF(AND(Z162="PS",Z160="S"),4,IF(Z162="M",6,IF(Z162="T",7,IF(Z162="C",11,IF(Z162="N",0,IF(Z162="NF",0,IF(Z162="NFO",0, IF(Z162="URGS",4,IF(Z162="URGO",8, IF(Z162="PS",8,""))))))))))-Z167), IF(AND(Z162="PS",Z160="S"),4,IF(Z162="M",6,IF(Z162="T",5,IF(Z162="C",11,IF(Z162="N",0,IF(Z162="NF",0,IF(Z162="NFO",0, IF(Z162="URGS",4,IF(Z162="URGO",8, IF(Z162="PS",8,"")))))))))))</f>
        <v>5</v>
      </c>
      <c r="AA163" s="59">
        <f t="shared" ref="AA163" si="668">IF(AA167&gt;0,(IF(AND(AA162="PS",AA160="S"),4,IF(AA162="M",6,IF(AA162="T",7,IF(AA162="C",11,IF(AA162="N",0,IF(AA162="NF",0,IF(AA162="NFO",0, IF(AA162="URGS",4,IF(AA162="URGO",8, IF(AA162="PS",8,""))))))))))-AA167), IF(AND(AA162="PS",AA160="S"),4,IF(AA162="M",6,IF(AA162="T",5,IF(AA162="C",11,IF(AA162="N",0,IF(AA162="NF",0,IF(AA162="NFO",0, IF(AA162="URGS",4,IF(AA162="URGO",8, IF(AA162="PS",8,"")))))))))))</f>
        <v>5</v>
      </c>
      <c r="AB163" s="59">
        <f t="shared" ref="AB163" si="669">IF(AB167&gt;0,(IF(AND(AB162="PS",AB160="S"),4,IF(AB162="M",6,IF(AB162="T",7,IF(AB162="C",11,IF(AB162="N",0,IF(AB162="NF",0,IF(AB162="NFO",0, IF(AB162="URGS",4,IF(AB162="URGO",8, IF(AB162="PS",8,""))))))))))-AB167), IF(AND(AB162="PS",AB160="S"),4,IF(AB162="M",6,IF(AB162="T",5,IF(AB162="C",11,IF(AB162="N",0,IF(AB162="NF",0,IF(AB162="NFO",0, IF(AB162="URGS",4,IF(AB162="URGO",8, IF(AB162="PS",8,"")))))))))))</f>
        <v>5</v>
      </c>
      <c r="AC163" s="59" t="str">
        <f t="shared" ref="AC163" si="670">IF(AC167&gt;0,(IF(AND(AC162="PS",AC160="S"),4,IF(AC162="M",6,IF(AC162="T",7,IF(AC162="C",11,IF(AC162="N",0,IF(AC162="NF",0,IF(AC162="NFO",0, IF(AC162="URGS",4,IF(AC162="URGO",8, IF(AC162="PS",8,""))))))))))-AC167), IF(AND(AC162="PS",AC160="S"),4,IF(AC162="M",6,IF(AC162="T",5,IF(AC162="C",11,IF(AC162="N",0,IF(AC162="NF",0,IF(AC162="NFO",0, IF(AC162="URGS",4,IF(AC162="URGO",8, IF(AC162="PS",8,"")))))))))))</f>
        <v/>
      </c>
      <c r="AD163" s="59">
        <f t="shared" ref="AD163" si="671">IF(AD167&gt;0,(IF(AND(AD162="PS",AD160="S"),4,IF(AD162="M",6,IF(AD162="T",7,IF(AD162="C",11,IF(AD162="N",0,IF(AD162="NF",0,IF(AD162="NFO",0, IF(AD162="URGS",4,IF(AD162="URGO",8, IF(AD162="PS",8,""))))))))))-AD167), IF(AND(AD162="PS",AD160="S"),4,IF(AD162="M",6,IF(AD162="T",5,IF(AD162="C",11,IF(AD162="N",0,IF(AD162="NF",0,IF(AD162="NFO",0, IF(AD162="URGS",4,IF(AD162="URGO",8, IF(AD162="PS",8,"")))))))))))</f>
        <v>5</v>
      </c>
      <c r="AE163" s="59" t="str">
        <f t="shared" ref="AE163" si="672">IF(AE167&gt;0,(IF(AND(AE162="PS",AE160="S"),4,IF(AE162="M",6,IF(AE162="T",7,IF(AE162="C",11,IF(AE162="N",0,IF(AE162="NF",0,IF(AE162="NFO",0, IF(AE162="URGS",4,IF(AE162="URGO",8, IF(AE162="PS",8,""))))))))))-AE167), IF(AND(AE162="PS",AE160="S"),4,IF(AE162="M",6,IF(AE162="T",5,IF(AE162="C",11,IF(AE162="N",0,IF(AE162="NF",0,IF(AE162="NFO",0, IF(AE162="URGS",4,IF(AE162="URGO",8, IF(AE162="PS",8,"")))))))))))</f>
        <v/>
      </c>
      <c r="AF163" s="59">
        <f t="shared" ref="AF163" si="673">IF(AF167&gt;0,(IF(AND(AF162="PS",AF160="S"),4,IF(AF162="M",6,IF(AF162="T",7,IF(AF162="C",11,IF(AF162="N",0,IF(AF162="NF",0,IF(AF162="NFO",0, IF(AF162="URGS",4,IF(AF162="URGO",8, IF(AF162="PS",8,""))))))))))-AF167), IF(AND(AF162="PS",AF160="S"),4,IF(AF162="M",6,IF(AF162="T",5,IF(AF162="C",11,IF(AF162="N",0,IF(AF162="NF",0,IF(AF162="NFO",0, IF(AF162="URGS",4,IF(AF162="URGO",8, IF(AF162="PS",8,"")))))))))))</f>
        <v>5</v>
      </c>
      <c r="AG163" s="59">
        <f t="shared" ref="AG163" si="674">IF(AG167&gt;0,(IF(AND(AG162="PS",AG160="S"),4,IF(AG162="M",6,IF(AG162="T",7,IF(AG162="C",11,IF(AG162="N",0,IF(AG162="NF",0,IF(AG162="NFO",0, IF(AG162="URGS",4,IF(AG162="URGO",8, IF(AG162="PS",8,""))))))))))-AG167), IF(AND(AG162="PS",AG160="S"),4,IF(AG162="M",6,IF(AG162="T",5,IF(AG162="C",11,IF(AG162="N",0,IF(AG162="NF",0,IF(AG162="NFO",0, IF(AG162="URGS",4,IF(AG162="URGO",8, IF(AG162="PS",8,"")))))))))))</f>
        <v>5</v>
      </c>
      <c r="AH163" s="59">
        <f t="shared" ref="AH163" si="675">IF(AH167&gt;0,(IF(AND(AH162="PS",AH160="S"),4,IF(AH162="M",6,IF(AH162="T",7,IF(AH162="C",11,IF(AH162="N",0,IF(AH162="NF",0,IF(AH162="NFO",0, IF(AH162="URGS",4,IF(AH162="URGO",8, IF(AH162="PS",8,""))))))))))-AH167), IF(AND(AH162="PS",AH160="S"),4,IF(AH162="M",6,IF(AH162="T",5,IF(AH162="C",11,IF(AH162="N",0,IF(AH162="NF",0,IF(AH162="NFO",0, IF(AH162="URGS",4,IF(AH162="URGO",8, IF(AH162="PS",8,"")))))))))))</f>
        <v>5</v>
      </c>
      <c r="AI163" s="59">
        <f t="shared" ref="AI163" si="676">IF(AI167&gt;0,(IF(AND(AI162="PS",AI160="S"),4,IF(AI162="M",6,IF(AI162="T",7,IF(AI162="C",11,IF(AI162="N",0,IF(AI162="NF",0,IF(AI162="NFO",0, IF(AI162="URGS",4,IF(AI162="URGO",8, IF(AI162="PS",8,""))))))))))-AI167), IF(AND(AI162="PS",AI160="S"),4,IF(AI162="M",6,IF(AI162="T",5,IF(AI162="C",11,IF(AI162="N",0,IF(AI162="NF",0,IF(AI162="NFO",0, IF(AI162="URGS",4,IF(AI162="URGO",8, IF(AI162="PS",8,"")))))))))))</f>
        <v>5</v>
      </c>
    </row>
    <row r="164" spans="1:35" x14ac:dyDescent="0.2">
      <c r="A164" s="24" t="s">
        <v>28</v>
      </c>
      <c r="B164" s="27">
        <f t="shared" si="648"/>
        <v>75</v>
      </c>
      <c r="C164" s="159">
        <f>B159/240*35%</f>
        <v>3024.3402291666666</v>
      </c>
      <c r="D164" s="30">
        <f t="shared" ref="D164:D170" si="677">B164*C164</f>
        <v>226825.51718749999</v>
      </c>
      <c r="E164" s="29">
        <f>IF(E168&gt;0,(IF(E162="T",3,IF(E162="C",0,IF(E162="N",11,IF(E162="NF",6, IF(E162="NFO",6, IF(E162="NFS",2,""))))))-E168), IF(E162="T",3,IF(E162="C",0,IF(E162="N",8,IF(E162="NF",6, IF(E162="NFO",6, IF(E162="NFS",2,"")))))))</f>
        <v>3</v>
      </c>
      <c r="F164" s="29">
        <f>IF(F168&gt;0,(IF(F162="T",3,IF(F162="C",0,IF(F162="N",11,IF(F162="NF",6, IF(F162="NFO",6, IF(F162="NFS",2,""))))))-F168), IF(F162="T",3,IF(F162="C",0,IF(F162="N",8,IF(F162="NF",6, IF(F162="NFO",6, IF(F162="NFS",2,"")))))))</f>
        <v>3</v>
      </c>
      <c r="G164" s="29">
        <f>IF(G168&gt;0,(IF(G162="T",3,IF(G162="C",0,IF(G162="N",11,IF(G162="NF",6, IF(G162="NFO",6, IF(G162="NFS",2,""))))))-G168), IF(G162="T",3,IF(G162="C",0,IF(G162="N",8,IF(G162="NF",6, IF(G162="NFO",6, IF(G162="NFS",2,"")))))))</f>
        <v>3</v>
      </c>
      <c r="H164" s="29">
        <f t="shared" ref="H164:AI164" si="678">IF(H168&gt;0,(IF(H162="T",3,IF(H162="C",0,IF(H162="N",11,IF(H162="NF",6, IF(H162="NFO",6, IF(H162="NFS",2,""))))))-H168), IF(H162="T",3,IF(H162="C",0,IF(H162="N",8,IF(H162="NF",6, IF(H162="NFO",6, IF(H162="NFS",2,"")))))))</f>
        <v>3</v>
      </c>
      <c r="I164" s="29">
        <f t="shared" si="678"/>
        <v>3</v>
      </c>
      <c r="J164" s="29" t="str">
        <f t="shared" si="678"/>
        <v/>
      </c>
      <c r="K164" s="29">
        <f t="shared" si="678"/>
        <v>3</v>
      </c>
      <c r="L164" s="29" t="str">
        <f t="shared" si="678"/>
        <v/>
      </c>
      <c r="M164" s="29">
        <f t="shared" si="678"/>
        <v>3</v>
      </c>
      <c r="N164" s="29">
        <f t="shared" si="678"/>
        <v>3</v>
      </c>
      <c r="O164" s="29">
        <f t="shared" si="678"/>
        <v>3</v>
      </c>
      <c r="P164" s="29">
        <f t="shared" si="678"/>
        <v>3</v>
      </c>
      <c r="Q164" s="29" t="str">
        <f t="shared" si="678"/>
        <v/>
      </c>
      <c r="R164" s="29">
        <f t="shared" si="678"/>
        <v>3</v>
      </c>
      <c r="S164" s="29">
        <f t="shared" si="678"/>
        <v>3</v>
      </c>
      <c r="T164" s="29">
        <f t="shared" si="678"/>
        <v>3</v>
      </c>
      <c r="U164" s="29">
        <f t="shared" si="678"/>
        <v>3</v>
      </c>
      <c r="V164" s="29">
        <f t="shared" si="678"/>
        <v>3</v>
      </c>
      <c r="W164" s="29">
        <f t="shared" si="678"/>
        <v>3</v>
      </c>
      <c r="X164" s="29" t="str">
        <f t="shared" si="678"/>
        <v/>
      </c>
      <c r="Y164" s="29">
        <f t="shared" si="678"/>
        <v>3</v>
      </c>
      <c r="Z164" s="29">
        <f t="shared" si="678"/>
        <v>3</v>
      </c>
      <c r="AA164" s="29">
        <f t="shared" si="678"/>
        <v>3</v>
      </c>
      <c r="AB164" s="29">
        <f t="shared" si="678"/>
        <v>3</v>
      </c>
      <c r="AC164" s="29" t="str">
        <f t="shared" si="678"/>
        <v/>
      </c>
      <c r="AD164" s="29">
        <f t="shared" si="678"/>
        <v>3</v>
      </c>
      <c r="AE164" s="29" t="str">
        <f t="shared" si="678"/>
        <v/>
      </c>
      <c r="AF164" s="29">
        <f t="shared" si="678"/>
        <v>3</v>
      </c>
      <c r="AG164" s="29">
        <f t="shared" si="678"/>
        <v>3</v>
      </c>
      <c r="AH164" s="29">
        <f t="shared" si="678"/>
        <v>3</v>
      </c>
      <c r="AI164" s="29">
        <f t="shared" si="678"/>
        <v>3</v>
      </c>
    </row>
    <row r="165" spans="1:35" x14ac:dyDescent="0.2">
      <c r="A165" s="24" t="s">
        <v>30</v>
      </c>
      <c r="B165" s="27">
        <f t="shared" si="648"/>
        <v>30</v>
      </c>
      <c r="C165" s="159">
        <f>B159/240*190%</f>
        <v>16417.846958333335</v>
      </c>
      <c r="D165" s="30">
        <f t="shared" si="677"/>
        <v>492535.40875000006</v>
      </c>
      <c r="E165" s="29" t="str">
        <f>IF(E169&gt;0, (IF(E162="MF",8,IF(E162="TF",7,IF(E162="CF",12,IF(E162="NF",0, IF(E162="NFS",0, IF(E162="NFF",0, IF(E162="NFFF",0,"")))))))-E169), IF(E162="MF",8,IF(E162="TF",5,IF(E162="CF",12,IF(E162="NF",0, IF(E162="NFS",0, IF(E162="NFF",0, IF(E162="NFFF",0,""))))))))</f>
        <v/>
      </c>
      <c r="F165" s="29" t="str">
        <f t="shared" ref="F165:AI165" si="679">IF(F169&gt;0, (IF(F162="MF",8,IF(F162="TF",7,IF(F162="CF",12,IF(F162="NF",0, IF(F162="NFS",0, IF(F162="NFF",0, IF(F162="NFFF",0,"")))))))-F169), IF(F162="MF",8,IF(F162="TF",5,IF(F162="CF",12,IF(F162="NF",0, IF(F162="NFS",0, IF(F162="NFF",0, IF(F162="NFFF",0,""))))))))</f>
        <v/>
      </c>
      <c r="G165" s="29" t="str">
        <f t="shared" si="679"/>
        <v/>
      </c>
      <c r="H165" s="29" t="str">
        <f t="shared" si="679"/>
        <v/>
      </c>
      <c r="I165" s="29" t="str">
        <f t="shared" si="679"/>
        <v/>
      </c>
      <c r="J165" s="29">
        <f t="shared" si="679"/>
        <v>5</v>
      </c>
      <c r="K165" s="29" t="str">
        <f t="shared" si="679"/>
        <v/>
      </c>
      <c r="L165" s="29">
        <f t="shared" si="679"/>
        <v>5</v>
      </c>
      <c r="M165" s="29" t="str">
        <f t="shared" si="679"/>
        <v/>
      </c>
      <c r="N165" s="29" t="str">
        <f t="shared" si="679"/>
        <v/>
      </c>
      <c r="O165" s="29" t="str">
        <f t="shared" si="679"/>
        <v/>
      </c>
      <c r="P165" s="29" t="str">
        <f t="shared" si="679"/>
        <v/>
      </c>
      <c r="Q165" s="29">
        <f t="shared" si="679"/>
        <v>5</v>
      </c>
      <c r="R165" s="29" t="str">
        <f t="shared" si="679"/>
        <v/>
      </c>
      <c r="S165" s="29" t="str">
        <f t="shared" si="679"/>
        <v/>
      </c>
      <c r="T165" s="29" t="str">
        <f t="shared" si="679"/>
        <v/>
      </c>
      <c r="U165" s="29" t="str">
        <f t="shared" si="679"/>
        <v/>
      </c>
      <c r="V165" s="29" t="str">
        <f t="shared" si="679"/>
        <v/>
      </c>
      <c r="W165" s="29" t="str">
        <f t="shared" si="679"/>
        <v/>
      </c>
      <c r="X165" s="29">
        <f t="shared" si="679"/>
        <v>5</v>
      </c>
      <c r="Y165" s="29" t="str">
        <f t="shared" si="679"/>
        <v/>
      </c>
      <c r="Z165" s="29" t="str">
        <f t="shared" si="679"/>
        <v/>
      </c>
      <c r="AA165" s="29" t="str">
        <f t="shared" si="679"/>
        <v/>
      </c>
      <c r="AB165" s="29" t="str">
        <f t="shared" si="679"/>
        <v/>
      </c>
      <c r="AC165" s="29">
        <f t="shared" si="679"/>
        <v>5</v>
      </c>
      <c r="AD165" s="29" t="str">
        <f t="shared" si="679"/>
        <v/>
      </c>
      <c r="AE165" s="29">
        <f t="shared" si="679"/>
        <v>5</v>
      </c>
      <c r="AF165" s="29" t="str">
        <f t="shared" si="679"/>
        <v/>
      </c>
      <c r="AG165" s="29" t="str">
        <f t="shared" si="679"/>
        <v/>
      </c>
      <c r="AH165" s="29" t="str">
        <f t="shared" si="679"/>
        <v/>
      </c>
      <c r="AI165" s="29" t="str">
        <f t="shared" si="679"/>
        <v/>
      </c>
    </row>
    <row r="166" spans="1:35" x14ac:dyDescent="0.2">
      <c r="A166" s="24" t="s">
        <v>31</v>
      </c>
      <c r="B166" s="27">
        <f t="shared" si="648"/>
        <v>18</v>
      </c>
      <c r="C166" s="159">
        <f>B159/240*225%</f>
        <v>19442.1871875</v>
      </c>
      <c r="D166" s="30">
        <f t="shared" si="677"/>
        <v>349959.36937500001</v>
      </c>
      <c r="E166" s="29" t="str">
        <f>IF(E170&gt;0,( IF(E162="TF",1,IF(E162="CF",1,IF(E162="NF",5, IF(E162="NFO",2, IF(E162="NFS",6, IF(E162="NFF",8, IF(E162="NFFF",8,"")))))))-E170), IF(E162="TF",3,IF(E162="CF",1,IF(E162="NF",2, IF(E162="NFO",2, IF(E162="NFS",6, IF(E162="NFF",8, IF(E162="NFFF",8,""))))))))</f>
        <v/>
      </c>
      <c r="F166" s="29" t="str">
        <f t="shared" ref="F166:AI166" si="680">IF(F170&gt;0,( IF(F162="TF",1,IF(F162="CF",1,IF(F162="NF",5, IF(F162="NFO",2, IF(F162="NFS",6, IF(F162="NFF",8, IF(F162="NFFF",8,"")))))))-F170), IF(F162="TF",3,IF(F162="CF",1,IF(F162="NF",2, IF(F162="NFO",2, IF(F162="NFS",6, IF(F162="NFF",8, IF(F162="NFFF",8,""))))))))</f>
        <v/>
      </c>
      <c r="G166" s="29" t="str">
        <f t="shared" si="680"/>
        <v/>
      </c>
      <c r="H166" s="29" t="str">
        <f t="shared" si="680"/>
        <v/>
      </c>
      <c r="I166" s="29" t="str">
        <f t="shared" si="680"/>
        <v/>
      </c>
      <c r="J166" s="29">
        <f t="shared" si="680"/>
        <v>3</v>
      </c>
      <c r="K166" s="29" t="str">
        <f t="shared" si="680"/>
        <v/>
      </c>
      <c r="L166" s="29">
        <f t="shared" si="680"/>
        <v>3</v>
      </c>
      <c r="M166" s="29" t="str">
        <f t="shared" si="680"/>
        <v/>
      </c>
      <c r="N166" s="29" t="str">
        <f t="shared" si="680"/>
        <v/>
      </c>
      <c r="O166" s="29" t="str">
        <f t="shared" si="680"/>
        <v/>
      </c>
      <c r="P166" s="29" t="str">
        <f t="shared" si="680"/>
        <v/>
      </c>
      <c r="Q166" s="29">
        <f t="shared" si="680"/>
        <v>3</v>
      </c>
      <c r="R166" s="29" t="str">
        <f t="shared" si="680"/>
        <v/>
      </c>
      <c r="S166" s="29" t="str">
        <f t="shared" si="680"/>
        <v/>
      </c>
      <c r="T166" s="29" t="str">
        <f t="shared" si="680"/>
        <v/>
      </c>
      <c r="U166" s="29" t="str">
        <f t="shared" si="680"/>
        <v/>
      </c>
      <c r="V166" s="29" t="str">
        <f t="shared" si="680"/>
        <v/>
      </c>
      <c r="W166" s="29" t="str">
        <f t="shared" si="680"/>
        <v/>
      </c>
      <c r="X166" s="29">
        <f t="shared" si="680"/>
        <v>3</v>
      </c>
      <c r="Y166" s="29" t="str">
        <f t="shared" si="680"/>
        <v/>
      </c>
      <c r="Z166" s="29" t="str">
        <f t="shared" si="680"/>
        <v/>
      </c>
      <c r="AA166" s="29" t="str">
        <f t="shared" si="680"/>
        <v/>
      </c>
      <c r="AB166" s="29" t="str">
        <f t="shared" si="680"/>
        <v/>
      </c>
      <c r="AC166" s="29">
        <f t="shared" si="680"/>
        <v>3</v>
      </c>
      <c r="AD166" s="29" t="str">
        <f t="shared" si="680"/>
        <v/>
      </c>
      <c r="AE166" s="29">
        <f t="shared" si="680"/>
        <v>3</v>
      </c>
      <c r="AF166" s="29" t="str">
        <f t="shared" si="680"/>
        <v/>
      </c>
      <c r="AG166" s="29" t="str">
        <f t="shared" si="680"/>
        <v/>
      </c>
      <c r="AH166" s="29" t="str">
        <f t="shared" si="680"/>
        <v/>
      </c>
      <c r="AI166" s="29" t="str">
        <f t="shared" si="680"/>
        <v/>
      </c>
    </row>
    <row r="167" spans="1:35" x14ac:dyDescent="0.2">
      <c r="A167" s="9" t="s">
        <v>32</v>
      </c>
      <c r="B167" s="27">
        <f t="shared" si="648"/>
        <v>0</v>
      </c>
      <c r="C167" s="30">
        <f>B159/240*125%</f>
        <v>10801.215104166668</v>
      </c>
      <c r="D167" s="30">
        <f t="shared" si="677"/>
        <v>0</v>
      </c>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29"/>
      <c r="AG167" s="29"/>
      <c r="AH167" s="29"/>
      <c r="AI167" s="29"/>
    </row>
    <row r="168" spans="1:35" x14ac:dyDescent="0.2">
      <c r="A168" s="9" t="s">
        <v>33</v>
      </c>
      <c r="B168" s="27">
        <f t="shared" si="648"/>
        <v>0</v>
      </c>
      <c r="C168" s="30">
        <f>B159/240*175%</f>
        <v>15121.701145833335</v>
      </c>
      <c r="D168" s="30">
        <f t="shared" si="677"/>
        <v>0</v>
      </c>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row>
    <row r="169" spans="1:35" x14ac:dyDescent="0.2">
      <c r="A169" s="9" t="s">
        <v>34</v>
      </c>
      <c r="B169" s="27">
        <f t="shared" si="648"/>
        <v>0</v>
      </c>
      <c r="C169" s="30">
        <f>B159/240*200%</f>
        <v>17281.944166666668</v>
      </c>
      <c r="D169" s="32">
        <f t="shared" si="677"/>
        <v>0</v>
      </c>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row>
    <row r="170" spans="1:35" x14ac:dyDescent="0.2">
      <c r="A170" s="9" t="s">
        <v>35</v>
      </c>
      <c r="B170" s="27">
        <f t="shared" si="648"/>
        <v>0</v>
      </c>
      <c r="C170" s="30">
        <f>B159/240*250%</f>
        <v>21602.430208333335</v>
      </c>
      <c r="D170" s="34">
        <f t="shared" si="677"/>
        <v>0</v>
      </c>
      <c r="E170" s="35"/>
      <c r="F170" s="35"/>
      <c r="G170" s="35"/>
      <c r="H170" s="35"/>
      <c r="I170" s="35"/>
      <c r="J170" s="35"/>
      <c r="K170" s="35"/>
      <c r="L170" s="35"/>
      <c r="M170" s="35"/>
      <c r="N170" s="35"/>
      <c r="O170" s="35"/>
      <c r="P170" s="35"/>
      <c r="Q170" s="35"/>
      <c r="R170" s="35"/>
      <c r="S170" s="35"/>
      <c r="T170" s="35"/>
      <c r="U170" s="35"/>
      <c r="V170" s="35"/>
      <c r="W170" s="35"/>
      <c r="X170" s="35"/>
      <c r="Y170" s="35"/>
      <c r="Z170" s="35"/>
      <c r="AA170" s="35"/>
      <c r="AB170" s="35"/>
      <c r="AC170" s="35"/>
      <c r="AD170" s="35"/>
      <c r="AE170" s="35"/>
      <c r="AF170" s="35"/>
      <c r="AG170" s="35"/>
      <c r="AH170" s="35"/>
      <c r="AI170" s="35"/>
    </row>
    <row r="171" spans="1:35" x14ac:dyDescent="0.2">
      <c r="B171" s="37">
        <f>SUM(B163:B170)</f>
        <v>248</v>
      </c>
      <c r="C171" s="2"/>
      <c r="D171" s="38">
        <f>ROUND((SUM(D163:D170)),0)</f>
        <v>1069320</v>
      </c>
      <c r="E171" s="39"/>
      <c r="F171" s="40"/>
      <c r="G171" s="41"/>
      <c r="H171" s="41"/>
      <c r="I171" s="41"/>
      <c r="J171" s="41"/>
      <c r="K171" s="41"/>
      <c r="L171" s="39"/>
      <c r="M171" s="40"/>
      <c r="N171" s="41"/>
      <c r="O171" s="41"/>
      <c r="P171" s="41"/>
      <c r="Q171" s="41"/>
      <c r="R171" s="41"/>
      <c r="S171" s="39"/>
      <c r="T171" s="40"/>
      <c r="U171" s="41"/>
      <c r="V171" s="41"/>
      <c r="W171" s="41"/>
      <c r="X171" s="41"/>
      <c r="Y171" s="41"/>
      <c r="Z171" s="39"/>
      <c r="AA171" s="39"/>
      <c r="AB171" s="41"/>
      <c r="AC171" s="41"/>
      <c r="AD171" s="41"/>
      <c r="AE171" s="41"/>
      <c r="AF171" s="41"/>
      <c r="AG171" s="39"/>
      <c r="AH171" s="41"/>
      <c r="AI171" s="41"/>
    </row>
    <row r="172" spans="1:35" x14ac:dyDescent="0.2">
      <c r="B172" s="43">
        <f>SUM(B163:B166)-$AL$4</f>
        <v>72</v>
      </c>
    </row>
  </sheetData>
  <mergeCells count="39">
    <mergeCell ref="A8:D8"/>
    <mergeCell ref="A1:AK1"/>
    <mergeCell ref="A2:AK2"/>
    <mergeCell ref="A3:AK3"/>
    <mergeCell ref="B5:D5"/>
    <mergeCell ref="B7:D7"/>
    <mergeCell ref="A64:D64"/>
    <mergeCell ref="B19:D19"/>
    <mergeCell ref="B21:D21"/>
    <mergeCell ref="A22:D22"/>
    <mergeCell ref="B33:D33"/>
    <mergeCell ref="B35:D35"/>
    <mergeCell ref="A36:D36"/>
    <mergeCell ref="B47:D47"/>
    <mergeCell ref="B49:D49"/>
    <mergeCell ref="A50:D50"/>
    <mergeCell ref="B61:D61"/>
    <mergeCell ref="B63:D63"/>
    <mergeCell ref="A120:D120"/>
    <mergeCell ref="B75:D75"/>
    <mergeCell ref="B77:D77"/>
    <mergeCell ref="A78:D78"/>
    <mergeCell ref="B89:D89"/>
    <mergeCell ref="B91:D91"/>
    <mergeCell ref="A92:D92"/>
    <mergeCell ref="B103:D103"/>
    <mergeCell ref="B105:D105"/>
    <mergeCell ref="A106:D106"/>
    <mergeCell ref="B117:D117"/>
    <mergeCell ref="B119:D119"/>
    <mergeCell ref="B159:D159"/>
    <mergeCell ref="B161:D161"/>
    <mergeCell ref="A162:D162"/>
    <mergeCell ref="B131:D131"/>
    <mergeCell ref="B133:D133"/>
    <mergeCell ref="A134:D134"/>
    <mergeCell ref="B145:D145"/>
    <mergeCell ref="B147:D147"/>
    <mergeCell ref="A148:D14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24B1E-ACB6-495F-AF36-4F0E04966644}">
  <sheetPr>
    <tabColor theme="9" tint="0.39997558519241921"/>
  </sheetPr>
  <dimension ref="B1:P51"/>
  <sheetViews>
    <sheetView topLeftCell="A31" zoomScale="110" zoomScaleNormal="110" workbookViewId="0">
      <selection activeCell="B9" sqref="B9:I9"/>
    </sheetView>
  </sheetViews>
  <sheetFormatPr baseColWidth="10" defaultColWidth="11.42578125" defaultRowHeight="15" x14ac:dyDescent="0.25"/>
  <cols>
    <col min="1" max="1" width="11.42578125" style="62"/>
    <col min="2" max="2" width="26.5703125" style="62" customWidth="1"/>
    <col min="3" max="3" width="13.7109375" style="62" customWidth="1"/>
    <col min="4" max="7" width="11.42578125" style="62"/>
    <col min="8" max="8" width="12.5703125" style="62" bestFit="1" customWidth="1"/>
    <col min="9" max="16384" width="11.42578125" style="62"/>
  </cols>
  <sheetData>
    <row r="1" spans="2:16" ht="18.75" x14ac:dyDescent="0.3">
      <c r="B1" s="79" t="s">
        <v>57</v>
      </c>
    </row>
    <row r="3" spans="2:16" ht="77.25" customHeight="1" x14ac:dyDescent="0.25">
      <c r="B3" s="176" t="s">
        <v>135</v>
      </c>
      <c r="C3" s="176"/>
      <c r="D3" s="176"/>
      <c r="E3" s="176"/>
      <c r="F3" s="176"/>
      <c r="G3" s="176"/>
      <c r="H3" s="176"/>
      <c r="I3" s="176"/>
    </row>
    <row r="4" spans="2:16" ht="52.15" customHeight="1" x14ac:dyDescent="0.25">
      <c r="B4" s="80" t="s">
        <v>131</v>
      </c>
      <c r="C4" s="80" t="s">
        <v>133</v>
      </c>
      <c r="D4" s="80" t="s">
        <v>132</v>
      </c>
      <c r="E4" s="80"/>
      <c r="F4" s="80" t="s">
        <v>134</v>
      </c>
      <c r="G4" s="71"/>
      <c r="H4" s="71"/>
      <c r="I4" s="71"/>
    </row>
    <row r="5" spans="2:16" ht="27" customHeight="1" x14ac:dyDescent="0.25">
      <c r="B5" s="134" t="s">
        <v>124</v>
      </c>
      <c r="C5" s="134" t="s">
        <v>125</v>
      </c>
      <c r="D5" s="134" t="s">
        <v>126</v>
      </c>
      <c r="E5" s="134"/>
      <c r="F5" s="134">
        <v>2</v>
      </c>
    </row>
    <row r="6" spans="2:16" ht="27" customHeight="1" x14ac:dyDescent="0.25">
      <c r="B6" s="134" t="s">
        <v>127</v>
      </c>
      <c r="C6" s="134" t="s">
        <v>128</v>
      </c>
      <c r="D6" s="134" t="s">
        <v>129</v>
      </c>
      <c r="E6" s="134"/>
      <c r="F6" s="134">
        <v>3</v>
      </c>
    </row>
    <row r="7" spans="2:16" ht="27" customHeight="1" x14ac:dyDescent="0.25">
      <c r="B7" s="134" t="s">
        <v>130</v>
      </c>
      <c r="C7" s="134" t="s">
        <v>129</v>
      </c>
      <c r="D7" s="134" t="s">
        <v>125</v>
      </c>
      <c r="E7" s="134"/>
      <c r="F7" s="134">
        <v>1</v>
      </c>
    </row>
    <row r="8" spans="2:16" ht="27" customHeight="1" x14ac:dyDescent="0.25">
      <c r="B8" s="71"/>
      <c r="C8" s="71"/>
      <c r="D8" s="71"/>
      <c r="E8" s="71"/>
      <c r="F8" s="71"/>
    </row>
    <row r="9" spans="2:16" ht="32.25" customHeight="1" x14ac:dyDescent="0.3">
      <c r="B9" s="177" t="s">
        <v>136</v>
      </c>
      <c r="C9" s="177"/>
      <c r="D9" s="177"/>
      <c r="E9" s="177"/>
      <c r="F9" s="177"/>
      <c r="G9" s="177"/>
      <c r="H9" s="177"/>
      <c r="I9" s="177"/>
    </row>
    <row r="10" spans="2:16" ht="15.75" customHeight="1" x14ac:dyDescent="0.25">
      <c r="B10" s="71"/>
      <c r="C10" s="71"/>
      <c r="D10" s="71"/>
      <c r="E10" s="71"/>
      <c r="F10" s="71"/>
    </row>
    <row r="11" spans="2:16" ht="77.25" customHeight="1" x14ac:dyDescent="0.25">
      <c r="B11" s="72" t="s">
        <v>41</v>
      </c>
      <c r="C11" s="72" t="s">
        <v>42</v>
      </c>
      <c r="D11" s="135" t="s">
        <v>100</v>
      </c>
      <c r="E11" s="135" t="s">
        <v>101</v>
      </c>
      <c r="F11" s="135" t="s">
        <v>102</v>
      </c>
      <c r="G11" s="136" t="s">
        <v>149</v>
      </c>
      <c r="H11" s="136" t="s">
        <v>148</v>
      </c>
      <c r="I11" s="136" t="s">
        <v>150</v>
      </c>
      <c r="J11" s="137" t="s">
        <v>147</v>
      </c>
      <c r="K11" s="137" t="s">
        <v>140</v>
      </c>
      <c r="L11" s="137" t="s">
        <v>52</v>
      </c>
      <c r="M11" s="137" t="s">
        <v>166</v>
      </c>
      <c r="N11" s="139"/>
      <c r="O11" s="139"/>
      <c r="P11" s="139"/>
    </row>
    <row r="12" spans="2:16" ht="32.25" customHeight="1" x14ac:dyDescent="0.25">
      <c r="B12" s="24" t="s">
        <v>28</v>
      </c>
      <c r="C12" s="66">
        <f>'REC TARDE REQUERI 2026'!C164</f>
        <v>3024.3402291666666</v>
      </c>
      <c r="D12" s="66"/>
      <c r="E12" s="66">
        <f>E43</f>
        <v>888</v>
      </c>
      <c r="F12" s="66">
        <f>E25</f>
        <v>2322</v>
      </c>
      <c r="G12" s="66">
        <f>D12*2</f>
        <v>0</v>
      </c>
      <c r="H12" s="66">
        <f>E12*3</f>
        <v>2664</v>
      </c>
      <c r="I12" s="66">
        <f>F12*1</f>
        <v>2322</v>
      </c>
      <c r="J12" s="138">
        <f>G12+H12+I12</f>
        <v>4986</v>
      </c>
      <c r="K12" s="66">
        <f>C12*J12</f>
        <v>15079360.382625001</v>
      </c>
      <c r="L12" s="66">
        <f>K12/12</f>
        <v>1256613.36521875</v>
      </c>
      <c r="M12" s="66">
        <f>L12/8</f>
        <v>157076.67065234375</v>
      </c>
      <c r="N12" s="140"/>
      <c r="O12" s="140"/>
      <c r="P12" s="140"/>
    </row>
    <row r="13" spans="2:16" ht="32.25" customHeight="1" x14ac:dyDescent="0.25">
      <c r="B13" s="24" t="s">
        <v>30</v>
      </c>
      <c r="C13" s="66">
        <f>'REC TARDE REQUERI 2026'!C165</f>
        <v>16417.846958333335</v>
      </c>
      <c r="D13" s="66">
        <f>E35</f>
        <v>552</v>
      </c>
      <c r="E13" s="66">
        <f t="shared" ref="E13:E14" si="0">E44</f>
        <v>350</v>
      </c>
      <c r="F13" s="66"/>
      <c r="G13" s="66">
        <f t="shared" ref="G13:G14" si="1">D13*2</f>
        <v>1104</v>
      </c>
      <c r="H13" s="66">
        <f t="shared" ref="H13:H14" si="2">E13*3</f>
        <v>1050</v>
      </c>
      <c r="I13" s="66">
        <f t="shared" ref="I13:I14" si="3">F13*1</f>
        <v>0</v>
      </c>
      <c r="J13" s="138">
        <f t="shared" ref="J13:J14" si="4">G13+H13+I13</f>
        <v>2154</v>
      </c>
      <c r="K13" s="66">
        <f>C13*J13</f>
        <v>35364042.348250002</v>
      </c>
      <c r="L13" s="66">
        <f>K13/12</f>
        <v>2947003.5290208333</v>
      </c>
      <c r="M13" s="66">
        <f>L13/8</f>
        <v>368375.44112760416</v>
      </c>
      <c r="N13" s="140"/>
      <c r="O13" s="141"/>
      <c r="P13" s="141"/>
    </row>
    <row r="14" spans="2:16" ht="32.25" customHeight="1" x14ac:dyDescent="0.25">
      <c r="B14" s="24" t="s">
        <v>31</v>
      </c>
      <c r="C14" s="66">
        <f>'REC TARDE REQUERI 2026'!C166</f>
        <v>19442.1871875</v>
      </c>
      <c r="D14" s="66"/>
      <c r="E14" s="66">
        <f t="shared" si="0"/>
        <v>210</v>
      </c>
      <c r="F14" s="66">
        <f>E26</f>
        <v>502</v>
      </c>
      <c r="G14" s="66">
        <f t="shared" si="1"/>
        <v>0</v>
      </c>
      <c r="H14" s="66">
        <f t="shared" si="2"/>
        <v>630</v>
      </c>
      <c r="I14" s="66">
        <f t="shared" si="3"/>
        <v>502</v>
      </c>
      <c r="J14" s="138">
        <f t="shared" si="4"/>
        <v>1132</v>
      </c>
      <c r="K14" s="66">
        <f>C14*J14</f>
        <v>22008555.896249998</v>
      </c>
      <c r="L14" s="66">
        <f>K14/12</f>
        <v>1834046.3246874998</v>
      </c>
      <c r="M14" s="66">
        <f>L14/8</f>
        <v>229255.79058593747</v>
      </c>
      <c r="N14" s="140"/>
      <c r="O14" s="140"/>
      <c r="P14" s="140"/>
    </row>
    <row r="15" spans="2:16" ht="46.5" customHeight="1" x14ac:dyDescent="0.25">
      <c r="B15" s="80" t="s">
        <v>47</v>
      </c>
      <c r="C15" s="80"/>
      <c r="D15" s="135">
        <f t="shared" ref="D15:L15" si="5">SUM(D12:D14)</f>
        <v>552</v>
      </c>
      <c r="E15" s="135">
        <f t="shared" si="5"/>
        <v>1448</v>
      </c>
      <c r="F15" s="135">
        <f t="shared" si="5"/>
        <v>2824</v>
      </c>
      <c r="G15" s="136">
        <f t="shared" si="5"/>
        <v>1104</v>
      </c>
      <c r="H15" s="136">
        <f t="shared" si="5"/>
        <v>4344</v>
      </c>
      <c r="I15" s="136">
        <f t="shared" si="5"/>
        <v>2824</v>
      </c>
      <c r="J15" s="81">
        <f t="shared" si="5"/>
        <v>8272</v>
      </c>
      <c r="K15" s="81">
        <f t="shared" si="5"/>
        <v>72451958.627124995</v>
      </c>
      <c r="L15" s="66">
        <f t="shared" si="5"/>
        <v>6037663.2189270826</v>
      </c>
      <c r="N15" s="141"/>
      <c r="O15" s="142"/>
      <c r="P15" s="141"/>
    </row>
    <row r="16" spans="2:16" ht="32.25" customHeight="1" x14ac:dyDescent="0.25">
      <c r="B16" s="71"/>
      <c r="C16" s="71"/>
      <c r="D16" s="71"/>
      <c r="E16" s="71"/>
      <c r="F16" s="71"/>
      <c r="L16" s="30"/>
      <c r="N16" s="141"/>
      <c r="O16" s="141"/>
      <c r="P16" s="141"/>
    </row>
    <row r="17" spans="2:12" ht="36.75" customHeight="1" x14ac:dyDescent="0.25">
      <c r="B17" s="175" t="s">
        <v>53</v>
      </c>
      <c r="C17" s="175"/>
      <c r="D17" s="175"/>
      <c r="E17" s="175"/>
      <c r="F17" s="175"/>
      <c r="G17" s="175"/>
      <c r="H17" s="175"/>
      <c r="I17" s="175"/>
      <c r="L17" s="30"/>
    </row>
    <row r="18" spans="2:12" ht="9.75" customHeight="1" x14ac:dyDescent="0.25">
      <c r="B18" s="76"/>
      <c r="C18" s="76"/>
      <c r="D18" s="76"/>
      <c r="E18" s="76"/>
      <c r="F18" s="76"/>
      <c r="G18" s="76"/>
      <c r="H18" s="76"/>
      <c r="I18" s="76"/>
    </row>
    <row r="19" spans="2:12" ht="36.75" customHeight="1" thickBot="1" x14ac:dyDescent="0.3">
      <c r="B19" s="77" t="s">
        <v>54</v>
      </c>
      <c r="C19" s="78">
        <f>L15</f>
        <v>6037663.2189270826</v>
      </c>
      <c r="D19" s="76" t="s">
        <v>56</v>
      </c>
      <c r="E19" s="63">
        <f>C19/C20</f>
        <v>754707.90236588533</v>
      </c>
      <c r="F19" s="76"/>
      <c r="G19" s="118"/>
      <c r="H19" s="120"/>
      <c r="I19" s="76"/>
    </row>
    <row r="20" spans="2:12" x14ac:dyDescent="0.25">
      <c r="B20" s="62" t="s">
        <v>55</v>
      </c>
      <c r="C20" s="62">
        <v>8</v>
      </c>
      <c r="G20" s="119"/>
      <c r="J20" s="70"/>
    </row>
    <row r="22" spans="2:12" x14ac:dyDescent="0.25">
      <c r="B22" s="143" t="s">
        <v>151</v>
      </c>
      <c r="F22" s="70">
        <f>E19</f>
        <v>754707.90236588533</v>
      </c>
    </row>
    <row r="24" spans="2:12" ht="56.25" x14ac:dyDescent="0.25">
      <c r="B24" s="173" t="s">
        <v>141</v>
      </c>
      <c r="C24" s="135" t="s">
        <v>41</v>
      </c>
      <c r="D24" s="135" t="s">
        <v>42</v>
      </c>
      <c r="E24" s="135" t="s">
        <v>138</v>
      </c>
      <c r="F24" s="135" t="s">
        <v>139</v>
      </c>
    </row>
    <row r="25" spans="2:12" x14ac:dyDescent="0.25">
      <c r="B25" s="173"/>
      <c r="C25" s="24" t="s">
        <v>28</v>
      </c>
      <c r="D25" s="63">
        <f>'REC NOCTURNOS REQUERIDOS 2026'!C10</f>
        <v>3024.3402291666666</v>
      </c>
      <c r="E25" s="64">
        <f>'REC NOCTURNOS REQUERIDOS 2026'!B10+'REC NOCTURNOS REQUERIDOS 2026'!B24+'REC NOCTURNOS REQUERIDOS 2026'!B38+'REC NOCTURNOS REQUERIDOS 2026'!B52+'REC NOCTURNOS REQUERIDOS 2026'!B66+'REC NOCTURNOS REQUERIDOS 2026'!B80+'REC NOCTURNOS REQUERIDOS 2026'!B94+'REC NOCTURNOS REQUERIDOS 2026'!B108+'REC NOCTURNOS REQUERIDOS 2026'!B122+'REC NOCTURNOS REQUERIDOS 2026'!B136+'REC NOCTURNOS REQUERIDOS 2026'!B150+'REC NOCTURNOS REQUERIDOS 2026'!B164</f>
        <v>2322</v>
      </c>
      <c r="F25" s="63">
        <f>D25*E25</f>
        <v>7022518.0121250004</v>
      </c>
    </row>
    <row r="26" spans="2:12" x14ac:dyDescent="0.25">
      <c r="B26" s="173"/>
      <c r="C26" s="24" t="s">
        <v>31</v>
      </c>
      <c r="D26" s="63">
        <f>'REC NOCTURNOS REQUERIDOS 2026'!C12</f>
        <v>18578.089979166667</v>
      </c>
      <c r="E26" s="64">
        <f>'REC NOCTURNOS REQUERIDOS 2026'!B12+'REC NOCTURNOS REQUERIDOS 2026'!B26+'REC NOCTURNOS REQUERIDOS 2026'!B40+'REC NOCTURNOS REQUERIDOS 2026'!B54+'REC NOCTURNOS REQUERIDOS 2026'!B68+'REC NOCTURNOS REQUERIDOS 2026'!B82+'REC NOCTURNOS REQUERIDOS 2026'!B96+'REC NOCTURNOS REQUERIDOS 2026'!B110+'REC NOCTURNOS REQUERIDOS 2026'!B124+'REC NOCTURNOS REQUERIDOS 2026'!B138+'REC NOCTURNOS REQUERIDOS 2026'!B152+'REC NOCTURNOS REQUERIDOS 2026'!B166</f>
        <v>502</v>
      </c>
      <c r="F26" s="63">
        <f>D26*E26</f>
        <v>9326201.1695416663</v>
      </c>
    </row>
    <row r="27" spans="2:12" x14ac:dyDescent="0.25">
      <c r="B27" s="68" t="s">
        <v>142</v>
      </c>
      <c r="C27" s="65"/>
      <c r="D27" s="65"/>
      <c r="E27" s="65"/>
      <c r="F27" s="66">
        <f>SUM(F25:F26)</f>
        <v>16348719.181666667</v>
      </c>
    </row>
    <row r="28" spans="2:12" x14ac:dyDescent="0.25">
      <c r="B28" s="66" t="s">
        <v>44</v>
      </c>
      <c r="C28" s="66">
        <v>12</v>
      </c>
      <c r="D28" s="66"/>
      <c r="E28" s="66"/>
      <c r="F28" s="66">
        <f>F27/C28</f>
        <v>1362393.265138889</v>
      </c>
    </row>
    <row r="29" spans="2:12" x14ac:dyDescent="0.25">
      <c r="B29" t="s">
        <v>169</v>
      </c>
      <c r="C29"/>
      <c r="D29"/>
      <c r="E29"/>
      <c r="F29"/>
    </row>
    <row r="30" spans="2:12" x14ac:dyDescent="0.25">
      <c r="B30" t="s">
        <v>43</v>
      </c>
      <c r="C30"/>
      <c r="D30"/>
      <c r="E30"/>
      <c r="F30"/>
    </row>
    <row r="31" spans="2:12" x14ac:dyDescent="0.25">
      <c r="B31"/>
      <c r="C31"/>
      <c r="D31"/>
      <c r="E31"/>
      <c r="F31"/>
    </row>
    <row r="32" spans="2:12" x14ac:dyDescent="0.25">
      <c r="C32"/>
      <c r="D32"/>
      <c r="E32"/>
      <c r="F32"/>
    </row>
    <row r="33" spans="2:8" x14ac:dyDescent="0.25">
      <c r="B33"/>
      <c r="C33"/>
      <c r="D33"/>
      <c r="E33"/>
      <c r="F33"/>
    </row>
    <row r="34" spans="2:8" ht="69.75" customHeight="1" x14ac:dyDescent="0.25">
      <c r="B34" s="174" t="s">
        <v>143</v>
      </c>
      <c r="C34" s="135" t="s">
        <v>41</v>
      </c>
      <c r="D34" s="135" t="s">
        <v>42</v>
      </c>
      <c r="E34" s="135" t="s">
        <v>145</v>
      </c>
      <c r="F34" s="135" t="s">
        <v>144</v>
      </c>
      <c r="G34" s="135" t="s">
        <v>49</v>
      </c>
      <c r="H34" s="135" t="s">
        <v>48</v>
      </c>
    </row>
    <row r="35" spans="2:8" x14ac:dyDescent="0.25">
      <c r="B35" s="174"/>
      <c r="C35" s="24" t="s">
        <v>30</v>
      </c>
      <c r="D35" s="63">
        <f>'REC MAÑANA FESTIVAS 2026'!C11</f>
        <v>15553.749750000001</v>
      </c>
      <c r="E35" s="64">
        <f>'REC MAÑANA FESTIVAS 2026'!B11+'REC MAÑANA FESTIVAS 2026'!B25+'REC MAÑANA FESTIVAS 2026'!B39+'REC MAÑANA FESTIVAS 2026'!B53+'REC MAÑANA FESTIVAS 2026'!B67+'REC MAÑANA FESTIVAS 2026'!B81+'REC MAÑANA FESTIVAS 2026'!B95+'REC MAÑANA FESTIVAS 2026'!B109+'REC MAÑANA FESTIVAS 2026'!B123+'REC MAÑANA FESTIVAS 2026'!B137+'REC MAÑANA FESTIVAS 2026'!B151+'REC MAÑANA FESTIVAS 2026'!B165</f>
        <v>552</v>
      </c>
      <c r="F35" s="63">
        <f>D35*E35</f>
        <v>8585669.8619999997</v>
      </c>
      <c r="G35" s="73">
        <v>2</v>
      </c>
      <c r="H35" s="63">
        <f>F35*G35</f>
        <v>17171339.723999999</v>
      </c>
    </row>
    <row r="36" spans="2:8" ht="38.25" customHeight="1" x14ac:dyDescent="0.25">
      <c r="B36" s="66" t="s">
        <v>170</v>
      </c>
      <c r="C36" s="65"/>
      <c r="D36" s="65"/>
      <c r="E36" s="65"/>
      <c r="F36" s="66"/>
      <c r="G36" s="73"/>
      <c r="H36" s="66">
        <f>H35/12</f>
        <v>1430944.977</v>
      </c>
    </row>
    <row r="37" spans="2:8" x14ac:dyDescent="0.25">
      <c r="B37" s="74"/>
      <c r="C37" s="74"/>
      <c r="D37" s="74"/>
      <c r="E37" s="74"/>
      <c r="F37" s="74"/>
    </row>
    <row r="38" spans="2:8" x14ac:dyDescent="0.25">
      <c r="B38" s="62" t="s">
        <v>171</v>
      </c>
    </row>
    <row r="39" spans="2:8" x14ac:dyDescent="0.25">
      <c r="B39" s="62" t="s">
        <v>46</v>
      </c>
    </row>
    <row r="40" spans="2:8" x14ac:dyDescent="0.25">
      <c r="B40"/>
      <c r="C40"/>
      <c r="D40"/>
      <c r="E40"/>
      <c r="F40" s="67"/>
    </row>
    <row r="41" spans="2:8" x14ac:dyDescent="0.25">
      <c r="B41"/>
      <c r="C41"/>
      <c r="D41"/>
      <c r="E41"/>
      <c r="F41"/>
    </row>
    <row r="42" spans="2:8" ht="56.25" x14ac:dyDescent="0.25">
      <c r="B42" s="173" t="s">
        <v>45</v>
      </c>
      <c r="C42" s="135" t="s">
        <v>41</v>
      </c>
      <c r="D42" s="135" t="s">
        <v>42</v>
      </c>
      <c r="E42" s="135" t="s">
        <v>138</v>
      </c>
      <c r="F42" s="135" t="s">
        <v>137</v>
      </c>
      <c r="G42" s="135" t="s">
        <v>49</v>
      </c>
      <c r="H42" s="135" t="s">
        <v>48</v>
      </c>
    </row>
    <row r="43" spans="2:8" x14ac:dyDescent="0.25">
      <c r="B43" s="173"/>
      <c r="C43" s="24" t="s">
        <v>28</v>
      </c>
      <c r="D43" s="63">
        <f>'REC TARDE REQUERI 2026'!C10</f>
        <v>3024.3402291666666</v>
      </c>
      <c r="E43" s="64">
        <f>'REC TARDE REQUERI 2026'!B10+'REC TARDE REQUERI 2026'!B24+'REC TARDE REQUERI 2026'!B38+'REC TARDE REQUERI 2026'!B52+'REC TARDE REQUERI 2026'!B66+'REC TARDE REQUERI 2026'!B80+'REC TARDE REQUERI 2026'!B94+'REC TARDE REQUERI 2026'!B108++'REC TARDE REQUERI 2026'!B122+'REC TARDE REQUERI 2026'!B136+'REC TARDE REQUERI 2026'!B150+'REC TARDE REQUERI 2026'!B164</f>
        <v>888</v>
      </c>
      <c r="F43" s="63">
        <f>D43*E43</f>
        <v>2685614.1234999998</v>
      </c>
      <c r="G43" s="73">
        <v>3</v>
      </c>
      <c r="H43" s="63">
        <f>F43*G43</f>
        <v>8056842.3704999993</v>
      </c>
    </row>
    <row r="44" spans="2:8" x14ac:dyDescent="0.25">
      <c r="B44" s="173"/>
      <c r="C44" s="24" t="s">
        <v>30</v>
      </c>
      <c r="D44" s="63">
        <f>'REC TARDE REQUERI 2026'!C11</f>
        <v>15553.749750000001</v>
      </c>
      <c r="E44" s="64">
        <f>'REC TARDE REQUERI 2026'!B11+'REC TARDE REQUERI 2026'!B25+'REC TARDE REQUERI 2026'!B39+'REC TARDE REQUERI 2026'!B53+'REC TARDE REQUERI 2026'!B67+'REC TARDE REQUERI 2026'!B81+'REC TARDE REQUERI 2026'!B95+'REC TARDE REQUERI 2026'!B109++'REC TARDE REQUERI 2026'!B123+'REC TARDE REQUERI 2026'!B137+'REC TARDE REQUERI 2026'!B151+'REC TARDE REQUERI 2026'!B165</f>
        <v>350</v>
      </c>
      <c r="F44" s="63">
        <f t="shared" ref="F44:F45" si="6">D44*E44</f>
        <v>5443812.4125000006</v>
      </c>
      <c r="G44" s="73">
        <v>3</v>
      </c>
      <c r="H44" s="63">
        <f>F44*G44</f>
        <v>16331437.237500001</v>
      </c>
    </row>
    <row r="45" spans="2:8" x14ac:dyDescent="0.25">
      <c r="B45" s="173"/>
      <c r="C45" s="24" t="s">
        <v>31</v>
      </c>
      <c r="D45" s="63">
        <f>'REC TARDE REQUERI 2026'!C12</f>
        <v>18578.089979166667</v>
      </c>
      <c r="E45" s="64">
        <f>'REC TARDE REQUERI 2026'!B12+'REC TARDE REQUERI 2026'!B26+'REC TARDE REQUERI 2026'!B40+'REC TARDE REQUERI 2026'!B54+'REC TARDE REQUERI 2026'!B68+'REC TARDE REQUERI 2026'!B82+'REC TARDE REQUERI 2026'!B96+'REC TARDE REQUERI 2026'!B110++'REC TARDE REQUERI 2026'!B124+'REC TARDE REQUERI 2026'!B138+'REC TARDE REQUERI 2026'!B152+'REC TARDE REQUERI 2026'!B166</f>
        <v>210</v>
      </c>
      <c r="F45" s="63">
        <f t="shared" si="6"/>
        <v>3901398.8956249999</v>
      </c>
      <c r="G45" s="73">
        <v>3</v>
      </c>
      <c r="H45" s="63">
        <f>F45*G45</f>
        <v>11704196.686875001</v>
      </c>
    </row>
    <row r="46" spans="2:8" ht="23.25" x14ac:dyDescent="0.25">
      <c r="B46" s="69" t="s">
        <v>146</v>
      </c>
      <c r="C46" s="65"/>
      <c r="D46" s="65"/>
      <c r="E46" s="65"/>
      <c r="F46" s="66">
        <f>SUM(F43:F45)</f>
        <v>12030825.431625001</v>
      </c>
      <c r="G46" s="73"/>
      <c r="H46" s="66">
        <f>SUM(H43:H45)</f>
        <v>36092476.294874996</v>
      </c>
    </row>
    <row r="47" spans="2:8" x14ac:dyDescent="0.25">
      <c r="B47" s="66" t="s">
        <v>44</v>
      </c>
      <c r="C47" s="66">
        <v>12</v>
      </c>
      <c r="D47" s="66"/>
      <c r="E47" s="66"/>
      <c r="F47" s="66">
        <f>F46/C47</f>
        <v>1002568.7859687501</v>
      </c>
      <c r="G47" s="73"/>
      <c r="H47" s="66">
        <f>H46/C47</f>
        <v>3007706.3579062498</v>
      </c>
    </row>
    <row r="48" spans="2:8" x14ac:dyDescent="0.25">
      <c r="B48" s="62" t="s">
        <v>50</v>
      </c>
      <c r="F48" s="75"/>
    </row>
    <row r="49" spans="2:6" x14ac:dyDescent="0.25">
      <c r="B49" t="s">
        <v>51</v>
      </c>
    </row>
    <row r="51" spans="2:6" x14ac:dyDescent="0.25">
      <c r="F51" s="70"/>
    </row>
  </sheetData>
  <mergeCells count="6">
    <mergeCell ref="B24:B26"/>
    <mergeCell ref="B34:B35"/>
    <mergeCell ref="B42:B45"/>
    <mergeCell ref="B17:I17"/>
    <mergeCell ref="B3:I3"/>
    <mergeCell ref="B9:I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59DD8-4D85-450A-99A4-EB7AB2991FE6}">
  <sheetPr>
    <tabColor theme="5" tint="-0.249977111117893"/>
  </sheetPr>
  <dimension ref="A1:AB24"/>
  <sheetViews>
    <sheetView topLeftCell="A6" workbookViewId="0">
      <selection activeCell="A26" sqref="A26"/>
    </sheetView>
  </sheetViews>
  <sheetFormatPr baseColWidth="10" defaultRowHeight="15" x14ac:dyDescent="0.25"/>
  <cols>
    <col min="2" max="2" width="21.7109375" customWidth="1"/>
    <col min="3" max="5" width="11.5703125" hidden="1" customWidth="1"/>
    <col min="12" max="12" width="11.42578125" hidden="1" customWidth="1"/>
  </cols>
  <sheetData>
    <row r="1" spans="1:28" ht="23.25" x14ac:dyDescent="0.35">
      <c r="B1" s="145" t="s">
        <v>152</v>
      </c>
    </row>
    <row r="3" spans="1:28" ht="21" x14ac:dyDescent="0.35">
      <c r="B3" s="146" t="s">
        <v>154</v>
      </c>
    </row>
    <row r="4" spans="1:28" x14ac:dyDescent="0.25">
      <c r="B4" s="144" t="s">
        <v>153</v>
      </c>
    </row>
    <row r="5" spans="1:28" x14ac:dyDescent="0.25">
      <c r="Y5" s="67"/>
    </row>
    <row r="6" spans="1:28" ht="51" x14ac:dyDescent="0.25">
      <c r="A6" s="82" t="s">
        <v>58</v>
      </c>
      <c r="B6" s="82" t="s">
        <v>59</v>
      </c>
      <c r="C6" s="82" t="s">
        <v>60</v>
      </c>
      <c r="D6" s="82" t="s">
        <v>61</v>
      </c>
      <c r="E6" s="82" t="s">
        <v>62</v>
      </c>
      <c r="F6" s="82" t="s">
        <v>63</v>
      </c>
      <c r="G6" s="82" t="s">
        <v>64</v>
      </c>
      <c r="H6" s="82" t="s">
        <v>65</v>
      </c>
      <c r="I6" s="82" t="s">
        <v>66</v>
      </c>
      <c r="J6" s="82" t="s">
        <v>67</v>
      </c>
      <c r="K6" s="82" t="s">
        <v>84</v>
      </c>
      <c r="L6" s="83"/>
      <c r="M6" s="83" t="s">
        <v>68</v>
      </c>
      <c r="N6" s="82" t="s">
        <v>63</v>
      </c>
      <c r="O6" s="160" t="s">
        <v>83</v>
      </c>
      <c r="P6" s="82" t="s">
        <v>69</v>
      </c>
      <c r="Q6" s="82" t="s">
        <v>81</v>
      </c>
      <c r="R6" s="82" t="s">
        <v>70</v>
      </c>
      <c r="S6" s="82" t="s">
        <v>71</v>
      </c>
      <c r="T6" s="82" t="s">
        <v>72</v>
      </c>
      <c r="U6" s="82" t="s">
        <v>73</v>
      </c>
      <c r="V6" s="82" t="s">
        <v>74</v>
      </c>
      <c r="W6" s="82" t="s">
        <v>75</v>
      </c>
      <c r="X6" s="82" t="s">
        <v>76</v>
      </c>
      <c r="Y6" s="82" t="s">
        <v>77</v>
      </c>
      <c r="Z6" s="82" t="s">
        <v>82</v>
      </c>
      <c r="AA6" s="82" t="s">
        <v>78</v>
      </c>
      <c r="AB6" s="84" t="s">
        <v>79</v>
      </c>
    </row>
    <row r="7" spans="1:28" x14ac:dyDescent="0.25">
      <c r="A7" s="85"/>
      <c r="B7" s="85" t="s">
        <v>80</v>
      </c>
      <c r="C7" s="85"/>
      <c r="D7" s="85"/>
      <c r="E7" s="85"/>
      <c r="F7" s="132">
        <v>2073833.28</v>
      </c>
      <c r="G7" s="86">
        <v>249095</v>
      </c>
      <c r="H7" s="86">
        <v>30</v>
      </c>
      <c r="I7" s="86">
        <f t="shared" ref="I7:I15" si="0">F7/30*H7</f>
        <v>2073833.28</v>
      </c>
      <c r="J7" s="86">
        <f>'ANALISIS RESUMEN CALCULOS RECAR'!E19</f>
        <v>754707.90236588533</v>
      </c>
      <c r="K7" s="86"/>
      <c r="L7" s="86"/>
      <c r="M7" s="86">
        <f>I7+J7</f>
        <v>2828541.1823658855</v>
      </c>
      <c r="N7" s="86">
        <f>I7+J7+K7+G7</f>
        <v>3077636.1823658855</v>
      </c>
      <c r="O7" s="101">
        <f>M7*8.5%</f>
        <v>240426.00050110029</v>
      </c>
      <c r="P7" s="86">
        <f>M7*12%</f>
        <v>339424.94188390626</v>
      </c>
      <c r="Q7" s="86">
        <f>M7*2.436%</f>
        <v>68903.263202432965</v>
      </c>
      <c r="R7" s="86">
        <f>(M7+U7)*4%</f>
        <v>116600.80120567542</v>
      </c>
      <c r="S7" s="86">
        <f>M7*8.33%</f>
        <v>235617.48049107825</v>
      </c>
      <c r="T7" s="86">
        <f>S7</f>
        <v>235617.48049107825</v>
      </c>
      <c r="U7" s="86">
        <f>F7*4.17%</f>
        <v>86478.84777600001</v>
      </c>
      <c r="V7" s="86">
        <f>S7*12%</f>
        <v>28274.09765892939</v>
      </c>
      <c r="W7" s="86">
        <v>138000</v>
      </c>
      <c r="X7" s="86">
        <f>I7*5.33%</f>
        <v>110535.313824</v>
      </c>
      <c r="Y7" s="86">
        <f>N7+O7+P7+Q7+R7+S7+T7+U7+V7+W7+X7</f>
        <v>4677514.4094000868</v>
      </c>
      <c r="Z7" s="86">
        <f>Y7*13%</f>
        <v>608076.87322201126</v>
      </c>
      <c r="AA7" s="86">
        <f>Z7*19%</f>
        <v>115534.60591218215</v>
      </c>
      <c r="AB7" s="86">
        <f>Y7+Z7+AA7</f>
        <v>5401125.8885342805</v>
      </c>
    </row>
    <row r="8" spans="1:28" x14ac:dyDescent="0.25">
      <c r="A8" s="87"/>
      <c r="B8" s="85" t="s">
        <v>80</v>
      </c>
      <c r="C8" s="85"/>
      <c r="D8" s="86"/>
      <c r="E8" s="86"/>
      <c r="F8" s="132">
        <v>2073833.28</v>
      </c>
      <c r="G8" s="86">
        <v>249095</v>
      </c>
      <c r="H8" s="86">
        <v>30</v>
      </c>
      <c r="I8" s="86">
        <f t="shared" si="0"/>
        <v>2073833.28</v>
      </c>
      <c r="J8" s="86">
        <f>J7</f>
        <v>754707.90236588533</v>
      </c>
      <c r="K8" s="86"/>
      <c r="L8" s="86"/>
      <c r="M8" s="86">
        <f t="shared" ref="M8:M13" si="1">I8+J8</f>
        <v>2828541.1823658855</v>
      </c>
      <c r="N8" s="86">
        <f t="shared" ref="N8:N13" si="2">I8+J8+K8+G8</f>
        <v>3077636.1823658855</v>
      </c>
      <c r="O8" s="101">
        <f t="shared" ref="O8:O14" si="3">M8*8.5%</f>
        <v>240426.00050110029</v>
      </c>
      <c r="P8" s="86">
        <f t="shared" ref="P8:P15" si="4">M8*12%</f>
        <v>339424.94188390626</v>
      </c>
      <c r="Q8" s="86">
        <f t="shared" ref="Q8:Q15" si="5">M8*2.436%</f>
        <v>68903.263202432965</v>
      </c>
      <c r="R8" s="86">
        <f t="shared" ref="R8:R15" si="6">(M8+U8)*4%</f>
        <v>116600.80120567542</v>
      </c>
      <c r="S8" s="86">
        <f t="shared" ref="S8:S15" si="7">M8*8.33%</f>
        <v>235617.48049107825</v>
      </c>
      <c r="T8" s="86">
        <f t="shared" ref="T8:T15" si="8">S8</f>
        <v>235617.48049107825</v>
      </c>
      <c r="U8" s="86">
        <f t="shared" ref="U8:U15" si="9">F8*4.17%</f>
        <v>86478.84777600001</v>
      </c>
      <c r="V8" s="86">
        <f t="shared" ref="V8:V15" si="10">S8*12%</f>
        <v>28274.09765892939</v>
      </c>
      <c r="W8" s="86">
        <v>138000</v>
      </c>
      <c r="X8" s="86">
        <f t="shared" ref="X8:X15" si="11">I8*5.33%</f>
        <v>110535.313824</v>
      </c>
      <c r="Y8" s="86">
        <f t="shared" ref="Y8:Y15" si="12">N8+O8+P8+Q8+R8+S8+T8+U8+V8+W8+X8</f>
        <v>4677514.4094000868</v>
      </c>
      <c r="Z8" s="86">
        <f t="shared" ref="Z8:Z15" si="13">Y8*13%</f>
        <v>608076.87322201126</v>
      </c>
      <c r="AA8" s="86">
        <f t="shared" ref="AA8:AA15" si="14">Z8*19%</f>
        <v>115534.60591218215</v>
      </c>
      <c r="AB8" s="86">
        <f t="shared" ref="AB8:AB15" si="15">Y8+Z8+AA8</f>
        <v>5401125.8885342805</v>
      </c>
    </row>
    <row r="9" spans="1:28" x14ac:dyDescent="0.25">
      <c r="A9" s="85"/>
      <c r="B9" s="85" t="s">
        <v>80</v>
      </c>
      <c r="C9" s="85"/>
      <c r="D9" s="85"/>
      <c r="E9" s="85"/>
      <c r="F9" s="132">
        <v>2073833.28</v>
      </c>
      <c r="G9" s="86">
        <v>249095</v>
      </c>
      <c r="H9" s="86">
        <v>30</v>
      </c>
      <c r="I9" s="86">
        <f t="shared" si="0"/>
        <v>2073833.28</v>
      </c>
      <c r="J9" s="86">
        <f t="shared" ref="J9:J14" si="16">J8</f>
        <v>754707.90236588533</v>
      </c>
      <c r="K9" s="86"/>
      <c r="L9" s="86"/>
      <c r="M9" s="86">
        <f t="shared" si="1"/>
        <v>2828541.1823658855</v>
      </c>
      <c r="N9" s="86">
        <f>I9+J9+K9+G9</f>
        <v>3077636.1823658855</v>
      </c>
      <c r="O9" s="101">
        <f t="shared" si="3"/>
        <v>240426.00050110029</v>
      </c>
      <c r="P9" s="86">
        <f t="shared" si="4"/>
        <v>339424.94188390626</v>
      </c>
      <c r="Q9" s="86">
        <f t="shared" si="5"/>
        <v>68903.263202432965</v>
      </c>
      <c r="R9" s="86">
        <f t="shared" si="6"/>
        <v>116600.80120567542</v>
      </c>
      <c r="S9" s="86">
        <f t="shared" si="7"/>
        <v>235617.48049107825</v>
      </c>
      <c r="T9" s="86">
        <f t="shared" si="8"/>
        <v>235617.48049107825</v>
      </c>
      <c r="U9" s="86">
        <f t="shared" si="9"/>
        <v>86478.84777600001</v>
      </c>
      <c r="V9" s="86">
        <f t="shared" si="10"/>
        <v>28274.09765892939</v>
      </c>
      <c r="W9" s="86">
        <v>138000</v>
      </c>
      <c r="X9" s="86">
        <f t="shared" si="11"/>
        <v>110535.313824</v>
      </c>
      <c r="Y9" s="86">
        <f t="shared" si="12"/>
        <v>4677514.4094000868</v>
      </c>
      <c r="Z9" s="86">
        <f t="shared" si="13"/>
        <v>608076.87322201126</v>
      </c>
      <c r="AA9" s="86">
        <f t="shared" si="14"/>
        <v>115534.60591218215</v>
      </c>
      <c r="AB9" s="86">
        <f t="shared" si="15"/>
        <v>5401125.8885342805</v>
      </c>
    </row>
    <row r="10" spans="1:28" x14ac:dyDescent="0.25">
      <c r="A10" s="85"/>
      <c r="B10" s="85" t="s">
        <v>80</v>
      </c>
      <c r="C10" s="85"/>
      <c r="D10" s="85"/>
      <c r="E10" s="85"/>
      <c r="F10" s="132">
        <v>2073833.28</v>
      </c>
      <c r="G10" s="86">
        <v>249095</v>
      </c>
      <c r="H10" s="86">
        <v>30</v>
      </c>
      <c r="I10" s="86">
        <f t="shared" si="0"/>
        <v>2073833.28</v>
      </c>
      <c r="J10" s="86">
        <f t="shared" si="16"/>
        <v>754707.90236588533</v>
      </c>
      <c r="K10" s="86"/>
      <c r="L10" s="86"/>
      <c r="M10" s="86">
        <f t="shared" si="1"/>
        <v>2828541.1823658855</v>
      </c>
      <c r="N10" s="86">
        <f t="shared" si="2"/>
        <v>3077636.1823658855</v>
      </c>
      <c r="O10" s="101">
        <f t="shared" si="3"/>
        <v>240426.00050110029</v>
      </c>
      <c r="P10" s="86">
        <f t="shared" si="4"/>
        <v>339424.94188390626</v>
      </c>
      <c r="Q10" s="86">
        <f t="shared" si="5"/>
        <v>68903.263202432965</v>
      </c>
      <c r="R10" s="86">
        <f t="shared" si="6"/>
        <v>116600.80120567542</v>
      </c>
      <c r="S10" s="86">
        <f t="shared" si="7"/>
        <v>235617.48049107825</v>
      </c>
      <c r="T10" s="86">
        <f t="shared" si="8"/>
        <v>235617.48049107825</v>
      </c>
      <c r="U10" s="86">
        <f t="shared" si="9"/>
        <v>86478.84777600001</v>
      </c>
      <c r="V10" s="86">
        <f t="shared" si="10"/>
        <v>28274.09765892939</v>
      </c>
      <c r="W10" s="86">
        <v>138000</v>
      </c>
      <c r="X10" s="86">
        <f t="shared" si="11"/>
        <v>110535.313824</v>
      </c>
      <c r="Y10" s="86">
        <f t="shared" si="12"/>
        <v>4677514.4094000868</v>
      </c>
      <c r="Z10" s="86">
        <f t="shared" si="13"/>
        <v>608076.87322201126</v>
      </c>
      <c r="AA10" s="86">
        <f t="shared" si="14"/>
        <v>115534.60591218215</v>
      </c>
      <c r="AB10" s="86">
        <f t="shared" si="15"/>
        <v>5401125.8885342805</v>
      </c>
    </row>
    <row r="11" spans="1:28" x14ac:dyDescent="0.25">
      <c r="A11" s="85"/>
      <c r="B11" s="85" t="s">
        <v>80</v>
      </c>
      <c r="C11" s="85"/>
      <c r="D11" s="85"/>
      <c r="E11" s="85"/>
      <c r="F11" s="132">
        <v>2073833.28</v>
      </c>
      <c r="G11" s="86">
        <v>249095</v>
      </c>
      <c r="H11" s="86">
        <v>30</v>
      </c>
      <c r="I11" s="86">
        <f t="shared" si="0"/>
        <v>2073833.28</v>
      </c>
      <c r="J11" s="86">
        <f t="shared" si="16"/>
        <v>754707.90236588533</v>
      </c>
      <c r="K11" s="86"/>
      <c r="L11" s="86"/>
      <c r="M11" s="86">
        <f t="shared" si="1"/>
        <v>2828541.1823658855</v>
      </c>
      <c r="N11" s="86">
        <f t="shared" si="2"/>
        <v>3077636.1823658855</v>
      </c>
      <c r="O11" s="101">
        <f t="shared" si="3"/>
        <v>240426.00050110029</v>
      </c>
      <c r="P11" s="86">
        <f t="shared" si="4"/>
        <v>339424.94188390626</v>
      </c>
      <c r="Q11" s="86">
        <f t="shared" si="5"/>
        <v>68903.263202432965</v>
      </c>
      <c r="R11" s="86">
        <f t="shared" si="6"/>
        <v>116600.80120567542</v>
      </c>
      <c r="S11" s="86">
        <f t="shared" si="7"/>
        <v>235617.48049107825</v>
      </c>
      <c r="T11" s="86">
        <f t="shared" si="8"/>
        <v>235617.48049107825</v>
      </c>
      <c r="U11" s="86">
        <f t="shared" si="9"/>
        <v>86478.84777600001</v>
      </c>
      <c r="V11" s="86">
        <f t="shared" si="10"/>
        <v>28274.09765892939</v>
      </c>
      <c r="W11" s="86">
        <v>138000</v>
      </c>
      <c r="X11" s="86">
        <f t="shared" si="11"/>
        <v>110535.313824</v>
      </c>
      <c r="Y11" s="86">
        <f t="shared" si="12"/>
        <v>4677514.4094000868</v>
      </c>
      <c r="Z11" s="86">
        <f t="shared" si="13"/>
        <v>608076.87322201126</v>
      </c>
      <c r="AA11" s="86">
        <f t="shared" si="14"/>
        <v>115534.60591218215</v>
      </c>
      <c r="AB11" s="86">
        <f t="shared" si="15"/>
        <v>5401125.8885342805</v>
      </c>
    </row>
    <row r="12" spans="1:28" x14ac:dyDescent="0.25">
      <c r="A12" s="87"/>
      <c r="B12" s="85" t="s">
        <v>80</v>
      </c>
      <c r="C12" s="85"/>
      <c r="D12" s="86"/>
      <c r="E12" s="86"/>
      <c r="F12" s="132">
        <v>2073833.28</v>
      </c>
      <c r="G12" s="86">
        <v>249095</v>
      </c>
      <c r="H12" s="86">
        <v>30</v>
      </c>
      <c r="I12" s="86">
        <f t="shared" si="0"/>
        <v>2073833.28</v>
      </c>
      <c r="J12" s="86">
        <f t="shared" si="16"/>
        <v>754707.90236588533</v>
      </c>
      <c r="K12" s="86"/>
      <c r="L12" s="86"/>
      <c r="M12" s="86">
        <f t="shared" si="1"/>
        <v>2828541.1823658855</v>
      </c>
      <c r="N12" s="86">
        <f t="shared" si="2"/>
        <v>3077636.1823658855</v>
      </c>
      <c r="O12" s="101">
        <f t="shared" si="3"/>
        <v>240426.00050110029</v>
      </c>
      <c r="P12" s="86">
        <f t="shared" si="4"/>
        <v>339424.94188390626</v>
      </c>
      <c r="Q12" s="86">
        <f t="shared" si="5"/>
        <v>68903.263202432965</v>
      </c>
      <c r="R12" s="86">
        <f t="shared" si="6"/>
        <v>116600.80120567542</v>
      </c>
      <c r="S12" s="86">
        <f t="shared" si="7"/>
        <v>235617.48049107825</v>
      </c>
      <c r="T12" s="86">
        <f t="shared" si="8"/>
        <v>235617.48049107825</v>
      </c>
      <c r="U12" s="86">
        <f t="shared" si="9"/>
        <v>86478.84777600001</v>
      </c>
      <c r="V12" s="86">
        <f t="shared" si="10"/>
        <v>28274.09765892939</v>
      </c>
      <c r="W12" s="86">
        <v>138000</v>
      </c>
      <c r="X12" s="86">
        <f t="shared" si="11"/>
        <v>110535.313824</v>
      </c>
      <c r="Y12" s="86">
        <f t="shared" si="12"/>
        <v>4677514.4094000868</v>
      </c>
      <c r="Z12" s="86">
        <f t="shared" si="13"/>
        <v>608076.87322201126</v>
      </c>
      <c r="AA12" s="86">
        <f t="shared" si="14"/>
        <v>115534.60591218215</v>
      </c>
      <c r="AB12" s="86">
        <f t="shared" si="15"/>
        <v>5401125.8885342805</v>
      </c>
    </row>
    <row r="13" spans="1:28" x14ac:dyDescent="0.25">
      <c r="A13" s="87"/>
      <c r="B13" s="85" t="s">
        <v>80</v>
      </c>
      <c r="C13" s="85"/>
      <c r="D13" s="86"/>
      <c r="E13" s="86"/>
      <c r="F13" s="132">
        <v>2073833.28</v>
      </c>
      <c r="G13" s="86">
        <v>249095</v>
      </c>
      <c r="H13" s="86">
        <v>30</v>
      </c>
      <c r="I13" s="86">
        <f t="shared" si="0"/>
        <v>2073833.28</v>
      </c>
      <c r="J13" s="86">
        <f t="shared" si="16"/>
        <v>754707.90236588533</v>
      </c>
      <c r="K13" s="86"/>
      <c r="L13" s="86"/>
      <c r="M13" s="86">
        <f t="shared" si="1"/>
        <v>2828541.1823658855</v>
      </c>
      <c r="N13" s="86">
        <f t="shared" si="2"/>
        <v>3077636.1823658855</v>
      </c>
      <c r="O13" s="101">
        <f t="shared" si="3"/>
        <v>240426.00050110029</v>
      </c>
      <c r="P13" s="86">
        <f t="shared" si="4"/>
        <v>339424.94188390626</v>
      </c>
      <c r="Q13" s="86">
        <f t="shared" si="5"/>
        <v>68903.263202432965</v>
      </c>
      <c r="R13" s="86">
        <f t="shared" si="6"/>
        <v>116600.80120567542</v>
      </c>
      <c r="S13" s="86">
        <f t="shared" si="7"/>
        <v>235617.48049107825</v>
      </c>
      <c r="T13" s="86">
        <f t="shared" si="8"/>
        <v>235617.48049107825</v>
      </c>
      <c r="U13" s="86">
        <f t="shared" si="9"/>
        <v>86478.84777600001</v>
      </c>
      <c r="V13" s="86">
        <f t="shared" si="10"/>
        <v>28274.09765892939</v>
      </c>
      <c r="W13" s="86">
        <v>138000</v>
      </c>
      <c r="X13" s="86">
        <f t="shared" si="11"/>
        <v>110535.313824</v>
      </c>
      <c r="Y13" s="86">
        <f t="shared" si="12"/>
        <v>4677514.4094000868</v>
      </c>
      <c r="Z13" s="86">
        <f t="shared" si="13"/>
        <v>608076.87322201126</v>
      </c>
      <c r="AA13" s="86">
        <f t="shared" si="14"/>
        <v>115534.60591218215</v>
      </c>
      <c r="AB13" s="86">
        <f t="shared" si="15"/>
        <v>5401125.8885342805</v>
      </c>
    </row>
    <row r="14" spans="1:28" x14ac:dyDescent="0.25">
      <c r="A14" s="88"/>
      <c r="B14" s="85" t="s">
        <v>80</v>
      </c>
      <c r="C14" s="85"/>
      <c r="D14" s="88"/>
      <c r="E14" s="88"/>
      <c r="F14" s="132">
        <v>2073833.28</v>
      </c>
      <c r="G14" s="86">
        <v>249095</v>
      </c>
      <c r="H14" s="88">
        <v>30</v>
      </c>
      <c r="I14" s="86">
        <f t="shared" si="0"/>
        <v>2073833.28</v>
      </c>
      <c r="J14" s="86">
        <f t="shared" si="16"/>
        <v>754707.90236588533</v>
      </c>
      <c r="K14" s="88"/>
      <c r="L14" s="88"/>
      <c r="M14" s="88">
        <f>I14+J14</f>
        <v>2828541.1823658855</v>
      </c>
      <c r="N14" s="86">
        <f>I14+J14+K14+G14</f>
        <v>3077636.1823658855</v>
      </c>
      <c r="O14" s="101">
        <f t="shared" si="3"/>
        <v>240426.00050110029</v>
      </c>
      <c r="P14" s="86">
        <f>M14*12%</f>
        <v>339424.94188390626</v>
      </c>
      <c r="Q14" s="86">
        <f>M14*2.436%</f>
        <v>68903.263202432965</v>
      </c>
      <c r="R14" s="86">
        <f>(M14+U14)*4%</f>
        <v>116600.80120567542</v>
      </c>
      <c r="S14" s="86">
        <f>M14*8.33%</f>
        <v>235617.48049107825</v>
      </c>
      <c r="T14" s="86">
        <f>S14</f>
        <v>235617.48049107825</v>
      </c>
      <c r="U14" s="86">
        <f>F14*4.17%</f>
        <v>86478.84777600001</v>
      </c>
      <c r="V14" s="86">
        <f>S14*12%</f>
        <v>28274.09765892939</v>
      </c>
      <c r="W14" s="86">
        <v>138000</v>
      </c>
      <c r="X14" s="86">
        <f t="shared" si="11"/>
        <v>110535.313824</v>
      </c>
      <c r="Y14" s="86">
        <f t="shared" si="12"/>
        <v>4677514.4094000868</v>
      </c>
      <c r="Z14" s="86">
        <f t="shared" si="13"/>
        <v>608076.87322201126</v>
      </c>
      <c r="AA14" s="86">
        <f t="shared" si="14"/>
        <v>115534.60591218215</v>
      </c>
      <c r="AB14" s="86">
        <f t="shared" si="15"/>
        <v>5401125.8885342805</v>
      </c>
    </row>
    <row r="15" spans="1:28" x14ac:dyDescent="0.25">
      <c r="A15" s="87"/>
      <c r="B15" s="85" t="s">
        <v>123</v>
      </c>
      <c r="C15" s="85"/>
      <c r="D15" s="86"/>
      <c r="E15" s="86"/>
      <c r="F15" s="132">
        <v>2073833.28</v>
      </c>
      <c r="G15" s="86">
        <v>249095</v>
      </c>
      <c r="H15" s="86">
        <v>30</v>
      </c>
      <c r="I15" s="86">
        <f t="shared" si="0"/>
        <v>2073833.28</v>
      </c>
      <c r="J15" s="86"/>
      <c r="K15" s="86"/>
      <c r="L15" s="86"/>
      <c r="M15" s="86">
        <f t="shared" ref="M15" si="17">I15+J15</f>
        <v>2073833.28</v>
      </c>
      <c r="N15" s="86">
        <f>I15+J15+K15+G15</f>
        <v>2322928.2800000003</v>
      </c>
      <c r="O15" s="101">
        <f>M15*8.5%</f>
        <v>176275.82880000002</v>
      </c>
      <c r="P15" s="86">
        <f t="shared" si="4"/>
        <v>248859.99359999999</v>
      </c>
      <c r="Q15" s="86">
        <f t="shared" si="5"/>
        <v>50518.578700799997</v>
      </c>
      <c r="R15" s="86">
        <f t="shared" si="6"/>
        <v>86412.485111040005</v>
      </c>
      <c r="S15" s="86">
        <f t="shared" si="7"/>
        <v>172750.31222399999</v>
      </c>
      <c r="T15" s="86">
        <f t="shared" si="8"/>
        <v>172750.31222399999</v>
      </c>
      <c r="U15" s="86">
        <f t="shared" si="9"/>
        <v>86478.84777600001</v>
      </c>
      <c r="V15" s="86">
        <f t="shared" si="10"/>
        <v>20730.03746688</v>
      </c>
      <c r="W15" s="86">
        <v>138000</v>
      </c>
      <c r="X15" s="86">
        <f t="shared" si="11"/>
        <v>110535.313824</v>
      </c>
      <c r="Y15" s="86">
        <f t="shared" si="12"/>
        <v>3586239.9897267199</v>
      </c>
      <c r="Z15" s="86">
        <f t="shared" si="13"/>
        <v>466211.1986644736</v>
      </c>
      <c r="AA15" s="86">
        <f t="shared" si="14"/>
        <v>88580.127746249986</v>
      </c>
      <c r="AB15" s="86">
        <f t="shared" si="15"/>
        <v>4141031.3161374438</v>
      </c>
    </row>
    <row r="16" spans="1:28" x14ac:dyDescent="0.25">
      <c r="A16" s="89"/>
      <c r="B16" s="89"/>
      <c r="C16" s="89"/>
      <c r="D16" s="89"/>
      <c r="E16" s="89"/>
      <c r="F16" s="66">
        <f>SUM(F7:F15)</f>
        <v>18664499.52</v>
      </c>
      <c r="G16" s="66">
        <f>SUM(G7:G15)</f>
        <v>2241855</v>
      </c>
      <c r="H16" s="89"/>
      <c r="I16" s="66">
        <f>SUM(I7:I15)</f>
        <v>18664499.52</v>
      </c>
      <c r="J16" s="66">
        <f>SUM(J7:J15)</f>
        <v>6037663.2189270835</v>
      </c>
      <c r="K16" s="66">
        <f>SUM(K7:K15)</f>
        <v>0</v>
      </c>
      <c r="L16" s="89"/>
      <c r="M16" s="66">
        <f t="shared" ref="M16:U16" si="18">SUM(M7:M15)</f>
        <v>24702162.738927089</v>
      </c>
      <c r="N16" s="66">
        <f t="shared" si="18"/>
        <v>26944017.738927089</v>
      </c>
      <c r="O16" s="66">
        <f t="shared" si="18"/>
        <v>2099683.8328088019</v>
      </c>
      <c r="P16" s="66">
        <f t="shared" si="18"/>
        <v>2964259.5286712502</v>
      </c>
      <c r="Q16" s="66">
        <f t="shared" si="18"/>
        <v>601744.68432026368</v>
      </c>
      <c r="R16" s="66">
        <f t="shared" si="18"/>
        <v>1019218.8947564436</v>
      </c>
      <c r="S16" s="66">
        <f t="shared" si="18"/>
        <v>2057690.156152626</v>
      </c>
      <c r="T16" s="66">
        <f t="shared" si="18"/>
        <v>2057690.156152626</v>
      </c>
      <c r="U16" s="66">
        <f t="shared" si="18"/>
        <v>778309.62998400023</v>
      </c>
      <c r="V16" s="66">
        <f t="shared" ref="V16:Z16" si="19">SUM(V7:V15)</f>
        <v>246922.81873831511</v>
      </c>
      <c r="W16" s="66">
        <f t="shared" si="19"/>
        <v>1242000</v>
      </c>
      <c r="X16" s="66">
        <f t="shared" si="19"/>
        <v>994817.82441599981</v>
      </c>
      <c r="Y16" s="66">
        <f t="shared" si="19"/>
        <v>41006355.264927417</v>
      </c>
      <c r="Z16" s="66">
        <f t="shared" si="19"/>
        <v>5330826.1844405634</v>
      </c>
      <c r="AA16" s="66">
        <f>SUM(AA7:AA15)</f>
        <v>1012856.9750437072</v>
      </c>
      <c r="AB16" s="66">
        <f>SUM(AB7:AB15)</f>
        <v>47350038.424411684</v>
      </c>
    </row>
    <row r="18" spans="21:25" x14ac:dyDescent="0.25">
      <c r="Y18" s="67"/>
    </row>
    <row r="20" spans="21:25" x14ac:dyDescent="0.25">
      <c r="V20" s="100"/>
    </row>
    <row r="22" spans="21:25" x14ac:dyDescent="0.25">
      <c r="U22" s="100"/>
    </row>
    <row r="23" spans="21:25" x14ac:dyDescent="0.25">
      <c r="U23" s="99"/>
      <c r="W23" s="99"/>
    </row>
    <row r="24" spans="21:25" x14ac:dyDescent="0.25">
      <c r="U24" s="9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17B37-14CD-49B9-AA5D-56F8A21231DC}">
  <sheetPr>
    <tabColor rgb="FF92D050"/>
  </sheetPr>
  <dimension ref="A2:F53"/>
  <sheetViews>
    <sheetView tabSelected="1" topLeftCell="A41" workbookViewId="0">
      <selection activeCell="D43" sqref="D43"/>
    </sheetView>
  </sheetViews>
  <sheetFormatPr baseColWidth="10" defaultRowHeight="15" x14ac:dyDescent="0.25"/>
  <cols>
    <col min="1" max="1" width="61.85546875" customWidth="1"/>
    <col min="2" max="2" width="18.7109375" customWidth="1"/>
    <col min="3" max="3" width="21.7109375" customWidth="1"/>
  </cols>
  <sheetData>
    <row r="2" spans="1:6" x14ac:dyDescent="0.25">
      <c r="A2" s="144" t="s">
        <v>165</v>
      </c>
    </row>
    <row r="4" spans="1:6" ht="15.75" thickBot="1" x14ac:dyDescent="0.3"/>
    <row r="5" spans="1:6" ht="15.75" thickBot="1" x14ac:dyDescent="0.3">
      <c r="A5" s="98" t="s">
        <v>85</v>
      </c>
      <c r="B5" s="97"/>
      <c r="C5" s="97"/>
    </row>
    <row r="6" spans="1:6" ht="15.75" thickBot="1" x14ac:dyDescent="0.3">
      <c r="A6" s="178" t="s">
        <v>86</v>
      </c>
      <c r="B6" s="96" t="s">
        <v>87</v>
      </c>
      <c r="C6" s="96" t="s">
        <v>88</v>
      </c>
    </row>
    <row r="7" spans="1:6" x14ac:dyDescent="0.25">
      <c r="A7" s="180"/>
      <c r="B7" s="147" t="s">
        <v>89</v>
      </c>
      <c r="C7" s="147" t="s">
        <v>90</v>
      </c>
    </row>
    <row r="8" spans="1:6" ht="42.75" x14ac:dyDescent="0.25">
      <c r="A8" s="148" t="s">
        <v>155</v>
      </c>
      <c r="B8" s="116">
        <v>1</v>
      </c>
      <c r="C8" s="149">
        <f>'PROPUESTA APH BASE SARI'!I7</f>
        <v>2073833.28</v>
      </c>
    </row>
    <row r="9" spans="1:6" x14ac:dyDescent="0.25">
      <c r="A9" s="24" t="s">
        <v>161</v>
      </c>
      <c r="B9" s="116">
        <v>1</v>
      </c>
      <c r="C9" s="149">
        <f>'ANALISIS RESUMEN CALCULOS RECAR'!M12</f>
        <v>157076.67065234375</v>
      </c>
    </row>
    <row r="10" spans="1:6" x14ac:dyDescent="0.25">
      <c r="A10" s="24" t="s">
        <v>162</v>
      </c>
      <c r="B10" s="116">
        <v>1</v>
      </c>
      <c r="C10" s="149">
        <f>'ANALISIS RESUMEN CALCULOS RECAR'!M13</f>
        <v>368375.44112760416</v>
      </c>
      <c r="F10" s="67"/>
    </row>
    <row r="11" spans="1:6" x14ac:dyDescent="0.25">
      <c r="A11" s="24" t="s">
        <v>163</v>
      </c>
      <c r="B11" s="116">
        <v>1</v>
      </c>
      <c r="C11" s="149">
        <f>'ANALISIS RESUMEN CALCULOS RECAR'!M14</f>
        <v>229255.79058593747</v>
      </c>
    </row>
    <row r="12" spans="1:6" x14ac:dyDescent="0.25">
      <c r="A12" s="24" t="s">
        <v>156</v>
      </c>
      <c r="B12" s="116">
        <v>1</v>
      </c>
      <c r="C12" s="149">
        <f>'PROPUESTA APH BASE SARI'!G7</f>
        <v>249095</v>
      </c>
    </row>
    <row r="13" spans="1:6" x14ac:dyDescent="0.25">
      <c r="A13" s="155" t="s">
        <v>157</v>
      </c>
      <c r="B13" s="156"/>
      <c r="C13" s="157">
        <f>SUM(C8:C12)</f>
        <v>3077636.1823658855</v>
      </c>
    </row>
    <row r="14" spans="1:6" x14ac:dyDescent="0.25">
      <c r="A14" s="24" t="s">
        <v>158</v>
      </c>
      <c r="B14" s="116">
        <v>1</v>
      </c>
      <c r="C14" s="149">
        <f>SUM('PROPUESTA APH BASE SARI'!O7:X7)</f>
        <v>1599878.2270342009</v>
      </c>
    </row>
    <row r="15" spans="1:6" x14ac:dyDescent="0.25">
      <c r="A15" s="152" t="s">
        <v>99</v>
      </c>
      <c r="B15" s="153"/>
      <c r="C15" s="154">
        <f>C13+C14</f>
        <v>4677514.4094000868</v>
      </c>
    </row>
    <row r="16" spans="1:6" x14ac:dyDescent="0.25">
      <c r="A16" s="148" t="s">
        <v>91</v>
      </c>
      <c r="B16" s="116">
        <v>1</v>
      </c>
      <c r="C16" s="149">
        <f>C15*13%</f>
        <v>608076.87322201126</v>
      </c>
    </row>
    <row r="17" spans="1:5" x14ac:dyDescent="0.25">
      <c r="A17" s="148" t="s">
        <v>92</v>
      </c>
      <c r="B17" s="116">
        <v>1</v>
      </c>
      <c r="C17" s="149">
        <f>C16*19%</f>
        <v>115534.60591218215</v>
      </c>
    </row>
    <row r="18" spans="1:5" ht="15.75" thickBot="1" x14ac:dyDescent="0.3">
      <c r="A18" s="181" t="s">
        <v>164</v>
      </c>
      <c r="B18" s="182"/>
      <c r="C18" s="108">
        <f>SUM(C15:C17)</f>
        <v>5401125.8885342805</v>
      </c>
      <c r="E18" s="67"/>
    </row>
    <row r="19" spans="1:5" ht="15.75" thickBot="1" x14ac:dyDescent="0.3">
      <c r="A19" s="181" t="s">
        <v>164</v>
      </c>
      <c r="B19" s="182"/>
      <c r="C19" s="108">
        <f>C18</f>
        <v>5401125.8885342805</v>
      </c>
      <c r="E19" s="67"/>
    </row>
    <row r="20" spans="1:5" ht="15.75" thickBot="1" x14ac:dyDescent="0.3">
      <c r="A20" s="93"/>
      <c r="B20" s="92"/>
      <c r="C20" s="92"/>
    </row>
    <row r="21" spans="1:5" ht="15.75" thickBot="1" x14ac:dyDescent="0.3">
      <c r="A21" s="102"/>
      <c r="B21" s="103"/>
      <c r="C21" s="103"/>
    </row>
    <row r="22" spans="1:5" ht="15.75" thickBot="1" x14ac:dyDescent="0.3">
      <c r="A22" s="93"/>
      <c r="B22" s="92"/>
      <c r="C22" s="92"/>
    </row>
    <row r="23" spans="1:5" ht="30.75" thickBot="1" x14ac:dyDescent="0.3">
      <c r="A23" s="91" t="s">
        <v>93</v>
      </c>
      <c r="B23" s="90"/>
      <c r="C23" s="90"/>
    </row>
    <row r="24" spans="1:5" ht="15.75" thickBot="1" x14ac:dyDescent="0.3">
      <c r="A24" s="178" t="s">
        <v>86</v>
      </c>
      <c r="B24" s="96" t="s">
        <v>87</v>
      </c>
      <c r="C24" s="96" t="s">
        <v>88</v>
      </c>
    </row>
    <row r="25" spans="1:5" ht="15.75" thickBot="1" x14ac:dyDescent="0.3">
      <c r="A25" s="179"/>
      <c r="B25" s="96" t="s">
        <v>94</v>
      </c>
      <c r="C25" s="96" t="s">
        <v>90</v>
      </c>
    </row>
    <row r="26" spans="1:5" ht="29.25" thickBot="1" x14ac:dyDescent="0.3">
      <c r="A26" s="95" t="s">
        <v>168</v>
      </c>
      <c r="B26" s="94" t="s">
        <v>95</v>
      </c>
      <c r="C26" s="108">
        <f>C19</f>
        <v>5401125.8885342805</v>
      </c>
    </row>
    <row r="27" spans="1:5" ht="29.25" thickBot="1" x14ac:dyDescent="0.3">
      <c r="A27" s="95" t="s">
        <v>96</v>
      </c>
      <c r="B27" s="94" t="s">
        <v>95</v>
      </c>
      <c r="C27" s="108">
        <f>C26*8</f>
        <v>43209007.108274244</v>
      </c>
    </row>
    <row r="28" spans="1:5" ht="40.5" customHeight="1" thickBot="1" x14ac:dyDescent="0.3">
      <c r="A28" s="183" t="s">
        <v>96</v>
      </c>
      <c r="B28" s="184"/>
      <c r="C28" s="108">
        <f>C27</f>
        <v>43209007.108274244</v>
      </c>
    </row>
    <row r="29" spans="1:5" ht="15.75" thickBot="1" x14ac:dyDescent="0.3">
      <c r="A29" s="93"/>
      <c r="B29" s="92"/>
      <c r="C29" s="92"/>
    </row>
    <row r="30" spans="1:5" ht="15.75" thickBot="1" x14ac:dyDescent="0.3">
      <c r="A30" s="178" t="s">
        <v>86</v>
      </c>
      <c r="B30" s="96" t="s">
        <v>87</v>
      </c>
      <c r="C30" s="96" t="s">
        <v>88</v>
      </c>
    </row>
    <row r="31" spans="1:5" ht="15.75" thickBot="1" x14ac:dyDescent="0.3">
      <c r="A31" s="179"/>
      <c r="B31" s="96" t="s">
        <v>89</v>
      </c>
      <c r="C31" s="96" t="s">
        <v>90</v>
      </c>
    </row>
    <row r="32" spans="1:5" ht="29.25" thickBot="1" x14ac:dyDescent="0.3">
      <c r="A32" s="95" t="s">
        <v>97</v>
      </c>
      <c r="B32" s="94">
        <v>1</v>
      </c>
      <c r="C32" s="109">
        <f>'PROPUESTA APH BASE SARI'!I15</f>
        <v>2073833.28</v>
      </c>
    </row>
    <row r="33" spans="1:6" x14ac:dyDescent="0.25">
      <c r="A33" s="24" t="s">
        <v>156</v>
      </c>
      <c r="B33" s="116">
        <v>1</v>
      </c>
      <c r="C33" s="117">
        <f>'PROPUESTA APH BASE SARI'!G15</f>
        <v>249095</v>
      </c>
    </row>
    <row r="34" spans="1:6" x14ac:dyDescent="0.25">
      <c r="A34" s="24" t="s">
        <v>157</v>
      </c>
      <c r="B34" s="116">
        <v>1</v>
      </c>
      <c r="C34" s="117">
        <f>C32+C33</f>
        <v>2322928.2800000003</v>
      </c>
    </row>
    <row r="35" spans="1:6" x14ac:dyDescent="0.25">
      <c r="A35" s="24" t="s">
        <v>158</v>
      </c>
      <c r="B35" s="116">
        <v>1</v>
      </c>
      <c r="C35" s="117">
        <f>SUM('PROPUESTA APH BASE SARI'!O15:X15)</f>
        <v>1263311.7097267201</v>
      </c>
    </row>
    <row r="36" spans="1:6" x14ac:dyDescent="0.25">
      <c r="A36" s="3" t="s">
        <v>99</v>
      </c>
      <c r="B36" s="114"/>
      <c r="C36" s="115">
        <f>C34+C35</f>
        <v>3586239.9897267204</v>
      </c>
    </row>
    <row r="37" spans="1:6" ht="15.75" thickBot="1" x14ac:dyDescent="0.3">
      <c r="A37" s="95" t="s">
        <v>91</v>
      </c>
      <c r="B37" s="94">
        <v>1</v>
      </c>
      <c r="C37" s="110">
        <f>C36*13%</f>
        <v>466211.19866447366</v>
      </c>
    </row>
    <row r="38" spans="1:6" ht="15.75" thickBot="1" x14ac:dyDescent="0.3">
      <c r="A38" s="95" t="s">
        <v>92</v>
      </c>
      <c r="B38" s="94">
        <v>1</v>
      </c>
      <c r="C38" s="110">
        <f>C37*19%</f>
        <v>88580.12774625</v>
      </c>
    </row>
    <row r="39" spans="1:6" ht="29.25" thickBot="1" x14ac:dyDescent="0.3">
      <c r="A39" s="95" t="s">
        <v>97</v>
      </c>
      <c r="B39" s="104" t="s">
        <v>95</v>
      </c>
      <c r="C39" s="111">
        <f>C36+C37+C38</f>
        <v>4141031.3161374442</v>
      </c>
      <c r="F39" s="112"/>
    </row>
    <row r="40" spans="1:6" ht="15.75" thickBot="1" x14ac:dyDescent="0.3">
      <c r="A40" s="105"/>
      <c r="B40" s="92"/>
      <c r="C40" s="106"/>
    </row>
    <row r="41" spans="1:6" ht="76.5" thickTop="1" thickBot="1" x14ac:dyDescent="0.3">
      <c r="A41" s="107" t="s">
        <v>159</v>
      </c>
      <c r="B41" s="94" t="s">
        <v>98</v>
      </c>
      <c r="C41" s="150">
        <f>C39+C28</f>
        <v>47350038.424411684</v>
      </c>
    </row>
    <row r="42" spans="1:6" ht="76.5" thickTop="1" thickBot="1" x14ac:dyDescent="0.3">
      <c r="A42" s="107" t="s">
        <v>160</v>
      </c>
      <c r="B42" s="94" t="s">
        <v>172</v>
      </c>
      <c r="C42" s="150">
        <f>+'[1]DETALLE PRESUPUESTAL SEM 2026'!$F$5</f>
        <v>404053662.90855533</v>
      </c>
    </row>
    <row r="43" spans="1:6" ht="76.5" thickTop="1" thickBot="1" x14ac:dyDescent="0.3">
      <c r="A43" s="107" t="s">
        <v>160</v>
      </c>
      <c r="B43" s="94" t="s">
        <v>167</v>
      </c>
      <c r="C43" s="113">
        <f>C41*12</f>
        <v>568200461.09294021</v>
      </c>
      <c r="E43" s="112"/>
      <c r="F43" s="112"/>
    </row>
    <row r="44" spans="1:6" ht="15.75" thickTop="1" x14ac:dyDescent="0.25"/>
    <row r="46" spans="1:6" x14ac:dyDescent="0.25">
      <c r="C46" s="151"/>
    </row>
    <row r="47" spans="1:6" x14ac:dyDescent="0.25">
      <c r="C47" s="151"/>
    </row>
    <row r="48" spans="1:6" x14ac:dyDescent="0.25">
      <c r="C48" s="151"/>
    </row>
    <row r="49" spans="3:3" x14ac:dyDescent="0.25">
      <c r="C49" s="151"/>
    </row>
    <row r="50" spans="3:3" x14ac:dyDescent="0.25">
      <c r="C50" s="151"/>
    </row>
    <row r="51" spans="3:3" x14ac:dyDescent="0.25">
      <c r="C51" s="151"/>
    </row>
    <row r="53" spans="3:3" x14ac:dyDescent="0.25">
      <c r="C53" s="67">
        <v>4168797</v>
      </c>
    </row>
  </sheetData>
  <mergeCells count="6">
    <mergeCell ref="A30:A31"/>
    <mergeCell ref="A6:A7"/>
    <mergeCell ref="A18:B18"/>
    <mergeCell ref="A19:B19"/>
    <mergeCell ref="A24:A25"/>
    <mergeCell ref="A28:B28"/>
  </mergeCells>
  <pageMargins left="0.7" right="0.7" top="0.75" bottom="0.75" header="0.3" footer="0.3"/>
  <pageSetup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SALARIIO HISTORICO</vt:lpstr>
      <vt:lpstr>REC NOCTURNOS REQUERIDOS 2026</vt:lpstr>
      <vt:lpstr>REC MAÑANA FESTIVAS 2026</vt:lpstr>
      <vt:lpstr>REC TARDE REQUERI 2026</vt:lpstr>
      <vt:lpstr>ANALISIS RESUMEN CALCULOS RECAR</vt:lpstr>
      <vt:lpstr>PROPUESTA APH BASE SARI</vt:lpstr>
      <vt:lpstr>RESULTADOS A SOLICITAR APH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Alberto</dc:creator>
  <cp:lastModifiedBy>Paula Grajales</cp:lastModifiedBy>
  <dcterms:created xsi:type="dcterms:W3CDTF">2024-02-24T20:48:54Z</dcterms:created>
  <dcterms:modified xsi:type="dcterms:W3CDTF">2026-02-02T18:40:05Z</dcterms:modified>
</cp:coreProperties>
</file>