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207"/>
  <workbookPr/>
  <mc:AlternateContent xmlns:mc="http://schemas.openxmlformats.org/markup-compatibility/2006">
    <mc:Choice Requires="x15">
      <x15ac:absPath xmlns:x15ac="http://schemas.microsoft.com/office/spreadsheetml/2010/11/ac" url="/Users/lauranavas/Desktop/INS 2026/AÑO 2026/STARLINK/"/>
    </mc:Choice>
  </mc:AlternateContent>
  <xr:revisionPtr revIDLastSave="0" documentId="8_{E206648D-35E3-BB48-BA3E-AFBD45C74C9A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B3" i="1" l="1"/>
  <c r="AC3" i="1" s="1"/>
  <c r="Y3" i="1"/>
  <c r="V3" i="1"/>
  <c r="W3" i="1"/>
  <c r="X3" i="1"/>
  <c r="Z3" i="1"/>
  <c r="AA3" i="1" s="1"/>
  <c r="O3" i="1"/>
  <c r="P3" i="1" s="1"/>
  <c r="Q3" i="1" l="1"/>
  <c r="Q4" i="1" s="1"/>
  <c r="P4" i="1"/>
  <c r="S3" i="1"/>
  <c r="K3" i="1"/>
  <c r="L3" i="1" s="1"/>
  <c r="G3" i="1"/>
  <c r="H3" i="1" s="1"/>
  <c r="H4" i="1" l="1"/>
  <c r="I3" i="1"/>
  <c r="M3" i="1"/>
  <c r="M4" i="1" s="1"/>
  <c r="L4" i="1"/>
  <c r="T3" i="1"/>
  <c r="T4" i="1" l="1"/>
  <c r="U3" i="1"/>
  <c r="U4" i="1" s="1"/>
  <c r="I4" i="1"/>
  <c r="AC4" i="1" l="1"/>
  <c r="AB4" i="1"/>
</calcChain>
</file>

<file path=xl/sharedStrings.xml><?xml version="1.0" encoding="utf-8"?>
<sst xmlns="http://schemas.openxmlformats.org/spreadsheetml/2006/main" count="38" uniqueCount="25">
  <si>
    <r>
      <t xml:space="preserve"> </t>
    </r>
    <r>
      <rPr>
        <b/>
        <sz val="10"/>
        <color rgb="FF000000"/>
        <rFont val="Arial Narrow"/>
        <family val="2"/>
      </rPr>
      <t>No. ITEM</t>
    </r>
  </si>
  <si>
    <t>UNSPC</t>
  </si>
  <si>
    <t>DESCRIPCIÓN DEL BIEN</t>
  </si>
  <si>
    <t>UNIDAD MEDIDA</t>
  </si>
  <si>
    <t>CANTIDAD</t>
  </si>
  <si>
    <t xml:space="preserve">VALOR UNITARIO </t>
  </si>
  <si>
    <t>IVA (Si Aplica)</t>
  </si>
  <si>
    <t>VALOR UNITARIO INCLUIDO IVA (Si Aplica)</t>
  </si>
  <si>
    <t>VALOR TOTAL INCLUIDO IVA (Si Aplica)</t>
  </si>
  <si>
    <t>MIN</t>
  </si>
  <si>
    <t>MAX</t>
  </si>
  <si>
    <t>PROMEDIO</t>
  </si>
  <si>
    <t>MEDIA GEOMETRICA</t>
  </si>
  <si>
    <t>DESVIACION ESTANDAR</t>
  </si>
  <si>
    <t xml:space="preserve">PORCENTAJE DE DISPERSION </t>
  </si>
  <si>
    <t>METRICA</t>
  </si>
  <si>
    <t>UNIDADES</t>
  </si>
  <si>
    <t>VALOR TOTAL</t>
  </si>
  <si>
    <t xml:space="preserve">Planes Priorizado de inetrnet de 512Gb por 10 meses – cada antena  starlink debe contar con un plan priorizado de conectividad. Debe  cumplir las especificaciones de la ficha tecnica
</t>
  </si>
  <si>
    <t>AXESS NETWORKS SOLUTIONS COLOMBIA SAS</t>
  </si>
  <si>
    <t>SPEEDCAST LATAM INC SUCURSAL COLOMBIA</t>
  </si>
  <si>
    <t xml:space="preserve">TELESPAZIO BRASIL SUCURSAL DE SOCIEDAD EXTRANJERA						</t>
  </si>
  <si>
    <t>IFX NETWORKS COLOMBIA SAS</t>
  </si>
  <si>
    <t>PRECIO DE REFERENCIA TOTAL( incluido IVA SI APLICA)</t>
  </si>
  <si>
    <t>PRECIO DE REFERENCIA UNITARIO (incluido IVA SI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</si>
</sst>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6" formatCode="&quot;$&quot;\ #,##0;[Red]\-&quot;$&quot;\ #,##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 &quot;&quot;$&quot;&quot; &quot;#,##0.00&quot; &quot;;&quot; &quot;&quot;$&quot;&quot; (&quot;#,##0.00&quot;)&quot;;&quot; &quot;&quot;$&quot;&quot;- &quot;;&quot; &quot;@&quot; &quot;"/>
    <numFmt numFmtId="165" formatCode="&quot; &quot;&quot;$&quot;&quot; &quot;#,##0&quot; &quot;;&quot; &quot;&quot;$&quot;&quot; (&quot;#,##0&quot;)&quot;;&quot; &quot;&quot;$&quot;&quot;- &quot;;&quot; &quot;@&quot; &quot;"/>
    <numFmt numFmtId="166" formatCode="&quot;  &quot;#,##0.00&quot; &quot;;&quot;  (&quot;#,##0.00&quot;)&quot;;&quot; - &quot;;&quot; &quot;@&quot; &quot;"/>
    <numFmt numFmtId="167" formatCode="&quot;  &quot;#,##0&quot; &quot;;&quot;  (&quot;#,##0&quot;)&quot;;&quot; - &quot;;&quot; &quot;@&quot; &quot;"/>
    <numFmt numFmtId="168" formatCode="m/d/yy&quot; &quot;h&quot;:&quot;mm"/>
    <numFmt numFmtId="169" formatCode="#,##0.00&quot; &quot;[$€]"/>
    <numFmt numFmtId="175" formatCode="_-* #,##0_-;\-* #,##0_-;_-* &quot;-&quot;??_-;_-@_-"/>
  </numFmts>
  <fonts count="16" x14ac:knownFonts="1">
    <font>
      <sz val="11"/>
      <color theme="1"/>
      <name val="Calibri"/>
      <charset val="134"/>
      <scheme val="minor"/>
    </font>
    <font>
      <sz val="9"/>
      <color theme="1"/>
      <name val="Verdana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rgb="FF000000"/>
      <name val="Verdana"/>
      <family val="2"/>
    </font>
    <font>
      <b/>
      <sz val="10"/>
      <color rgb="FF000000"/>
      <name val="Verdana"/>
      <family val="2"/>
    </font>
    <font>
      <b/>
      <sz val="14"/>
      <color rgb="FF000000"/>
      <name val="Verdana"/>
      <family val="2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sz val="10"/>
      <color indexed="8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sz val="11"/>
      <color rgb="FF000000"/>
      <name val="Arial Narrow"/>
      <family val="2"/>
    </font>
    <font>
      <b/>
      <sz val="9"/>
      <color theme="1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BE5F1"/>
        <bgColor rgb="FFDBE5F1"/>
      </patternFill>
    </fill>
    <fill>
      <patternFill patternType="solid">
        <fgColor rgb="FFDDD9C4"/>
        <bgColor rgb="FFDDD9C4"/>
      </patternFill>
    </fill>
    <fill>
      <patternFill patternType="solid">
        <fgColor rgb="FFDAEEF3"/>
        <bgColor rgb="FFDAEEF3"/>
      </patternFill>
    </fill>
    <fill>
      <patternFill patternType="solid">
        <fgColor rgb="FF808080"/>
        <bgColor rgb="FF808080"/>
      </patternFill>
    </fill>
    <fill>
      <patternFill patternType="solid">
        <fgColor rgb="FFFFFFFF"/>
        <bgColor rgb="FF000000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0">
    <xf numFmtId="0" fontId="0" fillId="0" borderId="0"/>
    <xf numFmtId="9" fontId="2" fillId="0" borderId="0" applyFont="0" applyFill="0" applyBorder="0" applyAlignment="0" applyProtection="0"/>
    <xf numFmtId="0" fontId="3" fillId="0" borderId="0">
      <alignment vertical="center"/>
    </xf>
    <xf numFmtId="49" fontId="4" fillId="0" borderId="0" applyFill="0" applyBorder="0" applyProtection="0">
      <alignment horizontal="left" vertical="center"/>
    </xf>
    <xf numFmtId="0" fontId="5" fillId="0" borderId="0" applyNumberFormat="0" applyFill="0" applyBorder="0" applyProtection="0">
      <alignment horizontal="left" vertical="center"/>
    </xf>
    <xf numFmtId="0" fontId="5" fillId="0" borderId="0" applyNumberFormat="0" applyFill="0" applyBorder="0" applyProtection="0">
      <alignment horizontal="right" vertical="center"/>
    </xf>
    <xf numFmtId="0" fontId="4" fillId="0" borderId="1" applyNumberFormat="0" applyFill="0" applyProtection="0">
      <alignment horizontal="left" vertical="center"/>
    </xf>
    <xf numFmtId="0" fontId="3" fillId="0" borderId="1" applyNumberFormat="0" applyFont="0" applyFill="0" applyAlignment="0" applyProtection="0">
      <alignment vertical="center"/>
    </xf>
    <xf numFmtId="164" fontId="3" fillId="0" borderId="0" applyFont="0" applyFill="0" applyBorder="0" applyAlignment="0" applyProtection="0">
      <alignment vertical="center"/>
    </xf>
    <xf numFmtId="165" fontId="3" fillId="0" borderId="0" applyFont="0" applyFill="0" applyBorder="0" applyAlignment="0" applyProtection="0">
      <alignment vertical="center"/>
    </xf>
    <xf numFmtId="166" fontId="3" fillId="0" borderId="0" applyFont="0" applyFill="0" applyBorder="0" applyAlignment="0" applyProtection="0">
      <alignment vertical="center"/>
    </xf>
    <xf numFmtId="167" fontId="3" fillId="0" borderId="0" applyFont="0" applyFill="0" applyBorder="0" applyAlignment="0" applyProtection="0">
      <alignment vertical="center"/>
    </xf>
    <xf numFmtId="14" fontId="4" fillId="0" borderId="0" applyFill="0" applyBorder="0" applyProtection="0">
      <alignment horizontal="right" vertical="center"/>
    </xf>
    <xf numFmtId="168" fontId="4" fillId="0" borderId="0" applyFill="0" applyBorder="0" applyProtection="0">
      <alignment horizontal="right" vertical="center"/>
    </xf>
    <xf numFmtId="4" fontId="4" fillId="0" borderId="0" applyFill="0" applyBorder="0" applyProtection="0">
      <alignment horizontal="right" vertical="center"/>
    </xf>
    <xf numFmtId="4" fontId="4" fillId="0" borderId="1" applyFill="0" applyProtection="0">
      <alignment horizontal="right" vertical="center"/>
    </xf>
    <xf numFmtId="169" fontId="4" fillId="0" borderId="0" applyFill="0" applyBorder="0" applyProtection="0">
      <alignment horizontal="right" vertical="center"/>
    </xf>
    <xf numFmtId="169" fontId="4" fillId="0" borderId="1" applyFill="0" applyProtection="0">
      <alignment horizontal="right" vertical="center"/>
    </xf>
    <xf numFmtId="0" fontId="5" fillId="3" borderId="0" applyNumberFormat="0" applyBorder="0" applyProtection="0">
      <alignment horizontal="center" vertical="center"/>
    </xf>
    <xf numFmtId="0" fontId="5" fillId="4" borderId="0" applyNumberFormat="0" applyBorder="0" applyProtection="0">
      <alignment horizontal="center" vertical="center" wrapText="1"/>
    </xf>
    <xf numFmtId="0" fontId="4" fillId="4" borderId="0" applyNumberFormat="0" applyBorder="0" applyProtection="0">
      <alignment horizontal="right" vertical="center" wrapText="1"/>
    </xf>
    <xf numFmtId="0" fontId="5" fillId="5" borderId="0" applyNumberFormat="0" applyBorder="0" applyProtection="0">
      <alignment horizontal="center" vertical="center"/>
    </xf>
    <xf numFmtId="0" fontId="5" fillId="6" borderId="0" applyNumberFormat="0" applyBorder="0" applyProtection="0">
      <alignment horizontal="center" vertical="center" wrapText="1"/>
    </xf>
    <xf numFmtId="0" fontId="5" fillId="6" borderId="0" applyNumberFormat="0" applyBorder="0" applyProtection="0">
      <alignment horizontal="right" vertical="center" wrapText="1"/>
    </xf>
    <xf numFmtId="0" fontId="6" fillId="6" borderId="1" applyNumberFormat="0" applyProtection="0">
      <alignment horizontal="left" vertical="center"/>
    </xf>
    <xf numFmtId="3" fontId="4" fillId="0" borderId="0" applyFill="0" applyBorder="0" applyProtection="0">
      <alignment horizontal="right" vertical="center"/>
    </xf>
    <xf numFmtId="3" fontId="4" fillId="0" borderId="1" applyFill="0" applyProtection="0">
      <alignment horizontal="right" vertical="center"/>
    </xf>
    <xf numFmtId="9" fontId="3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/>
    <xf numFmtId="0" fontId="2" fillId="0" borderId="0"/>
  </cellStyleXfs>
  <cellXfs count="37">
    <xf numFmtId="0" fontId="0" fillId="0" borderId="0" xfId="0"/>
    <xf numFmtId="0" fontId="1" fillId="0" borderId="0" xfId="0" applyFont="1" applyAlignment="1">
      <alignment wrapText="1"/>
    </xf>
    <xf numFmtId="9" fontId="8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/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wrapText="1"/>
    </xf>
    <xf numFmtId="0" fontId="13" fillId="0" borderId="1" xfId="0" applyFont="1" applyBorder="1" applyAlignment="1">
      <alignment horizontal="center" vertical="center" wrapText="1"/>
    </xf>
    <xf numFmtId="44" fontId="13" fillId="0" borderId="1" xfId="28" applyFont="1" applyBorder="1" applyAlignment="1">
      <alignment horizontal="center" vertical="center"/>
    </xf>
    <xf numFmtId="44" fontId="8" fillId="0" borderId="1" xfId="28" applyFont="1" applyBorder="1" applyAlignment="1">
      <alignment horizontal="center" vertical="center" wrapText="1"/>
    </xf>
    <xf numFmtId="6" fontId="3" fillId="7" borderId="1" xfId="0" applyNumberFormat="1" applyFont="1" applyFill="1" applyBorder="1" applyAlignment="1">
      <alignment vertical="center"/>
    </xf>
    <xf numFmtId="0" fontId="3" fillId="2" borderId="1" xfId="29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1" fontId="3" fillId="2" borderId="1" xfId="28" applyNumberFormat="1" applyFont="1" applyFill="1" applyBorder="1" applyAlignment="1">
      <alignment horizontal="center" vertical="center" wrapText="1"/>
    </xf>
    <xf numFmtId="43" fontId="9" fillId="0" borderId="0" xfId="0" applyNumberFormat="1" applyFont="1"/>
    <xf numFmtId="43" fontId="1" fillId="0" borderId="0" xfId="0" applyNumberFormat="1" applyFont="1" applyAlignment="1">
      <alignment wrapText="1"/>
    </xf>
    <xf numFmtId="0" fontId="15" fillId="0" borderId="1" xfId="0" applyFont="1" applyBorder="1" applyAlignment="1">
      <alignment wrapText="1"/>
    </xf>
    <xf numFmtId="6" fontId="15" fillId="0" borderId="1" xfId="0" applyNumberFormat="1" applyFont="1" applyBorder="1" applyAlignment="1">
      <alignment wrapText="1"/>
    </xf>
    <xf numFmtId="0" fontId="1" fillId="0" borderId="1" xfId="0" applyFont="1" applyBorder="1" applyAlignment="1">
      <alignment wrapText="1"/>
    </xf>
    <xf numFmtId="44" fontId="15" fillId="0" borderId="1" xfId="0" applyNumberFormat="1" applyFont="1" applyBorder="1" applyAlignment="1">
      <alignment wrapText="1"/>
    </xf>
    <xf numFmtId="0" fontId="15" fillId="0" borderId="1" xfId="0" applyFont="1" applyBorder="1" applyAlignment="1">
      <alignment horizontal="center" wrapText="1"/>
    </xf>
    <xf numFmtId="175" fontId="8" fillId="0" borderId="1" xfId="0" applyNumberFormat="1" applyFont="1" applyBorder="1" applyAlignment="1">
      <alignment vertical="center"/>
    </xf>
    <xf numFmtId="175" fontId="8" fillId="0" borderId="1" xfId="0" applyNumberFormat="1" applyFont="1" applyBorder="1" applyAlignment="1">
      <alignment horizontal="left" vertical="center"/>
    </xf>
    <xf numFmtId="175" fontId="15" fillId="0" borderId="1" xfId="0" applyNumberFormat="1" applyFont="1" applyBorder="1" applyAlignment="1">
      <alignment wrapText="1"/>
    </xf>
    <xf numFmtId="0" fontId="8" fillId="8" borderId="3" xfId="0" applyFont="1" applyFill="1" applyBorder="1" applyAlignment="1">
      <alignment horizontal="center" wrapText="1"/>
    </xf>
    <xf numFmtId="0" fontId="8" fillId="8" borderId="4" xfId="0" applyFont="1" applyFill="1" applyBorder="1" applyAlignment="1">
      <alignment horizontal="center" wrapText="1"/>
    </xf>
    <xf numFmtId="0" fontId="8" fillId="8" borderId="5" xfId="0" applyFont="1" applyFill="1" applyBorder="1" applyAlignment="1">
      <alignment horizontal="center" wrapText="1"/>
    </xf>
    <xf numFmtId="0" fontId="11" fillId="8" borderId="1" xfId="0" applyFont="1" applyFill="1" applyBorder="1" applyAlignment="1">
      <alignment horizontal="center" vertical="center" wrapText="1"/>
    </xf>
    <xf numFmtId="0" fontId="11" fillId="8" borderId="3" xfId="0" applyFont="1" applyFill="1" applyBorder="1" applyAlignment="1">
      <alignment horizontal="center" vertical="center" wrapText="1"/>
    </xf>
    <xf numFmtId="0" fontId="11" fillId="8" borderId="4" xfId="0" applyFont="1" applyFill="1" applyBorder="1" applyAlignment="1">
      <alignment horizontal="center" vertical="center" wrapText="1"/>
    </xf>
    <xf numFmtId="0" fontId="11" fillId="8" borderId="5" xfId="0" applyFont="1" applyFill="1" applyBorder="1" applyAlignment="1">
      <alignment horizontal="center" vertical="center" wrapText="1"/>
    </xf>
    <xf numFmtId="0" fontId="8" fillId="8" borderId="2" xfId="0" applyFont="1" applyFill="1" applyBorder="1" applyAlignment="1">
      <alignment horizontal="center" vertical="center" wrapText="1"/>
    </xf>
    <xf numFmtId="0" fontId="11" fillId="8" borderId="2" xfId="0" applyFont="1" applyFill="1" applyBorder="1" applyAlignment="1">
      <alignment horizontal="center" vertical="center" wrapText="1"/>
    </xf>
    <xf numFmtId="0" fontId="12" fillId="8" borderId="1" xfId="0" applyFont="1" applyFill="1" applyBorder="1" applyAlignment="1">
      <alignment horizontal="center" vertical="center" wrapText="1"/>
    </xf>
    <xf numFmtId="0" fontId="12" fillId="8" borderId="2" xfId="0" applyFont="1" applyFill="1" applyBorder="1" applyAlignment="1">
      <alignment horizontal="center" vertical="center" wrapText="1"/>
    </xf>
    <xf numFmtId="0" fontId="10" fillId="8" borderId="2" xfId="0" applyFont="1" applyFill="1" applyBorder="1" applyAlignment="1">
      <alignment horizontal="center" vertical="center" wrapText="1"/>
    </xf>
    <xf numFmtId="43" fontId="10" fillId="8" borderId="2" xfId="0" applyNumberFormat="1" applyFont="1" applyFill="1" applyBorder="1" applyAlignment="1">
      <alignment horizontal="center" vertical="center" wrapText="1"/>
    </xf>
  </cellXfs>
  <cellStyles count="30">
    <cellStyle name="BodyStyle" xfId="3" xr:uid="{00000000-0005-0000-0000-000000000000}"/>
    <cellStyle name="BodyStyleBold" xfId="4" xr:uid="{00000000-0005-0000-0000-000001000000}"/>
    <cellStyle name="BodyStyleBoldRight" xfId="5" xr:uid="{00000000-0005-0000-0000-000002000000}"/>
    <cellStyle name="BodyStyleWithBorder" xfId="6" xr:uid="{00000000-0005-0000-0000-000003000000}"/>
    <cellStyle name="BorderThinBlack" xfId="7" xr:uid="{00000000-0005-0000-0000-000004000000}"/>
    <cellStyle name="Comma" xfId="8" xr:uid="{00000000-0005-0000-0000-000005000000}"/>
    <cellStyle name="Comma [0]" xfId="9" xr:uid="{00000000-0005-0000-0000-000006000000}"/>
    <cellStyle name="Currency" xfId="10" xr:uid="{00000000-0005-0000-0000-000007000000}"/>
    <cellStyle name="Currency [0]" xfId="11" xr:uid="{00000000-0005-0000-0000-000008000000}"/>
    <cellStyle name="DateStyle" xfId="12" xr:uid="{00000000-0005-0000-0000-000009000000}"/>
    <cellStyle name="DateTimeStyle" xfId="13" xr:uid="{00000000-0005-0000-0000-00000A000000}"/>
    <cellStyle name="Decimal" xfId="14" xr:uid="{00000000-0005-0000-0000-00000B000000}"/>
    <cellStyle name="DecimalWithBorder" xfId="15" xr:uid="{00000000-0005-0000-0000-00000C000000}"/>
    <cellStyle name="EuroCurrency" xfId="16" xr:uid="{00000000-0005-0000-0000-00000D000000}"/>
    <cellStyle name="EuroCurrencyWithBorder" xfId="17" xr:uid="{00000000-0005-0000-0000-00000E000000}"/>
    <cellStyle name="HeaderStyle" xfId="18" xr:uid="{00000000-0005-0000-0000-00000F000000}"/>
    <cellStyle name="HeaderSubTop" xfId="19" xr:uid="{00000000-0005-0000-0000-000010000000}"/>
    <cellStyle name="HeaderSubTopNoBold" xfId="20" xr:uid="{00000000-0005-0000-0000-000011000000}"/>
    <cellStyle name="HeaderTopBuyer" xfId="21" xr:uid="{00000000-0005-0000-0000-000012000000}"/>
    <cellStyle name="HeaderTopStyle" xfId="22" xr:uid="{00000000-0005-0000-0000-000013000000}"/>
    <cellStyle name="HeaderTopStyleAlignRight" xfId="23" xr:uid="{00000000-0005-0000-0000-000014000000}"/>
    <cellStyle name="MainTitle" xfId="24" xr:uid="{00000000-0005-0000-0000-000015000000}"/>
    <cellStyle name="Moneda" xfId="28" builtinId="4"/>
    <cellStyle name="Normal" xfId="0" builtinId="0"/>
    <cellStyle name="Normal 10" xfId="29" xr:uid="{00000000-0005-0000-0000-000018000000}"/>
    <cellStyle name="Normal 2" xfId="2" xr:uid="{00000000-0005-0000-0000-000019000000}"/>
    <cellStyle name="Numeric" xfId="25" xr:uid="{00000000-0005-0000-0000-00001A000000}"/>
    <cellStyle name="NumericWithBorder" xfId="26" xr:uid="{00000000-0005-0000-0000-00001B000000}"/>
    <cellStyle name="Percent" xfId="27" xr:uid="{00000000-0005-0000-0000-00001C000000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4"/>
  <sheetViews>
    <sheetView tabSelected="1" zoomScale="114" zoomScaleNormal="130" workbookViewId="0">
      <selection activeCell="W11" sqref="W11"/>
    </sheetView>
  </sheetViews>
  <sheetFormatPr baseColWidth="10" defaultColWidth="11.33203125" defaultRowHeight="12" x14ac:dyDescent="0.15"/>
  <cols>
    <col min="1" max="1" width="7.6640625" style="1" customWidth="1"/>
    <col min="2" max="2" width="9.33203125" style="1" customWidth="1"/>
    <col min="3" max="3" width="31.6640625" style="1" customWidth="1"/>
    <col min="4" max="4" width="10.5" style="1" customWidth="1"/>
    <col min="5" max="5" width="8.6640625" style="1" customWidth="1"/>
    <col min="6" max="6" width="14.1640625" style="1" customWidth="1"/>
    <col min="7" max="7" width="15.6640625" style="1" customWidth="1"/>
    <col min="8" max="8" width="13.83203125" style="1" customWidth="1"/>
    <col min="9" max="9" width="17.1640625" style="1" customWidth="1"/>
    <col min="10" max="11" width="15.6640625" style="1" customWidth="1"/>
    <col min="12" max="12" width="20" style="1" customWidth="1"/>
    <col min="13" max="13" width="17.1640625" style="1" customWidth="1"/>
    <col min="14" max="17" width="22.6640625" style="1" customWidth="1"/>
    <col min="18" max="19" width="15.6640625" style="1" customWidth="1"/>
    <col min="20" max="20" width="20.6640625" style="1" customWidth="1"/>
    <col min="21" max="21" width="20.83203125" style="1" customWidth="1"/>
    <col min="22" max="22" width="15.6640625" style="1" customWidth="1"/>
    <col min="23" max="23" width="18.33203125" style="1" customWidth="1"/>
    <col min="24" max="24" width="15.6640625" style="1" customWidth="1"/>
    <col min="25" max="25" width="15.83203125" style="1" customWidth="1"/>
    <col min="26" max="26" width="15.6640625" style="1" customWidth="1"/>
    <col min="27" max="27" width="11.6640625" style="1" customWidth="1"/>
    <col min="28" max="28" width="19.1640625" style="15" customWidth="1"/>
    <col min="29" max="29" width="22.1640625" style="15" customWidth="1"/>
    <col min="30" max="30" width="23" style="1" customWidth="1"/>
    <col min="31" max="16384" width="11.33203125" style="1"/>
  </cols>
  <sheetData>
    <row r="1" spans="1:30" s="6" customFormat="1" ht="36.75" customHeight="1" x14ac:dyDescent="0.15">
      <c r="A1" s="24"/>
      <c r="B1" s="25"/>
      <c r="C1" s="25"/>
      <c r="D1" s="25"/>
      <c r="E1" s="26"/>
      <c r="F1" s="27" t="s">
        <v>19</v>
      </c>
      <c r="G1" s="27"/>
      <c r="H1" s="27"/>
      <c r="I1" s="27"/>
      <c r="J1" s="28" t="s">
        <v>20</v>
      </c>
      <c r="K1" s="29"/>
      <c r="L1" s="29"/>
      <c r="M1" s="30"/>
      <c r="N1" s="28" t="s">
        <v>21</v>
      </c>
      <c r="O1" s="29"/>
      <c r="P1" s="29"/>
      <c r="Q1" s="30"/>
      <c r="R1" s="27" t="s">
        <v>22</v>
      </c>
      <c r="S1" s="27"/>
      <c r="T1" s="27"/>
      <c r="U1" s="27"/>
      <c r="V1" s="4"/>
      <c r="W1" s="4"/>
      <c r="X1" s="4"/>
      <c r="Y1" s="4"/>
      <c r="Z1" s="4"/>
      <c r="AA1" s="5"/>
      <c r="AB1" s="14"/>
      <c r="AC1" s="14"/>
      <c r="AD1" s="4"/>
    </row>
    <row r="2" spans="1:30" s="6" customFormat="1" ht="52.5" customHeight="1" x14ac:dyDescent="0.15">
      <c r="A2" s="31" t="s">
        <v>0</v>
      </c>
      <c r="B2" s="32" t="s">
        <v>1</v>
      </c>
      <c r="C2" s="33" t="s">
        <v>2</v>
      </c>
      <c r="D2" s="34" t="s">
        <v>3</v>
      </c>
      <c r="E2" s="34" t="s">
        <v>4</v>
      </c>
      <c r="F2" s="34" t="s">
        <v>5</v>
      </c>
      <c r="G2" s="34" t="s">
        <v>6</v>
      </c>
      <c r="H2" s="34" t="s">
        <v>7</v>
      </c>
      <c r="I2" s="34" t="s">
        <v>8</v>
      </c>
      <c r="J2" s="34" t="s">
        <v>5</v>
      </c>
      <c r="K2" s="34" t="s">
        <v>6</v>
      </c>
      <c r="L2" s="34" t="s">
        <v>7</v>
      </c>
      <c r="M2" s="34" t="s">
        <v>8</v>
      </c>
      <c r="N2" s="34" t="s">
        <v>5</v>
      </c>
      <c r="O2" s="34" t="s">
        <v>6</v>
      </c>
      <c r="P2" s="34" t="s">
        <v>7</v>
      </c>
      <c r="Q2" s="34" t="s">
        <v>8</v>
      </c>
      <c r="R2" s="34" t="s">
        <v>5</v>
      </c>
      <c r="S2" s="34" t="s">
        <v>6</v>
      </c>
      <c r="T2" s="34" t="s">
        <v>7</v>
      </c>
      <c r="U2" s="34" t="s">
        <v>8</v>
      </c>
      <c r="V2" s="35" t="s">
        <v>9</v>
      </c>
      <c r="W2" s="35" t="s">
        <v>10</v>
      </c>
      <c r="X2" s="35" t="s">
        <v>11</v>
      </c>
      <c r="Y2" s="35" t="s">
        <v>12</v>
      </c>
      <c r="Z2" s="35" t="s">
        <v>13</v>
      </c>
      <c r="AA2" s="35" t="s">
        <v>14</v>
      </c>
      <c r="AB2" s="36" t="s">
        <v>24</v>
      </c>
      <c r="AC2" s="36" t="s">
        <v>23</v>
      </c>
      <c r="AD2" s="35" t="s">
        <v>15</v>
      </c>
    </row>
    <row r="3" spans="1:30" s="6" customFormat="1" ht="147.75" customHeight="1" x14ac:dyDescent="0.15">
      <c r="A3" s="7">
        <v>1</v>
      </c>
      <c r="B3" s="11">
        <v>81112106</v>
      </c>
      <c r="C3" s="12" t="s">
        <v>18</v>
      </c>
      <c r="D3" s="11" t="s">
        <v>16</v>
      </c>
      <c r="E3" s="13">
        <v>4</v>
      </c>
      <c r="F3" s="10">
        <v>6320000</v>
      </c>
      <c r="G3" s="9">
        <f>+F3*19%</f>
        <v>1200800</v>
      </c>
      <c r="H3" s="8">
        <f>+G3+F3</f>
        <v>7520800</v>
      </c>
      <c r="I3" s="8">
        <f>+H3*E3</f>
        <v>30083200</v>
      </c>
      <c r="J3" s="10">
        <v>6559400</v>
      </c>
      <c r="K3" s="9">
        <f>+J3*19%</f>
        <v>1246286</v>
      </c>
      <c r="L3" s="8">
        <f>+K3+J3</f>
        <v>7805686</v>
      </c>
      <c r="M3" s="8">
        <f>+L3*E3</f>
        <v>31222744</v>
      </c>
      <c r="N3" s="10">
        <v>6690000</v>
      </c>
      <c r="O3" s="9">
        <f>+N3*19%</f>
        <v>1271100</v>
      </c>
      <c r="P3" s="8">
        <f>+O3+N3</f>
        <v>7961100</v>
      </c>
      <c r="Q3" s="8">
        <f>+P3*E3</f>
        <v>31844400</v>
      </c>
      <c r="R3" s="10">
        <v>17447886</v>
      </c>
      <c r="S3" s="9">
        <f>+R3*19%</f>
        <v>3315098.34</v>
      </c>
      <c r="T3" s="8">
        <f>+S3+R3</f>
        <v>20762984.34</v>
      </c>
      <c r="U3" s="8">
        <f>+T3*E3</f>
        <v>83051937.359999999</v>
      </c>
      <c r="V3" s="21">
        <f>+MIN(H3,L3,P3)</f>
        <v>7520800</v>
      </c>
      <c r="W3" s="21">
        <f>MAX(H3,L3,P3)</f>
        <v>7961100</v>
      </c>
      <c r="X3" s="21">
        <f>+AVERAGE(H3,L3,P3)</f>
        <v>7762528.666666667</v>
      </c>
      <c r="Y3" s="21">
        <f>+GEOMEAN(H3,L3,P3)</f>
        <v>7760375.4286783915</v>
      </c>
      <c r="Z3" s="21">
        <f>+_xlfn.STDEV.S(H3,L3,P3)</f>
        <v>223300.10986413181</v>
      </c>
      <c r="AA3" s="2">
        <f>+Z3/X3</f>
        <v>2.8766413555805889E-2</v>
      </c>
      <c r="AB3" s="22">
        <f>+ROUND(Y3,0)</f>
        <v>7760375</v>
      </c>
      <c r="AC3" s="22">
        <f>+ROUND(AB3,0)*4</f>
        <v>31041500</v>
      </c>
      <c r="AD3" s="3" t="s">
        <v>12</v>
      </c>
    </row>
    <row r="4" spans="1:30" s="18" customFormat="1" x14ac:dyDescent="0.15">
      <c r="A4" s="16"/>
      <c r="B4" s="20" t="s">
        <v>17</v>
      </c>
      <c r="C4" s="20"/>
      <c r="D4" s="20"/>
      <c r="E4" s="16"/>
      <c r="F4" s="17"/>
      <c r="G4" s="17"/>
      <c r="H4" s="17">
        <f>SUM(H3:H3)</f>
        <v>7520800</v>
      </c>
      <c r="I4" s="19">
        <f>SUM(I3:I3)</f>
        <v>30083200</v>
      </c>
      <c r="J4" s="17"/>
      <c r="K4" s="17"/>
      <c r="L4" s="17">
        <f>SUM(L3:L3)</f>
        <v>7805686</v>
      </c>
      <c r="M4" s="19">
        <f>SUM(M3:M3)</f>
        <v>31222744</v>
      </c>
      <c r="N4" s="19"/>
      <c r="O4" s="19"/>
      <c r="P4" s="19">
        <f>SUM(P3:P3)</f>
        <v>7961100</v>
      </c>
      <c r="Q4" s="19">
        <f>SUM(Q3:Q3)</f>
        <v>31844400</v>
      </c>
      <c r="R4" s="17"/>
      <c r="S4" s="17"/>
      <c r="T4" s="19">
        <f>SUM(T3:T3)</f>
        <v>20762984.34</v>
      </c>
      <c r="U4" s="19">
        <f>SUM(U3:U3)</f>
        <v>83051937.359999999</v>
      </c>
      <c r="V4" s="16"/>
      <c r="W4" s="16"/>
      <c r="X4" s="16"/>
      <c r="Y4" s="16"/>
      <c r="Z4" s="16"/>
      <c r="AA4" s="16"/>
      <c r="AB4" s="23">
        <f>SUM(AB3:AB3)</f>
        <v>7760375</v>
      </c>
      <c r="AC4" s="23">
        <f>SUM(AC3:AC3)</f>
        <v>31041500</v>
      </c>
      <c r="AD4" s="16"/>
    </row>
  </sheetData>
  <mergeCells count="6">
    <mergeCell ref="R1:U1"/>
    <mergeCell ref="F1:I1"/>
    <mergeCell ref="A1:E1"/>
    <mergeCell ref="J1:M1"/>
    <mergeCell ref="B4:D4"/>
    <mergeCell ref="N1:Q1"/>
  </mergeCells>
  <pageMargins left="0.7" right="0.7" top="0.75" bottom="0.75" header="0.3" footer="0.3"/>
  <pageSetup paperSize="14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05E9CE756C1604F999F3DBDB3FCD18C" ma:contentTypeVersion="12" ma:contentTypeDescription="Crear nuevo documento." ma:contentTypeScope="" ma:versionID="ebb91408a549f505bbff7d7917a240d8">
  <xsd:schema xmlns:xsd="http://www.w3.org/2001/XMLSchema" xmlns:xs="http://www.w3.org/2001/XMLSchema" xmlns:p="http://schemas.microsoft.com/office/2006/metadata/properties" xmlns:ns2="4d32e59e-f751-4918-91ca-f61a6379dc34" xmlns:ns3="8f0a350c-db3b-48b4-b7f9-cfdfa1db157a" targetNamespace="http://schemas.microsoft.com/office/2006/metadata/properties" ma:root="true" ma:fieldsID="18a48c4ff0d7d83326af54df6a5f6e25" ns2:_="" ns3:_="">
    <xsd:import namespace="4d32e59e-f751-4918-91ca-f61a6379dc34"/>
    <xsd:import namespace="8f0a350c-db3b-48b4-b7f9-cfdfa1db157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32e59e-f751-4918-91ca-f61a6379dc3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8f1391af-17dd-4f80-8631-644a09552ef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0a350c-db3b-48b4-b7f9-cfdfa1db157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233d328b-1f0f-48a5-9760-2889d4990460}" ma:internalName="TaxCatchAll" ma:showField="CatchAllData" ma:web="8f0a350c-db3b-48b4-b7f9-cfdfa1db157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f0a350c-db3b-48b4-b7f9-cfdfa1db157a" xsi:nil="true"/>
    <lcf76f155ced4ddcb4097134ff3c332f xmlns="4d32e59e-f751-4918-91ca-f61a6379dc3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BE46AE3-0E46-4C4C-ACA0-344EEDFBEE4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ED61844-06C1-4331-8F50-4CB446CBEA6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d32e59e-f751-4918-91ca-f61a6379dc34"/>
    <ds:schemaRef ds:uri="8f0a350c-db3b-48b4-b7f9-cfdfa1db157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16351CC-192E-47FA-8050-61A0DCDFDFB3}">
  <ds:schemaRefs>
    <ds:schemaRef ds:uri="http://schemas.microsoft.com/office/2006/metadata/properties"/>
    <ds:schemaRef ds:uri="http://schemas.microsoft.com/office/infopath/2007/PartnerControls"/>
    <ds:schemaRef ds:uri="8f0a350c-db3b-48b4-b7f9-cfdfa1db157a"/>
    <ds:schemaRef ds:uri="4d32e59e-f751-4918-91ca-f61a6379dc3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Diana Cifuentes</dc:creator>
  <cp:keywords/>
  <dc:description/>
  <cp:lastModifiedBy>Laura Margarita Navas Manjarres</cp:lastModifiedBy>
  <cp:revision/>
  <dcterms:created xsi:type="dcterms:W3CDTF">2025-01-16T13:15:00Z</dcterms:created>
  <dcterms:modified xsi:type="dcterms:W3CDTF">2026-02-16T01:49:27Z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E4F3A264ACEA4B1180C9C4CDAE57E27E_12</vt:lpwstr>
  </property>
  <property fmtid="{D5CDD505-2E9C-101B-9397-08002B2CF9AE}" pid="3" name="KSOProductBuildVer">
    <vt:lpwstr>3082-12.2.0.19805</vt:lpwstr>
  </property>
  <property fmtid="{D5CDD505-2E9C-101B-9397-08002B2CF9AE}" pid="4" name="ContentTypeId">
    <vt:lpwstr>0x010100E05E9CE756C1604F999F3DBDB3FCD18C</vt:lpwstr>
  </property>
  <property fmtid="{D5CDD505-2E9C-101B-9397-08002B2CF9AE}" pid="5" name="MediaServiceImageTags">
    <vt:lpwstr/>
  </property>
</Properties>
</file>