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pc\Documents\FINANCIERA 2026\3. CONTRATOS 2026\4. HIDRÁULICO\"/>
    </mc:Choice>
  </mc:AlternateContent>
  <xr:revisionPtr revIDLastSave="0" documentId="13_ncr:1_{E5599172-29F9-48F0-ADE4-80CF853274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3" r:id="rId1"/>
    <sheet name="FUMIGACIÓN" sheetId="2" state="hidden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2" i="3" l="1"/>
  <c r="G91" i="3"/>
  <c r="G93" i="3"/>
  <c r="E90" i="3"/>
  <c r="G90" i="3" s="1"/>
  <c r="D90" i="3"/>
  <c r="B90" i="3"/>
  <c r="G79" i="3"/>
  <c r="B80" i="3"/>
  <c r="D80" i="3"/>
  <c r="E80" i="3"/>
  <c r="G80" i="3" s="1"/>
  <c r="B81" i="3"/>
  <c r="D81" i="3"/>
  <c r="E81" i="3"/>
  <c r="G81" i="3" s="1"/>
  <c r="B82" i="3"/>
  <c r="D82" i="3"/>
  <c r="E82" i="3"/>
  <c r="G82" i="3" s="1"/>
  <c r="B83" i="3"/>
  <c r="D83" i="3"/>
  <c r="E83" i="3"/>
  <c r="G83" i="3" s="1"/>
  <c r="B84" i="3"/>
  <c r="D84" i="3"/>
  <c r="E84" i="3"/>
  <c r="G84" i="3" s="1"/>
  <c r="B85" i="3"/>
  <c r="D85" i="3"/>
  <c r="E85" i="3"/>
  <c r="G85" i="3" s="1"/>
  <c r="B86" i="3"/>
  <c r="D86" i="3"/>
  <c r="E86" i="3"/>
  <c r="G86" i="3" s="1"/>
  <c r="B87" i="3"/>
  <c r="D87" i="3"/>
  <c r="E87" i="3"/>
  <c r="G87" i="3" s="1"/>
  <c r="B88" i="3"/>
  <c r="D88" i="3"/>
  <c r="E88" i="3"/>
  <c r="G88" i="3" s="1"/>
  <c r="B89" i="3"/>
  <c r="D89" i="3"/>
  <c r="E89" i="3"/>
  <c r="G89" i="3" s="1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1" i="3"/>
  <c r="G10" i="3"/>
  <c r="G9" i="3"/>
  <c r="G8" i="3"/>
  <c r="F94" i="3"/>
  <c r="E6" i="2"/>
  <c r="E7" i="2"/>
  <c r="E8" i="2"/>
  <c r="E9" i="2"/>
  <c r="E10" i="2"/>
  <c r="E11" i="2"/>
  <c r="E12" i="2"/>
  <c r="E13" i="2"/>
  <c r="E14" i="2"/>
  <c r="G14" i="2"/>
  <c r="G12" i="2"/>
  <c r="G11" i="2"/>
  <c r="G10" i="2"/>
  <c r="G9" i="2"/>
  <c r="G8" i="2"/>
  <c r="G7" i="2"/>
  <c r="O15" i="2"/>
  <c r="N1" i="2"/>
  <c r="O14" i="2"/>
  <c r="O13" i="2"/>
  <c r="O12" i="2"/>
  <c r="O11" i="2"/>
  <c r="O10" i="2"/>
  <c r="O9" i="2"/>
  <c r="O8" i="2"/>
  <c r="O7" i="2"/>
  <c r="O6" i="2"/>
  <c r="N17" i="2"/>
  <c r="N16" i="2"/>
  <c r="N15" i="2"/>
  <c r="K15" i="2"/>
  <c r="L14" i="2"/>
  <c r="M14" i="2" s="1"/>
  <c r="N14" i="2" s="1"/>
  <c r="K14" i="2"/>
  <c r="L13" i="2"/>
  <c r="M13" i="2" s="1"/>
  <c r="N13" i="2" s="1"/>
  <c r="K13" i="2"/>
  <c r="L12" i="2"/>
  <c r="M12" i="2" s="1"/>
  <c r="N12" i="2" s="1"/>
  <c r="K12" i="2"/>
  <c r="L11" i="2"/>
  <c r="M11" i="2" s="1"/>
  <c r="N11" i="2" s="1"/>
  <c r="K11" i="2"/>
  <c r="L10" i="2"/>
  <c r="M10" i="2" s="1"/>
  <c r="N10" i="2" s="1"/>
  <c r="K10" i="2"/>
  <c r="L9" i="2"/>
  <c r="M9" i="2" s="1"/>
  <c r="N9" i="2" s="1"/>
  <c r="K9" i="2"/>
  <c r="L8" i="2"/>
  <c r="M8" i="2" s="1"/>
  <c r="N8" i="2" s="1"/>
  <c r="K8" i="2"/>
  <c r="L7" i="2"/>
  <c r="M7" i="2" s="1"/>
  <c r="N7" i="2" s="1"/>
  <c r="K7" i="2"/>
  <c r="N6" i="2"/>
  <c r="M6" i="2"/>
  <c r="L6" i="2"/>
  <c r="K6" i="2"/>
  <c r="G13" i="2"/>
  <c r="G6" i="2"/>
  <c r="F15" i="2"/>
  <c r="G94" i="3" l="1"/>
  <c r="G15" i="2"/>
  <c r="E15" i="2"/>
  <c r="E94" i="3" l="1"/>
</calcChain>
</file>

<file path=xl/sharedStrings.xml><?xml version="1.0" encoding="utf-8"?>
<sst xmlns="http://schemas.openxmlformats.org/spreadsheetml/2006/main" count="212" uniqueCount="127">
  <si>
    <t>Cantidad</t>
  </si>
  <si>
    <t>Descripción de productos</t>
  </si>
  <si>
    <t xml:space="preserve">TOTAL </t>
  </si>
  <si>
    <t>UND</t>
  </si>
  <si>
    <t>IVA</t>
  </si>
  <si>
    <t>Unidad de medida</t>
  </si>
  <si>
    <t>Valor</t>
  </si>
  <si>
    <t xml:space="preserve">Total </t>
  </si>
  <si>
    <t xml:space="preserve">OBJETO DEL CONTRATO </t>
  </si>
  <si>
    <t>ANEXO TÉCNICO</t>
  </si>
  <si>
    <t xml:space="preserve">El valor total de la propuesta corresponde a: ___________________________ pesos colombianos m/cte,  incluye cualquier clase de gravamen, impuesto, tasa, contribución o tributo en general que se cause o se llegare a causar. En tal evento nos obligamos a asumirlo, así como los costos directos e indirectos que se ocasionen para la ejecución del mismo. </t>
  </si>
  <si>
    <t>Nota 1: Manifiesto que el origen de mis recursos proviene de actividades lícitas.</t>
  </si>
  <si>
    <t>Nota 2: El valor diligenciado en el presente Anexo no debe presentar centavos.</t>
  </si>
  <si>
    <t>Nota 3: Diligencie el valor en la casilla del anexo “PROPUESTA ECONOMICA”, sin valores negativos ni en valor cero ($0) pesos, so pena del rechazo de su propuesta.</t>
  </si>
  <si>
    <t xml:space="preserve">Nota 4: El contratista deberá incluir todos los costos; por lo tanto, el Colegio no reconocerá costos adicionales. </t>
  </si>
  <si>
    <t>Nota 5: El factor de precio a evaluar será el menor valor en la suma de todos los ítems después de IVA.</t>
  </si>
  <si>
    <t>Nombre o Razón Social del Proponente</t>
  </si>
  <si>
    <t xml:space="preserve">NIT: </t>
  </si>
  <si>
    <t xml:space="preserve">Nombre del Representante Legal: </t>
  </si>
  <si>
    <t>C.C. No. ________________de____________________</t>
  </si>
  <si>
    <t xml:space="preserve">Dirección: </t>
  </si>
  <si>
    <t>Teléfono:</t>
  </si>
  <si>
    <t>Ciudad</t>
  </si>
  <si>
    <t>:</t>
  </si>
  <si>
    <t xml:space="preserve">Firma: </t>
  </si>
  <si>
    <t xml:space="preserve">Nombre de quien firma: </t>
  </si>
  <si>
    <r>
      <t>Nota 6:</t>
    </r>
    <r>
      <rPr>
        <b/>
        <sz val="10"/>
        <color theme="1"/>
        <rFont val="Arial"/>
        <family val="2"/>
      </rPr>
      <t xml:space="preserve"> NO modificar el formato de propuesta económica, so pena de ser rechazada la misma.</t>
    </r>
  </si>
  <si>
    <t xml:space="preserve">   ALFONSO REYES ECHANDIA IED.
NIT 900176074-5 - DANE 111001104299
</t>
  </si>
  <si>
    <t>CORTE DE PASTO ZONAS VERDES APROXIMADAMENTE 3500 m2 INTERIOR Y EXTERIOR, LABORATORIOS, POLIVALENTE, CANCHAS, PATIOS EXTERIORES, ZONAS COMPENSAR, ZONAS BIBLIOTECA Y PARQUEADERO, ETC. *PODA DE ARBUSTOS, PLANTAS, BORDEADA DE JARDINES EN ANDENES, BORDILLOS Y BASES 5000 ml APROXIMADAMENTE *PODA DE ÁRBOLES COSTADO DE LABORATORIOS, COMEDOR Y PATIO APROXIMADAMENTE 500 m.</t>
  </si>
  <si>
    <t>FUMIGACIÓN, DESINFECCIÓN, DESINSECTACIÓN Y DESRATIZACIÓN EN SALONES, ÁREAS ADMINISTRATIVAS Y ÁREAS COMUNES.</t>
  </si>
  <si>
    <t>LAVADO Y DESINFECCIÓN TANQUE DE ALMACENAMIENTO AGUAS LLUVIAS SUBTERRÁNEO.</t>
  </si>
  <si>
    <t>LAVADO DE TANQUE UBICADO EN EL PARQUEADERO, DIMENSIONES 12*20</t>
  </si>
  <si>
    <t>LAVADO Y DESINFECCIÓN TANQUE DE ALMACENAMIENTO AGUA POTABLE 6*12 * 2,10</t>
  </si>
  <si>
    <t>PRUEBAS MICROBIOLÓGICAS Y FISICOQUÍMICAS, CON EL PARÁMETRO COLIFORMES TOTALES ESCHERICHIA COLI, UTILIZANDO LA TÉCNICA DE FILTRACIÓN POR MEMBRANA SM 9222 J, EDITION 23RD DE 2017, ABALADAS POR LABORATORIO CERTIFICADO.</t>
  </si>
  <si>
    <t>RECARGA Y MANTENIMIENTO DE EXTINTOR MULTIPROPÓSITO ABC, PQS CAPACIDAD 10 LIBRAS, INCLUYE PRUEBA HIDROSTÁTICA E INSTALACIÓN Y SEÑALIZACIÓN, LLEVANDO ACABO LA NORMATIVIDAD LEGAL VIGENTE AMERICANA N.F.P.A. 10 Y LAS NORMAS COLOMBIANAS, N.T.C 3808- N.T.C 2885 – N.T.C. 652-N.T.C.1916.</t>
  </si>
  <si>
    <t>RECARGA Y MANTENIMIENTO DE EXTINTOR SOLKAFLAM 123 CAPACIDAD 10 LIBRAS, INCLUYE PRUEBA HIDROSTÁTICA E INSTALACIÓN Y SEÑALIZACIÓN, LLEVANDO ACABO LA NORMATIVIDAD LEGAL VIGENTE AMERICANA N.F.P.A. 10 Y LAS NORMAS COLOMBIANAS, N.T.C 3808- N.T.C 2885 – N.T.C. 652-N.T.C.1916.</t>
  </si>
  <si>
    <t>RECARGA Y MANTENIMIENTO DE EXTINTOR DE AGUA A PRESIÓN 2,5 GALONES, INCLUYE PRUEBA HIDROSTÁTICA E INSTALACIÓN Y SEÑALIZACIÓN, LLEVANDO ACABO LA NORMATIVIDAD LEGAL VIGENTE AMERICANA N.F.P.A. 10 Y LAS NORMAS COLOMBIANAS, N.T.C 3808- N.T.C 2885 – N.T.C. 652-N.T.C.1916.</t>
  </si>
  <si>
    <t>CONTRATAR EL SERVICIO DE FUMIGACIÓN, LAVADO DE TANQUES, RECARGA DE EXTINTORES Y PODA, SEGÚN ANEXO TÉCNICO PARA  IED ALFONSO REYES ECHANDÍA  LA VIGENCIA 2026.</t>
  </si>
  <si>
    <t>COTIZACIÓN</t>
  </si>
  <si>
    <t>ENTIDAD</t>
  </si>
  <si>
    <t>ENTIDAD+IPC</t>
  </si>
  <si>
    <t>UN</t>
  </si>
  <si>
    <t>TUBERIA PVC U.M. EXT CORRUGADO/INT LISO U.M. NORMA NTC 3722-1 D=200 MM (INCLUYE RELLENO)</t>
  </si>
  <si>
    <t>M</t>
  </si>
  <si>
    <t>ACCESORIO CPVC 3/4"</t>
  </si>
  <si>
    <t>ACCESORIO CPVC 1/2"</t>
  </si>
  <si>
    <t>LIMPIEZA DE CAJAS DE INSPECCIÓN (INCLUYE RETIRO DE RESIDUOS Y DISPOSICIÓN FINAL DE ESCOMBROS A SITIOS AUTORIZADOS)</t>
  </si>
  <si>
    <t>RENIVELACIÓN DE CAJAS DE INSPECCIÓN</t>
  </si>
  <si>
    <t>PASAMURO INOXIDABLE 1” X 70 RUANA 10 X 10 CAL 16</t>
  </si>
  <si>
    <t xml:space="preserve">PASAMURO INOXIDABLE 1-1/2” X 70 RUANA 12 X 12 CAL 16 </t>
  </si>
  <si>
    <t>PASAMURO INOXIDABLE 3” X 70 RUANA 25 X 25 CAL 16</t>
  </si>
  <si>
    <t>PASAMURO INOXIDABLE 4” X 70 RUANA 31 X 31 CAL 16</t>
  </si>
  <si>
    <t>SONDEO DE UNIDADES SANITARIAS INCLUYE DESMONTE Y MONTAJE DE APARATOS</t>
  </si>
  <si>
    <t>SONDEO Y REVISIÓN DE DESAGUES</t>
  </si>
  <si>
    <t>SUSPENSION DE SALIDA SANITARIA (INCLUYE CARGUE Y RETIRO DE RESIDUOS DE CONSTRUCCIÓN A SITIOS AUTORIZADOS)</t>
  </si>
  <si>
    <t>REDES DE ALCANTARILLADO (TODAS LAS ACTIVIDADES INCLUYEN EL DESMONTE, SUMINISTRO E INSTALACIÓN)</t>
  </si>
  <si>
    <t xml:space="preserve">DESMONTE, SUMINISTRO E INSTALACIÓN DE CODO 45º ALCANTARILLADO 315 MM </t>
  </si>
  <si>
    <t>DESMONTE, SUMINISTRO E INSTALACIÓN TUBERIA PVC ALCANTARILLADO 6" INCLUYE ACCESORIOS (INCLUYE RELLENO)</t>
  </si>
  <si>
    <t>DESMONTE, SUMINISTRO E INSTALACIÓN DE TAPÓN DE INSPECCIÓN 4"</t>
  </si>
  <si>
    <t>RED SANITARIA (TODAS LAS ACTIVIDADES INCLUYEN EL DESMONTE, SUMINISTRO E INSTALACIÓN)</t>
  </si>
  <si>
    <t>DESMONTE, SUMINISTRO E INSTALACIÓN TUBERIA PVC-S 6" INCLUYE ACCESORIOS</t>
  </si>
  <si>
    <t>DESMONTE, SUMINISTRO E INSTALACIÓN ACCESORIOS PVCS 6"</t>
  </si>
  <si>
    <t>DESMONTE, SUMINISTRO E INSTALACIÓN TUBERIA PVCS 4" INCLUYE ACCESORIOS</t>
  </si>
  <si>
    <t>DESMONTE, SUMINISTRO E INSTALACIÓN ACCESORIOS PVC-S 4"</t>
  </si>
  <si>
    <t>DESMONTE, SUMINISTRO E INSTALACIÓN TUBERIA PVCS 3" INCLUYE ACCESORIOS</t>
  </si>
  <si>
    <t>DESMONTE, SUMINISTRO E INSTALACIÓN ACCESORIOS PVC-S 3"</t>
  </si>
  <si>
    <t>DESMONTE, SUMINISTRO E INSTALACIÓN TUBERIA PVCS 2" INCLUYE ACCESORIOS</t>
  </si>
  <si>
    <t>DESMONTE, SUMINISTRO E INSTALACIÓN ACCESORIOS PVC-S 2"</t>
  </si>
  <si>
    <t>DESMONTE, SUMINISTRO E INSTALACIÓN TUBERIA PVCS 1-1/2" INCLUYE ACCESORIOS</t>
  </si>
  <si>
    <t>DESMONTE, SUMINISTRO E INSTALACIÓN ACCESORIOS PVC-S 1-1/2"</t>
  </si>
  <si>
    <t>DESMONTE, SUMINISTRO E INSTALACIÓN SIFÓN DE PISO 4" INCLUYE ACCESORIOS</t>
  </si>
  <si>
    <t>DESMONTE, SUMINISTRO E INSTALACIÓN SIFÓN DE PISO 3"  INCLUYE ACCESORIOS</t>
  </si>
  <si>
    <t xml:space="preserve">DESMONTE, SUMINISTRO E INSTALACIÓN TUBERÍA PVC ALCANTARILLADO Ø 14" PARA RED DE AGUAS LLUVIAS  </t>
  </si>
  <si>
    <t>RED DE AGUA FRIA (TODAS LAS ACTIVIDADES INCLUYEN EL DESMONTE, SUMINISTRO E INSTALACIÓN</t>
  </si>
  <si>
    <t>DESMONTE, SUMINISTRO E INSTALACIÓN ACCESORIO PVCP DE 1-1/2 ''</t>
  </si>
  <si>
    <t>DESMONTE, SUMINISTRO E INSTALACIÓN TUBERIA PVCP RDE 21 DE 1-1/4'' INCLUYE ACCESORIOS</t>
  </si>
  <si>
    <t>DESMONTE, SUMINISTRO E INSTALACIÓN ACCESORIO PVCP DE 1-1/4 ''</t>
  </si>
  <si>
    <t>DESMONTE, SUMINISTRO E INSTALACIÓN TUBERIA PVCP RDE 21 DE 1'' INCLUYE ACCESORIOS</t>
  </si>
  <si>
    <t>DESMONTE, SUMINISTRO E INSTALACIÓN ACCESORIO PVCP DE 1''</t>
  </si>
  <si>
    <t>DESMONTE, SUMINISTRO E INSTALACIÓN TUBERIA PVCP RDE 21 DE 3/4'' INCLUYE ACCESORIOS</t>
  </si>
  <si>
    <t>DESMONTE, SUMINISTRO E INSTALACIÓN ACCESORIO PVCP DE 3/4'</t>
  </si>
  <si>
    <t>DESMONTE, SUMINISTRO E INSTALACIÓN TUBERIA PVCP RDE 9 DE 1/2'' INCLUYE ACCESORIOS</t>
  </si>
  <si>
    <t>DESMONTE, SUMINISTRO E INSTALACIÓN ACCESORIO PVCP DE 1/2''</t>
  </si>
  <si>
    <t>RED DE AGUA CALIENTE (TODAS LAS ACTIVIDADES INCLUYEN EL DESMONTE, SUMINISTRO E INSTALACIÓN)</t>
  </si>
  <si>
    <t>DESMONTE, SUMINISTRO E INSTALACIÓN TUBERIA CPVC 3/4'' INCLUYE ACCESORIOS</t>
  </si>
  <si>
    <t>DESMONTE, SUMINISTRO E INSTALACIÓN TUBERIA CPVC 1/2''  INCLUYE ACCESORIOS</t>
  </si>
  <si>
    <t>PUNTOS SANITARIOS DE AGUA FRIA Y AGUA CALIENTE (TODAS LAS ACTIVIDADES INCLUYEN EL DESMONTE, SUMINISTRO E INSTALACIÓN)</t>
  </si>
  <si>
    <t>DESMONTE, SUMINISTRO E INSTALACIÓN PUNTO AGUA FRIA SANITARIO TANQUE 1/2"</t>
  </si>
  <si>
    <t>DESMONTE, SUMINISTRO E INSTALACIÓN PUNTO AGUA FRIA LAVAMANOS 1/2"</t>
  </si>
  <si>
    <t>DESMONTE, SUMINISTRO E INSTALACIÓN PUNTO AGUA CALIENTE CPVC LAVAMANOS 1/2"</t>
  </si>
  <si>
    <t>DESMONTE, SUMINISTRO E INSTALACION PUNTO AGUA CALIENTE CPVC DUCHA 1/2"</t>
  </si>
  <si>
    <t>DESMONTE, SUMINISTRO E INSTALACIÓN PUNTO SANITARIO 4"</t>
  </si>
  <si>
    <t>DESMONTE, SUMINISTRO E INSTALACIÓN PUNTO SANITARIO 2"</t>
  </si>
  <si>
    <t>REGISTROS, CHEQUES Y VALVULAS  (TODAS LAS ACTIVIDADES INCLUYEN EL DESMONTE, SUMINISTRO E INSTALACIÓN)</t>
  </si>
  <si>
    <t>DESMONTE, SUMINISTRO E INSTALACIÓN REGISTRO VALVULA DE BOLA 1-1/2"</t>
  </si>
  <si>
    <t>DESMONTE, SUMINISTRO E INSTALACIÓN REGISTRO VÁLVULA DE BOLA 1-1/4"</t>
  </si>
  <si>
    <t>DESMONTE, SUMINISTRO E INSTALACIÓN REGISTRO VÁLVULA DE BOLA 1"</t>
  </si>
  <si>
    <t>DESMONTE, SUMINISTRO E INSTALACIÓN REGISTRO VÁLVULA DE BOLA 3/4"</t>
  </si>
  <si>
    <t>DESMONTE, SUMINISTRO E INSTALACIÓN REGISTRO VÁLVULA DE BOLA 1/2"</t>
  </si>
  <si>
    <t>DESMONTE, SUMINISTRO E INSTALACIÓN CHEQUE HIDRO 4"</t>
  </si>
  <si>
    <t>DESMONTE, SUMINISTRO E INSTALACIÓN CHEQUE HIDRO 3"</t>
  </si>
  <si>
    <t>DESMONTE, SUMINISTRO E INSTALACIÓN CHEQUE HIDRO 2"</t>
  </si>
  <si>
    <t>DESMONTE, SUMINISTRO E INSTALACIÓN CHEQUE HIDRO 1-1/2"</t>
  </si>
  <si>
    <t>DESMONTE, SUMINISTRO E INSTALACIÓN CHEQUE HIDRO 1-1/4"</t>
  </si>
  <si>
    <t>DESMONTE, SUMINISTRO E INSTALACIÓN CHEQUE HIDRO 1"</t>
  </si>
  <si>
    <t>DESMONTE, SUMINISTRO E INSTALACIÓN CHEQUE HIDRO 3/4"</t>
  </si>
  <si>
    <t>DESMONTE, SUMINISTRO E INSTALACIÓN CHEQUE HIDRO 1/2"</t>
  </si>
  <si>
    <t>DESMONTE, SUMINISTRO E INSTALACIÓN VÁLVULA FLOTADOR MÉCANICO 1/2"</t>
  </si>
  <si>
    <t>CAJAS Y POZOS DE INSPECCIÓN (TODAS LAS ACTIVIDADES INCLUYEN EL DESMONTE, SUMINISTRO E INSTALACIÓN)</t>
  </si>
  <si>
    <t>REDES DE DRENAJE AGUAS DE INFILTRACIÓN (TODAS LAS ACTIVIDADES INCLUYEN EL DESMONTE, SUMINISTRO E INSTALACIÓN)</t>
  </si>
  <si>
    <t>DESMONTE, SUMINISTRO E INSTALACIÓN DE FILTRO ZANJA DE 0.3 X 0.3 M INCLUYE GEOTEXTIL NT-2000, GRAVA 3/4” Y PASES PVC LONGITUD MAX 0.3 M CADA 3 M  (INCLUYE CARGUE Y RETIRO DE RESIDUOS DE CONSTRUCCIÓN A SITIOS AUTORIZADOS)</t>
  </si>
  <si>
    <t>OTROS (TODAS LAS ACTIVIDADES INCLUYEN EL DESMONTE, SUMINISTRO E INSTALACIÓN)</t>
  </si>
  <si>
    <t>DESMONTE, SUMINISTRO Y APLICACIÓN DE PINTURA PARA TUBERÍA RED AN - ALL - REVENTILACION 3" A 6" (INCLUYE ANDAMIOS CERTIFICADOS)</t>
  </si>
  <si>
    <t>DESMONTE, SUMINISTRO E INSTALACIÓN FLOTADOR ELÉCTRICO PARA TANQUES DE AGUA</t>
  </si>
  <si>
    <t>DESMONTE, SUMINISTRO E INSTALACIÓN LLAVE MANGUERA 1/2"</t>
  </si>
  <si>
    <t xml:space="preserve">DESMONTE, SUMINISTRO E INSTALACIÓN REGISTRO COMPUERTA PESADO RED 
WHITE 4" </t>
  </si>
  <si>
    <t>DESMONTE, SUMINISTRO E INSTALACIÓN DE TUBERIA PARA AGUA POTABLE EN ACERO INOXIDABLES SCH 40 3"</t>
  </si>
  <si>
    <t>DESMONTE, SUMINISTRO E INSTALACIÓN DE TUBERIA PARA AGUA POTABLE EN ACERO INOXIDABLES SCH 40 4"</t>
  </si>
  <si>
    <t>DESMONTE RETIRO DE TUBERÍAS HIDROSANITARIAS EXISTENTES DE 6", 4", 3", 2" (INCLUYE EXCAVACIÓN, CARGUE Y RETIRO DE RESIDUOS DE CONSTRUCCIÓN A SITIOS AUTORIZADOS)</t>
  </si>
  <si>
    <t>CONTRATAR EL MANTENIMIENTO DEL SISTEMA HIDRÁULICO Y PLUVIAL DE MANERA PREVENTIVA, PREDICTIVA Y CORRECTIVA PARA LA IED ALFONSO REYES ECHANDÍA DURANTE LA VIGENCIA 2026, SEGÚN ANEXO TÉCNICO, USANDO SUMINISTROS DE ALTA CALIDAD CERTIFICADOS; GESTIONANDO LA DISPOSICIÓN FINAL DE LOS ESCOMBROS SEGÚN LA NORMATIVA AMBIENTAL VIGENTE.</t>
  </si>
  <si>
    <t xml:space="preserve">INSTALACIONES DOMICILIARIAS HIDRÁULICAS, SANITARIAS, DE GAS Y DE CONTROL DE INCENDIO (TODAS LAS ACTIVIDADES INCLUYEN EL DESMONTE, SUMINISTRO E INSTALACIÓN) </t>
  </si>
  <si>
    <t>Descripción de productos (PRECIOS DE REFERENCIA SED 2026)</t>
  </si>
  <si>
    <t xml:space="preserve">Nota 5: El factor de precio a evaluar será el menor valor en la suma de todos los ítems después de IVA, sin embargo, la entidad realizará análisis de precios por ítem
 ofertado. </t>
  </si>
  <si>
    <r>
      <t>Nota 6:</t>
    </r>
    <r>
      <rPr>
        <b/>
        <sz val="10"/>
        <color theme="1"/>
        <rFont val="Arial"/>
        <family val="2"/>
      </rPr>
      <t xml:space="preserve"> NO modificar el formato de propuesta económica, so pena de rechazo.</t>
    </r>
  </si>
  <si>
    <t xml:space="preserve">Nombre o Razón Social del Proponente: </t>
  </si>
  <si>
    <t>Cédula de ciudadanía:</t>
  </si>
  <si>
    <t>Ciudad: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</si>
</sst>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* #,##0.00\ &quot;€&quot;_-;\-* #,##0.00\ &quot;€&quot;_-;_-* &quot;-&quot;??\ &quot;€&quot;_-;_-@_-"/>
    <numFmt numFmtId="166" formatCode="_(* #,##0.00_);_(* \(#,##0.00\);_(* &quot;-&quot;??_);_(@_)"/>
    <numFmt numFmtId="167" formatCode="_(&quot;$&quot;\ * #,##0.00_);_(&quot;$&quot;\ * \(#,##0.00\);_(&quot;$&quot;\ * &quot;-&quot;??_);_(@_)"/>
  </numFmts>
  <fonts count="1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1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u/>
      <sz val="10"/>
      <color indexed="12"/>
      <name val="Arial Narrow"/>
      <family val="2"/>
    </font>
    <font>
      <sz val="10"/>
      <name val="Arial Narrow"/>
      <family val="2"/>
    </font>
    <font>
      <b/>
      <sz val="10"/>
      <color indexed="8"/>
      <name val="Arial Narrow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2" fontId="5" fillId="0" borderId="7" xfId="16" applyNumberFormat="1" applyFont="1" applyFill="1" applyBorder="1" applyAlignment="1" applyProtection="1">
      <alignment horizontal="justify" vertical="center"/>
    </xf>
    <xf numFmtId="0" fontId="5" fillId="0" borderId="8" xfId="0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9" fillId="0" borderId="17" xfId="18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44" fontId="10" fillId="0" borderId="1" xfId="17" applyFont="1" applyBorder="1" applyAlignment="1">
      <alignment horizontal="center" vertical="center" wrapText="1"/>
    </xf>
    <xf numFmtId="44" fontId="4" fillId="0" borderId="6" xfId="17" applyFont="1" applyBorder="1" applyAlignment="1">
      <alignment horizontal="center" vertical="center"/>
    </xf>
    <xf numFmtId="44" fontId="4" fillId="0" borderId="0" xfId="0" applyNumberFormat="1" applyFont="1"/>
    <xf numFmtId="0" fontId="3" fillId="0" borderId="18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44" fontId="1" fillId="0" borderId="0" xfId="17" applyFont="1"/>
    <xf numFmtId="44" fontId="4" fillId="0" borderId="0" xfId="17" applyFont="1"/>
    <xf numFmtId="0" fontId="4" fillId="0" borderId="0" xfId="0" applyFont="1" applyAlignment="1">
      <alignment horizontal="justify" vertical="justify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67" fontId="12" fillId="0" borderId="6" xfId="21" applyFont="1" applyFill="1" applyBorder="1" applyAlignment="1" applyProtection="1">
      <alignment horizontal="left" vertical="center" wrapText="1"/>
    </xf>
    <xf numFmtId="44" fontId="4" fillId="0" borderId="6" xfId="17" applyNumberFormat="1" applyFont="1" applyBorder="1" applyAlignment="1">
      <alignment horizontal="center" vertical="center"/>
    </xf>
    <xf numFmtId="2" fontId="7" fillId="2" borderId="1" xfId="0" applyNumberFormat="1" applyFont="1" applyFill="1" applyBorder="1" applyAlignment="1">
      <alignment wrapText="1"/>
    </xf>
    <xf numFmtId="2" fontId="12" fillId="0" borderId="18" xfId="20" applyNumberFormat="1" applyFont="1" applyFill="1" applyBorder="1" applyAlignment="1" applyProtection="1">
      <alignment horizontal="center" vertical="center" wrapText="1"/>
    </xf>
    <xf numFmtId="2" fontId="7" fillId="2" borderId="20" xfId="0" applyNumberFormat="1" applyFont="1" applyFill="1" applyBorder="1" applyAlignment="1">
      <alignment wrapText="1"/>
    </xf>
    <xf numFmtId="2" fontId="12" fillId="0" borderId="21" xfId="20" applyNumberFormat="1" applyFont="1" applyFill="1" applyBorder="1" applyAlignment="1" applyProtection="1">
      <alignment horizontal="center" vertical="center" wrapText="1"/>
    </xf>
    <xf numFmtId="167" fontId="12" fillId="0" borderId="26" xfId="21" applyFont="1" applyFill="1" applyBorder="1" applyAlignment="1" applyProtection="1">
      <alignment horizontal="left" vertical="center" wrapText="1"/>
    </xf>
    <xf numFmtId="44" fontId="10" fillId="0" borderId="20" xfId="17" applyFont="1" applyBorder="1" applyAlignment="1">
      <alignment horizontal="center" vertical="center" wrapText="1"/>
    </xf>
    <xf numFmtId="44" fontId="4" fillId="0" borderId="26" xfId="17" applyNumberFormat="1" applyFont="1" applyBorder="1" applyAlignment="1">
      <alignment horizontal="center" vertical="center"/>
    </xf>
    <xf numFmtId="2" fontId="7" fillId="2" borderId="22" xfId="0" applyNumberFormat="1" applyFont="1" applyFill="1" applyBorder="1" applyAlignment="1">
      <alignment wrapText="1"/>
    </xf>
    <xf numFmtId="2" fontId="12" fillId="0" borderId="31" xfId="20" applyNumberFormat="1" applyFont="1" applyFill="1" applyBorder="1" applyAlignment="1" applyProtection="1">
      <alignment horizontal="center" vertical="center" wrapText="1"/>
    </xf>
    <xf numFmtId="167" fontId="12" fillId="0" borderId="32" xfId="21" applyFont="1" applyFill="1" applyBorder="1" applyAlignment="1" applyProtection="1">
      <alignment horizontal="left" vertical="center" wrapText="1"/>
    </xf>
    <xf numFmtId="44" fontId="10" fillId="0" borderId="22" xfId="17" applyFont="1" applyBorder="1" applyAlignment="1">
      <alignment horizontal="center" vertical="center" wrapText="1"/>
    </xf>
    <xf numFmtId="44" fontId="4" fillId="0" borderId="32" xfId="17" applyNumberFormat="1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2" fontId="10" fillId="0" borderId="18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2" fontId="7" fillId="2" borderId="1" xfId="0" applyNumberFormat="1" applyFont="1" applyFill="1" applyBorder="1" applyAlignment="1">
      <alignment vertical="top" wrapText="1"/>
    </xf>
    <xf numFmtId="0" fontId="1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14" fillId="0" borderId="27" xfId="0" applyFont="1" applyBorder="1" applyAlignment="1">
      <alignment horizontal="left" vertical="center"/>
    </xf>
    <xf numFmtId="0" fontId="14" fillId="0" borderId="33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" fillId="3" borderId="3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3" fontId="1" fillId="0" borderId="30" xfId="0" applyNumberFormat="1" applyFont="1" applyBorder="1" applyAlignment="1">
      <alignment horizontal="center" vertical="center" wrapText="1"/>
    </xf>
  </cellXfs>
  <cellStyles count="22">
    <cellStyle name="Hipervínculo 2" xfId="19" xr:uid="{40A9F7B5-1672-4ED9-ADD6-52A2763DAFA9}"/>
    <cellStyle name="Millares" xfId="16" builtinId="3"/>
    <cellStyle name="Millares 2" xfId="4" xr:uid="{00000000-0005-0000-0000-000001000000}"/>
    <cellStyle name="Millares 2 76" xfId="20" xr:uid="{3D79F136-3EA4-478C-9839-F7A72A02818A}"/>
    <cellStyle name="Moneda" xfId="17" builtinId="4"/>
    <cellStyle name="Moneda [0] 2" xfId="6" xr:uid="{00000000-0005-0000-0000-000002000000}"/>
    <cellStyle name="Moneda [0] 3" xfId="3" xr:uid="{00000000-0005-0000-0000-000003000000}"/>
    <cellStyle name="Moneda [0] 4" xfId="15" xr:uid="{00000000-0005-0000-0000-000004000000}"/>
    <cellStyle name="Moneda 10" xfId="14" xr:uid="{00000000-0005-0000-0000-000005000000}"/>
    <cellStyle name="Moneda 11" xfId="2" xr:uid="{00000000-0005-0000-0000-000006000000}"/>
    <cellStyle name="Moneda 2" xfId="5" xr:uid="{00000000-0005-0000-0000-000007000000}"/>
    <cellStyle name="Moneda 3" xfId="9" xr:uid="{00000000-0005-0000-0000-000008000000}"/>
    <cellStyle name="Moneda 3 4" xfId="21" xr:uid="{5588FBE9-B11F-4C78-B613-DB97F11B1035}"/>
    <cellStyle name="Moneda 4" xfId="8" xr:uid="{00000000-0005-0000-0000-000009000000}"/>
    <cellStyle name="Moneda 5" xfId="7" xr:uid="{00000000-0005-0000-0000-00000A000000}"/>
    <cellStyle name="Moneda 6" xfId="10" xr:uid="{00000000-0005-0000-0000-00000B000000}"/>
    <cellStyle name="Moneda 7" xfId="11" xr:uid="{00000000-0005-0000-0000-00000C000000}"/>
    <cellStyle name="Moneda 8" xfId="12" xr:uid="{00000000-0005-0000-0000-00000D000000}"/>
    <cellStyle name="Moneda 9" xfId="13" xr:uid="{00000000-0005-0000-0000-00000E000000}"/>
    <cellStyle name="Normal" xfId="0" builtinId="0"/>
    <cellStyle name="Normal 2 4" xfId="1" xr:uid="{00000000-0005-0000-0000-000010000000}"/>
    <cellStyle name="Normal_Tóner" xfId="18" xr:uid="{DEDBD9C2-3051-48AB-9339-AACD7962162F}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9525</xdr:rowOff>
    </xdr:from>
    <xdr:to>
      <xdr:col>1</xdr:col>
      <xdr:colOff>1543051</xdr:colOff>
      <xdr:row>1</xdr:row>
      <xdr:rowOff>581024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D5A98A-8A71-4E88-AEEB-ACF43D922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9525"/>
          <a:ext cx="1800226" cy="571499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1</xdr:row>
      <xdr:rowOff>85727</xdr:rowOff>
    </xdr:from>
    <xdr:to>
      <xdr:col>6</xdr:col>
      <xdr:colOff>552449</xdr:colOff>
      <xdr:row>1</xdr:row>
      <xdr:rowOff>590551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F9E2286B-DFCE-4A78-A7EB-0B8560A0B247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48625" y="85727"/>
          <a:ext cx="685799" cy="504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9525</xdr:rowOff>
    </xdr:from>
    <xdr:to>
      <xdr:col>1</xdr:col>
      <xdr:colOff>1543051</xdr:colOff>
      <xdr:row>1</xdr:row>
      <xdr:rowOff>581024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9525"/>
          <a:ext cx="1800226" cy="571499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1</xdr:row>
      <xdr:rowOff>85727</xdr:rowOff>
    </xdr:from>
    <xdr:to>
      <xdr:col>6</xdr:col>
      <xdr:colOff>552449</xdr:colOff>
      <xdr:row>1</xdr:row>
      <xdr:rowOff>590551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53200" y="85727"/>
          <a:ext cx="685799" cy="5048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Lista%20Precios%20Plano%202026%20V.06022026.xlsx" TargetMode="External"/><Relationship Id="rId2" Type="http://schemas.openxmlformats.org/officeDocument/2006/relationships/externalLinkPath" Target="file:///C:\Users\pc\Documents\FINANCIERA%202026\3.%20CONTRATOS%202026\Lista%20Precios%20Plano%202026%20V.06022026.xlsx" TargetMode="External"/><Relationship Id="rId1" Type="http://schemas.openxmlformats.org/officeDocument/2006/relationships/externalLinkPath" Target="/Users/pc/Documents/FINANCIERA%202026/3.%20CONTRATOS%202026/Lista%20Precios%20Plano%202026%20V.0602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LISTA DE PRECIOS 2026"/>
    </sheetNames>
    <sheetDataSet>
      <sheetData sheetId="0">
        <row r="498">
          <cell r="C498" t="str">
            <v>SUMINISTRO E INSTALACIÓN DE GRIFERÍA DE LAVAMANOS (INCLUYE GRIFERÍA TIPO PUSH, ACOPLE Y SIFÓN)</v>
          </cell>
          <cell r="D498" t="str">
            <v>UN</v>
          </cell>
          <cell r="E498">
            <v>315283</v>
          </cell>
        </row>
        <row r="499">
          <cell r="C499" t="str">
            <v xml:space="preserve">SUMINISTRO E INSTALACIÓN DE GRIFERÍA TIPO PUSH PARA ORINAL LÍNEA INFANTIL </v>
          </cell>
          <cell r="D499" t="str">
            <v>UN</v>
          </cell>
          <cell r="E499">
            <v>271584</v>
          </cell>
        </row>
        <row r="500">
          <cell r="C500" t="str">
            <v>SUMINISTRO E INSTALACIÓN DE MEZCLADORES TIPO CUELLO DE GANSO DE 8" SENCILLOS PARA LAVAPLATOS</v>
          </cell>
          <cell r="D500" t="str">
            <v>UN</v>
          </cell>
          <cell r="E500">
            <v>95923</v>
          </cell>
        </row>
        <row r="501">
          <cell r="C501" t="str">
            <v>SUMINISTRO E INSTALACIÓN DE TAPA REGISTRO DE 20 X 20 CM PLÁSTICA</v>
          </cell>
          <cell r="D501" t="str">
            <v>UN</v>
          </cell>
          <cell r="E501">
            <v>31685</v>
          </cell>
        </row>
        <row r="502">
          <cell r="C502" t="str">
            <v>SUMINISTRO E INSTALACIÓN DE REJILLA CON SOSCO DE 5" A 4"</v>
          </cell>
          <cell r="D502" t="str">
            <v>UN</v>
          </cell>
          <cell r="E502">
            <v>40179</v>
          </cell>
        </row>
        <row r="503">
          <cell r="C503" t="str">
            <v>SUMINISTRO E INSTALACIÓN DE REJILLA CON SOSCO DE 4" A 3"</v>
          </cell>
          <cell r="D503" t="str">
            <v>UN</v>
          </cell>
          <cell r="E503">
            <v>26256</v>
          </cell>
        </row>
        <row r="504">
          <cell r="C504" t="str">
            <v>SUMINISTRO E INSTALACIÓN DE REJILLA TIPO CUPULA  DE 5" A 3"</v>
          </cell>
          <cell r="D504" t="str">
            <v>UN</v>
          </cell>
          <cell r="E504">
            <v>36401</v>
          </cell>
        </row>
        <row r="505">
          <cell r="C505" t="str">
            <v>SUMINISTRO E INSTALACIÓN DE GRIFERÍA COMPLETA PARA TANQUE DE RESERVA INCLUYE CONEXIONES Y ACCESORIOS</v>
          </cell>
          <cell r="D505" t="str">
            <v>UN</v>
          </cell>
          <cell r="E505">
            <v>597981</v>
          </cell>
        </row>
        <row r="506">
          <cell r="C506" t="str">
            <v>SUMINISTRO E INSTALACIÓN DE LLAVE DE PEDAL PARA LAVAMANOS O LAVAPLATOS</v>
          </cell>
          <cell r="D506" t="str">
            <v>UN</v>
          </cell>
          <cell r="E506">
            <v>211366</v>
          </cell>
        </row>
        <row r="507">
          <cell r="C507" t="str">
            <v>SUMINISTRO E INSTALACIÓN DE ASIENTO PARA SANITARIO CON TAPA COLOR BLANCO</v>
          </cell>
          <cell r="D507" t="str">
            <v>UN</v>
          </cell>
          <cell r="E507">
            <v>97798</v>
          </cell>
        </row>
        <row r="513">
          <cell r="C513" t="str">
            <v>SUMINISTRO E INSTALACIÓN GRIFERÍA INDUSTRIAL, DUCHA PRE-LAVADO O PRE-RINSE (INCLUYE SILICONA, TEFLÓN, CANASTILLA, DESAGÜE, SIFÓN EN P, ACOFLEX, TRANSPORTE, MANO DE OBRA).</v>
          </cell>
          <cell r="D513" t="str">
            <v>UN</v>
          </cell>
          <cell r="E513">
            <v>1733685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8B4E0-A639-4DCF-B089-30DFC11A9B9A}">
  <dimension ref="A1:G115"/>
  <sheetViews>
    <sheetView tabSelected="1" topLeftCell="A2" zoomScale="130" zoomScaleNormal="130" workbookViewId="0">
      <selection activeCell="B29" sqref="B29"/>
    </sheetView>
  </sheetViews>
  <sheetFormatPr baseColWidth="10" defaultRowHeight="12.75" x14ac:dyDescent="0.2"/>
  <cols>
    <col min="1" max="1" width="6.5703125" style="1" customWidth="1"/>
    <col min="2" max="2" width="75.28515625" style="2" customWidth="1"/>
    <col min="3" max="3" width="9" style="2" customWidth="1"/>
    <col min="4" max="4" width="6.5703125" style="2" customWidth="1"/>
    <col min="5" max="5" width="12.42578125" style="2" customWidth="1"/>
    <col min="6" max="6" width="11.42578125" style="2"/>
    <col min="7" max="7" width="17" style="2" customWidth="1"/>
    <col min="8" max="16384" width="11.42578125" style="2"/>
  </cols>
  <sheetData>
    <row r="1" spans="1:7" ht="13.5" hidden="1" thickBot="1" x14ac:dyDescent="0.25"/>
    <row r="2" spans="1:7" ht="50.25" customHeight="1" thickBot="1" x14ac:dyDescent="0.25">
      <c r="A2" s="27" t="s">
        <v>27</v>
      </c>
      <c r="B2" s="28"/>
      <c r="C2" s="28"/>
      <c r="D2" s="28"/>
      <c r="E2" s="28"/>
      <c r="F2" s="28"/>
      <c r="G2" s="29"/>
    </row>
    <row r="3" spans="1:7" ht="21" customHeight="1" thickBot="1" x14ac:dyDescent="0.25">
      <c r="A3" s="68" t="s">
        <v>9</v>
      </c>
      <c r="B3" s="69"/>
      <c r="C3" s="69"/>
      <c r="D3" s="69"/>
      <c r="E3" s="69"/>
      <c r="F3" s="69"/>
      <c r="G3" s="70"/>
    </row>
    <row r="4" spans="1:7" ht="97.5" customHeight="1" thickBot="1" x14ac:dyDescent="0.25">
      <c r="A4" s="71" t="s">
        <v>8</v>
      </c>
      <c r="B4" s="72"/>
      <c r="C4" s="73" t="s">
        <v>119</v>
      </c>
      <c r="D4" s="73"/>
      <c r="E4" s="73"/>
      <c r="F4" s="73"/>
      <c r="G4" s="74"/>
    </row>
    <row r="5" spans="1:7" ht="45.75" thickBot="1" x14ac:dyDescent="0.25">
      <c r="A5" s="84" t="s">
        <v>121</v>
      </c>
      <c r="B5" s="63"/>
      <c r="C5" s="64" t="s">
        <v>0</v>
      </c>
      <c r="D5" s="65" t="s">
        <v>5</v>
      </c>
      <c r="E5" s="66" t="s">
        <v>6</v>
      </c>
      <c r="F5" s="66" t="s">
        <v>4</v>
      </c>
      <c r="G5" s="67" t="s">
        <v>7</v>
      </c>
    </row>
    <row r="6" spans="1:7" ht="29.25" customHeight="1" thickBot="1" x14ac:dyDescent="0.25">
      <c r="A6" s="55" t="s">
        <v>120</v>
      </c>
      <c r="B6" s="56"/>
      <c r="C6" s="56"/>
      <c r="D6" s="56"/>
      <c r="E6" s="56"/>
      <c r="F6" s="56"/>
      <c r="G6" s="57"/>
    </row>
    <row r="7" spans="1:7" ht="19.5" customHeight="1" thickBot="1" x14ac:dyDescent="0.25">
      <c r="A7" s="55" t="s">
        <v>55</v>
      </c>
      <c r="B7" s="56"/>
      <c r="C7" s="56"/>
      <c r="D7" s="56"/>
      <c r="E7" s="56"/>
      <c r="F7" s="56"/>
      <c r="G7" s="57"/>
    </row>
    <row r="8" spans="1:7" ht="15" x14ac:dyDescent="0.25">
      <c r="A8" s="85">
        <v>1</v>
      </c>
      <c r="B8" s="45" t="s">
        <v>56</v>
      </c>
      <c r="C8" s="59">
        <v>1</v>
      </c>
      <c r="D8" s="46" t="s">
        <v>41</v>
      </c>
      <c r="E8" s="47">
        <v>708219</v>
      </c>
      <c r="F8" s="48"/>
      <c r="G8" s="49">
        <f>(C8*E8)+F8</f>
        <v>708219</v>
      </c>
    </row>
    <row r="9" spans="1:7" ht="30" x14ac:dyDescent="0.25">
      <c r="A9" s="86">
        <v>2</v>
      </c>
      <c r="B9" s="43" t="s">
        <v>42</v>
      </c>
      <c r="C9" s="60">
        <v>1</v>
      </c>
      <c r="D9" s="44" t="s">
        <v>43</v>
      </c>
      <c r="E9" s="41">
        <v>131139</v>
      </c>
      <c r="F9" s="19"/>
      <c r="G9" s="42">
        <f t="shared" ref="G9:G66" si="0">(C9*E9)+F9</f>
        <v>131139</v>
      </c>
    </row>
    <row r="10" spans="1:7" ht="30" x14ac:dyDescent="0.25">
      <c r="A10" s="86">
        <v>3</v>
      </c>
      <c r="B10" s="43" t="s">
        <v>57</v>
      </c>
      <c r="C10" s="60">
        <v>1</v>
      </c>
      <c r="D10" s="44" t="s">
        <v>43</v>
      </c>
      <c r="E10" s="41">
        <v>109408</v>
      </c>
      <c r="F10" s="19"/>
      <c r="G10" s="42">
        <f t="shared" si="0"/>
        <v>109408</v>
      </c>
    </row>
    <row r="11" spans="1:7" ht="15.75" thickBot="1" x14ac:dyDescent="0.3">
      <c r="A11" s="87">
        <v>4</v>
      </c>
      <c r="B11" s="50" t="s">
        <v>58</v>
      </c>
      <c r="C11" s="61">
        <v>1</v>
      </c>
      <c r="D11" s="51" t="s">
        <v>41</v>
      </c>
      <c r="E11" s="52">
        <v>87526</v>
      </c>
      <c r="F11" s="53"/>
      <c r="G11" s="54">
        <f t="shared" si="0"/>
        <v>87526</v>
      </c>
    </row>
    <row r="12" spans="1:7" ht="19.5" customHeight="1" thickBot="1" x14ac:dyDescent="0.25">
      <c r="A12" s="55" t="s">
        <v>59</v>
      </c>
      <c r="B12" s="56"/>
      <c r="C12" s="56"/>
      <c r="D12" s="56"/>
      <c r="E12" s="56"/>
      <c r="F12" s="56"/>
      <c r="G12" s="57"/>
    </row>
    <row r="13" spans="1:7" ht="15" x14ac:dyDescent="0.25">
      <c r="A13" s="85">
        <v>5</v>
      </c>
      <c r="B13" s="45" t="s">
        <v>60</v>
      </c>
      <c r="C13" s="59">
        <v>1</v>
      </c>
      <c r="D13" s="46" t="s">
        <v>43</v>
      </c>
      <c r="E13" s="47">
        <v>114411</v>
      </c>
      <c r="F13" s="48"/>
      <c r="G13" s="49">
        <f t="shared" si="0"/>
        <v>114411</v>
      </c>
    </row>
    <row r="14" spans="1:7" ht="15" x14ac:dyDescent="0.25">
      <c r="A14" s="86">
        <v>6</v>
      </c>
      <c r="B14" s="43" t="s">
        <v>61</v>
      </c>
      <c r="C14" s="60">
        <v>1</v>
      </c>
      <c r="D14" s="44" t="s">
        <v>41</v>
      </c>
      <c r="E14" s="41">
        <v>145940</v>
      </c>
      <c r="F14" s="19"/>
      <c r="G14" s="42">
        <f t="shared" si="0"/>
        <v>145940</v>
      </c>
    </row>
    <row r="15" spans="1:7" ht="15" x14ac:dyDescent="0.25">
      <c r="A15" s="86">
        <v>7</v>
      </c>
      <c r="B15" s="43" t="s">
        <v>62</v>
      </c>
      <c r="C15" s="60">
        <v>1</v>
      </c>
      <c r="D15" s="44" t="s">
        <v>43</v>
      </c>
      <c r="E15" s="41">
        <v>70277</v>
      </c>
      <c r="F15" s="19"/>
      <c r="G15" s="42">
        <f t="shared" si="0"/>
        <v>70277</v>
      </c>
    </row>
    <row r="16" spans="1:7" ht="15" x14ac:dyDescent="0.25">
      <c r="A16" s="86">
        <v>8</v>
      </c>
      <c r="B16" s="43" t="s">
        <v>63</v>
      </c>
      <c r="C16" s="60">
        <v>1</v>
      </c>
      <c r="D16" s="44" t="s">
        <v>41</v>
      </c>
      <c r="E16" s="41">
        <v>32888</v>
      </c>
      <c r="F16" s="19"/>
      <c r="G16" s="42">
        <f t="shared" si="0"/>
        <v>32888</v>
      </c>
    </row>
    <row r="17" spans="1:7" ht="15" x14ac:dyDescent="0.25">
      <c r="A17" s="86">
        <v>9</v>
      </c>
      <c r="B17" s="43" t="s">
        <v>64</v>
      </c>
      <c r="C17" s="60">
        <v>1</v>
      </c>
      <c r="D17" s="44" t="s">
        <v>43</v>
      </c>
      <c r="E17" s="41">
        <v>60478</v>
      </c>
      <c r="F17" s="19"/>
      <c r="G17" s="42">
        <f t="shared" si="0"/>
        <v>60478</v>
      </c>
    </row>
    <row r="18" spans="1:7" ht="15" x14ac:dyDescent="0.25">
      <c r="A18" s="86">
        <v>10</v>
      </c>
      <c r="B18" s="43" t="s">
        <v>65</v>
      </c>
      <c r="C18" s="60">
        <v>1</v>
      </c>
      <c r="D18" s="44" t="s">
        <v>41</v>
      </c>
      <c r="E18" s="41">
        <v>21354</v>
      </c>
      <c r="F18" s="19"/>
      <c r="G18" s="42">
        <f t="shared" si="0"/>
        <v>21354</v>
      </c>
    </row>
    <row r="19" spans="1:7" ht="15" x14ac:dyDescent="0.25">
      <c r="A19" s="86">
        <v>11</v>
      </c>
      <c r="B19" s="43" t="s">
        <v>66</v>
      </c>
      <c r="C19" s="60">
        <v>1</v>
      </c>
      <c r="D19" s="44" t="s">
        <v>43</v>
      </c>
      <c r="E19" s="41">
        <v>36667</v>
      </c>
      <c r="F19" s="19"/>
      <c r="G19" s="42">
        <f t="shared" si="0"/>
        <v>36667</v>
      </c>
    </row>
    <row r="20" spans="1:7" ht="15" x14ac:dyDescent="0.25">
      <c r="A20" s="86">
        <v>12</v>
      </c>
      <c r="B20" s="43" t="s">
        <v>67</v>
      </c>
      <c r="C20" s="60">
        <v>1</v>
      </c>
      <c r="D20" s="44" t="s">
        <v>41</v>
      </c>
      <c r="E20" s="41">
        <v>15971</v>
      </c>
      <c r="F20" s="19"/>
      <c r="G20" s="42">
        <f t="shared" si="0"/>
        <v>15971</v>
      </c>
    </row>
    <row r="21" spans="1:7" ht="30" x14ac:dyDescent="0.25">
      <c r="A21" s="86">
        <v>13</v>
      </c>
      <c r="B21" s="43" t="s">
        <v>68</v>
      </c>
      <c r="C21" s="60">
        <v>1</v>
      </c>
      <c r="D21" s="44" t="s">
        <v>43</v>
      </c>
      <c r="E21" s="41">
        <v>29162</v>
      </c>
      <c r="F21" s="19"/>
      <c r="G21" s="42">
        <f t="shared" si="0"/>
        <v>29162</v>
      </c>
    </row>
    <row r="22" spans="1:7" ht="15" x14ac:dyDescent="0.25">
      <c r="A22" s="86">
        <v>14</v>
      </c>
      <c r="B22" s="43" t="s">
        <v>69</v>
      </c>
      <c r="C22" s="60">
        <v>1</v>
      </c>
      <c r="D22" s="44" t="s">
        <v>41</v>
      </c>
      <c r="E22" s="41">
        <v>10632</v>
      </c>
      <c r="F22" s="19"/>
      <c r="G22" s="42">
        <f t="shared" si="0"/>
        <v>10632</v>
      </c>
    </row>
    <row r="23" spans="1:7" ht="15" x14ac:dyDescent="0.25">
      <c r="A23" s="86">
        <v>15</v>
      </c>
      <c r="B23" s="43" t="s">
        <v>70</v>
      </c>
      <c r="C23" s="60">
        <v>1</v>
      </c>
      <c r="D23" s="44" t="s">
        <v>41</v>
      </c>
      <c r="E23" s="41">
        <v>143147</v>
      </c>
      <c r="F23" s="19"/>
      <c r="G23" s="42">
        <f t="shared" si="0"/>
        <v>143147</v>
      </c>
    </row>
    <row r="24" spans="1:7" ht="15" x14ac:dyDescent="0.25">
      <c r="A24" s="86">
        <v>16</v>
      </c>
      <c r="B24" s="43" t="s">
        <v>71</v>
      </c>
      <c r="C24" s="60">
        <v>1</v>
      </c>
      <c r="D24" s="44" t="s">
        <v>41</v>
      </c>
      <c r="E24" s="41">
        <v>99166</v>
      </c>
      <c r="F24" s="19"/>
      <c r="G24" s="42">
        <f t="shared" si="0"/>
        <v>99166</v>
      </c>
    </row>
    <row r="25" spans="1:7" ht="30.75" thickBot="1" x14ac:dyDescent="0.3">
      <c r="A25" s="86">
        <v>17</v>
      </c>
      <c r="B25" s="43" t="s">
        <v>72</v>
      </c>
      <c r="C25" s="60">
        <v>1</v>
      </c>
      <c r="D25" s="44" t="s">
        <v>43</v>
      </c>
      <c r="E25" s="41">
        <v>266385</v>
      </c>
      <c r="F25" s="19"/>
      <c r="G25" s="42">
        <f t="shared" si="0"/>
        <v>266385</v>
      </c>
    </row>
    <row r="26" spans="1:7" ht="19.5" customHeight="1" thickBot="1" x14ac:dyDescent="0.25">
      <c r="A26" s="55" t="s">
        <v>73</v>
      </c>
      <c r="B26" s="56"/>
      <c r="C26" s="56"/>
      <c r="D26" s="56"/>
      <c r="E26" s="56"/>
      <c r="F26" s="56"/>
      <c r="G26" s="57">
        <f t="shared" si="0"/>
        <v>0</v>
      </c>
    </row>
    <row r="27" spans="1:7" ht="15" x14ac:dyDescent="0.25">
      <c r="A27" s="86">
        <v>18</v>
      </c>
      <c r="B27" s="43" t="s">
        <v>74</v>
      </c>
      <c r="C27" s="60">
        <v>1</v>
      </c>
      <c r="D27" s="44" t="s">
        <v>41</v>
      </c>
      <c r="E27" s="41">
        <v>14721</v>
      </c>
      <c r="F27" s="19"/>
      <c r="G27" s="42">
        <f t="shared" si="0"/>
        <v>14721</v>
      </c>
    </row>
    <row r="28" spans="1:7" ht="30" x14ac:dyDescent="0.25">
      <c r="A28" s="86">
        <v>19</v>
      </c>
      <c r="B28" s="43" t="s">
        <v>75</v>
      </c>
      <c r="C28" s="60">
        <v>1</v>
      </c>
      <c r="D28" s="44" t="s">
        <v>43</v>
      </c>
      <c r="E28" s="41">
        <v>20796</v>
      </c>
      <c r="F28" s="19"/>
      <c r="G28" s="42">
        <f t="shared" si="0"/>
        <v>20796</v>
      </c>
    </row>
    <row r="29" spans="1:7" ht="15" x14ac:dyDescent="0.25">
      <c r="A29" s="86">
        <v>20</v>
      </c>
      <c r="B29" s="43" t="s">
        <v>76</v>
      </c>
      <c r="C29" s="60">
        <v>1</v>
      </c>
      <c r="D29" s="44" t="s">
        <v>41</v>
      </c>
      <c r="E29" s="41">
        <v>11305</v>
      </c>
      <c r="F29" s="19"/>
      <c r="G29" s="42">
        <f t="shared" si="0"/>
        <v>11305</v>
      </c>
    </row>
    <row r="30" spans="1:7" ht="30" x14ac:dyDescent="0.25">
      <c r="A30" s="86">
        <v>21</v>
      </c>
      <c r="B30" s="43" t="s">
        <v>77</v>
      </c>
      <c r="C30" s="60">
        <v>1</v>
      </c>
      <c r="D30" s="44" t="s">
        <v>43</v>
      </c>
      <c r="E30" s="41">
        <v>15848</v>
      </c>
      <c r="F30" s="19"/>
      <c r="G30" s="42">
        <f t="shared" si="0"/>
        <v>15848</v>
      </c>
    </row>
    <row r="31" spans="1:7" ht="15" x14ac:dyDescent="0.25">
      <c r="A31" s="86">
        <v>22</v>
      </c>
      <c r="B31" s="43" t="s">
        <v>78</v>
      </c>
      <c r="C31" s="60">
        <v>1</v>
      </c>
      <c r="D31" s="44" t="s">
        <v>41</v>
      </c>
      <c r="E31" s="41">
        <v>7457</v>
      </c>
      <c r="F31" s="19"/>
      <c r="G31" s="42">
        <f t="shared" si="0"/>
        <v>7457</v>
      </c>
    </row>
    <row r="32" spans="1:7" ht="30" x14ac:dyDescent="0.25">
      <c r="A32" s="86">
        <v>23</v>
      </c>
      <c r="B32" s="43" t="s">
        <v>79</v>
      </c>
      <c r="C32" s="60">
        <v>1</v>
      </c>
      <c r="D32" s="44" t="s">
        <v>43</v>
      </c>
      <c r="E32" s="41">
        <v>11844</v>
      </c>
      <c r="F32" s="19"/>
      <c r="G32" s="42">
        <f t="shared" si="0"/>
        <v>11844</v>
      </c>
    </row>
    <row r="33" spans="1:7" ht="15" x14ac:dyDescent="0.25">
      <c r="A33" s="86">
        <v>24</v>
      </c>
      <c r="B33" s="43" t="s">
        <v>80</v>
      </c>
      <c r="C33" s="60">
        <v>1</v>
      </c>
      <c r="D33" s="44" t="s">
        <v>41</v>
      </c>
      <c r="E33" s="41">
        <v>5273</v>
      </c>
      <c r="F33" s="19"/>
      <c r="G33" s="42">
        <f t="shared" si="0"/>
        <v>5273</v>
      </c>
    </row>
    <row r="34" spans="1:7" ht="30" x14ac:dyDescent="0.25">
      <c r="A34" s="86">
        <v>25</v>
      </c>
      <c r="B34" s="43" t="s">
        <v>81</v>
      </c>
      <c r="C34" s="60">
        <v>1</v>
      </c>
      <c r="D34" s="44" t="s">
        <v>43</v>
      </c>
      <c r="E34" s="41">
        <v>11754</v>
      </c>
      <c r="F34" s="19"/>
      <c r="G34" s="42">
        <f t="shared" si="0"/>
        <v>11754</v>
      </c>
    </row>
    <row r="35" spans="1:7" ht="15.75" thickBot="1" x14ac:dyDescent="0.3">
      <c r="A35" s="86">
        <v>26</v>
      </c>
      <c r="B35" s="43" t="s">
        <v>82</v>
      </c>
      <c r="C35" s="60">
        <v>1</v>
      </c>
      <c r="D35" s="44" t="s">
        <v>41</v>
      </c>
      <c r="E35" s="41">
        <v>4088</v>
      </c>
      <c r="F35" s="19"/>
      <c r="G35" s="42">
        <f t="shared" si="0"/>
        <v>4088</v>
      </c>
    </row>
    <row r="36" spans="1:7" ht="19.5" customHeight="1" thickBot="1" x14ac:dyDescent="0.25">
      <c r="A36" s="55" t="s">
        <v>83</v>
      </c>
      <c r="B36" s="56"/>
      <c r="C36" s="56"/>
      <c r="D36" s="56"/>
      <c r="E36" s="56"/>
      <c r="F36" s="56"/>
      <c r="G36" s="57">
        <f t="shared" si="0"/>
        <v>0</v>
      </c>
    </row>
    <row r="37" spans="1:7" ht="15" x14ac:dyDescent="0.25">
      <c r="A37" s="86">
        <v>27</v>
      </c>
      <c r="B37" s="43" t="s">
        <v>84</v>
      </c>
      <c r="C37" s="60">
        <v>1</v>
      </c>
      <c r="D37" s="44" t="s">
        <v>43</v>
      </c>
      <c r="E37" s="41">
        <v>27264</v>
      </c>
      <c r="F37" s="19"/>
      <c r="G37" s="42">
        <f t="shared" si="0"/>
        <v>27264</v>
      </c>
    </row>
    <row r="38" spans="1:7" ht="15" x14ac:dyDescent="0.25">
      <c r="A38" s="86">
        <v>28</v>
      </c>
      <c r="B38" s="43" t="s">
        <v>44</v>
      </c>
      <c r="C38" s="60">
        <v>1</v>
      </c>
      <c r="D38" s="44" t="s">
        <v>41</v>
      </c>
      <c r="E38" s="41">
        <v>7686</v>
      </c>
      <c r="F38" s="19"/>
      <c r="G38" s="42">
        <f t="shared" si="0"/>
        <v>7686</v>
      </c>
    </row>
    <row r="39" spans="1:7" ht="15" x14ac:dyDescent="0.25">
      <c r="A39" s="86">
        <v>29</v>
      </c>
      <c r="B39" s="43" t="s">
        <v>85</v>
      </c>
      <c r="C39" s="60">
        <v>1</v>
      </c>
      <c r="D39" s="44" t="s">
        <v>43</v>
      </c>
      <c r="E39" s="41">
        <v>16972</v>
      </c>
      <c r="F39" s="19"/>
      <c r="G39" s="42">
        <f t="shared" si="0"/>
        <v>16972</v>
      </c>
    </row>
    <row r="40" spans="1:7" ht="15.75" thickBot="1" x14ac:dyDescent="0.3">
      <c r="A40" s="86">
        <v>30</v>
      </c>
      <c r="B40" s="43" t="s">
        <v>45</v>
      </c>
      <c r="C40" s="60">
        <v>1</v>
      </c>
      <c r="D40" s="44" t="s">
        <v>41</v>
      </c>
      <c r="E40" s="41">
        <v>4431</v>
      </c>
      <c r="F40" s="19"/>
      <c r="G40" s="42">
        <f t="shared" si="0"/>
        <v>4431</v>
      </c>
    </row>
    <row r="41" spans="1:7" ht="19.5" customHeight="1" thickBot="1" x14ac:dyDescent="0.25">
      <c r="A41" s="55" t="s">
        <v>86</v>
      </c>
      <c r="B41" s="56"/>
      <c r="C41" s="56"/>
      <c r="D41" s="56"/>
      <c r="E41" s="56"/>
      <c r="F41" s="56"/>
      <c r="G41" s="57">
        <f t="shared" si="0"/>
        <v>0</v>
      </c>
    </row>
    <row r="42" spans="1:7" ht="15.75" customHeight="1" x14ac:dyDescent="0.2">
      <c r="A42" s="86">
        <v>31</v>
      </c>
      <c r="B42" s="62" t="s">
        <v>87</v>
      </c>
      <c r="C42" s="60">
        <v>1</v>
      </c>
      <c r="D42" s="44" t="s">
        <v>41</v>
      </c>
      <c r="E42" s="41">
        <v>47679</v>
      </c>
      <c r="F42" s="19"/>
      <c r="G42" s="42">
        <f t="shared" si="0"/>
        <v>47679</v>
      </c>
    </row>
    <row r="43" spans="1:7" ht="15" x14ac:dyDescent="0.2">
      <c r="A43" s="86">
        <v>32</v>
      </c>
      <c r="B43" s="62" t="s">
        <v>88</v>
      </c>
      <c r="C43" s="60">
        <v>1</v>
      </c>
      <c r="D43" s="44" t="s">
        <v>41</v>
      </c>
      <c r="E43" s="41">
        <v>47679</v>
      </c>
      <c r="F43" s="19"/>
      <c r="G43" s="42">
        <f t="shared" si="0"/>
        <v>47679</v>
      </c>
    </row>
    <row r="44" spans="1:7" ht="30" x14ac:dyDescent="0.2">
      <c r="A44" s="86">
        <v>33</v>
      </c>
      <c r="B44" s="62" t="s">
        <v>89</v>
      </c>
      <c r="C44" s="60">
        <v>1</v>
      </c>
      <c r="D44" s="44" t="s">
        <v>41</v>
      </c>
      <c r="E44" s="41">
        <v>52813</v>
      </c>
      <c r="F44" s="19"/>
      <c r="G44" s="42">
        <f t="shared" si="0"/>
        <v>52813</v>
      </c>
    </row>
    <row r="45" spans="1:7" ht="15" x14ac:dyDescent="0.2">
      <c r="A45" s="86">
        <v>34</v>
      </c>
      <c r="B45" s="62" t="s">
        <v>90</v>
      </c>
      <c r="C45" s="60">
        <v>1</v>
      </c>
      <c r="D45" s="44" t="s">
        <v>41</v>
      </c>
      <c r="E45" s="41">
        <v>54704</v>
      </c>
      <c r="F45" s="19"/>
      <c r="G45" s="42">
        <f t="shared" si="0"/>
        <v>54704</v>
      </c>
    </row>
    <row r="46" spans="1:7" ht="15" x14ac:dyDescent="0.2">
      <c r="A46" s="86">
        <v>35</v>
      </c>
      <c r="B46" s="62" t="s">
        <v>91</v>
      </c>
      <c r="C46" s="60">
        <v>1</v>
      </c>
      <c r="D46" s="44" t="s">
        <v>41</v>
      </c>
      <c r="E46" s="41">
        <v>144904</v>
      </c>
      <c r="F46" s="19"/>
      <c r="G46" s="42">
        <f t="shared" si="0"/>
        <v>144904</v>
      </c>
    </row>
    <row r="47" spans="1:7" ht="15.75" thickBot="1" x14ac:dyDescent="0.25">
      <c r="A47" s="86">
        <v>36</v>
      </c>
      <c r="B47" s="62" t="s">
        <v>92</v>
      </c>
      <c r="C47" s="60">
        <v>1</v>
      </c>
      <c r="D47" s="44" t="s">
        <v>41</v>
      </c>
      <c r="E47" s="41">
        <v>77984</v>
      </c>
      <c r="F47" s="19"/>
      <c r="G47" s="42">
        <f t="shared" si="0"/>
        <v>77984</v>
      </c>
    </row>
    <row r="48" spans="1:7" ht="19.5" customHeight="1" thickBot="1" x14ac:dyDescent="0.25">
      <c r="A48" s="55" t="s">
        <v>93</v>
      </c>
      <c r="B48" s="56"/>
      <c r="C48" s="56"/>
      <c r="D48" s="56"/>
      <c r="E48" s="56"/>
      <c r="F48" s="56"/>
      <c r="G48" s="57">
        <f t="shared" si="0"/>
        <v>0</v>
      </c>
    </row>
    <row r="49" spans="1:7" ht="15" x14ac:dyDescent="0.25">
      <c r="A49" s="86">
        <v>37</v>
      </c>
      <c r="B49" s="43" t="s">
        <v>94</v>
      </c>
      <c r="C49" s="60">
        <v>1</v>
      </c>
      <c r="D49" s="44" t="s">
        <v>41</v>
      </c>
      <c r="E49" s="41">
        <v>139215</v>
      </c>
      <c r="F49" s="19"/>
      <c r="G49" s="42">
        <f t="shared" si="0"/>
        <v>139215</v>
      </c>
    </row>
    <row r="50" spans="1:7" ht="15" x14ac:dyDescent="0.25">
      <c r="A50" s="86">
        <v>38</v>
      </c>
      <c r="B50" s="43" t="s">
        <v>95</v>
      </c>
      <c r="C50" s="60">
        <v>1</v>
      </c>
      <c r="D50" s="44" t="s">
        <v>41</v>
      </c>
      <c r="E50" s="41">
        <v>121671</v>
      </c>
      <c r="F50" s="19"/>
      <c r="G50" s="42">
        <f t="shared" si="0"/>
        <v>121671</v>
      </c>
    </row>
    <row r="51" spans="1:7" ht="15" x14ac:dyDescent="0.25">
      <c r="A51" s="86">
        <v>39</v>
      </c>
      <c r="B51" s="43" t="s">
        <v>96</v>
      </c>
      <c r="C51" s="60">
        <v>1</v>
      </c>
      <c r="D51" s="44" t="s">
        <v>41</v>
      </c>
      <c r="E51" s="41">
        <v>90056</v>
      </c>
      <c r="F51" s="19"/>
      <c r="G51" s="42">
        <f t="shared" si="0"/>
        <v>90056</v>
      </c>
    </row>
    <row r="52" spans="1:7" ht="15" x14ac:dyDescent="0.25">
      <c r="A52" s="86">
        <v>40</v>
      </c>
      <c r="B52" s="43" t="s">
        <v>97</v>
      </c>
      <c r="C52" s="60">
        <v>1</v>
      </c>
      <c r="D52" s="44" t="s">
        <v>41</v>
      </c>
      <c r="E52" s="41">
        <v>63168</v>
      </c>
      <c r="F52" s="19"/>
      <c r="G52" s="42">
        <f t="shared" si="0"/>
        <v>63168</v>
      </c>
    </row>
    <row r="53" spans="1:7" ht="15" x14ac:dyDescent="0.25">
      <c r="A53" s="86">
        <v>41</v>
      </c>
      <c r="B53" s="43" t="s">
        <v>98</v>
      </c>
      <c r="C53" s="60">
        <v>1</v>
      </c>
      <c r="D53" s="44" t="s">
        <v>41</v>
      </c>
      <c r="E53" s="41">
        <v>52309</v>
      </c>
      <c r="F53" s="19"/>
      <c r="G53" s="42">
        <f t="shared" si="0"/>
        <v>52309</v>
      </c>
    </row>
    <row r="54" spans="1:7" ht="15" x14ac:dyDescent="0.25">
      <c r="A54" s="86">
        <v>42</v>
      </c>
      <c r="B54" s="43" t="s">
        <v>99</v>
      </c>
      <c r="C54" s="60">
        <v>1</v>
      </c>
      <c r="D54" s="44" t="s">
        <v>41</v>
      </c>
      <c r="E54" s="41">
        <v>1210424</v>
      </c>
      <c r="F54" s="19"/>
      <c r="G54" s="42">
        <f t="shared" si="0"/>
        <v>1210424</v>
      </c>
    </row>
    <row r="55" spans="1:7" ht="15" x14ac:dyDescent="0.25">
      <c r="A55" s="86">
        <v>43</v>
      </c>
      <c r="B55" s="43" t="s">
        <v>100</v>
      </c>
      <c r="C55" s="60">
        <v>1</v>
      </c>
      <c r="D55" s="44" t="s">
        <v>41</v>
      </c>
      <c r="E55" s="41">
        <v>707626</v>
      </c>
      <c r="F55" s="19"/>
      <c r="G55" s="42">
        <f t="shared" si="0"/>
        <v>707626</v>
      </c>
    </row>
    <row r="56" spans="1:7" ht="15" x14ac:dyDescent="0.25">
      <c r="A56" s="86">
        <v>44</v>
      </c>
      <c r="B56" s="43" t="s">
        <v>101</v>
      </c>
      <c r="C56" s="60">
        <v>1</v>
      </c>
      <c r="D56" s="44" t="s">
        <v>41</v>
      </c>
      <c r="E56" s="41">
        <v>313114</v>
      </c>
      <c r="F56" s="19"/>
      <c r="G56" s="42">
        <f t="shared" si="0"/>
        <v>313114</v>
      </c>
    </row>
    <row r="57" spans="1:7" ht="15" x14ac:dyDescent="0.25">
      <c r="A57" s="86">
        <v>45</v>
      </c>
      <c r="B57" s="43" t="s">
        <v>102</v>
      </c>
      <c r="C57" s="60">
        <v>1</v>
      </c>
      <c r="D57" s="44" t="s">
        <v>41</v>
      </c>
      <c r="E57" s="41">
        <v>348975</v>
      </c>
      <c r="F57" s="19"/>
      <c r="G57" s="42">
        <f t="shared" si="0"/>
        <v>348975</v>
      </c>
    </row>
    <row r="58" spans="1:7" ht="15" x14ac:dyDescent="0.25">
      <c r="A58" s="86">
        <v>46</v>
      </c>
      <c r="B58" s="43" t="s">
        <v>103</v>
      </c>
      <c r="C58" s="60">
        <v>1</v>
      </c>
      <c r="D58" s="44" t="s">
        <v>41</v>
      </c>
      <c r="E58" s="41">
        <v>245672</v>
      </c>
      <c r="F58" s="19"/>
      <c r="G58" s="42">
        <f t="shared" si="0"/>
        <v>245672</v>
      </c>
    </row>
    <row r="59" spans="1:7" ht="15" x14ac:dyDescent="0.25">
      <c r="A59" s="86">
        <v>47</v>
      </c>
      <c r="B59" s="43" t="s">
        <v>104</v>
      </c>
      <c r="C59" s="60">
        <v>1</v>
      </c>
      <c r="D59" s="44" t="s">
        <v>41</v>
      </c>
      <c r="E59" s="41">
        <v>149925</v>
      </c>
      <c r="F59" s="19"/>
      <c r="G59" s="42">
        <f t="shared" si="0"/>
        <v>149925</v>
      </c>
    </row>
    <row r="60" spans="1:7" ht="15" x14ac:dyDescent="0.25">
      <c r="A60" s="86">
        <v>48</v>
      </c>
      <c r="B60" s="43" t="s">
        <v>105</v>
      </c>
      <c r="C60" s="60">
        <v>1</v>
      </c>
      <c r="D60" s="44" t="s">
        <v>41</v>
      </c>
      <c r="E60" s="41">
        <v>100629</v>
      </c>
      <c r="F60" s="19"/>
      <c r="G60" s="42">
        <f t="shared" si="0"/>
        <v>100629</v>
      </c>
    </row>
    <row r="61" spans="1:7" ht="15" x14ac:dyDescent="0.25">
      <c r="A61" s="86">
        <v>49</v>
      </c>
      <c r="B61" s="43" t="s">
        <v>106</v>
      </c>
      <c r="C61" s="60">
        <v>1</v>
      </c>
      <c r="D61" s="44" t="s">
        <v>41</v>
      </c>
      <c r="E61" s="41">
        <v>78936</v>
      </c>
      <c r="F61" s="19"/>
      <c r="G61" s="42">
        <f t="shared" si="0"/>
        <v>78936</v>
      </c>
    </row>
    <row r="62" spans="1:7" ht="15" x14ac:dyDescent="0.25">
      <c r="A62" s="86">
        <v>50</v>
      </c>
      <c r="B62" s="43" t="s">
        <v>107</v>
      </c>
      <c r="C62" s="60">
        <v>1</v>
      </c>
      <c r="D62" s="44" t="s">
        <v>41</v>
      </c>
      <c r="E62" s="41">
        <v>147650</v>
      </c>
      <c r="F62" s="19"/>
      <c r="G62" s="42">
        <f t="shared" si="0"/>
        <v>147650</v>
      </c>
    </row>
    <row r="63" spans="1:7" ht="30.75" thickBot="1" x14ac:dyDescent="0.3">
      <c r="A63" s="86">
        <v>51</v>
      </c>
      <c r="B63" s="43" t="s">
        <v>115</v>
      </c>
      <c r="C63" s="60">
        <v>1</v>
      </c>
      <c r="D63" s="44" t="s">
        <v>41</v>
      </c>
      <c r="E63" s="41">
        <v>2896839</v>
      </c>
      <c r="F63" s="19"/>
      <c r="G63" s="42">
        <f t="shared" si="0"/>
        <v>2896839</v>
      </c>
    </row>
    <row r="64" spans="1:7" ht="19.5" customHeight="1" thickBot="1" x14ac:dyDescent="0.25">
      <c r="A64" s="55" t="s">
        <v>108</v>
      </c>
      <c r="B64" s="56"/>
      <c r="C64" s="56"/>
      <c r="D64" s="56"/>
      <c r="E64" s="56"/>
      <c r="F64" s="56"/>
      <c r="G64" s="57">
        <f t="shared" si="0"/>
        <v>0</v>
      </c>
    </row>
    <row r="65" spans="1:7" ht="30" x14ac:dyDescent="0.25">
      <c r="A65" s="86">
        <v>52</v>
      </c>
      <c r="B65" s="43" t="s">
        <v>46</v>
      </c>
      <c r="C65" s="60">
        <v>1</v>
      </c>
      <c r="D65" s="44" t="s">
        <v>41</v>
      </c>
      <c r="E65" s="41">
        <v>59513</v>
      </c>
      <c r="F65" s="19"/>
      <c r="G65" s="42">
        <f t="shared" si="0"/>
        <v>59513</v>
      </c>
    </row>
    <row r="66" spans="1:7" ht="15.75" thickBot="1" x14ac:dyDescent="0.3">
      <c r="A66" s="86">
        <v>53</v>
      </c>
      <c r="B66" s="43" t="s">
        <v>47</v>
      </c>
      <c r="C66" s="60">
        <v>1</v>
      </c>
      <c r="D66" s="44" t="s">
        <v>41</v>
      </c>
      <c r="E66" s="41">
        <v>58738</v>
      </c>
      <c r="F66" s="19"/>
      <c r="G66" s="42">
        <f t="shared" si="0"/>
        <v>58738</v>
      </c>
    </row>
    <row r="67" spans="1:7" ht="19.5" customHeight="1" thickBot="1" x14ac:dyDescent="0.25">
      <c r="A67" s="55" t="s">
        <v>109</v>
      </c>
      <c r="B67" s="56"/>
      <c r="C67" s="56"/>
      <c r="D67" s="56"/>
      <c r="E67" s="56"/>
      <c r="F67" s="56"/>
      <c r="G67" s="57">
        <f t="shared" ref="G67:G92" si="1">(C67*E67)+F67</f>
        <v>0</v>
      </c>
    </row>
    <row r="68" spans="1:7" ht="47.25" customHeight="1" thickBot="1" x14ac:dyDescent="0.3">
      <c r="A68" s="86">
        <v>54</v>
      </c>
      <c r="B68" s="43" t="s">
        <v>110</v>
      </c>
      <c r="C68" s="60">
        <v>1</v>
      </c>
      <c r="D68" s="44" t="s">
        <v>43</v>
      </c>
      <c r="E68" s="41">
        <v>67522</v>
      </c>
      <c r="F68" s="19"/>
      <c r="G68" s="42">
        <f t="shared" si="1"/>
        <v>67522</v>
      </c>
    </row>
    <row r="69" spans="1:7" ht="19.5" customHeight="1" thickBot="1" x14ac:dyDescent="0.25">
      <c r="A69" s="55" t="s">
        <v>111</v>
      </c>
      <c r="B69" s="56"/>
      <c r="C69" s="56"/>
      <c r="D69" s="56"/>
      <c r="E69" s="56"/>
      <c r="F69" s="56"/>
      <c r="G69" s="57">
        <f t="shared" si="1"/>
        <v>0</v>
      </c>
    </row>
    <row r="70" spans="1:7" ht="15" x14ac:dyDescent="0.25">
      <c r="A70" s="86">
        <v>55</v>
      </c>
      <c r="B70" s="43" t="s">
        <v>48</v>
      </c>
      <c r="C70" s="60">
        <v>1</v>
      </c>
      <c r="D70" s="44" t="s">
        <v>41</v>
      </c>
      <c r="E70" s="41">
        <v>149172</v>
      </c>
      <c r="F70" s="19"/>
      <c r="G70" s="42">
        <f t="shared" si="1"/>
        <v>149172</v>
      </c>
    </row>
    <row r="71" spans="1:7" ht="15" x14ac:dyDescent="0.25">
      <c r="A71" s="86">
        <v>56</v>
      </c>
      <c r="B71" s="43" t="s">
        <v>49</v>
      </c>
      <c r="C71" s="60">
        <v>1</v>
      </c>
      <c r="D71" s="44" t="s">
        <v>41</v>
      </c>
      <c r="E71" s="41">
        <v>185104</v>
      </c>
      <c r="F71" s="19"/>
      <c r="G71" s="42">
        <f t="shared" si="1"/>
        <v>185104</v>
      </c>
    </row>
    <row r="72" spans="1:7" ht="15" x14ac:dyDescent="0.25">
      <c r="A72" s="86">
        <v>57</v>
      </c>
      <c r="B72" s="43" t="s">
        <v>50</v>
      </c>
      <c r="C72" s="60">
        <v>1</v>
      </c>
      <c r="D72" s="44" t="s">
        <v>41</v>
      </c>
      <c r="E72" s="41">
        <v>345653</v>
      </c>
      <c r="F72" s="19"/>
      <c r="G72" s="42">
        <f t="shared" si="1"/>
        <v>345653</v>
      </c>
    </row>
    <row r="73" spans="1:7" ht="15" x14ac:dyDescent="0.25">
      <c r="A73" s="86">
        <v>58</v>
      </c>
      <c r="B73" s="43" t="s">
        <v>51</v>
      </c>
      <c r="C73" s="60">
        <v>1</v>
      </c>
      <c r="D73" s="44" t="s">
        <v>41</v>
      </c>
      <c r="E73" s="41">
        <v>424398</v>
      </c>
      <c r="F73" s="19"/>
      <c r="G73" s="42">
        <f t="shared" si="1"/>
        <v>424398</v>
      </c>
    </row>
    <row r="74" spans="1:7" ht="30" x14ac:dyDescent="0.25">
      <c r="A74" s="86">
        <v>59</v>
      </c>
      <c r="B74" s="43" t="s">
        <v>112</v>
      </c>
      <c r="C74" s="60">
        <v>1</v>
      </c>
      <c r="D74" s="44" t="s">
        <v>43</v>
      </c>
      <c r="E74" s="41">
        <v>9955</v>
      </c>
      <c r="F74" s="19"/>
      <c r="G74" s="42">
        <f t="shared" si="1"/>
        <v>9955</v>
      </c>
    </row>
    <row r="75" spans="1:7" ht="30" x14ac:dyDescent="0.25">
      <c r="A75" s="86">
        <v>60</v>
      </c>
      <c r="B75" s="43" t="s">
        <v>113</v>
      </c>
      <c r="C75" s="60">
        <v>1</v>
      </c>
      <c r="D75" s="44" t="s">
        <v>41</v>
      </c>
      <c r="E75" s="41">
        <v>93050</v>
      </c>
      <c r="F75" s="19"/>
      <c r="G75" s="42">
        <f t="shared" si="1"/>
        <v>93050</v>
      </c>
    </row>
    <row r="76" spans="1:7" ht="15" x14ac:dyDescent="0.25">
      <c r="A76" s="86">
        <v>61</v>
      </c>
      <c r="B76" s="43" t="s">
        <v>114</v>
      </c>
      <c r="C76" s="60">
        <v>1</v>
      </c>
      <c r="D76" s="44" t="s">
        <v>41</v>
      </c>
      <c r="E76" s="41">
        <v>49456</v>
      </c>
      <c r="F76" s="19"/>
      <c r="G76" s="42">
        <f t="shared" si="1"/>
        <v>49456</v>
      </c>
    </row>
    <row r="77" spans="1:7" ht="15" x14ac:dyDescent="0.25">
      <c r="A77" s="86">
        <v>62</v>
      </c>
      <c r="B77" s="43" t="s">
        <v>52</v>
      </c>
      <c r="C77" s="60">
        <v>1</v>
      </c>
      <c r="D77" s="44" t="s">
        <v>41</v>
      </c>
      <c r="E77" s="41">
        <v>76988</v>
      </c>
      <c r="F77" s="19"/>
      <c r="G77" s="42">
        <f t="shared" si="1"/>
        <v>76988</v>
      </c>
    </row>
    <row r="78" spans="1:7" ht="15" x14ac:dyDescent="0.25">
      <c r="A78" s="86">
        <v>63</v>
      </c>
      <c r="B78" s="43" t="s">
        <v>53</v>
      </c>
      <c r="C78" s="60">
        <v>1</v>
      </c>
      <c r="D78" s="44" t="s">
        <v>43</v>
      </c>
      <c r="E78" s="41">
        <v>4353</v>
      </c>
      <c r="F78" s="19"/>
      <c r="G78" s="42">
        <f t="shared" si="1"/>
        <v>4353</v>
      </c>
    </row>
    <row r="79" spans="1:7" ht="30" x14ac:dyDescent="0.25">
      <c r="A79" s="86">
        <v>64</v>
      </c>
      <c r="B79" s="43" t="s">
        <v>54</v>
      </c>
      <c r="C79" s="60">
        <v>1</v>
      </c>
      <c r="D79" s="44" t="s">
        <v>41</v>
      </c>
      <c r="E79" s="41">
        <v>12717</v>
      </c>
      <c r="F79" s="19"/>
      <c r="G79" s="42">
        <f>(C79*E79)+F79</f>
        <v>12717</v>
      </c>
    </row>
    <row r="80" spans="1:7" ht="30" x14ac:dyDescent="0.25">
      <c r="A80" s="86">
        <v>65</v>
      </c>
      <c r="B80" s="43" t="str">
        <f>'[1]LISTA DE PRECIOS 2026'!C498</f>
        <v>SUMINISTRO E INSTALACIÓN DE GRIFERÍA DE LAVAMANOS (INCLUYE GRIFERÍA TIPO PUSH, ACOPLE Y SIFÓN)</v>
      </c>
      <c r="C80" s="60">
        <v>1</v>
      </c>
      <c r="D80" s="58" t="str">
        <f>'[1]LISTA DE PRECIOS 2026'!D498</f>
        <v>UN</v>
      </c>
      <c r="E80" s="41">
        <f>'[1]LISTA DE PRECIOS 2026'!E498</f>
        <v>315283</v>
      </c>
      <c r="F80" s="19"/>
      <c r="G80" s="42">
        <f t="shared" si="1"/>
        <v>315283</v>
      </c>
    </row>
    <row r="81" spans="1:7" ht="15" x14ac:dyDescent="0.25">
      <c r="A81" s="86">
        <v>66</v>
      </c>
      <c r="B81" s="43" t="str">
        <f>'[1]LISTA DE PRECIOS 2026'!C499</f>
        <v xml:space="preserve">SUMINISTRO E INSTALACIÓN DE GRIFERÍA TIPO PUSH PARA ORINAL LÍNEA INFANTIL </v>
      </c>
      <c r="C81" s="60">
        <v>1</v>
      </c>
      <c r="D81" s="58" t="str">
        <f>'[1]LISTA DE PRECIOS 2026'!D499</f>
        <v>UN</v>
      </c>
      <c r="E81" s="41">
        <f>'[1]LISTA DE PRECIOS 2026'!E499</f>
        <v>271584</v>
      </c>
      <c r="F81" s="19"/>
      <c r="G81" s="42">
        <f t="shared" si="1"/>
        <v>271584</v>
      </c>
    </row>
    <row r="82" spans="1:7" ht="30" x14ac:dyDescent="0.25">
      <c r="A82" s="86">
        <v>67</v>
      </c>
      <c r="B82" s="43" t="str">
        <f>'[1]LISTA DE PRECIOS 2026'!C500</f>
        <v>SUMINISTRO E INSTALACIÓN DE MEZCLADORES TIPO CUELLO DE GANSO DE 8" SENCILLOS PARA LAVAPLATOS</v>
      </c>
      <c r="C82" s="60">
        <v>1</v>
      </c>
      <c r="D82" s="58" t="str">
        <f>'[1]LISTA DE PRECIOS 2026'!D500</f>
        <v>UN</v>
      </c>
      <c r="E82" s="41">
        <f>'[1]LISTA DE PRECIOS 2026'!E500</f>
        <v>95923</v>
      </c>
      <c r="F82" s="19"/>
      <c r="G82" s="42">
        <f t="shared" si="1"/>
        <v>95923</v>
      </c>
    </row>
    <row r="83" spans="1:7" ht="15" x14ac:dyDescent="0.25">
      <c r="A83" s="86">
        <v>68</v>
      </c>
      <c r="B83" s="43" t="str">
        <f>'[1]LISTA DE PRECIOS 2026'!C501</f>
        <v>SUMINISTRO E INSTALACIÓN DE TAPA REGISTRO DE 20 X 20 CM PLÁSTICA</v>
      </c>
      <c r="C83" s="60">
        <v>1</v>
      </c>
      <c r="D83" s="58" t="str">
        <f>'[1]LISTA DE PRECIOS 2026'!D501</f>
        <v>UN</v>
      </c>
      <c r="E83" s="41">
        <f>'[1]LISTA DE PRECIOS 2026'!E501</f>
        <v>31685</v>
      </c>
      <c r="F83" s="19"/>
      <c r="G83" s="42">
        <f t="shared" si="1"/>
        <v>31685</v>
      </c>
    </row>
    <row r="84" spans="1:7" ht="15" x14ac:dyDescent="0.25">
      <c r="A84" s="86">
        <v>69</v>
      </c>
      <c r="B84" s="43" t="str">
        <f>'[1]LISTA DE PRECIOS 2026'!C502</f>
        <v>SUMINISTRO E INSTALACIÓN DE REJILLA CON SOSCO DE 5" A 4"</v>
      </c>
      <c r="C84" s="60">
        <v>1</v>
      </c>
      <c r="D84" s="58" t="str">
        <f>'[1]LISTA DE PRECIOS 2026'!D502</f>
        <v>UN</v>
      </c>
      <c r="E84" s="41">
        <f>'[1]LISTA DE PRECIOS 2026'!E502</f>
        <v>40179</v>
      </c>
      <c r="F84" s="19"/>
      <c r="G84" s="42">
        <f t="shared" si="1"/>
        <v>40179</v>
      </c>
    </row>
    <row r="85" spans="1:7" ht="15" x14ac:dyDescent="0.25">
      <c r="A85" s="86">
        <v>70</v>
      </c>
      <c r="B85" s="43" t="str">
        <f>'[1]LISTA DE PRECIOS 2026'!C503</f>
        <v>SUMINISTRO E INSTALACIÓN DE REJILLA CON SOSCO DE 4" A 3"</v>
      </c>
      <c r="C85" s="60">
        <v>1</v>
      </c>
      <c r="D85" s="58" t="str">
        <f>'[1]LISTA DE PRECIOS 2026'!D503</f>
        <v>UN</v>
      </c>
      <c r="E85" s="41">
        <f>'[1]LISTA DE PRECIOS 2026'!E503</f>
        <v>26256</v>
      </c>
      <c r="F85" s="19"/>
      <c r="G85" s="42">
        <f t="shared" si="1"/>
        <v>26256</v>
      </c>
    </row>
    <row r="86" spans="1:7" ht="15" x14ac:dyDescent="0.25">
      <c r="A86" s="86">
        <v>71</v>
      </c>
      <c r="B86" s="43" t="str">
        <f>'[1]LISTA DE PRECIOS 2026'!C504</f>
        <v>SUMINISTRO E INSTALACIÓN DE REJILLA TIPO CUPULA  DE 5" A 3"</v>
      </c>
      <c r="C86" s="60">
        <v>1</v>
      </c>
      <c r="D86" s="58" t="str">
        <f>'[1]LISTA DE PRECIOS 2026'!D504</f>
        <v>UN</v>
      </c>
      <c r="E86" s="41">
        <f>'[1]LISTA DE PRECIOS 2026'!E504</f>
        <v>36401</v>
      </c>
      <c r="F86" s="19"/>
      <c r="G86" s="42">
        <f t="shared" si="1"/>
        <v>36401</v>
      </c>
    </row>
    <row r="87" spans="1:7" ht="30" x14ac:dyDescent="0.25">
      <c r="A87" s="86">
        <v>72</v>
      </c>
      <c r="B87" s="43" t="str">
        <f>'[1]LISTA DE PRECIOS 2026'!C505</f>
        <v>SUMINISTRO E INSTALACIÓN DE GRIFERÍA COMPLETA PARA TANQUE DE RESERVA INCLUYE CONEXIONES Y ACCESORIOS</v>
      </c>
      <c r="C87" s="60">
        <v>1</v>
      </c>
      <c r="D87" s="58" t="str">
        <f>'[1]LISTA DE PRECIOS 2026'!D505</f>
        <v>UN</v>
      </c>
      <c r="E87" s="41">
        <f>'[1]LISTA DE PRECIOS 2026'!E505</f>
        <v>597981</v>
      </c>
      <c r="F87" s="19"/>
      <c r="G87" s="42">
        <f t="shared" si="1"/>
        <v>597981</v>
      </c>
    </row>
    <row r="88" spans="1:7" ht="15" x14ac:dyDescent="0.25">
      <c r="A88" s="86">
        <v>73</v>
      </c>
      <c r="B88" s="43" t="str">
        <f>'[1]LISTA DE PRECIOS 2026'!C506</f>
        <v>SUMINISTRO E INSTALACIÓN DE LLAVE DE PEDAL PARA LAVAMANOS O LAVAPLATOS</v>
      </c>
      <c r="C88" s="60">
        <v>1</v>
      </c>
      <c r="D88" s="58" t="str">
        <f>'[1]LISTA DE PRECIOS 2026'!D506</f>
        <v>UN</v>
      </c>
      <c r="E88" s="41">
        <f>'[1]LISTA DE PRECIOS 2026'!E506</f>
        <v>211366</v>
      </c>
      <c r="F88" s="19"/>
      <c r="G88" s="42">
        <f t="shared" si="1"/>
        <v>211366</v>
      </c>
    </row>
    <row r="89" spans="1:7" ht="30" x14ac:dyDescent="0.25">
      <c r="A89" s="86">
        <v>74</v>
      </c>
      <c r="B89" s="43" t="str">
        <f>'[1]LISTA DE PRECIOS 2026'!C507</f>
        <v>SUMINISTRO E INSTALACIÓN DE ASIENTO PARA SANITARIO CON TAPA COLOR BLANCO</v>
      </c>
      <c r="C89" s="60">
        <v>1</v>
      </c>
      <c r="D89" s="58" t="str">
        <f>'[1]LISTA DE PRECIOS 2026'!D507</f>
        <v>UN</v>
      </c>
      <c r="E89" s="41">
        <f>'[1]LISTA DE PRECIOS 2026'!E507</f>
        <v>97798</v>
      </c>
      <c r="F89" s="19"/>
      <c r="G89" s="42">
        <f t="shared" si="1"/>
        <v>97798</v>
      </c>
    </row>
    <row r="90" spans="1:7" ht="45" x14ac:dyDescent="0.25">
      <c r="A90" s="86">
        <v>75</v>
      </c>
      <c r="B90" s="43" t="str">
        <f>'[1]LISTA DE PRECIOS 2026'!C513</f>
        <v>SUMINISTRO E INSTALACIÓN GRIFERÍA INDUSTRIAL, DUCHA PRE-LAVADO O PRE-RINSE (INCLUYE SILICONA, TEFLÓN, CANASTILLA, DESAGÜE, SIFÓN EN P, ACOFLEX, TRANSPORTE, MANO DE OBRA).</v>
      </c>
      <c r="C90" s="60">
        <v>1</v>
      </c>
      <c r="D90" s="58" t="str">
        <f>'[1]LISTA DE PRECIOS 2026'!D513</f>
        <v>UN</v>
      </c>
      <c r="E90" s="41">
        <f>'[1]LISTA DE PRECIOS 2026'!E513</f>
        <v>1733685</v>
      </c>
      <c r="F90" s="19"/>
      <c r="G90" s="42">
        <f t="shared" ref="G90:G93" si="2">(C90*E90)+F90</f>
        <v>1733685</v>
      </c>
    </row>
    <row r="91" spans="1:7" ht="30" x14ac:dyDescent="0.25">
      <c r="A91" s="86">
        <v>76</v>
      </c>
      <c r="B91" s="43" t="s">
        <v>116</v>
      </c>
      <c r="C91" s="60">
        <v>1</v>
      </c>
      <c r="D91" s="58" t="s">
        <v>43</v>
      </c>
      <c r="E91" s="41">
        <v>621409</v>
      </c>
      <c r="F91" s="19"/>
      <c r="G91" s="42">
        <f t="shared" si="1"/>
        <v>621409</v>
      </c>
    </row>
    <row r="92" spans="1:7" ht="30" x14ac:dyDescent="0.25">
      <c r="A92" s="86">
        <v>77</v>
      </c>
      <c r="B92" s="43" t="s">
        <v>117</v>
      </c>
      <c r="C92" s="60">
        <v>1</v>
      </c>
      <c r="D92" s="58" t="s">
        <v>43</v>
      </c>
      <c r="E92" s="41">
        <v>896885</v>
      </c>
      <c r="F92" s="19"/>
      <c r="G92" s="42">
        <f t="shared" si="1"/>
        <v>896885</v>
      </c>
    </row>
    <row r="93" spans="1:7" ht="45" x14ac:dyDescent="0.25">
      <c r="A93" s="86">
        <v>78</v>
      </c>
      <c r="B93" s="43" t="s">
        <v>118</v>
      </c>
      <c r="C93" s="60">
        <v>1</v>
      </c>
      <c r="D93" s="58" t="s">
        <v>43</v>
      </c>
      <c r="E93" s="41">
        <v>16199</v>
      </c>
      <c r="F93" s="19"/>
      <c r="G93" s="42">
        <f t="shared" si="2"/>
        <v>16199</v>
      </c>
    </row>
    <row r="94" spans="1:7" ht="13.5" thickBot="1" x14ac:dyDescent="0.25">
      <c r="A94" s="4"/>
      <c r="B94" s="5" t="s">
        <v>2</v>
      </c>
      <c r="C94" s="6"/>
      <c r="D94" s="6"/>
      <c r="E94" s="7">
        <f>SUM(E6:E93)</f>
        <v>15863434</v>
      </c>
      <c r="F94" s="7">
        <f>SUM(F6:F93)</f>
        <v>0</v>
      </c>
      <c r="G94" s="88">
        <f>SUM(G6:G93)</f>
        <v>15863434</v>
      </c>
    </row>
    <row r="95" spans="1:7" ht="17.25" customHeight="1" thickBot="1" x14ac:dyDescent="0.25">
      <c r="A95" s="8"/>
      <c r="B95" s="9"/>
      <c r="C95" s="10"/>
      <c r="D95" s="10"/>
      <c r="E95" s="11"/>
      <c r="F95" s="11"/>
      <c r="G95" s="12"/>
    </row>
    <row r="96" spans="1:7" ht="45" customHeight="1" thickBot="1" x14ac:dyDescent="0.25">
      <c r="A96" s="38" t="s">
        <v>10</v>
      </c>
      <c r="B96" s="39"/>
      <c r="C96" s="39"/>
      <c r="D96" s="39"/>
      <c r="E96" s="39"/>
      <c r="F96" s="39"/>
      <c r="G96" s="40"/>
    </row>
    <row r="97" spans="1:7" x14ac:dyDescent="0.2">
      <c r="A97" s="8"/>
      <c r="B97" s="9"/>
      <c r="C97" s="10"/>
      <c r="D97" s="10"/>
      <c r="E97" s="11"/>
      <c r="F97" s="11"/>
      <c r="G97" s="12"/>
    </row>
    <row r="98" spans="1:7" x14ac:dyDescent="0.2">
      <c r="A98" s="26" t="s">
        <v>11</v>
      </c>
      <c r="B98" s="26"/>
      <c r="C98" s="26"/>
      <c r="D98" s="26"/>
      <c r="E98" s="26"/>
      <c r="F98" s="26"/>
      <c r="G98" s="26"/>
    </row>
    <row r="99" spans="1:7" x14ac:dyDescent="0.2">
      <c r="A99" s="26" t="s">
        <v>12</v>
      </c>
      <c r="B99" s="26"/>
      <c r="C99" s="26"/>
      <c r="D99" s="26"/>
      <c r="E99" s="26"/>
      <c r="F99" s="26"/>
      <c r="G99" s="26"/>
    </row>
    <row r="100" spans="1:7" x14ac:dyDescent="0.2">
      <c r="A100" s="26" t="s">
        <v>13</v>
      </c>
      <c r="B100" s="26"/>
      <c r="C100" s="26"/>
      <c r="D100" s="26"/>
      <c r="E100" s="26"/>
      <c r="F100" s="26"/>
      <c r="G100" s="26"/>
    </row>
    <row r="101" spans="1:7" x14ac:dyDescent="0.2">
      <c r="A101" s="26" t="s">
        <v>14</v>
      </c>
      <c r="B101" s="26"/>
      <c r="C101" s="26"/>
      <c r="D101" s="26"/>
      <c r="E101" s="26"/>
      <c r="F101" s="26"/>
      <c r="G101" s="26"/>
    </row>
    <row r="102" spans="1:7" ht="25.5" customHeight="1" x14ac:dyDescent="0.2">
      <c r="A102" s="26" t="s">
        <v>122</v>
      </c>
      <c r="B102" s="26"/>
      <c r="C102" s="26"/>
      <c r="D102" s="26"/>
      <c r="E102" s="26"/>
      <c r="F102" s="26"/>
      <c r="G102" s="26"/>
    </row>
    <row r="103" spans="1:7" x14ac:dyDescent="0.2">
      <c r="A103" s="26" t="s">
        <v>123</v>
      </c>
      <c r="B103" s="26"/>
      <c r="C103" s="26"/>
      <c r="D103" s="26"/>
      <c r="E103" s="26"/>
      <c r="F103" s="26"/>
      <c r="G103" s="26"/>
    </row>
    <row r="104" spans="1:7" ht="13.5" thickBot="1" x14ac:dyDescent="0.25"/>
    <row r="105" spans="1:7" ht="15" x14ac:dyDescent="0.2">
      <c r="B105" s="81" t="s">
        <v>124</v>
      </c>
      <c r="C105" s="76"/>
      <c r="D105" s="76"/>
      <c r="E105" s="76"/>
      <c r="F105" s="77"/>
    </row>
    <row r="106" spans="1:7" ht="15" x14ac:dyDescent="0.2">
      <c r="B106" s="82"/>
      <c r="C106" s="75"/>
      <c r="D106" s="75"/>
      <c r="E106" s="75"/>
      <c r="F106" s="78"/>
    </row>
    <row r="107" spans="1:7" ht="15" x14ac:dyDescent="0.2">
      <c r="B107" s="82" t="s">
        <v>17</v>
      </c>
      <c r="C107" s="75"/>
      <c r="D107" s="75"/>
      <c r="E107" s="75"/>
      <c r="F107" s="78"/>
    </row>
    <row r="108" spans="1:7" ht="15" x14ac:dyDescent="0.2">
      <c r="B108" s="82" t="s">
        <v>18</v>
      </c>
      <c r="C108" s="75"/>
      <c r="D108" s="75"/>
      <c r="E108" s="75"/>
      <c r="F108" s="78"/>
    </row>
    <row r="109" spans="1:7" ht="15" x14ac:dyDescent="0.2">
      <c r="B109" s="82" t="s">
        <v>125</v>
      </c>
      <c r="C109" s="75"/>
      <c r="D109" s="75"/>
      <c r="E109" s="75"/>
      <c r="F109" s="78"/>
    </row>
    <row r="110" spans="1:7" ht="15" x14ac:dyDescent="0.2">
      <c r="B110" s="82" t="s">
        <v>20</v>
      </c>
      <c r="C110" s="75"/>
      <c r="D110" s="75"/>
      <c r="E110" s="75"/>
      <c r="F110" s="78"/>
    </row>
    <row r="111" spans="1:7" ht="15" x14ac:dyDescent="0.2">
      <c r="B111" s="82" t="s">
        <v>21</v>
      </c>
      <c r="C111" s="75"/>
      <c r="D111" s="75"/>
      <c r="E111" s="75"/>
      <c r="F111" s="78"/>
    </row>
    <row r="112" spans="1:7" ht="15" x14ac:dyDescent="0.2">
      <c r="B112" s="82" t="s">
        <v>126</v>
      </c>
      <c r="C112" s="75"/>
      <c r="D112" s="75"/>
      <c r="E112" s="75"/>
      <c r="F112" s="78"/>
    </row>
    <row r="113" spans="2:6" ht="15" x14ac:dyDescent="0.2">
      <c r="B113" s="82"/>
      <c r="C113" s="75"/>
      <c r="D113" s="75"/>
      <c r="E113" s="75"/>
      <c r="F113" s="78"/>
    </row>
    <row r="114" spans="2:6" ht="37.5" customHeight="1" x14ac:dyDescent="0.2">
      <c r="B114" s="82" t="s">
        <v>24</v>
      </c>
      <c r="C114" s="75"/>
      <c r="D114" s="75"/>
      <c r="E114" s="75"/>
      <c r="F114" s="78"/>
    </row>
    <row r="115" spans="2:6" ht="15.75" thickBot="1" x14ac:dyDescent="0.25">
      <c r="B115" s="83" t="s">
        <v>25</v>
      </c>
      <c r="C115" s="79"/>
      <c r="D115" s="79"/>
      <c r="E115" s="79"/>
      <c r="F115" s="80"/>
    </row>
  </sheetData>
  <mergeCells count="33">
    <mergeCell ref="C114:F114"/>
    <mergeCell ref="C115:F115"/>
    <mergeCell ref="C109:F109"/>
    <mergeCell ref="C110:F110"/>
    <mergeCell ref="C111:F111"/>
    <mergeCell ref="C112:F112"/>
    <mergeCell ref="C113:F113"/>
    <mergeCell ref="A69:G69"/>
    <mergeCell ref="C105:F105"/>
    <mergeCell ref="C106:F106"/>
    <mergeCell ref="C107:F107"/>
    <mergeCell ref="C108:F108"/>
    <mergeCell ref="A36:G36"/>
    <mergeCell ref="A41:G41"/>
    <mergeCell ref="A48:G48"/>
    <mergeCell ref="A64:G64"/>
    <mergeCell ref="A67:G67"/>
    <mergeCell ref="A103:G103"/>
    <mergeCell ref="A2:G2"/>
    <mergeCell ref="A3:G3"/>
    <mergeCell ref="A4:B4"/>
    <mergeCell ref="C4:G4"/>
    <mergeCell ref="A5:B5"/>
    <mergeCell ref="A96:G96"/>
    <mergeCell ref="A98:G98"/>
    <mergeCell ref="A99:G99"/>
    <mergeCell ref="A100:G100"/>
    <mergeCell ref="A101:G101"/>
    <mergeCell ref="A102:G102"/>
    <mergeCell ref="A12:G12"/>
    <mergeCell ref="A7:G7"/>
    <mergeCell ref="A6:G6"/>
    <mergeCell ref="A26:G26"/>
  </mergeCells>
  <pageMargins left="0.19685039370078741" right="0.19685039370078741" top="0.19685039370078741" bottom="0.19685039370078741" header="0.31496062992125984" footer="0.31496062992125984"/>
  <pageSetup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opLeftCell="C9" zoomScale="130" zoomScaleNormal="130" workbookViewId="0">
      <selection activeCell="A17" sqref="A17:G17"/>
    </sheetView>
  </sheetViews>
  <sheetFormatPr baseColWidth="10" defaultRowHeight="12.75" x14ac:dyDescent="0.2"/>
  <cols>
    <col min="1" max="1" width="6.5703125" style="1" customWidth="1"/>
    <col min="2" max="2" width="76.7109375" style="2" customWidth="1"/>
    <col min="3" max="3" width="9" style="2" customWidth="1"/>
    <col min="4" max="4" width="6.5703125" style="2" customWidth="1"/>
    <col min="5" max="5" width="12.42578125" style="2" customWidth="1"/>
    <col min="6" max="6" width="11.42578125" style="2"/>
    <col min="7" max="7" width="17" style="2" customWidth="1"/>
    <col min="8" max="8" width="11.140625" style="2" customWidth="1"/>
    <col min="9" max="10" width="14.42578125" style="2" bestFit="1" customWidth="1"/>
    <col min="11" max="11" width="15.42578125" style="2" bestFit="1" customWidth="1"/>
    <col min="12" max="12" width="11.42578125" style="2"/>
    <col min="13" max="13" width="14.42578125" style="2" bestFit="1" customWidth="1"/>
    <col min="14" max="14" width="20.140625" style="2" bestFit="1" customWidth="1"/>
    <col min="15" max="15" width="14.42578125" style="2" bestFit="1" customWidth="1"/>
    <col min="16" max="16384" width="11.42578125" style="2"/>
  </cols>
  <sheetData>
    <row r="1" spans="1:15" ht="13.5" hidden="1" thickBot="1" x14ac:dyDescent="0.25">
      <c r="N1" s="2">
        <f>SUM(O6:O14)</f>
        <v>9874632</v>
      </c>
    </row>
    <row r="2" spans="1:15" ht="50.25" customHeight="1" thickBot="1" x14ac:dyDescent="0.25">
      <c r="A2" s="27" t="s">
        <v>27</v>
      </c>
      <c r="B2" s="28"/>
      <c r="C2" s="28"/>
      <c r="D2" s="28"/>
      <c r="E2" s="28"/>
      <c r="F2" s="28"/>
      <c r="G2" s="29"/>
    </row>
    <row r="3" spans="1:15" ht="21" customHeight="1" thickBot="1" x14ac:dyDescent="0.25">
      <c r="A3" s="30" t="s">
        <v>9</v>
      </c>
      <c r="B3" s="31"/>
      <c r="C3" s="31"/>
      <c r="D3" s="31"/>
      <c r="E3" s="31"/>
      <c r="F3" s="31"/>
      <c r="G3" s="32"/>
    </row>
    <row r="4" spans="1:15" ht="76.5" customHeight="1" thickBot="1" x14ac:dyDescent="0.25">
      <c r="A4" s="33" t="s">
        <v>8</v>
      </c>
      <c r="B4" s="34"/>
      <c r="C4" s="35" t="s">
        <v>37</v>
      </c>
      <c r="D4" s="35"/>
      <c r="E4" s="35"/>
      <c r="F4" s="35"/>
      <c r="G4" s="36"/>
    </row>
    <row r="5" spans="1:15" ht="45.75" thickBot="1" x14ac:dyDescent="0.25">
      <c r="A5" s="37" t="s">
        <v>1</v>
      </c>
      <c r="B5" s="37"/>
      <c r="C5" s="15" t="s">
        <v>0</v>
      </c>
      <c r="D5" s="16" t="s">
        <v>5</v>
      </c>
      <c r="E5" s="16" t="s">
        <v>6</v>
      </c>
      <c r="F5" s="16" t="s">
        <v>4</v>
      </c>
      <c r="G5" s="14" t="s">
        <v>7</v>
      </c>
      <c r="K5" s="24" t="s">
        <v>38</v>
      </c>
      <c r="M5" s="2" t="s">
        <v>40</v>
      </c>
      <c r="N5" s="24" t="s">
        <v>39</v>
      </c>
    </row>
    <row r="6" spans="1:15" ht="15" x14ac:dyDescent="0.25">
      <c r="A6" s="18">
        <v>1</v>
      </c>
      <c r="B6" s="23" t="s">
        <v>32</v>
      </c>
      <c r="C6" s="22">
        <v>2</v>
      </c>
      <c r="D6" s="3"/>
      <c r="E6" s="19">
        <f>+O6/2</f>
        <v>348320</v>
      </c>
      <c r="F6" s="19"/>
      <c r="G6" s="20">
        <f t="shared" ref="G6:G13" si="0">+(C6*E6)+F6</f>
        <v>696640</v>
      </c>
      <c r="I6" s="21">
        <v>360000</v>
      </c>
      <c r="J6" s="21">
        <v>320000</v>
      </c>
      <c r="K6" s="24">
        <f>+I6*C6</f>
        <v>720000</v>
      </c>
      <c r="L6" s="2">
        <f>+J6*5.2%</f>
        <v>16640</v>
      </c>
      <c r="M6" s="21">
        <f>+J6+L6</f>
        <v>336640</v>
      </c>
      <c r="N6" s="24">
        <f>+M6*C6</f>
        <v>673280</v>
      </c>
      <c r="O6" s="2">
        <f>+(K6+N6)/2</f>
        <v>696640</v>
      </c>
    </row>
    <row r="7" spans="1:15" ht="30" x14ac:dyDescent="0.25">
      <c r="A7" s="18">
        <v>2</v>
      </c>
      <c r="B7" s="23" t="s">
        <v>30</v>
      </c>
      <c r="C7" s="22">
        <v>2</v>
      </c>
      <c r="D7" s="3"/>
      <c r="E7" s="19">
        <f>+O7/2</f>
        <v>343320</v>
      </c>
      <c r="F7" s="19"/>
      <c r="G7" s="20">
        <f t="shared" si="0"/>
        <v>686640</v>
      </c>
      <c r="I7" s="21">
        <v>350000</v>
      </c>
      <c r="J7" s="21">
        <v>320000</v>
      </c>
      <c r="K7" s="24">
        <f t="shared" ref="K7:K14" si="1">+I7*C7</f>
        <v>700000</v>
      </c>
      <c r="L7" s="2">
        <f t="shared" ref="L7:L14" si="2">+J7*5.2%</f>
        <v>16640</v>
      </c>
      <c r="M7" s="21">
        <f t="shared" ref="M7:M14" si="3">+J7+L7</f>
        <v>336640</v>
      </c>
      <c r="N7" s="24">
        <f t="shared" ref="N7:N14" si="4">+M7*C7</f>
        <v>673280</v>
      </c>
      <c r="O7" s="2">
        <f t="shared" ref="O7:O14" si="5">+(K7+N7)/2</f>
        <v>686640</v>
      </c>
    </row>
    <row r="8" spans="1:15" ht="15" x14ac:dyDescent="0.25">
      <c r="A8" s="18">
        <v>3</v>
      </c>
      <c r="B8" s="23" t="s">
        <v>31</v>
      </c>
      <c r="C8" s="22">
        <v>1</v>
      </c>
      <c r="D8" s="3"/>
      <c r="E8" s="19">
        <f>+O8/1</f>
        <v>363320</v>
      </c>
      <c r="F8" s="19"/>
      <c r="G8" s="20">
        <f t="shared" si="0"/>
        <v>363320</v>
      </c>
      <c r="H8" s="17"/>
      <c r="I8" s="21">
        <v>390000</v>
      </c>
      <c r="J8" s="21">
        <v>320000</v>
      </c>
      <c r="K8" s="24">
        <f t="shared" si="1"/>
        <v>390000</v>
      </c>
      <c r="L8" s="2">
        <f t="shared" si="2"/>
        <v>16640</v>
      </c>
      <c r="M8" s="21">
        <f t="shared" si="3"/>
        <v>336640</v>
      </c>
      <c r="N8" s="24">
        <f t="shared" si="4"/>
        <v>336640</v>
      </c>
      <c r="O8" s="2">
        <f t="shared" si="5"/>
        <v>363320</v>
      </c>
    </row>
    <row r="9" spans="1:15" ht="60" x14ac:dyDescent="0.25">
      <c r="A9" s="18">
        <v>4</v>
      </c>
      <c r="B9" s="23" t="s">
        <v>33</v>
      </c>
      <c r="C9" s="22">
        <v>2</v>
      </c>
      <c r="D9" s="3"/>
      <c r="E9" s="19">
        <f>+O9/2</f>
        <v>400140</v>
      </c>
      <c r="F9" s="19"/>
      <c r="G9" s="20">
        <f t="shared" si="0"/>
        <v>800280</v>
      </c>
      <c r="I9" s="21">
        <v>390000</v>
      </c>
      <c r="J9" s="21">
        <v>390000</v>
      </c>
      <c r="K9" s="24">
        <f t="shared" si="1"/>
        <v>780000</v>
      </c>
      <c r="L9" s="2">
        <f t="shared" si="2"/>
        <v>20280</v>
      </c>
      <c r="M9" s="21">
        <f t="shared" si="3"/>
        <v>410280</v>
      </c>
      <c r="N9" s="24">
        <f t="shared" si="4"/>
        <v>820560</v>
      </c>
      <c r="O9" s="2">
        <f t="shared" si="5"/>
        <v>800280</v>
      </c>
    </row>
    <row r="10" spans="1:15" ht="30" x14ac:dyDescent="0.25">
      <c r="A10" s="18">
        <v>5</v>
      </c>
      <c r="B10" s="23" t="s">
        <v>29</v>
      </c>
      <c r="C10" s="22">
        <v>2</v>
      </c>
      <c r="D10" s="3"/>
      <c r="E10" s="19">
        <f>+O10/2</f>
        <v>374100</v>
      </c>
      <c r="F10" s="19"/>
      <c r="G10" s="20">
        <f t="shared" si="0"/>
        <v>748200</v>
      </c>
      <c r="I10" s="21">
        <v>380000</v>
      </c>
      <c r="J10" s="21">
        <v>350000</v>
      </c>
      <c r="K10" s="24">
        <f t="shared" si="1"/>
        <v>760000</v>
      </c>
      <c r="L10" s="2">
        <f t="shared" si="2"/>
        <v>18200</v>
      </c>
      <c r="M10" s="21">
        <f t="shared" si="3"/>
        <v>368200</v>
      </c>
      <c r="N10" s="24">
        <f t="shared" si="4"/>
        <v>736400</v>
      </c>
      <c r="O10" s="2">
        <f t="shared" si="5"/>
        <v>748200</v>
      </c>
    </row>
    <row r="11" spans="1:15" ht="60" x14ac:dyDescent="0.25">
      <c r="A11" s="18">
        <v>6</v>
      </c>
      <c r="B11" s="23" t="s">
        <v>34</v>
      </c>
      <c r="C11" s="22">
        <v>30</v>
      </c>
      <c r="D11" s="3"/>
      <c r="E11" s="19">
        <f>+O11/30</f>
        <v>22572</v>
      </c>
      <c r="F11" s="19"/>
      <c r="G11" s="20">
        <f t="shared" si="0"/>
        <v>677160</v>
      </c>
      <c r="I11" s="21">
        <v>22000</v>
      </c>
      <c r="J11" s="21">
        <v>22000</v>
      </c>
      <c r="K11" s="24">
        <f t="shared" si="1"/>
        <v>660000</v>
      </c>
      <c r="L11" s="2">
        <f t="shared" si="2"/>
        <v>1144</v>
      </c>
      <c r="M11" s="21">
        <f t="shared" si="3"/>
        <v>23144</v>
      </c>
      <c r="N11" s="24">
        <f t="shared" si="4"/>
        <v>694320</v>
      </c>
      <c r="O11" s="2">
        <f t="shared" si="5"/>
        <v>677160</v>
      </c>
    </row>
    <row r="12" spans="1:15" ht="60" x14ac:dyDescent="0.25">
      <c r="A12" s="18">
        <v>7</v>
      </c>
      <c r="B12" s="23" t="s">
        <v>35</v>
      </c>
      <c r="C12" s="22">
        <v>8</v>
      </c>
      <c r="D12" s="3"/>
      <c r="E12" s="19">
        <f>+O12/8</f>
        <v>107340</v>
      </c>
      <c r="F12" s="19"/>
      <c r="G12" s="20">
        <f t="shared" si="0"/>
        <v>858720</v>
      </c>
      <c r="I12" s="21">
        <v>120000</v>
      </c>
      <c r="J12" s="21">
        <v>90000</v>
      </c>
      <c r="K12" s="24">
        <f t="shared" si="1"/>
        <v>960000</v>
      </c>
      <c r="L12" s="2">
        <f t="shared" si="2"/>
        <v>4680</v>
      </c>
      <c r="M12" s="21">
        <f t="shared" si="3"/>
        <v>94680</v>
      </c>
      <c r="N12" s="24">
        <f t="shared" si="4"/>
        <v>757440</v>
      </c>
      <c r="O12" s="2">
        <f t="shared" si="5"/>
        <v>858720</v>
      </c>
    </row>
    <row r="13" spans="1:15" ht="60" x14ac:dyDescent="0.25">
      <c r="A13" s="18">
        <v>8</v>
      </c>
      <c r="B13" s="23" t="s">
        <v>36</v>
      </c>
      <c r="C13" s="22">
        <v>4</v>
      </c>
      <c r="D13" s="3"/>
      <c r="E13" s="19">
        <f>+O13/4</f>
        <v>22572</v>
      </c>
      <c r="F13" s="19"/>
      <c r="G13" s="20">
        <f t="shared" si="0"/>
        <v>90288</v>
      </c>
      <c r="I13" s="21">
        <v>22000</v>
      </c>
      <c r="J13" s="21">
        <v>22000</v>
      </c>
      <c r="K13" s="24">
        <f t="shared" si="1"/>
        <v>88000</v>
      </c>
      <c r="L13" s="2">
        <f t="shared" si="2"/>
        <v>1144</v>
      </c>
      <c r="M13" s="21">
        <f t="shared" si="3"/>
        <v>23144</v>
      </c>
      <c r="N13" s="24">
        <f t="shared" si="4"/>
        <v>92576</v>
      </c>
      <c r="O13" s="2">
        <f t="shared" si="5"/>
        <v>90288</v>
      </c>
    </row>
    <row r="14" spans="1:15" ht="76.5" customHeight="1" x14ac:dyDescent="0.25">
      <c r="A14" s="18">
        <v>9</v>
      </c>
      <c r="B14" s="23" t="s">
        <v>28</v>
      </c>
      <c r="C14" s="22">
        <v>3</v>
      </c>
      <c r="D14" s="3" t="s">
        <v>3</v>
      </c>
      <c r="E14" s="19">
        <f>+O14/3</f>
        <v>1651128</v>
      </c>
      <c r="F14" s="19"/>
      <c r="G14" s="20">
        <f>+(C14*E14)+F14</f>
        <v>4953384</v>
      </c>
      <c r="I14" s="21">
        <v>1800000</v>
      </c>
      <c r="J14" s="21">
        <v>1428000</v>
      </c>
      <c r="K14" s="24">
        <f t="shared" si="1"/>
        <v>5400000</v>
      </c>
      <c r="L14" s="2">
        <f t="shared" si="2"/>
        <v>74256</v>
      </c>
      <c r="M14" s="21">
        <f t="shared" si="3"/>
        <v>1502256</v>
      </c>
      <c r="N14" s="24">
        <f t="shared" si="4"/>
        <v>4506768</v>
      </c>
      <c r="O14" s="2">
        <f t="shared" si="5"/>
        <v>4953384</v>
      </c>
    </row>
    <row r="15" spans="1:15" ht="13.5" thickBot="1" x14ac:dyDescent="0.25">
      <c r="A15" s="4"/>
      <c r="B15" s="5" t="s">
        <v>2</v>
      </c>
      <c r="C15" s="6"/>
      <c r="D15" s="6"/>
      <c r="E15" s="7">
        <f>SUM(E6:E14)</f>
        <v>3632812</v>
      </c>
      <c r="F15" s="7">
        <f>SUM(F6:F14)</f>
        <v>0</v>
      </c>
      <c r="G15" s="7">
        <f>SUM(G6:G14)</f>
        <v>9874632</v>
      </c>
      <c r="J15" s="21"/>
      <c r="K15" s="21">
        <f>SUM(K6:K14)</f>
        <v>10458000</v>
      </c>
      <c r="N15" s="21">
        <f>SUM(N6:N14)</f>
        <v>9291264</v>
      </c>
      <c r="O15" s="25">
        <f>SUM(O6:O14)</f>
        <v>9874632</v>
      </c>
    </row>
    <row r="16" spans="1:15" ht="17.25" customHeight="1" thickBot="1" x14ac:dyDescent="0.25">
      <c r="A16" s="8"/>
      <c r="B16" s="9"/>
      <c r="C16" s="10"/>
      <c r="D16" s="10"/>
      <c r="E16" s="11"/>
      <c r="F16" s="11"/>
      <c r="G16" s="12"/>
      <c r="N16" s="21">
        <f>+K15+N15</f>
        <v>19749264</v>
      </c>
    </row>
    <row r="17" spans="1:14" ht="45" customHeight="1" thickBot="1" x14ac:dyDescent="0.25">
      <c r="A17" s="38" t="s">
        <v>10</v>
      </c>
      <c r="B17" s="39"/>
      <c r="C17" s="39"/>
      <c r="D17" s="39"/>
      <c r="E17" s="39"/>
      <c r="F17" s="39"/>
      <c r="G17" s="40"/>
      <c r="N17" s="2">
        <f>+N16/2</f>
        <v>9874632</v>
      </c>
    </row>
    <row r="18" spans="1:14" x14ac:dyDescent="0.2">
      <c r="A18" s="8"/>
      <c r="B18" s="9"/>
      <c r="C18" s="10"/>
      <c r="D18" s="10"/>
      <c r="E18" s="11"/>
      <c r="F18" s="11"/>
      <c r="G18" s="12"/>
    </row>
    <row r="19" spans="1:14" x14ac:dyDescent="0.2">
      <c r="A19" s="26" t="s">
        <v>11</v>
      </c>
      <c r="B19" s="26"/>
      <c r="C19" s="26"/>
      <c r="D19" s="26"/>
      <c r="E19" s="26"/>
      <c r="F19" s="26"/>
      <c r="G19" s="26"/>
    </row>
    <row r="20" spans="1:14" x14ac:dyDescent="0.2">
      <c r="A20" s="26" t="s">
        <v>12</v>
      </c>
      <c r="B20" s="26"/>
      <c r="C20" s="26"/>
      <c r="D20" s="26"/>
      <c r="E20" s="26"/>
      <c r="F20" s="26"/>
      <c r="G20" s="26"/>
    </row>
    <row r="21" spans="1:14" x14ac:dyDescent="0.2">
      <c r="A21" s="26" t="s">
        <v>13</v>
      </c>
      <c r="B21" s="26"/>
      <c r="C21" s="26"/>
      <c r="D21" s="26"/>
      <c r="E21" s="26"/>
      <c r="F21" s="26"/>
      <c r="G21" s="26"/>
    </row>
    <row r="22" spans="1:14" x14ac:dyDescent="0.2">
      <c r="A22" s="26" t="s">
        <v>14</v>
      </c>
      <c r="B22" s="26"/>
      <c r="C22" s="26"/>
      <c r="D22" s="26"/>
      <c r="E22" s="26"/>
      <c r="F22" s="26"/>
      <c r="G22" s="26"/>
    </row>
    <row r="23" spans="1:14" x14ac:dyDescent="0.2">
      <c r="A23" s="26" t="s">
        <v>15</v>
      </c>
      <c r="B23" s="26"/>
      <c r="C23" s="26"/>
      <c r="D23" s="26"/>
      <c r="E23" s="26"/>
      <c r="F23" s="26"/>
      <c r="G23" s="26"/>
    </row>
    <row r="24" spans="1:14" x14ac:dyDescent="0.2">
      <c r="A24" s="26" t="s">
        <v>26</v>
      </c>
      <c r="B24" s="26"/>
      <c r="C24" s="26"/>
      <c r="D24" s="26"/>
      <c r="E24" s="26"/>
      <c r="F24" s="26"/>
      <c r="G24" s="26"/>
    </row>
    <row r="26" spans="1:14" x14ac:dyDescent="0.2">
      <c r="A26" s="13" t="s">
        <v>16</v>
      </c>
      <c r="B26" s="13"/>
    </row>
    <row r="27" spans="1:14" x14ac:dyDescent="0.2">
      <c r="A27" s="13"/>
      <c r="B27" s="13"/>
    </row>
    <row r="28" spans="1:14" x14ac:dyDescent="0.2">
      <c r="A28" s="13" t="s">
        <v>17</v>
      </c>
      <c r="B28" s="13"/>
    </row>
    <row r="29" spans="1:14" x14ac:dyDescent="0.2">
      <c r="A29" s="13" t="s">
        <v>18</v>
      </c>
      <c r="B29" s="13"/>
    </row>
    <row r="30" spans="1:14" x14ac:dyDescent="0.2">
      <c r="A30" s="13" t="s">
        <v>19</v>
      </c>
      <c r="B30" s="13"/>
    </row>
    <row r="31" spans="1:14" x14ac:dyDescent="0.2">
      <c r="A31" s="13" t="s">
        <v>20</v>
      </c>
      <c r="B31" s="13"/>
    </row>
    <row r="32" spans="1:14" x14ac:dyDescent="0.2">
      <c r="A32" s="13" t="s">
        <v>21</v>
      </c>
      <c r="B32" s="13"/>
    </row>
    <row r="33" spans="1:2" x14ac:dyDescent="0.2">
      <c r="A33" s="13" t="s">
        <v>22</v>
      </c>
      <c r="B33" s="13" t="s">
        <v>23</v>
      </c>
    </row>
    <row r="34" spans="1:2" x14ac:dyDescent="0.2">
      <c r="A34" s="13"/>
      <c r="B34" s="13"/>
    </row>
    <row r="35" spans="1:2" x14ac:dyDescent="0.2">
      <c r="A35" s="13" t="s">
        <v>24</v>
      </c>
      <c r="B35" s="13"/>
    </row>
    <row r="36" spans="1:2" x14ac:dyDescent="0.2">
      <c r="A36" s="13" t="s">
        <v>25</v>
      </c>
      <c r="B36" s="13"/>
    </row>
  </sheetData>
  <mergeCells count="12">
    <mergeCell ref="A23:G23"/>
    <mergeCell ref="A24:G24"/>
    <mergeCell ref="A19:G19"/>
    <mergeCell ref="A20:G20"/>
    <mergeCell ref="A21:G21"/>
    <mergeCell ref="A22:G22"/>
    <mergeCell ref="A17:G17"/>
    <mergeCell ref="A5:B5"/>
    <mergeCell ref="A2:G2"/>
    <mergeCell ref="A3:G3"/>
    <mergeCell ref="C4:G4"/>
    <mergeCell ref="A4:B4"/>
  </mergeCells>
  <pageMargins left="0.19685039370078741" right="0.19685039370078741" top="0.19685039370078741" bottom="0.19685039370078741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 1</vt:lpstr>
      <vt:lpstr>FUMIGACIÓN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Bustos</dc:creator>
  <cp:lastModifiedBy>CLAUDIA EMILCE RAMIREZ</cp:lastModifiedBy>
  <cp:lastPrinted>2026-03-03T15:43:02Z</cp:lastPrinted>
  <dcterms:created xsi:type="dcterms:W3CDTF">2019-10-30T15:43:12Z</dcterms:created>
  <dcterms:modified xsi:type="dcterms:W3CDTF">2026-03-03T15:43:17Z</dcterms:modified>
</cp:coreProperties>
</file>