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mc:AlternateContent xmlns:mc="http://schemas.openxmlformats.org/markup-compatibility/2006">
    <mc:Choice Requires="x15">
      <x15ac:absPath xmlns:x15ac="http://schemas.microsoft.com/office/spreadsheetml/2010/11/ac" url="C:\Users\josbe\Downloads\"/>
    </mc:Choice>
  </mc:AlternateContent>
  <xr:revisionPtr revIDLastSave="0" documentId="13_ncr:1_{11D5B284-1B7A-49A0-BF00-2D9440318365}" xr6:coauthVersionLast="47" xr6:coauthVersionMax="47" xr10:uidLastSave="{00000000-0000-0000-0000-000000000000}"/>
  <bookViews>
    <workbookView xWindow="-110" yWindow="-110" windowWidth="19420" windowHeight="10300" xr2:uid="{00000000-000D-0000-FFFF-FFFF00000000}"/>
  </bookViews>
  <sheets>
    <sheet name="ANEXO OFERTA ECONÓMICA" sheetId="1" r:id="rId1"/>
  </sheets>
  <externalReferences>
    <externalReference r:id="rId2"/>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3" i="1" l="1"/>
  <c r="H9" i="1"/>
  <c r="H13" i="1"/>
  <c r="H17" i="1"/>
  <c r="H21" i="1"/>
  <c r="H6" i="1"/>
  <c r="F76" i="1"/>
  <c r="F74" i="1"/>
  <c r="F73" i="1"/>
  <c r="G72" i="1"/>
  <c r="F72" i="1"/>
  <c r="G71" i="1"/>
  <c r="F71" i="1"/>
  <c r="G70" i="1"/>
  <c r="F70" i="1"/>
  <c r="F69" i="1"/>
  <c r="E69" i="1"/>
  <c r="H68" i="1"/>
  <c r="F68" i="1"/>
  <c r="C68" i="1"/>
  <c r="B68" i="1"/>
  <c r="A68" i="1"/>
  <c r="H67" i="1"/>
  <c r="F67" i="1"/>
  <c r="C67" i="1"/>
  <c r="B67" i="1"/>
  <c r="A67" i="1"/>
  <c r="H66" i="1"/>
  <c r="F66" i="1"/>
  <c r="C66" i="1"/>
  <c r="B66" i="1"/>
  <c r="A66" i="1"/>
  <c r="H65" i="1"/>
  <c r="F65" i="1"/>
  <c r="C65" i="1"/>
  <c r="B65" i="1"/>
  <c r="A65" i="1"/>
  <c r="H64" i="1"/>
  <c r="F64" i="1"/>
  <c r="C64" i="1"/>
  <c r="B64" i="1"/>
  <c r="A64" i="1"/>
  <c r="H63" i="1"/>
  <c r="F63" i="1"/>
  <c r="C63" i="1"/>
  <c r="B63" i="1"/>
  <c r="A63" i="1"/>
  <c r="H62" i="1"/>
  <c r="F62" i="1"/>
  <c r="C62" i="1"/>
  <c r="B62" i="1"/>
  <c r="A62" i="1"/>
  <c r="H61" i="1"/>
  <c r="F61" i="1"/>
  <c r="C61" i="1"/>
  <c r="B61" i="1"/>
  <c r="A61" i="1"/>
  <c r="H60" i="1"/>
  <c r="F60" i="1"/>
  <c r="C60" i="1"/>
  <c r="B60" i="1"/>
  <c r="A60" i="1"/>
  <c r="H59" i="1"/>
  <c r="F59" i="1"/>
  <c r="C59" i="1"/>
  <c r="B59" i="1"/>
  <c r="A59" i="1"/>
  <c r="H58" i="1"/>
  <c r="F58" i="1"/>
  <c r="C58" i="1"/>
  <c r="B58" i="1"/>
  <c r="A58" i="1"/>
  <c r="H57" i="1"/>
  <c r="F57" i="1"/>
  <c r="C57" i="1"/>
  <c r="B57" i="1"/>
  <c r="A57" i="1"/>
  <c r="H56" i="1"/>
  <c r="F56" i="1"/>
  <c r="C56" i="1"/>
  <c r="B56" i="1"/>
  <c r="A56" i="1"/>
  <c r="H55" i="1"/>
  <c r="F55" i="1"/>
  <c r="C55" i="1"/>
  <c r="B55" i="1"/>
  <c r="A55" i="1"/>
  <c r="H54" i="1"/>
  <c r="F54" i="1"/>
  <c r="C54" i="1"/>
  <c r="B54" i="1"/>
  <c r="A54" i="1"/>
  <c r="H53" i="1"/>
  <c r="F53" i="1"/>
  <c r="C53" i="1"/>
  <c r="B53" i="1"/>
  <c r="A53" i="1"/>
  <c r="H52" i="1"/>
  <c r="F52" i="1"/>
  <c r="C52" i="1"/>
  <c r="B52" i="1"/>
  <c r="A52" i="1"/>
  <c r="H51" i="1"/>
  <c r="F51" i="1"/>
  <c r="C51" i="1"/>
  <c r="B51" i="1"/>
  <c r="A51" i="1"/>
  <c r="H50" i="1"/>
  <c r="F50" i="1"/>
  <c r="C50" i="1"/>
  <c r="B50" i="1"/>
  <c r="A50" i="1"/>
  <c r="H49" i="1"/>
  <c r="F49" i="1"/>
  <c r="C49" i="1"/>
  <c r="B49" i="1"/>
  <c r="A49" i="1"/>
  <c r="H48" i="1"/>
  <c r="F48" i="1"/>
  <c r="C48" i="1"/>
  <c r="B48" i="1"/>
  <c r="A48" i="1"/>
  <c r="H47" i="1"/>
  <c r="F47" i="1"/>
  <c r="C47" i="1"/>
  <c r="B47" i="1"/>
  <c r="A47" i="1"/>
  <c r="H46" i="1"/>
  <c r="F46" i="1"/>
  <c r="C46" i="1"/>
  <c r="B46" i="1"/>
  <c r="A46" i="1"/>
  <c r="H45" i="1"/>
  <c r="F45" i="1"/>
  <c r="C45" i="1"/>
  <c r="B45" i="1"/>
  <c r="A45" i="1"/>
  <c r="H44" i="1"/>
  <c r="F44" i="1"/>
  <c r="C44" i="1"/>
  <c r="B44" i="1"/>
  <c r="A44" i="1"/>
  <c r="H43" i="1"/>
  <c r="F43" i="1"/>
  <c r="C43" i="1"/>
  <c r="B43" i="1"/>
  <c r="A43" i="1"/>
  <c r="H42" i="1"/>
  <c r="F42" i="1"/>
  <c r="C42" i="1"/>
  <c r="B42" i="1"/>
  <c r="A42" i="1"/>
  <c r="H41" i="1"/>
  <c r="F41" i="1"/>
  <c r="C41" i="1"/>
  <c r="B41" i="1"/>
  <c r="A41" i="1"/>
  <c r="H40" i="1"/>
  <c r="F40" i="1"/>
  <c r="C40" i="1"/>
  <c r="B40" i="1"/>
  <c r="A40" i="1"/>
  <c r="H39" i="1"/>
  <c r="F39" i="1"/>
  <c r="C39" i="1"/>
  <c r="B39" i="1"/>
  <c r="A39" i="1"/>
  <c r="H38" i="1"/>
  <c r="F38" i="1"/>
  <c r="C38" i="1"/>
  <c r="B38" i="1"/>
  <c r="A38" i="1"/>
  <c r="H37" i="1"/>
  <c r="F37" i="1"/>
  <c r="C37" i="1"/>
  <c r="B37" i="1"/>
  <c r="A37" i="1"/>
  <c r="H36" i="1"/>
  <c r="F36" i="1"/>
  <c r="C36" i="1"/>
  <c r="B36" i="1"/>
  <c r="A36" i="1"/>
  <c r="H35" i="1"/>
  <c r="F35" i="1"/>
  <c r="C35" i="1"/>
  <c r="B35" i="1"/>
  <c r="A35" i="1"/>
  <c r="H34" i="1"/>
  <c r="F34" i="1"/>
  <c r="C34" i="1"/>
  <c r="B34" i="1"/>
  <c r="A34" i="1"/>
  <c r="F33" i="1"/>
  <c r="C33" i="1"/>
  <c r="B33" i="1"/>
  <c r="A33" i="1"/>
  <c r="F27" i="1"/>
  <c r="F26" i="1"/>
  <c r="F25" i="1"/>
  <c r="F24" i="1"/>
  <c r="F23" i="1"/>
  <c r="F22" i="1"/>
  <c r="E22" i="1"/>
  <c r="F21" i="1"/>
  <c r="C21" i="1"/>
  <c r="B21" i="1"/>
  <c r="A21" i="1"/>
  <c r="H20" i="1"/>
  <c r="F20" i="1"/>
  <c r="C20" i="1"/>
  <c r="B20" i="1"/>
  <c r="A20" i="1"/>
  <c r="H19" i="1"/>
  <c r="F19" i="1"/>
  <c r="C19" i="1"/>
  <c r="B19" i="1"/>
  <c r="A19" i="1"/>
  <c r="H18" i="1"/>
  <c r="F18" i="1"/>
  <c r="C18" i="1"/>
  <c r="B18" i="1"/>
  <c r="A18" i="1"/>
  <c r="F17" i="1"/>
  <c r="C17" i="1"/>
  <c r="B17" i="1"/>
  <c r="A17" i="1"/>
  <c r="H16" i="1"/>
  <c r="F16" i="1"/>
  <c r="C16" i="1"/>
  <c r="B16" i="1"/>
  <c r="A16" i="1"/>
  <c r="H15" i="1"/>
  <c r="F15" i="1"/>
  <c r="C15" i="1"/>
  <c r="B15" i="1"/>
  <c r="A15" i="1"/>
  <c r="H14" i="1"/>
  <c r="F14" i="1"/>
  <c r="C14" i="1"/>
  <c r="B14" i="1"/>
  <c r="A14" i="1"/>
  <c r="F13" i="1"/>
  <c r="C13" i="1"/>
  <c r="B13" i="1"/>
  <c r="A13" i="1"/>
  <c r="H12" i="1"/>
  <c r="F12" i="1"/>
  <c r="C12" i="1"/>
  <c r="B12" i="1"/>
  <c r="A12" i="1"/>
  <c r="H11" i="1"/>
  <c r="F11" i="1"/>
  <c r="C11" i="1"/>
  <c r="B11" i="1"/>
  <c r="A11" i="1"/>
  <c r="H10" i="1"/>
  <c r="F10" i="1"/>
  <c r="C10" i="1"/>
  <c r="B10" i="1"/>
  <c r="A10" i="1"/>
  <c r="F9" i="1"/>
  <c r="C9" i="1"/>
  <c r="B9" i="1"/>
  <c r="A9" i="1"/>
  <c r="H8" i="1"/>
  <c r="F8" i="1"/>
  <c r="C8" i="1"/>
  <c r="B8" i="1"/>
  <c r="A8" i="1"/>
  <c r="H7" i="1"/>
  <c r="F7" i="1"/>
  <c r="C7" i="1"/>
  <c r="B7" i="1"/>
  <c r="A7" i="1"/>
  <c r="F6" i="1"/>
  <c r="C6" i="1"/>
  <c r="B6" i="1"/>
  <c r="A6" i="1"/>
  <c r="H69" i="1" l="1"/>
  <c r="H70" i="1" s="1"/>
  <c r="H22" i="1"/>
  <c r="H24" i="1" s="1"/>
  <c r="H72" i="1" l="1"/>
  <c r="H73" i="1" s="1"/>
  <c r="H71" i="1"/>
  <c r="H23" i="1"/>
  <c r="H25" i="1"/>
  <c r="H26" i="1" s="1"/>
  <c r="H74" i="1" l="1"/>
  <c r="H27" i="1"/>
  <c r="H76" i="1" l="1"/>
</calcChain>
</file>

<file path=xl/sharedStrings.xml><?xml version="1.0" encoding="utf-8"?>
<sst xmlns="http://schemas.openxmlformats.org/spreadsheetml/2006/main" count="66" uniqueCount="42">
  <si>
    <t>VALORACIÓN DE LA OFERTA ECONÓMICA</t>
  </si>
  <si>
    <t>MANTENIMIENTO PLANTAS DE TRATAMIENTO DE AGUA POTABLE (PTAP)</t>
  </si>
  <si>
    <t xml:space="preserve">CLASIFICADOR POR OBJETO DEL GASTO </t>
  </si>
  <si>
    <t>NOMBRE CUENTA</t>
  </si>
  <si>
    <t>A-02-02-02-005-004-02</t>
  </si>
  <si>
    <t>SERVICIOS GENERALES DE CONSTRUCCIÓN DE OBRAS DE INGENIERÍA CIVIL</t>
  </si>
  <si>
    <t>ITEM</t>
  </si>
  <si>
    <t xml:space="preserve">DESCRIPCIÓN DEL BIEN Y/O SERVICIO </t>
  </si>
  <si>
    <t>UNIDAD MEDIDA</t>
  </si>
  <si>
    <t>CANTIDAD MÍNIMA</t>
  </si>
  <si>
    <t xml:space="preserve">PRECIO
UNITARIO DE REFERENCIA
</t>
  </si>
  <si>
    <t>PRECIO TOTAL DE REFERENCIA</t>
  </si>
  <si>
    <t xml:space="preserve">VALOR OFERTADO UNITARIO </t>
  </si>
  <si>
    <t>VALOR OFERTADO TOTAL</t>
  </si>
  <si>
    <t>SUBTOTAL - COSTOS DIRECTOS</t>
  </si>
  <si>
    <t>OFERTA AIU %</t>
  </si>
  <si>
    <t>ADMINISTRACIÓN</t>
  </si>
  <si>
    <t>IMPREVISTOS</t>
  </si>
  <si>
    <t>UTILIDAD</t>
  </si>
  <si>
    <t>IVA SOBRE LA UTILIDAD</t>
  </si>
  <si>
    <t>TOTAL</t>
  </si>
  <si>
    <t xml:space="preserve"> MANTENIMIENTO PLANTAS DE TRATAMIENTO DE AGUA RESIDUAL (PTAR)</t>
  </si>
  <si>
    <r>
      <rPr>
        <b/>
        <sz val="14"/>
        <color theme="1"/>
        <rFont val="Arial Narrow"/>
        <charset val="134"/>
      </rPr>
      <t>ADVERTENCIA</t>
    </r>
    <r>
      <rPr>
        <sz val="14"/>
        <color theme="1"/>
        <rFont val="Arial Narrow"/>
        <charset val="134"/>
      </rPr>
      <t>: Los interesados en participar en el presente proceso deberán ofertar la totalidad de los ítems exigidos, en ningún caso el precio podrá ser igual a cero pesos ($0,00), deberá cumplir el total de las especificaciones técnicas, y no podrá sobrepasar el precio unitario de referencia, ni el presupuesto oficia incluido A.I.U, IVA (sobre la utilidad) Y DEMAS IMPUESTOS, TASAS Y EROGACIONES APLICABLES; de sobrepasar alguno de ellos, incurrirá en CAUSAL DE RECHAZO.</t>
    </r>
  </si>
  <si>
    <t>NOTAS:</t>
  </si>
  <si>
    <r>
      <rPr>
        <sz val="14"/>
        <color theme="1"/>
        <rFont val="Arial Narrow"/>
        <charset val="134"/>
      </rPr>
      <t xml:space="preserve">1) El valor correspondiente a la sumatoria de los costos directos + AIU ofertados, debe ser ingresada en la pregunta, </t>
    </r>
    <r>
      <rPr>
        <b/>
        <sz val="14"/>
        <color theme="1"/>
        <rFont val="Arial Narrow"/>
        <charset val="134"/>
      </rPr>
      <t>LISTA DE PRECIOS (CUESTIONARIO SECOP II)</t>
    </r>
  </si>
  <si>
    <t xml:space="preserve">2) Este anexo deberá adjuntarse como evidencia (archivo adjunto) de la pregunta LISTA DE PRECIOS (CUESTIONARIO SECOP II) pues constituirá la propuesta económica. </t>
  </si>
  <si>
    <t>3) En este anexo el proponente deberá ofertar la totalidad de los ítems sin superar los precios de referencia incluyendo el porcentaje AIU, establecidos en los documentos del proceso y dentro del Estudio previo e invitación Publica.</t>
  </si>
  <si>
    <t>4) En caso de no presentar el “ANEXO OFERTA ECONOMICA” el oferente incurrirá en causal de rechazo toda vez que impedirá la comparación objetiva.</t>
  </si>
  <si>
    <t>5) El oferente deberá cargar este anexo en formato EXCEL.</t>
  </si>
  <si>
    <t>6) El proponente deberá calcular un AIU, que contenga, todos los costos de administración en los que incurre la organización para poder desarrollar la obra, los imprevistos y la utilidad o beneficio económico que pretende percibir por la ejecución del trabajo. EL VALOR DEL AIU DEBERÁ SER EXPRESADO EN PORCENTAJE (%) Y EN PESOS ($) Y DEBERÁ CONSIGNARLO Y DISCRIMINARLO EN LA PROPUESTA ECONÓMICA (ADMINISTRACIÓN (A), IMPREVISTOS (I) Y UTILIDAD (U)).</t>
  </si>
  <si>
    <t>7) La oferta podrá ser presentada con redondeo a cero (0). En caso de que la oferta se encuentre sin redondeo, se realizará corrección aritmética teniendo en cuenta hasta dos (2) decimales. En todo caso, los precios derivados de las operación (incluyendo AIU + IVA sobre la utilidad) no podrán sobrepasar los precios de referencia establecidos en los documentos del proceso SO PENA DE INCURRIR EN CAUSAL DE RECHAZO.</t>
  </si>
  <si>
    <t>8) El AIU estimado para el presente proceso corresponde a la suma de 23%. Para la presentación de la oferta, el proponente no podrá sobrepasar el porcentaje de cada componente, so pena de causal de rechazo de la oferta. Así:</t>
  </si>
  <si>
    <t>HASTA EL 16%</t>
  </si>
  <si>
    <t xml:space="preserve">HASTA EL 3% </t>
  </si>
  <si>
    <t>HASTA EL 4%</t>
  </si>
  <si>
    <r>
      <t xml:space="preserve">9) Para la elaboración de la oferta económica sólo se diligenciará la columna correspondiente a </t>
    </r>
    <r>
      <rPr>
        <b/>
        <sz val="14"/>
        <color theme="1"/>
        <rFont val="Arial Narrow"/>
        <charset val="134"/>
      </rPr>
      <t>VALOR OFERTADO UNITARIO.</t>
    </r>
    <r>
      <rPr>
        <sz val="14"/>
        <color theme="1"/>
        <rFont val="Arial Narrow"/>
        <charset val="134"/>
      </rPr>
      <t xml:space="preserve"> En caso de alterar o modificar la descripción técnica, precio de referencia, unidad de medida o cantidades mínimas, de alguno de los elementos o servicios requeridos, será causal de rechazo.</t>
    </r>
  </si>
  <si>
    <t>10) El comité evaluador sólo tendrá en cuenta los valores estipulados por el oferente en la columna correspondiente a VALOR OFERTADO UNITARIO para los costos directos y OFERTA AIU % para los porcentajes ofertados de AIU</t>
  </si>
  <si>
    <t>11) La omisión de uno de los ítems en la oferta económica será causal de rechazo.</t>
  </si>
  <si>
    <t>12) En caso de presentarse ofertas económicas alternativas por el mismo oferente con diferentes valores será causal de rechazo.</t>
  </si>
  <si>
    <t>13) Dado que, tanto el mantenimiento de la PTAP como de la PTAR corresponden a un mismo proceso y en tanto la adjudicación será total, el AIU ofertado deberá ser el mismo para los dos mantenimientos. Cualquier diferencia porcentual en los componentes del AIU para los mantenimientos será causal de rechazo.</t>
  </si>
  <si>
    <t>JOSBEING SAS</t>
  </si>
  <si>
    <t>901384549 - 7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</si>
</sst>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0.00_-;\-* #,##0.00_-;_-* &quot;-&quot;??_-;_-@_-"/>
    <numFmt numFmtId="165" formatCode="_(* #,##0.00_);_(* \(#,##0.00\);_(* &quot;-&quot;??_);_(@_)"/>
    <numFmt numFmtId="167" formatCode="_ * #,##0.00_ ;_ * \-#,##0.00_ ;_ * &quot;-&quot;??_ ;_ @_ "/>
    <numFmt numFmtId="169" formatCode="_-* #,##0_-;\-* #,##0_-;_-* &quot;-&quot;??_-;_-@_-"/>
  </numFmts>
  <fonts count="11">
    <font>
      <sz val="11"/>
      <color theme="1"/>
      <name val="Calibri"/>
      <charset val="134"/>
      <scheme val="minor"/>
    </font>
    <font>
      <sz val="10"/>
      <color theme="1"/>
      <name val="Arial Narrow"/>
      <charset val="134"/>
    </font>
    <font>
      <b/>
      <sz val="10"/>
      <color theme="1"/>
      <name val="Arial Narrow"/>
      <charset val="134"/>
    </font>
    <font>
      <b/>
      <sz val="11"/>
      <color theme="1"/>
      <name val="Arial Narrow"/>
      <charset val="134"/>
    </font>
    <font>
      <b/>
      <sz val="11"/>
      <color rgb="FFFF0000"/>
      <name val="Arial Narrow"/>
      <charset val="134"/>
    </font>
    <font>
      <b/>
      <sz val="11"/>
      <name val="Arial Narrow"/>
      <charset val="134"/>
    </font>
    <font>
      <sz val="11"/>
      <name val="Arial Narrow"/>
    </font>
    <font>
      <sz val="11"/>
      <color theme="1"/>
      <name val="Arial Narrow"/>
      <charset val="134"/>
    </font>
    <font>
      <b/>
      <sz val="14"/>
      <color theme="1"/>
      <name val="Arial Narrow"/>
      <charset val="134"/>
    </font>
    <font>
      <sz val="14"/>
      <color theme="1"/>
      <name val="Arial Narrow"/>
      <charset val="134"/>
    </font>
    <font>
      <sz val="11"/>
      <color theme="1"/>
      <name val="Calibri"/>
      <charset val="134"/>
      <scheme val="minor"/>
    </font>
  </fonts>
  <fills count="8">
    <fill>
      <patternFill patternType="none"/>
    </fill>
    <fill>
      <patternFill patternType="gray125"/>
    </fill>
    <fill>
      <patternFill patternType="solid">
        <fgColor theme="7" tint="0.59999389629810485"/>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0" tint="-0.14996795556505021"/>
        <bgColor indexed="64"/>
      </patternFill>
    </fill>
    <fill>
      <patternFill patternType="solid">
        <fgColor theme="7" tint="0.79995117038483843"/>
        <bgColor indexed="64"/>
      </patternFill>
    </fill>
    <fill>
      <patternFill patternType="solid">
        <fgColor theme="5" tint="0.79998168889431442"/>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s>
  <cellStyleXfs count="4">
    <xf numFmtId="0" fontId="0" fillId="0" borderId="0">
      <alignment vertical="center"/>
    </xf>
    <xf numFmtId="167" fontId="10" fillId="0" borderId="0" applyFont="0" applyFill="0" applyBorder="0" applyAlignment="0" applyProtection="0">
      <alignment vertical="center"/>
    </xf>
    <xf numFmtId="9" fontId="10" fillId="0" borderId="0" applyFont="0" applyFill="0" applyBorder="0" applyAlignment="0" applyProtection="0">
      <alignment vertical="center"/>
    </xf>
    <xf numFmtId="165" fontId="10" fillId="0" borderId="0" applyFont="0" applyFill="0" applyBorder="0" applyAlignment="0" applyProtection="0"/>
  </cellStyleXfs>
  <cellXfs count="52">
    <xf numFmtId="0" fontId="0" fillId="0" borderId="0" xfId="0">
      <alignment vertical="center"/>
    </xf>
    <xf numFmtId="169" fontId="1" fillId="0" borderId="0" xfId="1" applyNumberFormat="1" applyFont="1" applyAlignment="1">
      <alignment wrapText="1"/>
    </xf>
    <xf numFmtId="169" fontId="2" fillId="0" borderId="0" xfId="1" applyNumberFormat="1" applyFont="1" applyAlignment="1">
      <alignment wrapText="1"/>
    </xf>
    <xf numFmtId="169" fontId="1" fillId="0" borderId="0" xfId="1" applyNumberFormat="1" applyFont="1" applyAlignment="1">
      <alignment horizontal="center" wrapText="1"/>
    </xf>
    <xf numFmtId="43" fontId="1" fillId="0" borderId="0" xfId="1" applyNumberFormat="1" applyFont="1" applyAlignment="1">
      <alignment wrapText="1"/>
    </xf>
    <xf numFmtId="0" fontId="1" fillId="0" borderId="0" xfId="0" applyFont="1" applyAlignment="1">
      <alignment wrapText="1"/>
    </xf>
    <xf numFmtId="169" fontId="3" fillId="2" borderId="1" xfId="1" applyNumberFormat="1" applyFont="1" applyFill="1" applyBorder="1" applyAlignment="1">
      <alignment horizontal="centerContinuous" vertical="center" wrapText="1"/>
    </xf>
    <xf numFmtId="169" fontId="3" fillId="2" borderId="2" xfId="1" applyNumberFormat="1" applyFont="1" applyFill="1" applyBorder="1" applyAlignment="1">
      <alignment horizontal="centerContinuous" vertical="center" wrapText="1"/>
    </xf>
    <xf numFmtId="43" fontId="3" fillId="2" borderId="2" xfId="1" applyNumberFormat="1" applyFont="1" applyFill="1" applyBorder="1" applyAlignment="1">
      <alignment horizontal="centerContinuous" vertical="center" wrapText="1"/>
    </xf>
    <xf numFmtId="37" fontId="4" fillId="3" borderId="3" xfId="3" applyNumberFormat="1" applyFont="1" applyFill="1" applyBorder="1" applyAlignment="1" applyProtection="1">
      <alignment horizontal="centerContinuous" vertical="center" wrapText="1"/>
      <protection locked="0"/>
    </xf>
    <xf numFmtId="37" fontId="4" fillId="3" borderId="3" xfId="3" applyNumberFormat="1" applyFont="1" applyFill="1" applyBorder="1" applyAlignment="1">
      <alignment horizontal="centerContinuous" vertical="center" wrapText="1"/>
    </xf>
    <xf numFmtId="37" fontId="3" fillId="4" borderId="1" xfId="3" applyNumberFormat="1" applyFont="1" applyFill="1" applyBorder="1" applyAlignment="1">
      <alignment horizontal="centerContinuous" vertical="center" wrapText="1"/>
    </xf>
    <xf numFmtId="37" fontId="3" fillId="4" borderId="4" xfId="3" applyNumberFormat="1" applyFont="1" applyFill="1" applyBorder="1" applyAlignment="1">
      <alignment horizontal="centerContinuous" vertical="center" wrapText="1"/>
    </xf>
    <xf numFmtId="0" fontId="3" fillId="5" borderId="1" xfId="0" applyFont="1" applyFill="1" applyBorder="1" applyAlignment="1" applyProtection="1">
      <alignment horizontal="centerContinuous" vertical="center" wrapText="1"/>
      <protection locked="0"/>
    </xf>
    <xf numFmtId="43" fontId="3" fillId="5" borderId="4" xfId="1" applyNumberFormat="1" applyFont="1" applyFill="1" applyBorder="1" applyAlignment="1" applyProtection="1">
      <alignment horizontal="centerContinuous" vertical="center" wrapText="1"/>
      <protection locked="0"/>
    </xf>
    <xf numFmtId="0" fontId="3" fillId="5" borderId="4" xfId="0" applyFont="1" applyFill="1" applyBorder="1" applyAlignment="1" applyProtection="1">
      <alignment horizontal="centerContinuous" vertical="center" wrapText="1"/>
      <protection locked="0"/>
    </xf>
    <xf numFmtId="169" fontId="5" fillId="6" borderId="1" xfId="1" applyNumberFormat="1" applyFont="1" applyFill="1" applyBorder="1" applyAlignment="1">
      <alignment horizontal="center" vertical="center" wrapText="1"/>
    </xf>
    <xf numFmtId="43" fontId="5" fillId="6" borderId="1" xfId="1" applyNumberFormat="1" applyFont="1" applyFill="1" applyBorder="1" applyAlignment="1">
      <alignment horizontal="center" vertical="center" wrapText="1"/>
    </xf>
    <xf numFmtId="169" fontId="4" fillId="3" borderId="1" xfId="1" applyNumberFormat="1" applyFont="1" applyFill="1" applyBorder="1" applyAlignment="1">
      <alignment horizontal="center" vertical="center" wrapText="1"/>
    </xf>
    <xf numFmtId="37" fontId="6" fillId="0" borderId="1" xfId="3" applyNumberFormat="1" applyFont="1" applyFill="1" applyBorder="1" applyAlignment="1">
      <alignment horizontal="center" vertical="center" wrapText="1"/>
    </xf>
    <xf numFmtId="37" fontId="6" fillId="0" borderId="1" xfId="3" applyNumberFormat="1" applyFont="1" applyFill="1" applyBorder="1" applyAlignment="1">
      <alignment horizontal="left" vertical="center" wrapText="1"/>
    </xf>
    <xf numFmtId="0" fontId="6" fillId="0" borderId="1" xfId="0" applyFont="1" applyBorder="1" applyAlignment="1">
      <alignment horizontal="center" vertical="center" wrapText="1"/>
    </xf>
    <xf numFmtId="43" fontId="7" fillId="0" borderId="1" xfId="1" applyNumberFormat="1" applyFont="1" applyBorder="1" applyAlignment="1">
      <alignment wrapText="1"/>
    </xf>
    <xf numFmtId="43" fontId="7" fillId="0" borderId="1" xfId="0" applyNumberFormat="1" applyFont="1" applyBorder="1" applyAlignment="1">
      <alignment wrapText="1"/>
    </xf>
    <xf numFmtId="43" fontId="7" fillId="0" borderId="1" xfId="0" applyNumberFormat="1" applyFont="1" applyBorder="1" applyAlignment="1" applyProtection="1">
      <alignment wrapText="1"/>
      <protection locked="0"/>
    </xf>
    <xf numFmtId="169" fontId="3" fillId="5" borderId="1" xfId="1" applyNumberFormat="1" applyFont="1" applyFill="1" applyBorder="1" applyAlignment="1">
      <alignment horizontal="centerContinuous" wrapText="1"/>
    </xf>
    <xf numFmtId="43" fontId="3" fillId="5" borderId="1" xfId="1" applyNumberFormat="1" applyFont="1" applyFill="1" applyBorder="1" applyAlignment="1">
      <alignment wrapText="1"/>
    </xf>
    <xf numFmtId="43" fontId="4" fillId="3" borderId="1" xfId="1" applyNumberFormat="1" applyFont="1" applyFill="1" applyBorder="1" applyAlignment="1">
      <alignment horizontal="center" wrapText="1"/>
    </xf>
    <xf numFmtId="43" fontId="4" fillId="3" borderId="1" xfId="1" applyNumberFormat="1" applyFont="1" applyFill="1" applyBorder="1" applyAlignment="1">
      <alignment wrapText="1"/>
    </xf>
    <xf numFmtId="169" fontId="3" fillId="0" borderId="1" xfId="1" applyNumberFormat="1" applyFont="1" applyBorder="1" applyAlignment="1">
      <alignment horizontal="centerContinuous" wrapText="1"/>
    </xf>
    <xf numFmtId="169" fontId="7" fillId="0" borderId="1" xfId="1" applyNumberFormat="1" applyFont="1" applyBorder="1" applyAlignment="1">
      <alignment horizontal="centerContinuous" wrapText="1"/>
    </xf>
    <xf numFmtId="9" fontId="7" fillId="0" borderId="1" xfId="2" applyFont="1" applyBorder="1" applyAlignment="1">
      <alignment wrapText="1"/>
    </xf>
    <xf numFmtId="9" fontId="7" fillId="0" borderId="1" xfId="2" applyFont="1" applyBorder="1" applyAlignment="1" applyProtection="1">
      <alignment horizontal="center" vertical="center" wrapText="1"/>
      <protection locked="0"/>
    </xf>
    <xf numFmtId="9" fontId="7" fillId="0" borderId="1" xfId="2" applyFont="1" applyBorder="1" applyAlignment="1">
      <alignment horizontal="center" vertical="center" wrapText="1"/>
    </xf>
    <xf numFmtId="169" fontId="7" fillId="0" borderId="0" xfId="1" applyNumberFormat="1" applyFont="1" applyAlignment="1">
      <alignment horizontal="center" wrapText="1"/>
    </xf>
    <xf numFmtId="169" fontId="7" fillId="0" borderId="0" xfId="1" applyNumberFormat="1" applyFont="1" applyAlignment="1">
      <alignment wrapText="1"/>
    </xf>
    <xf numFmtId="43" fontId="7" fillId="0" borderId="0" xfId="1" applyNumberFormat="1" applyFont="1" applyAlignment="1">
      <alignment wrapText="1"/>
    </xf>
    <xf numFmtId="37" fontId="3" fillId="7" borderId="1" xfId="3" applyNumberFormat="1" applyFont="1" applyFill="1" applyBorder="1" applyAlignment="1">
      <alignment horizontal="centerContinuous" vertical="center" wrapText="1"/>
    </xf>
    <xf numFmtId="0" fontId="3" fillId="7" borderId="1" xfId="0" applyFont="1" applyFill="1" applyBorder="1" applyAlignment="1" applyProtection="1">
      <alignment horizontal="center" vertical="center" wrapText="1"/>
      <protection locked="0"/>
    </xf>
    <xf numFmtId="169" fontId="3" fillId="0" borderId="0" xfId="1" applyNumberFormat="1" applyFont="1" applyAlignment="1">
      <alignment wrapText="1"/>
    </xf>
    <xf numFmtId="0" fontId="2" fillId="0" borderId="0" xfId="0" applyFont="1" applyAlignment="1">
      <alignment wrapText="1"/>
    </xf>
    <xf numFmtId="169" fontId="7" fillId="5" borderId="1" xfId="1" applyNumberFormat="1" applyFont="1" applyFill="1" applyBorder="1" applyAlignment="1">
      <alignment horizontal="centerContinuous" wrapText="1"/>
    </xf>
    <xf numFmtId="43" fontId="7" fillId="5" borderId="1" xfId="1" applyNumberFormat="1" applyFont="1" applyFill="1" applyBorder="1" applyAlignment="1">
      <alignment wrapText="1"/>
    </xf>
    <xf numFmtId="167" fontId="4" fillId="3" borderId="1" xfId="1" applyFont="1" applyFill="1" applyBorder="1" applyAlignment="1">
      <alignment horizontal="center" vertical="center" wrapText="1"/>
    </xf>
    <xf numFmtId="9" fontId="7" fillId="0" borderId="1" xfId="2" applyFont="1" applyBorder="1" applyAlignment="1" applyProtection="1">
      <alignment horizontal="center" wrapText="1"/>
    </xf>
    <xf numFmtId="0" fontId="8" fillId="0" borderId="0" xfId="0" applyFont="1" applyAlignment="1">
      <alignment vertical="center" wrapText="1"/>
    </xf>
    <xf numFmtId="0" fontId="9" fillId="0" borderId="0" xfId="0" applyFont="1">
      <alignment vertical="center"/>
    </xf>
    <xf numFmtId="0" fontId="3" fillId="0" borderId="1" xfId="0" applyFont="1" applyBorder="1" applyAlignment="1">
      <alignment horizontal="center" vertical="top" wrapText="1"/>
    </xf>
    <xf numFmtId="0" fontId="7" fillId="0" borderId="1" xfId="0" applyFont="1" applyBorder="1" applyAlignment="1">
      <alignment horizontal="center" vertical="top" wrapText="1"/>
    </xf>
    <xf numFmtId="9" fontId="7" fillId="0" borderId="1" xfId="0" applyNumberFormat="1" applyFont="1" applyBorder="1" applyAlignment="1">
      <alignment horizontal="center" vertical="top" wrapText="1"/>
    </xf>
    <xf numFmtId="0" fontId="8" fillId="0" borderId="0" xfId="0" applyFont="1" applyAlignment="1">
      <alignment horizontal="left" vertical="center" wrapText="1"/>
    </xf>
    <xf numFmtId="0" fontId="9" fillId="0" borderId="0" xfId="0" applyFont="1" applyAlignment="1">
      <alignment horizontal="left" vertical="center" wrapText="1"/>
    </xf>
  </cellXfs>
  <cellStyles count="4">
    <cellStyle name="Millares" xfId="1" builtinId="3"/>
    <cellStyle name="Millares 2" xfId="3" xr:uid="{00000000-0005-0000-0000-000031000000}"/>
    <cellStyle name="Normal" xfId="0" builtinId="0"/>
    <cellStyle name="Porcentaje" xfId="2" builtinId="5"/>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UADRO%20INICIAL%20mantenimiento%20ptap%20pta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ECESIDAD"/>
      <sheetName val="FICHA TECNICA"/>
      <sheetName val="ACTIVOS"/>
      <sheetName val="PRESUPUESTO POR UNIDAD"/>
      <sheetName val="DISTRIBUCION PRESUPUESTAL"/>
      <sheetName val="DISTRIBUCIÓN PRESUPUESTAL"/>
      <sheetName val="EMPRESAS COTIZADAS"/>
      <sheetName val="PRECIOS HISTÓRICOS 1"/>
      <sheetName val="METRICA UTILIZADA"/>
      <sheetName val="ANALISIS DE COTIZACIONES"/>
      <sheetName val="AIU"/>
      <sheetName val="PRECIOS DE REFERENCIA"/>
      <sheetName val="BASRO"/>
      <sheetName val="BIREY"/>
      <sheetName val="BAACA5"/>
      <sheetName val="BAADA 2"/>
      <sheetName val="BILUD"/>
      <sheetName val="CUADRO F CUBRIMIENTO DE LA NECE"/>
      <sheetName val="cantidad original"/>
      <sheetName val="cantidad limitada"/>
      <sheetName val="cantidad faltante"/>
      <sheetName val="ppto limitado"/>
      <sheetName val="antecedentes"/>
    </sheetNames>
    <sheetDataSet>
      <sheetData sheetId="0"/>
      <sheetData sheetId="1"/>
      <sheetData sheetId="2"/>
      <sheetData sheetId="3"/>
      <sheetData sheetId="4"/>
      <sheetData sheetId="5"/>
      <sheetData sheetId="6"/>
      <sheetData sheetId="7"/>
      <sheetData sheetId="8"/>
      <sheetData sheetId="9">
        <row r="7">
          <cell r="B7">
            <v>1</v>
          </cell>
          <cell r="C7" t="str">
            <v>ADECUACIÓN DE SALIDAS DE LODOS Y SUCCIÓN BOMBA DE FILTRACIÓN, NIPLES ROSCADOS 2"X20 Ø 2" HG.</v>
          </cell>
          <cell r="D7" t="str">
            <v>SERVICIO</v>
          </cell>
        </row>
        <row r="8">
          <cell r="B8">
            <v>2</v>
          </cell>
          <cell r="C8" t="str">
            <v>CAMBIO DE LECHO FILTRANTE, 2 TON DE ARENA SILICE MALLA 16-30 2 TON DE ANTRACITA.</v>
          </cell>
          <cell r="D8" t="str">
            <v>SERVICIO</v>
          </cell>
        </row>
        <row r="9">
          <cell r="B9">
            <v>3</v>
          </cell>
          <cell r="C9" t="str">
            <v>EXTRACCIÓN LODOS POZO EYECTOR Y/O TANQUE SÉPTICO Y/O TANQUE DE SEDIMENTACIÓN EXISTENTE - MEDIANTE EQUIPO DE BOMBEO, INCLUYE DISPOSICIÓN FINAL CONTROLADA DE LOS LODOS EN SITIO AUTORIZADO POR LA AUTORIDAD AMBIENTAL COMPETENTE. INCLUYE MANEJO DE LODOS EN ACTIVIDADES DE COMPOSTAJE PARA REUTILIZACIÓN DE LOS MISMOS O SIMILAR.</v>
          </cell>
          <cell r="D9" t="str">
            <v>M3</v>
          </cell>
        </row>
        <row r="10">
          <cell r="B10">
            <v>4</v>
          </cell>
          <cell r="C10" t="str">
            <v>MANTENIMIENTO A TANQUE DESARENADOR CAPACIDAD 7,5 M3 CONSISTENTE EN EXTRACCIÓN DE SEDIMENTOS, LAVADO A PRESIÓN, CORRECCIÓN DE GRIETAS IMPERMEABILIZACIÓN.</v>
          </cell>
          <cell r="D10" t="str">
            <v>SERVICIO</v>
          </cell>
        </row>
        <row r="11">
          <cell r="B11">
            <v>5</v>
          </cell>
          <cell r="C11" t="str">
            <v>MANTENIMIENTO A TORRE DE AIREACIÓN DE 05 BANDEJAS: LIMPIEZA GENERAL, APLICACIÓN DE PINTURA EPÓXICA APROPIADA PARA CONTACTO CON AGUA POTABLE.</v>
          </cell>
          <cell r="D11" t="str">
            <v>M2</v>
          </cell>
        </row>
        <row r="12">
          <cell r="B12">
            <v>6</v>
          </cell>
          <cell r="C12" t="str">
            <v>MANTENIMIENTO DE FILTRO DE FIBRA DE VIDRIO DE 36" CAPACIDAD 1,5 M3: RETIRO DE MATERIAL FILTRANTE, LAVADO A PRESIÓN, CAMBIO 10 M DE 1 PULGADA DE TUBERÍA INTERNA EN MAL ESTADO, TOBERAS.</v>
          </cell>
          <cell r="D12" t="str">
            <v>SERVICIO</v>
          </cell>
        </row>
        <row r="13">
          <cell r="B13">
            <v>7</v>
          </cell>
          <cell r="C13" t="str">
            <v>MANTENIMIENTO MEDIO FILTRANTE ADSORBENTE (INCLUYE EXTENDIDO Y NIVELACIÓN DE LA SUPERFICIE, LAVADO CON AGUA DESTILADA) INCLUYE EL SUMINISTRO E INSTALACIÓN DE CARBÓN COQUE TAMAÑOS ENTRE 1" A 2" (DENSIDAD &gt; 1.50 G/CM3)</v>
          </cell>
          <cell r="D13" t="str">
            <v>M2</v>
          </cell>
        </row>
        <row r="14">
          <cell r="B14">
            <v>8</v>
          </cell>
          <cell r="C14" t="str">
            <v>MANTENIMIENTO MEDIO FILTRANTE ADSORBENTE (INCLUYE EXTENDIDO Y NIVELACIÓN DE LA SUPERFICIE, LAVADO CON AGUA DESTILADA) INCLUYE SUMINISTRO E INSTALACIÓN DE CARBÓN VEGETAL TAMAÑOS ENTRE 1" A 2" (DENSIDAD &gt; 0.50 G/CM3)</v>
          </cell>
          <cell r="D14" t="str">
            <v>M2</v>
          </cell>
        </row>
        <row r="15">
          <cell r="B15">
            <v>9</v>
          </cell>
          <cell r="C15" t="str">
            <v>MANTENIMIENTO PREVENTIVO A ELECTROBOMBA AUTOCEBANTE DE 2 HP CONSISTENTE EN CAMBIO DE RODAMIENTOS, BALINERAS, SELLOS, CHEQUES, EMPAQUES Y PINTURA DE CORAZA.</v>
          </cell>
          <cell r="D15" t="str">
            <v>SERVICIO</v>
          </cell>
        </row>
        <row r="16">
          <cell r="B16">
            <v>10</v>
          </cell>
          <cell r="C16" t="str">
            <v>MANTENIMIENTO TANQUE DE AGUA TRATADA 100 M3: LAVADO A PRESIÓN, CORRECCIÓN DE GRIETAS E IMPERMEABILIZACIÓN.</v>
          </cell>
          <cell r="D16" t="str">
            <v>SERVICIO</v>
          </cell>
        </row>
        <row r="17">
          <cell r="B17">
            <v>11</v>
          </cell>
          <cell r="C17" t="str">
            <v>RECUBRIMIENTO EPÓXICO FLEXIBLE DE ALTO DESEMPEÑO SE COMPONE DE DOS COMPONENTES ALTA RESISTENCIA QUÍMICA. (INCLUYE 2 MANOS DE RECUBRIMIENTO, FILOS Y DILATACIONES).</v>
          </cell>
          <cell r="D17" t="str">
            <v>M2</v>
          </cell>
        </row>
        <row r="18">
          <cell r="B18">
            <v>12</v>
          </cell>
          <cell r="C18" t="str">
            <v>SUMINISTRO E INSTALACION DE FILTRO DE MEMBRANA HUECA DE DIAMETRO: DIÁMETRO INTERNO 15,5 CM, DIÁMETRO EXTERNO 18,5 CM, DIÁMETRO DE COLLAR 1.5 CM, LARGO 90 CM, ANCHO 15,5 CM.</v>
          </cell>
          <cell r="D18" t="str">
            <v>SERVICIO</v>
          </cell>
        </row>
        <row r="19">
          <cell r="B19">
            <v>13</v>
          </cell>
          <cell r="C19" t="str">
            <v>SUMINISTRO E INSTALACION DE  BOMBA DOSIFICADORA DE QUIMICOS (INCLUYE ACCESORIOS)</v>
          </cell>
          <cell r="D19" t="str">
            <v>SERVICIO</v>
          </cell>
        </row>
        <row r="20">
          <cell r="B20">
            <v>14</v>
          </cell>
          <cell r="C20" t="str">
            <v>SUMINISTRO E INSTALACION  DEL TABLERO DE CONTROL DEL POZO PROFUNDO (INCLUYE ACCESORIOS)</v>
          </cell>
          <cell r="D20" t="str">
            <v>SERVICIO</v>
          </cell>
        </row>
        <row r="21">
          <cell r="B21">
            <v>15</v>
          </cell>
          <cell r="C21" t="str">
            <v>SUMINISTRO E INSTALACION LUMINARIA INTERNA (3 LAMPARAS  REFLECTORES LED Y 04 REFLECTORES EXTERNOS LED) INCLUYE ACCESORIOS Y CABLEADO</v>
          </cell>
          <cell r="D21" t="str">
            <v>SERVICIO</v>
          </cell>
        </row>
        <row r="22">
          <cell r="B22">
            <v>16</v>
          </cell>
          <cell r="C22" t="str">
            <v>PINTURA DE TANQUE CEDIMENTADOR CON PINTURA EPOXICA GRIS, Y EL RESTO DE LA PLANTA ( 02 FILTROS GRUESOS, 02 FILTROS FINOS Y 02 MTS DE TUBERIA DE 2"  CON PINTURA A BASE DE ACEITE COLOR AZUL) INCLUYE , MATERIAL PARA LA RESPECTIVA PINTADA Y MANO DE OBRA</v>
          </cell>
          <cell r="D22" t="str">
            <v>SERVICIO</v>
          </cell>
        </row>
        <row r="23">
          <cell r="B23">
            <v>1</v>
          </cell>
          <cell r="C23" t="str">
            <v>ADECUACIÓN DE SALIDAS DE LODOS Y SUCCIÓN BOMBA DE FILTRACIÓN, NIPLES ROSCADOS 2"X20 Ø 2" HG.</v>
          </cell>
          <cell r="D23" t="str">
            <v>SERVICIO</v>
          </cell>
        </row>
        <row r="24">
          <cell r="B24">
            <v>2</v>
          </cell>
          <cell r="C24" t="str">
            <v>CAMBIO DE DIFUSORES DE BURBUJA FINA DE 12" QUE ESTÁN EN MAL ESTADO, POR NUEVOS DIFUSORES. QUE INCLUYE CAMBIO DE TUBERÍA DE 10 METROS DE 2 PULGADAS.</v>
          </cell>
          <cell r="D24" t="str">
            <v>SERVICIO</v>
          </cell>
        </row>
        <row r="25">
          <cell r="B25">
            <v>3</v>
          </cell>
          <cell r="C25" t="str">
            <v>CAMBIO DE FILTRO DE AIRE DEL MOTOR SOPLADOR.</v>
          </cell>
          <cell r="D25" t="str">
            <v>SERVICIO</v>
          </cell>
        </row>
        <row r="26">
          <cell r="B26">
            <v>4</v>
          </cell>
          <cell r="C26" t="str">
            <v>EXTRACCIÓN LODOS LAGUNA ESTABILIZACIÓN - MEDIANTE EQUIPO EQUIPO DE BOMBEO, INCLUYE DISPOSICIÓN FINAL CONTROLADA DE LOS LODOS A SITIO AUTORIZADO POR LA AUTORIDAD AMBIENTAL COMPETENTE (INCLUYE REMOCIÓN MECÁNICA DE LODOS)</v>
          </cell>
          <cell r="D26" t="str">
            <v>M3</v>
          </cell>
        </row>
        <row r="27">
          <cell r="B27">
            <v>5</v>
          </cell>
          <cell r="C27" t="str">
            <v>EXTRACCIÓN LODOS POZO EYECTOR Y/O TANQUE SÉPTICO Y/O TANQUE DE SEDIMENTACIÓN EXISTENTE - MEDIANTE EQUIPO DE BOMBEO, INCLUYE DISPOSICIÓN FINAL CONTROLADA DE LOS LODOS EN SITIO AUTORIZADO POR LA AUTORIDAD AMBIENTAL COMPETENTE. INCLUYE MANEJO DE LODOS EN ACTIVIDADES DE COMPOSTAJE PARA REUTILIZACIÓN DE LOS MISMOS O SIMILAR.</v>
          </cell>
          <cell r="D27" t="str">
            <v>M3</v>
          </cell>
        </row>
        <row r="28">
          <cell r="B28">
            <v>6</v>
          </cell>
          <cell r="C28" t="str">
            <v>INSTALACIÓN DE GEOMEMBRANA CAL 20 MILS DE 0,5 MM (incluye todo lo ncesario para su funcionamiento)</v>
          </cell>
          <cell r="D28" t="str">
            <v>M2</v>
          </cell>
        </row>
        <row r="29">
          <cell r="B29">
            <v>7</v>
          </cell>
          <cell r="C29" t="str">
            <v>LIMPIEZA MANUAL DE LAGUNA DE OXIDACIÓN (AGUAS RESIDUALES), INCLUYE: RECOGIDA Y BOTADA DE ESCOMBROS.</v>
          </cell>
          <cell r="D29" t="str">
            <v>M2</v>
          </cell>
        </row>
        <row r="30">
          <cell r="B30">
            <v>8</v>
          </cell>
          <cell r="C30" t="str">
            <v>MANTENIMIENTO A CANALETA PARCHAL  CORRECCIÓN DE GRIETAS E IMPERMEABILIZACIÓN</v>
          </cell>
          <cell r="D30" t="str">
            <v>ML</v>
          </cell>
        </row>
        <row r="31">
          <cell r="B31">
            <v>9</v>
          </cell>
          <cell r="C31" t="str">
            <v>MANTENIMIENTO A LECHO DE SECADO DE LODOS CAPACIDAD 7 M3 LAVADO A PRESIÓN, CORRECCIÓN DE GRIETAS, REPOSICIÓN DE LECHO FILTRANTE.</v>
          </cell>
          <cell r="D31" t="str">
            <v>SERVICIO</v>
          </cell>
        </row>
        <row r="32">
          <cell r="B32">
            <v>10</v>
          </cell>
          <cell r="C32" t="str">
            <v>MANTENIMIENTO A TANQUE DE LODOS ACTIVADOS CAPACIDAD DE 100 M3, CONSISTENTE EN EXTRACCIÓN DE LODOS, LAVADO A PRESIÓN, CORRECCIÓN DE GRIETAS E IMPERMEABILIZACIÓN.</v>
          </cell>
          <cell r="D32" t="str">
            <v>SERVICIO</v>
          </cell>
        </row>
        <row r="33">
          <cell r="B33">
            <v>11</v>
          </cell>
          <cell r="C33" t="str">
            <v>MANTENIMIENTO A TANQUE HOMOGENIZADOR CAPACIDAD DE 100 M3 CONSISTENTE EN EXTRACCIÓN DE LODOS, LAVADO A PRESIÓN, CORRECCIÓN DE GRIETAS E IMPERMEABILIZACIÓN.</v>
          </cell>
          <cell r="D33" t="str">
            <v>SERVICIO</v>
          </cell>
        </row>
        <row r="34">
          <cell r="B34">
            <v>12</v>
          </cell>
          <cell r="C34" t="str">
            <v>MANTENIMIENTO BOMBA EYECTORA SUMERGIBLE. INSTALACIÓN Y PUESTA EN FUNCIONAMIENTO. A TODO COSTO- INCLUYE, TABLERO DE CONTROL Y ACCESORIOS CONEXIÓN A SISTEMA HIDRÁULICO Y ELÉCTRICO + SUMINISTRO E INSTALACIÓN Y PUESTA EN FUNCIONAMIENTO).</v>
          </cell>
          <cell r="D34" t="str">
            <v>UND</v>
          </cell>
        </row>
        <row r="35">
          <cell r="B35">
            <v>13</v>
          </cell>
          <cell r="C35" t="str">
            <v>MANTENIMIENTO DE CAJA DE INSPECCIÓN (INCLUYE RETIRO DE VEGETACIÓN, PIEDRAS Y/O SEDIMENTACIÓN). INCLUYE EL CAMBIO DE TAPA CORRESPONDIENTE A LAS CAJA DE INSPECCIÓN QUE POR SU DETERIORO LO REQUIERA.</v>
          </cell>
          <cell r="D35" t="str">
            <v>SERVICIO</v>
          </cell>
        </row>
        <row r="36">
          <cell r="B36">
            <v>14</v>
          </cell>
          <cell r="C36" t="str">
            <v>MANTENIMIENTO DE EQUIPO DE BOMBEO, INCLUYE VERIFICACIÓN Y SUPERVISIÓN DEL FUNCIONAMIENTO CORRECTO DEL MOTOR, CIRCUITO DE ALIMENTACIÓN, FRECUENCIA DE ENCENDIDO, ESTADO DE LOS TANQUES DE PRESIÓN; REVISIÓN Y AJUSTE DE LOS CONTROLADORES DE NIVEL, LIMPIEZA DE LOS CONTROLES DE ALIMENTACIÓN Y REVISIÓN DE LA INSTALACIÓN HIDRÁULICA EN EL CUARTO DE MÁQUINAS; REVISIÓN Y AJUSTES DE RELÉS, BREAKER Y PRESOSTATOS, ANÁLISIS DE FALLAS EN VARIADOR SEGÚN EL CASO, REPORTES VARIADOR SEGÚN EL CASO, PRESIÓN RANGO MÍNIMOS Y MÁXIMOS EN PSI, VOLTAJES POR FASE RANGO MÍNIMOS Y MÁXIMOS EN VOL., AMPERAJE RANGO MÍNIMOS Y MÁXIMOS EN AMP, REVISIÓN DE ALTERNACIÓN DE BOMBAS, REVISIÓN DE TEMPERATURA DE BOMBAS, REVISIÓN MANÓMETROS DE PRESIÓN - PSI CON VARIADOR, REVISIÓN DE RUIDOS DE BOMBAS, LIMPIEZA DE LAS BOMBAS Y TABLEROS (LIMPIEZA BÁSICA EXTERIOR), REVISIÓN DE FLOTADORES, REVISIÓN DE TABLERO, REVISIÓN DE SENTIDO DE GIRO, REVISIÓN DE ALINEAMIENTOS, VERIFICACIÓN DE EMPAQUES, ACOPLES Y BRIDAS, ESTADO DE RODAMIENTOS, LIMPIEZA DE TODOS LOS COMPONENTES Y LUBRICACIÓN REVISIÓN DE SOPORTES Y ANCLAJES DE BOMBAS, AJUSTE DE TORNILLERÍA, REVISIÓN GENERAL Y PROGRAMACIÓN DE VARIADOR, REVISIÓN DE SIRENAS, REVISIÓN DE SOPORTES Y AJUSTES EN VERTICALES Y HORIZONTALES, INFORME DE MANTENIMIENTO; (INCLUYE EL CAMBIO O INSTALACIÓN DE 1 CHEQUE HIDRO DE 1_1/2" X 150 PSI; 2 REGISTRO CORTINA DE 1_1/2"; Y 2 MANÓMETROS DE 100 PSI) - NO INCLUYE EL COSTO DE LOS REPUESTOS QUE SE NECESITAREN PARA EL BUEN FUNCIONAMIENTO DE LOS EQUIPOS, NI EL LAVADO DE TANQUES.</v>
          </cell>
          <cell r="D36" t="str">
            <v>SERVICIO</v>
          </cell>
        </row>
        <row r="37">
          <cell r="B37">
            <v>15</v>
          </cell>
          <cell r="C37" t="str">
            <v>MANTENIMIENTO DE LECHO FILTRANTE EXTRACCIÓN DE SEDIMIENTOS Y LAVADO A PRESIÓN</v>
          </cell>
          <cell r="D37" t="str">
            <v>M3</v>
          </cell>
        </row>
        <row r="38">
          <cell r="B38">
            <v>16</v>
          </cell>
          <cell r="C38" t="str">
            <v>MANTENIMIENTO DE TABLERO ELÉCTRICO PARA ELECTROBOMBAS DE 5 HP, INCLUYENDO CONTACTORES Y PROTECCIONES TÉRMICAS, PROTECCIÓN CONTRA PICOS DE VOLTAJE, ARRANCADORES, INSTALACIÓN DE BREAKE TRIPOLAR.</v>
          </cell>
          <cell r="D38" t="str">
            <v>SERVICIO</v>
          </cell>
        </row>
        <row r="39">
          <cell r="B39">
            <v>17</v>
          </cell>
          <cell r="C39" t="str">
            <v>MANTENIMIENTO DE TABLERO ELÉCTRICO PARA MOTOR SOPLADOR DE AIRE DE 11 HP Y MOTOBOMBA DE 2 HP, INCLUYENDO CONTACTORES Y PROTECCIONES TÉRMICAS, PROTECCIÓN CONTRA PICOS DE VOLTAJE, ARRANCADORES, INSTALACIÓN DE BREAKE TRIPOLAR.</v>
          </cell>
          <cell r="D39" t="str">
            <v>SERVICIO</v>
          </cell>
        </row>
        <row r="40">
          <cell r="B40">
            <v>18</v>
          </cell>
          <cell r="C40" t="str">
            <v>MANTENIMIENTO GENERAL DE ELECTROBOMBA DE 5 HP CONSISTENTE EN CAMBIO DE RODAMIENTOS, SELLO, EMPAQUES.</v>
          </cell>
          <cell r="D40" t="str">
            <v>SERVICIO</v>
          </cell>
        </row>
        <row r="41">
          <cell r="B41">
            <v>19</v>
          </cell>
          <cell r="C41" t="str">
            <v>MANTENIMIENTO GENERAL DE VÁLVULAS DEL MOTOR DE LA PLANTA DE TRATAMIENTO</v>
          </cell>
          <cell r="D41" t="str">
            <v>SERVICIO</v>
          </cell>
        </row>
        <row r="42">
          <cell r="B42">
            <v>20</v>
          </cell>
          <cell r="C42" t="str">
            <v>MANTENIMIENTO GENERAL DE VÁLVULAS.</v>
          </cell>
          <cell r="D42" t="str">
            <v>SERVICIO</v>
          </cell>
        </row>
        <row r="43">
          <cell r="B43">
            <v>21</v>
          </cell>
          <cell r="C43" t="str">
            <v>MANTENIMIENTO LECHO DE SECADO DE LODOS. (INCLUYE CAMBIO DE TUBERÍA PERFORADA, MATERIAL FILTRANTE COMPUESTO POR GRAVA Y ARENA DE VARIAS GRANULOMETRÍAS Y LADRILLO SUPERPUESTO PARA PROTECCIÓN MATERIAL FILTRANTE).</v>
          </cell>
          <cell r="D43" t="str">
            <v>M2</v>
          </cell>
        </row>
        <row r="44">
          <cell r="B44">
            <v>22</v>
          </cell>
          <cell r="C44" t="str">
            <v>MANTENIMIENTO PREVENTIVO A ELECTROBOMBA AUTOCEBANTE DE 2 HP CONSISTENTE EN CAMBIO DE RODAMIENTOS, BALINERAS, SELLOS, CHEQUES, EMPAQUES Y PINTURA DE CORAZA.</v>
          </cell>
          <cell r="D44" t="str">
            <v>SERVICIO</v>
          </cell>
        </row>
        <row r="45">
          <cell r="B45">
            <v>23</v>
          </cell>
          <cell r="C45" t="str">
            <v>MANTENIMIENTO REJILLAS DE CRIBADO EN LA ESTRUCTURA DE ENTRADA A LA PLANTA QUE INCLUYE APLICACIÓN PINTURA ANTICORROSIVA.</v>
          </cell>
          <cell r="D45" t="str">
            <v>SERVICIO</v>
          </cell>
        </row>
        <row r="46">
          <cell r="B46">
            <v>24</v>
          </cell>
          <cell r="C46" t="str">
            <v>REHABILITACIÓN Y MANTENIMIENTO DE CONJUNTO (MOTOR ELÉCTRICO 30HP + SOPLADOR) PARA AIREACIÓN DE PTAR, INCLUYE SUMINISTRO E INSTALACIÓN DE CORREAS, FILTROS PARA SOPLADOR. INCLUYE CAMBIO DE RODAMIENTOS , PINTURA Y BARNIZADA; SOPLADOR MECÁNICO INCLUYE DESMONTE, CAMBIO DE LUBRICANTE, REVISIÓN EQUIPO MECÁNICO, CAMBIO EMPAQUETADURA, SELLOS Y PINTURA.</v>
          </cell>
          <cell r="D46" t="str">
            <v>SERVICIO</v>
          </cell>
        </row>
        <row r="47">
          <cell r="B47">
            <v>25</v>
          </cell>
          <cell r="C47" t="str">
            <v>REHABILITACIÓN Y MANTENIMIENTO GENERAL DEL TABLERO ELÉCTRICO DE LA PTAR, INCLUYE SUMINISTRO E INSTALACIÓN DE PUESTA A TIERRA, TERMINALES, PILOTOS, BALIZA, MEDIDOR MULTIFUNCIONAL, CABLEADO MANDO Y CONTROL, CAMBIO DE CONTACTORES, CORRECCIÓN GIRO MOTORES, AJUSTE DE FASES.</v>
          </cell>
          <cell r="D47" t="str">
            <v>SERVICIO</v>
          </cell>
        </row>
        <row r="48">
          <cell r="B48">
            <v>26</v>
          </cell>
          <cell r="C48" t="str">
            <v>SUMINISTRO E INSTALACIÓN DE TUBERIAS 1", 3" Y 4 PULGADAS, ACCESORIOS PARA LOS DIFUSORES DE AIRE AIRLIFT</v>
          </cell>
          <cell r="D48" t="str">
            <v>M</v>
          </cell>
        </row>
        <row r="49">
          <cell r="B49">
            <v>27</v>
          </cell>
          <cell r="C49" t="str">
            <v>INSTALACIÓN DE GEOMEMBRANA CAL 30 MILS 0.5 MM  (incluye todo lo necesario para su funcionamiento)</v>
          </cell>
          <cell r="D49" t="str">
            <v>M2</v>
          </cell>
        </row>
        <row r="50">
          <cell r="B50">
            <v>28</v>
          </cell>
          <cell r="C50" t="str">
            <v>MANTENIMIENTO PREVENTIVO A MOTOR SOPLADOR DE AIRE DE 11 HP CONSISTENTE EN RECTIFICADO Y ENCAMISADO DE TAPAS, CAMBIO DE RODAMIENTOS, BALINERAS, SELLOS, CHEQUES, EMPAQUES Y PINTURA DE CORAZA, ENCAMISADO DE TAPAS.</v>
          </cell>
          <cell r="D50" t="str">
            <v>SERVICIO</v>
          </cell>
        </row>
        <row r="51">
          <cell r="B51">
            <v>29</v>
          </cell>
          <cell r="C51" t="str">
            <v>SERVICIO DE MANTENIMIENTO, DE LA ELECTROBOMBA  Y EQUIPO DE CIRCULACION DEL AGUA (INCLUYE REPUESTOS Y ACCESORIOS)</v>
          </cell>
          <cell r="D51" t="str">
            <v>SERVICIO</v>
          </cell>
        </row>
        <row r="52">
          <cell r="B52">
            <v>30</v>
          </cell>
          <cell r="C52" t="str">
            <v>MANTENIMIENTO  DE TANQUE DE AGUA TRATADA 100 M3: LAVADO A PRESIÓN, RESANE Y SELLADO DE GRIETAS E IMPERMEABILIZACIÓN.</v>
          </cell>
          <cell r="D52" t="str">
            <v>SERVICIO</v>
          </cell>
        </row>
        <row r="53">
          <cell r="B53">
            <v>31</v>
          </cell>
          <cell r="C53" t="str">
            <v>MANTENIMIENTO TANQUE SÉPTICO 4.000 LTS EVACUACIÓN DE LODOS CON VACTOR Y POSTERIOR DISPOSICIÒN DE ACUERDO A LA REGLAMENTACIÒN VIGENTE, LAVADO CON HIDROLAVADORA, MANTENIMIENTO A REDES HIDRÁULICAS Y REINICIO DEL SISTEMA.</v>
          </cell>
          <cell r="D53" t="str">
            <v>SERVICIO</v>
          </cell>
        </row>
        <row r="54">
          <cell r="B54">
            <v>32</v>
          </cell>
          <cell r="C54" t="str">
            <v>MANTENIMIENTO TANQUES SÉPTICOS 1.000 LTS EVACUACIÓN DE LODOS CON VACTOR Y POSTERIOR DISPOSICIÒN DE ACUERDO A LA REGLAMENTACIÒN VIGENTE, LAVADO CON HIDROLAVADORA, MANTENIMIENTO A REDES HIDRÁULICAS Y REINICIO DEL SISTEMA.</v>
          </cell>
          <cell r="D54" t="str">
            <v>SERVICIO</v>
          </cell>
        </row>
        <row r="55">
          <cell r="B55">
            <v>33</v>
          </cell>
          <cell r="C55" t="str">
            <v>MANTENIMIENTO, INSTALACIÓN Y PUESTA EN FUNCIONAMIENTO DE ESTACIÓN DE CLORACIÓN: BOMBA DOSIFICADORA PARA HIPOCLORITO DE SODIO, SULFATO DE ALUMINIO TIPO. B, SODA CAUSTICA, CON 50 MTS. DE MANGUERA DE 8MM, SUMINISTRO DE TANQUE DE 1000 LITROS, PARA PREPARACIÓN Y ALMACENAMIENTO DE SOLUCIÓN.</v>
          </cell>
          <cell r="D55" t="str">
            <v>SERVICIO</v>
          </cell>
        </row>
        <row r="56">
          <cell r="B56">
            <v>34</v>
          </cell>
          <cell r="C56" t="str">
            <v>RECUBRIMIENTO EPÓXICO FLEXIBLE DE ALTO DESEMPEÑO SE COMPONE DE DOS COMPONENTES ALTA RESISTENCIA QUÍMICA. (INCLUYE 2 MANOS DE RECUBRIMIENTO, FILOS Y DILATACIONES).</v>
          </cell>
          <cell r="D56" t="str">
            <v>M2</v>
          </cell>
        </row>
        <row r="57">
          <cell r="B57">
            <v>35</v>
          </cell>
          <cell r="C57" t="str">
            <v>REHABILITACIÓN Y MANTENIMIENTO DE ELECTROBOMBA SUMERGIBLE 3HP PARA BOMBEO DEL ESPESADOR DE LODO A LOS LECHOS DE SECADO, INCLUYE DESMONTE, REVISIÓN, CAMBIO DE RODAMIENTO 6206, SELLOS MECÁNICO 1'', CAMBIO DE ACEITE TIPO CAPELA, BARNIZADA Y PINTURA.</v>
          </cell>
          <cell r="D57" t="str">
            <v>SERVICIO</v>
          </cell>
        </row>
        <row r="58">
          <cell r="B58">
            <v>36</v>
          </cell>
          <cell r="C58" t="str">
            <v>SUMINISTRO E INSTALACIÓN DE ROSETÓN PLÁSTICO PARA LECHO FILTRANTE.</v>
          </cell>
          <cell r="D58" t="str">
            <v>UND</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DW98"/>
  <sheetViews>
    <sheetView tabSelected="1" workbookViewId="0">
      <selection activeCell="G33" sqref="G33"/>
    </sheetView>
  </sheetViews>
  <sheetFormatPr baseColWidth="10" defaultColWidth="11.453125" defaultRowHeight="13" customHeight="1"/>
  <cols>
    <col min="1" max="1" width="9.36328125" style="3" customWidth="1"/>
    <col min="2" max="2" width="45.1796875" style="3" customWidth="1"/>
    <col min="3" max="3" width="21.36328125" style="1" customWidth="1"/>
    <col min="4" max="4" width="10.81640625" style="1" customWidth="1"/>
    <col min="5" max="5" width="14.81640625" style="4" customWidth="1"/>
    <col min="6" max="6" width="14.81640625" style="1" customWidth="1"/>
    <col min="7" max="8" width="17.81640625" style="1" customWidth="1"/>
    <col min="9" max="16350" width="11.453125" style="1"/>
    <col min="16351" max="16351" width="11.453125" style="5"/>
    <col min="16352" max="16384" width="11.453125" style="1"/>
  </cols>
  <sheetData>
    <row r="1" spans="1:9 16351:16351" ht="13" customHeight="1">
      <c r="A1" s="6" t="s">
        <v>0</v>
      </c>
      <c r="B1" s="7"/>
      <c r="C1" s="7"/>
      <c r="D1" s="7"/>
      <c r="E1" s="8"/>
      <c r="F1" s="7"/>
      <c r="G1" s="9" t="s">
        <v>40</v>
      </c>
      <c r="H1" s="10"/>
      <c r="I1" s="35"/>
      <c r="XDW1" s="1"/>
    </row>
    <row r="2" spans="1:9 16351:16351" ht="14">
      <c r="A2" s="11" t="s">
        <v>1</v>
      </c>
      <c r="B2" s="11"/>
      <c r="C2" s="11"/>
      <c r="D2" s="11"/>
      <c r="E2" s="12"/>
      <c r="F2" s="12"/>
      <c r="G2" s="9" t="s">
        <v>41</v>
      </c>
      <c r="H2" s="10"/>
      <c r="I2" s="35"/>
    </row>
    <row r="3" spans="1:9 16351:16351" ht="13" customHeight="1">
      <c r="A3" s="13" t="s">
        <v>2</v>
      </c>
      <c r="B3" s="13"/>
      <c r="C3" s="13" t="s">
        <v>3</v>
      </c>
      <c r="D3" s="13"/>
      <c r="E3" s="14"/>
      <c r="F3" s="15"/>
      <c r="G3" s="15"/>
      <c r="H3" s="15"/>
      <c r="I3" s="35"/>
    </row>
    <row r="4" spans="1:9 16351:16351" ht="13" customHeight="1">
      <c r="A4" s="13" t="s">
        <v>4</v>
      </c>
      <c r="B4" s="13"/>
      <c r="C4" s="13" t="s">
        <v>5</v>
      </c>
      <c r="D4" s="13"/>
      <c r="E4" s="14"/>
      <c r="F4" s="15"/>
      <c r="G4" s="15"/>
      <c r="H4" s="15"/>
      <c r="I4" s="35"/>
    </row>
    <row r="5" spans="1:9 16351:16351" ht="30" customHeight="1">
      <c r="A5" s="16" t="s">
        <v>6</v>
      </c>
      <c r="B5" s="16" t="s">
        <v>7</v>
      </c>
      <c r="C5" s="16" t="s">
        <v>8</v>
      </c>
      <c r="D5" s="16" t="s">
        <v>9</v>
      </c>
      <c r="E5" s="17" t="s">
        <v>10</v>
      </c>
      <c r="F5" s="16" t="s">
        <v>11</v>
      </c>
      <c r="G5" s="18" t="s">
        <v>12</v>
      </c>
      <c r="H5" s="18" t="s">
        <v>13</v>
      </c>
      <c r="I5" s="35"/>
    </row>
    <row r="6" spans="1:9 16351:16351" ht="13" customHeight="1">
      <c r="A6" s="19">
        <f>+'[1]ANALISIS DE COTIZACIONES'!B7</f>
        <v>1</v>
      </c>
      <c r="B6" s="20" t="str">
        <f>+'[1]ANALISIS DE COTIZACIONES'!C7</f>
        <v>ADECUACIÓN DE SALIDAS DE LODOS Y SUCCIÓN BOMBA DE FILTRACIÓN, NIPLES ROSCADOS 2"X20 Ø 2" HG.</v>
      </c>
      <c r="C6" s="19" t="str">
        <f>+'[1]ANALISIS DE COTIZACIONES'!D7</f>
        <v>SERVICIO</v>
      </c>
      <c r="D6" s="21">
        <v>1</v>
      </c>
      <c r="E6" s="22">
        <v>292456</v>
      </c>
      <c r="F6" s="23">
        <f t="shared" ref="F6:F21" si="0">+D6*E6</f>
        <v>292456</v>
      </c>
      <c r="G6" s="24">
        <v>248588</v>
      </c>
      <c r="H6" s="23">
        <f>ROUND(D6*G6,2)</f>
        <v>248588</v>
      </c>
      <c r="I6" s="35"/>
    </row>
    <row r="7" spans="1:9 16351:16351" ht="13" customHeight="1">
      <c r="A7" s="19">
        <f>+'[1]ANALISIS DE COTIZACIONES'!B8</f>
        <v>2</v>
      </c>
      <c r="B7" s="20" t="str">
        <f>+'[1]ANALISIS DE COTIZACIONES'!C8</f>
        <v>CAMBIO DE LECHO FILTRANTE, 2 TON DE ARENA SILICE MALLA 16-30 2 TON DE ANTRACITA.</v>
      </c>
      <c r="C7" s="19" t="str">
        <f>+'[1]ANALISIS DE COTIZACIONES'!D8</f>
        <v>SERVICIO</v>
      </c>
      <c r="D7" s="21">
        <v>4</v>
      </c>
      <c r="E7" s="22">
        <v>1000000</v>
      </c>
      <c r="F7" s="23">
        <f t="shared" si="0"/>
        <v>4000000</v>
      </c>
      <c r="G7" s="24">
        <v>850000</v>
      </c>
      <c r="H7" s="23">
        <f t="shared" ref="H7:H21" si="1">ROUND(D7*G7,2)</f>
        <v>3400000</v>
      </c>
      <c r="I7" s="35"/>
    </row>
    <row r="8" spans="1:9 16351:16351" ht="13" customHeight="1">
      <c r="A8" s="19">
        <f>+'[1]ANALISIS DE COTIZACIONES'!B9</f>
        <v>3</v>
      </c>
      <c r="B8" s="20" t="str">
        <f>+'[1]ANALISIS DE COTIZACIONES'!C9</f>
        <v>EXTRACCIÓN LODOS POZO EYECTOR Y/O TANQUE SÉPTICO Y/O TANQUE DE SEDIMENTACIÓN EXISTENTE - MEDIANTE EQUIPO DE BOMBEO, INCLUYE DISPOSICIÓN FINAL CONTROLADA DE LOS LODOS EN SITIO AUTORIZADO POR LA AUTORIDAD AMBIENTAL COMPETENTE. INCLUYE MANEJO DE LODOS EN ACTIVIDADES DE COMPOSTAJE PARA REUTILIZACIÓN DE LOS MISMOS O SIMILAR.</v>
      </c>
      <c r="C8" s="19" t="str">
        <f>+'[1]ANALISIS DE COTIZACIONES'!D9</f>
        <v>M3</v>
      </c>
      <c r="D8" s="21">
        <v>15</v>
      </c>
      <c r="E8" s="22">
        <v>168160</v>
      </c>
      <c r="F8" s="23">
        <f t="shared" si="0"/>
        <v>2522400</v>
      </c>
      <c r="G8" s="24">
        <v>142936</v>
      </c>
      <c r="H8" s="23">
        <f>ROUND(D8*G8,2)</f>
        <v>2144040</v>
      </c>
      <c r="I8" s="35"/>
    </row>
    <row r="9" spans="1:9 16351:16351" ht="13" customHeight="1">
      <c r="A9" s="19">
        <f>+'[1]ANALISIS DE COTIZACIONES'!B10</f>
        <v>4</v>
      </c>
      <c r="B9" s="20" t="str">
        <f>+'[1]ANALISIS DE COTIZACIONES'!C10</f>
        <v>MANTENIMIENTO A TANQUE DESARENADOR CAPACIDAD 7,5 M3 CONSISTENTE EN EXTRACCIÓN DE SEDIMENTOS, LAVADO A PRESIÓN, CORRECCIÓN DE GRIETAS IMPERMEABILIZACIÓN.</v>
      </c>
      <c r="C9" s="19" t="str">
        <f>+'[1]ANALISIS DE COTIZACIONES'!D10</f>
        <v>SERVICIO</v>
      </c>
      <c r="D9" s="21">
        <v>1</v>
      </c>
      <c r="E9" s="22">
        <v>464487</v>
      </c>
      <c r="F9" s="23">
        <f t="shared" si="0"/>
        <v>464487</v>
      </c>
      <c r="G9" s="24">
        <v>394814</v>
      </c>
      <c r="H9" s="23">
        <f>ROUND(D9*G9,2)</f>
        <v>394814</v>
      </c>
      <c r="I9" s="35"/>
    </row>
    <row r="10" spans="1:9 16351:16351" ht="13" customHeight="1">
      <c r="A10" s="19">
        <f>+'[1]ANALISIS DE COTIZACIONES'!B11</f>
        <v>5</v>
      </c>
      <c r="B10" s="20" t="str">
        <f>+'[1]ANALISIS DE COTIZACIONES'!C11</f>
        <v>MANTENIMIENTO A TORRE DE AIREACIÓN DE 05 BANDEJAS: LIMPIEZA GENERAL, APLICACIÓN DE PINTURA EPÓXICA APROPIADA PARA CONTACTO CON AGUA POTABLE.</v>
      </c>
      <c r="C10" s="19" t="str">
        <f>+'[1]ANALISIS DE COTIZACIONES'!D11</f>
        <v>M2</v>
      </c>
      <c r="D10" s="21">
        <v>15</v>
      </c>
      <c r="E10" s="22">
        <v>29099</v>
      </c>
      <c r="F10" s="23">
        <f t="shared" si="0"/>
        <v>436485</v>
      </c>
      <c r="G10" s="24">
        <v>24734</v>
      </c>
      <c r="H10" s="23">
        <f>ROUND(D10*G10,2)</f>
        <v>371010</v>
      </c>
      <c r="I10" s="35"/>
    </row>
    <row r="11" spans="1:9 16351:16351" ht="13" customHeight="1">
      <c r="A11" s="19">
        <f>+'[1]ANALISIS DE COTIZACIONES'!B12</f>
        <v>6</v>
      </c>
      <c r="B11" s="20" t="str">
        <f>+'[1]ANALISIS DE COTIZACIONES'!C12</f>
        <v>MANTENIMIENTO DE FILTRO DE FIBRA DE VIDRIO DE 36" CAPACIDAD 1,5 M3: RETIRO DE MATERIAL FILTRANTE, LAVADO A PRESIÓN, CAMBIO 10 M DE 1 PULGADA DE TUBERÍA INTERNA EN MAL ESTADO, TOBERAS.</v>
      </c>
      <c r="C11" s="19" t="str">
        <f>+'[1]ANALISIS DE COTIZACIONES'!D12</f>
        <v>SERVICIO</v>
      </c>
      <c r="D11" s="21">
        <v>1</v>
      </c>
      <c r="E11" s="22">
        <v>859855</v>
      </c>
      <c r="F11" s="23">
        <f t="shared" si="0"/>
        <v>859855</v>
      </c>
      <c r="G11" s="24">
        <v>730877</v>
      </c>
      <c r="H11" s="23">
        <f t="shared" si="1"/>
        <v>730877</v>
      </c>
      <c r="I11" s="35"/>
    </row>
    <row r="12" spans="1:9 16351:16351" ht="13" customHeight="1">
      <c r="A12" s="19">
        <f>+'[1]ANALISIS DE COTIZACIONES'!B13</f>
        <v>7</v>
      </c>
      <c r="B12" s="20" t="str">
        <f>+'[1]ANALISIS DE COTIZACIONES'!C13</f>
        <v>MANTENIMIENTO MEDIO FILTRANTE ADSORBENTE (INCLUYE EXTENDIDO Y NIVELACIÓN DE LA SUPERFICIE, LAVADO CON AGUA DESTILADA) INCLUYE EL SUMINISTRO E INSTALACIÓN DE CARBÓN COQUE TAMAÑOS ENTRE 1" A 2" (DENSIDAD &gt; 1.50 G/CM3)</v>
      </c>
      <c r="C12" s="19" t="str">
        <f>+'[1]ANALISIS DE COTIZACIONES'!D13</f>
        <v>M2</v>
      </c>
      <c r="D12" s="21">
        <v>5</v>
      </c>
      <c r="E12" s="22">
        <v>212532</v>
      </c>
      <c r="F12" s="23">
        <f t="shared" si="0"/>
        <v>1062660</v>
      </c>
      <c r="G12" s="24">
        <v>180652</v>
      </c>
      <c r="H12" s="23">
        <f>ROUND(D12*G12,2)</f>
        <v>903260</v>
      </c>
      <c r="I12" s="35"/>
    </row>
    <row r="13" spans="1:9 16351:16351" ht="13" customHeight="1">
      <c r="A13" s="19">
        <f>+'[1]ANALISIS DE COTIZACIONES'!B14</f>
        <v>8</v>
      </c>
      <c r="B13" s="20" t="str">
        <f>+'[1]ANALISIS DE COTIZACIONES'!C14</f>
        <v>MANTENIMIENTO MEDIO FILTRANTE ADSORBENTE (INCLUYE EXTENDIDO Y NIVELACIÓN DE LA SUPERFICIE, LAVADO CON AGUA DESTILADA) INCLUYE SUMINISTRO E INSTALACIÓN DE CARBÓN VEGETAL TAMAÑOS ENTRE 1" A 2" (DENSIDAD &gt; 0.50 G/CM3)</v>
      </c>
      <c r="C13" s="19" t="str">
        <f>+'[1]ANALISIS DE COTIZACIONES'!D14</f>
        <v>M2</v>
      </c>
      <c r="D13" s="21">
        <v>5</v>
      </c>
      <c r="E13" s="22">
        <v>251558</v>
      </c>
      <c r="F13" s="23">
        <f t="shared" si="0"/>
        <v>1257790</v>
      </c>
      <c r="G13" s="24">
        <v>213824</v>
      </c>
      <c r="H13" s="23">
        <f t="shared" si="1"/>
        <v>1069120</v>
      </c>
      <c r="I13" s="35"/>
    </row>
    <row r="14" spans="1:9 16351:16351" ht="13" customHeight="1">
      <c r="A14" s="19">
        <f>+'[1]ANALISIS DE COTIZACIONES'!B15</f>
        <v>9</v>
      </c>
      <c r="B14" s="20" t="str">
        <f>+'[1]ANALISIS DE COTIZACIONES'!C15</f>
        <v>MANTENIMIENTO PREVENTIVO A ELECTROBOMBA AUTOCEBANTE DE 2 HP CONSISTENTE EN CAMBIO DE RODAMIENTOS, BALINERAS, SELLOS, CHEQUES, EMPAQUES Y PINTURA DE CORAZA.</v>
      </c>
      <c r="C14" s="19" t="str">
        <f>+'[1]ANALISIS DE COTIZACIONES'!D15</f>
        <v>SERVICIO</v>
      </c>
      <c r="D14" s="21">
        <v>3</v>
      </c>
      <c r="E14" s="22">
        <v>315299</v>
      </c>
      <c r="F14" s="23">
        <f t="shared" si="0"/>
        <v>945897</v>
      </c>
      <c r="G14" s="24">
        <v>268004</v>
      </c>
      <c r="H14" s="23">
        <f t="shared" si="1"/>
        <v>804012</v>
      </c>
      <c r="I14" s="35"/>
    </row>
    <row r="15" spans="1:9 16351:16351" ht="13" customHeight="1">
      <c r="A15" s="19">
        <f>+'[1]ANALISIS DE COTIZACIONES'!B16</f>
        <v>10</v>
      </c>
      <c r="B15" s="20" t="str">
        <f>+'[1]ANALISIS DE COTIZACIONES'!C16</f>
        <v>MANTENIMIENTO TANQUE DE AGUA TRATADA 100 M3: LAVADO A PRESIÓN, CORRECCIÓN DE GRIETAS E IMPERMEABILIZACIÓN.</v>
      </c>
      <c r="C15" s="19" t="str">
        <f>+'[1]ANALISIS DE COTIZACIONES'!D16</f>
        <v>SERVICIO</v>
      </c>
      <c r="D15" s="21">
        <v>1</v>
      </c>
      <c r="E15" s="22">
        <v>632479</v>
      </c>
      <c r="F15" s="23">
        <f t="shared" si="0"/>
        <v>632479</v>
      </c>
      <c r="G15" s="24">
        <v>537607</v>
      </c>
      <c r="H15" s="23">
        <f t="shared" si="1"/>
        <v>537607</v>
      </c>
      <c r="I15" s="35"/>
    </row>
    <row r="16" spans="1:9 16351:16351" ht="13" customHeight="1">
      <c r="A16" s="19">
        <f>+'[1]ANALISIS DE COTIZACIONES'!B17</f>
        <v>11</v>
      </c>
      <c r="B16" s="20" t="str">
        <f>+'[1]ANALISIS DE COTIZACIONES'!C17</f>
        <v>RECUBRIMIENTO EPÓXICO FLEXIBLE DE ALTO DESEMPEÑO SE COMPONE DE DOS COMPONENTES ALTA RESISTENCIA QUÍMICA. (INCLUYE 2 MANOS DE RECUBRIMIENTO, FILOS Y DILATACIONES).</v>
      </c>
      <c r="C16" s="19" t="str">
        <f>+'[1]ANALISIS DE COTIZACIONES'!D17</f>
        <v>M2</v>
      </c>
      <c r="D16" s="21">
        <v>30</v>
      </c>
      <c r="E16" s="22">
        <v>71140</v>
      </c>
      <c r="F16" s="23">
        <f t="shared" si="0"/>
        <v>2134200</v>
      </c>
      <c r="G16" s="24">
        <v>60469</v>
      </c>
      <c r="H16" s="23">
        <f t="shared" si="1"/>
        <v>1814070</v>
      </c>
      <c r="I16" s="35"/>
    </row>
    <row r="17" spans="1:9 16351:16351" ht="13" customHeight="1">
      <c r="A17" s="19">
        <f>+'[1]ANALISIS DE COTIZACIONES'!B18</f>
        <v>12</v>
      </c>
      <c r="B17" s="20" t="str">
        <f>+'[1]ANALISIS DE COTIZACIONES'!C18</f>
        <v>SUMINISTRO E INSTALACION DE FILTRO DE MEMBRANA HUECA DE DIAMETRO: DIÁMETRO INTERNO 15,5 CM, DIÁMETRO EXTERNO 18,5 CM, DIÁMETRO DE COLLAR 1.5 CM, LARGO 90 CM, ANCHO 15,5 CM.</v>
      </c>
      <c r="C17" s="19" t="str">
        <f>+'[1]ANALISIS DE COTIZACIONES'!D18</f>
        <v>SERVICIO</v>
      </c>
      <c r="D17" s="21">
        <v>3</v>
      </c>
      <c r="E17" s="22">
        <v>846350</v>
      </c>
      <c r="F17" s="23">
        <f t="shared" si="0"/>
        <v>2539050</v>
      </c>
      <c r="G17" s="24">
        <v>719398</v>
      </c>
      <c r="H17" s="23">
        <f t="shared" si="1"/>
        <v>2158194</v>
      </c>
      <c r="I17" s="35"/>
    </row>
    <row r="18" spans="1:9 16351:16351" ht="13" customHeight="1">
      <c r="A18" s="19">
        <f>+'[1]ANALISIS DE COTIZACIONES'!B19</f>
        <v>13</v>
      </c>
      <c r="B18" s="20" t="str">
        <f>+'[1]ANALISIS DE COTIZACIONES'!C19</f>
        <v>SUMINISTRO E INSTALACION DE  BOMBA DOSIFICADORA DE QUIMICOS (INCLUYE ACCESORIOS)</v>
      </c>
      <c r="C18" s="19" t="str">
        <f>+'[1]ANALISIS DE COTIZACIONES'!D19</f>
        <v>SERVICIO</v>
      </c>
      <c r="D18" s="21">
        <v>2</v>
      </c>
      <c r="E18" s="22">
        <v>500000</v>
      </c>
      <c r="F18" s="23">
        <f t="shared" si="0"/>
        <v>1000000</v>
      </c>
      <c r="G18" s="24">
        <v>425000</v>
      </c>
      <c r="H18" s="23">
        <f t="shared" si="1"/>
        <v>850000</v>
      </c>
      <c r="I18" s="35"/>
    </row>
    <row r="19" spans="1:9 16351:16351" ht="13" customHeight="1">
      <c r="A19" s="19">
        <f>+'[1]ANALISIS DE COTIZACIONES'!B20</f>
        <v>14</v>
      </c>
      <c r="B19" s="20" t="str">
        <f>+'[1]ANALISIS DE COTIZACIONES'!C20</f>
        <v>SUMINISTRO E INSTALACION  DEL TABLERO DE CONTROL DEL POZO PROFUNDO (INCLUYE ACCESORIOS)</v>
      </c>
      <c r="C19" s="19" t="str">
        <f>+'[1]ANALISIS DE COTIZACIONES'!D20</f>
        <v>SERVICIO</v>
      </c>
      <c r="D19" s="21">
        <v>1</v>
      </c>
      <c r="E19" s="22">
        <v>885585</v>
      </c>
      <c r="F19" s="23">
        <f t="shared" si="0"/>
        <v>885585</v>
      </c>
      <c r="G19" s="24">
        <v>752747</v>
      </c>
      <c r="H19" s="23">
        <f t="shared" si="1"/>
        <v>752747</v>
      </c>
      <c r="I19" s="35"/>
    </row>
    <row r="20" spans="1:9 16351:16351" ht="13" customHeight="1">
      <c r="A20" s="19">
        <f>+'[1]ANALISIS DE COTIZACIONES'!B21</f>
        <v>15</v>
      </c>
      <c r="B20" s="20" t="str">
        <f>+'[1]ANALISIS DE COTIZACIONES'!C21</f>
        <v>SUMINISTRO E INSTALACION LUMINARIA INTERNA (3 LAMPARAS  REFLECTORES LED Y 04 REFLECTORES EXTERNOS LED) INCLUYE ACCESORIOS Y CABLEADO</v>
      </c>
      <c r="C20" s="19" t="str">
        <f>+'[1]ANALISIS DE COTIZACIONES'!D21</f>
        <v>SERVICIO</v>
      </c>
      <c r="D20" s="21">
        <v>5</v>
      </c>
      <c r="E20" s="22">
        <v>561634</v>
      </c>
      <c r="F20" s="23">
        <f t="shared" si="0"/>
        <v>2808170</v>
      </c>
      <c r="G20" s="24">
        <v>477389</v>
      </c>
      <c r="H20" s="23">
        <f t="shared" si="1"/>
        <v>2386945</v>
      </c>
      <c r="I20" s="35"/>
    </row>
    <row r="21" spans="1:9 16351:16351" ht="13" customHeight="1">
      <c r="A21" s="19">
        <f>+'[1]ANALISIS DE COTIZACIONES'!B22</f>
        <v>16</v>
      </c>
      <c r="B21" s="20" t="str">
        <f>+'[1]ANALISIS DE COTIZACIONES'!C22</f>
        <v>PINTURA DE TANQUE CEDIMENTADOR CON PINTURA EPOXICA GRIS, Y EL RESTO DE LA PLANTA ( 02 FILTROS GRUESOS, 02 FILTROS FINOS Y 02 MTS DE TUBERIA DE 2"  CON PINTURA A BASE DE ACEITE COLOR AZUL) INCLUYE , MATERIAL PARA LA RESPECTIVA PINTADA Y MANO DE OBRA</v>
      </c>
      <c r="C21" s="19" t="str">
        <f>+'[1]ANALISIS DE COTIZACIONES'!D22</f>
        <v>SERVICIO</v>
      </c>
      <c r="D21" s="21">
        <v>2</v>
      </c>
      <c r="E21" s="22">
        <v>800000</v>
      </c>
      <c r="F21" s="23">
        <f t="shared" si="0"/>
        <v>1600000</v>
      </c>
      <c r="G21" s="24">
        <v>680000</v>
      </c>
      <c r="H21" s="23">
        <f t="shared" si="1"/>
        <v>1360000</v>
      </c>
      <c r="I21" s="35"/>
    </row>
    <row r="22" spans="1:9 16351:16351" s="2" customFormat="1" ht="13" customHeight="1">
      <c r="A22" s="25" t="s">
        <v>14</v>
      </c>
      <c r="B22" s="25"/>
      <c r="C22" s="25"/>
      <c r="D22" s="25"/>
      <c r="E22" s="25">
        <f>SUM(E6:E21)</f>
        <v>7890634</v>
      </c>
      <c r="F22" s="26">
        <f>SUM(F6:F21)</f>
        <v>23441514</v>
      </c>
      <c r="G22" s="27" t="s">
        <v>15</v>
      </c>
      <c r="H22" s="28">
        <f>SUM(H6:H21)</f>
        <v>19925284</v>
      </c>
      <c r="I22" s="39"/>
      <c r="XDW22" s="40"/>
    </row>
    <row r="23" spans="1:9 16351:16351" ht="13" customHeight="1">
      <c r="A23" s="29" t="s">
        <v>16</v>
      </c>
      <c r="B23" s="30"/>
      <c r="C23" s="30"/>
      <c r="D23" s="30"/>
      <c r="E23" s="31">
        <v>0.16</v>
      </c>
      <c r="F23" s="22">
        <f>ROUND(F22*E23,0)</f>
        <v>3750642</v>
      </c>
      <c r="G23" s="32">
        <v>0.15</v>
      </c>
      <c r="H23" s="22">
        <f>ROUND(H22*G23,2)</f>
        <v>2988792.6</v>
      </c>
      <c r="I23" s="35"/>
    </row>
    <row r="24" spans="1:9 16351:16351" ht="13" customHeight="1">
      <c r="A24" s="29" t="s">
        <v>17</v>
      </c>
      <c r="B24" s="30"/>
      <c r="C24" s="30"/>
      <c r="D24" s="30"/>
      <c r="E24" s="31">
        <v>0.03</v>
      </c>
      <c r="F24" s="22">
        <f>ROUND(F22*E24,0)</f>
        <v>703245</v>
      </c>
      <c r="G24" s="32">
        <v>0.02</v>
      </c>
      <c r="H24" s="22">
        <f>ROUND(H22*G24,2)</f>
        <v>398505.68</v>
      </c>
      <c r="I24" s="35"/>
    </row>
    <row r="25" spans="1:9 16351:16351" ht="13" customHeight="1">
      <c r="A25" s="29" t="s">
        <v>18</v>
      </c>
      <c r="B25" s="30"/>
      <c r="C25" s="30"/>
      <c r="D25" s="30"/>
      <c r="E25" s="31">
        <v>0.04</v>
      </c>
      <c r="F25" s="22">
        <f>ROUND(F22*E25,0)</f>
        <v>937661</v>
      </c>
      <c r="G25" s="32">
        <v>0.03</v>
      </c>
      <c r="H25" s="22">
        <f>ROUND(H22*G25,2)</f>
        <v>597758.52</v>
      </c>
      <c r="I25" s="35"/>
    </row>
    <row r="26" spans="1:9 16351:16351" ht="13" customHeight="1">
      <c r="A26" s="29" t="s">
        <v>19</v>
      </c>
      <c r="B26" s="30"/>
      <c r="C26" s="30"/>
      <c r="D26" s="30"/>
      <c r="E26" s="31">
        <v>0.19</v>
      </c>
      <c r="F26" s="22">
        <f>ROUND(F25*E26,0)</f>
        <v>178156</v>
      </c>
      <c r="G26" s="33">
        <v>0.19</v>
      </c>
      <c r="H26" s="22">
        <f>ROUND(H25*G26,2)</f>
        <v>113574.12</v>
      </c>
      <c r="I26" s="35"/>
    </row>
    <row r="27" spans="1:9 16351:16351" s="2" customFormat="1" ht="13" customHeight="1">
      <c r="A27" s="25" t="s">
        <v>20</v>
      </c>
      <c r="B27" s="25"/>
      <c r="C27" s="25"/>
      <c r="D27" s="25"/>
      <c r="E27" s="25"/>
      <c r="F27" s="26">
        <f>SUM(F22:F26)</f>
        <v>29011218</v>
      </c>
      <c r="G27" s="28"/>
      <c r="H27" s="28">
        <f>SUM(H22:H26)</f>
        <v>24023914.920000002</v>
      </c>
      <c r="I27" s="39"/>
      <c r="XDW27" s="40"/>
    </row>
    <row r="28" spans="1:9 16351:16351" ht="13" customHeight="1">
      <c r="A28" s="34"/>
      <c r="B28" s="34"/>
      <c r="C28" s="35"/>
      <c r="D28" s="35"/>
      <c r="E28" s="36"/>
      <c r="F28" s="35"/>
      <c r="G28" s="35"/>
      <c r="H28" s="35"/>
      <c r="I28" s="35"/>
    </row>
    <row r="29" spans="1:9 16351:16351" ht="13" customHeight="1">
      <c r="A29" s="37" t="s">
        <v>21</v>
      </c>
      <c r="B29" s="37"/>
      <c r="C29" s="37"/>
      <c r="D29" s="37"/>
      <c r="E29" s="37"/>
      <c r="F29" s="37"/>
      <c r="G29" s="37"/>
      <c r="H29" s="37"/>
      <c r="I29" s="35"/>
    </row>
    <row r="30" spans="1:9 16351:16351" ht="13" customHeight="1">
      <c r="A30" s="13" t="s">
        <v>2</v>
      </c>
      <c r="B30" s="13"/>
      <c r="C30" s="13" t="s">
        <v>3</v>
      </c>
      <c r="D30" s="13"/>
      <c r="E30" s="13"/>
      <c r="F30" s="13"/>
      <c r="G30" s="13"/>
      <c r="H30" s="13"/>
      <c r="I30" s="35"/>
    </row>
    <row r="31" spans="1:9 16351:16351" ht="13" customHeight="1">
      <c r="A31" s="13" t="s">
        <v>4</v>
      </c>
      <c r="B31" s="13"/>
      <c r="C31" s="13" t="s">
        <v>5</v>
      </c>
      <c r="D31" s="13"/>
      <c r="E31" s="13"/>
      <c r="F31" s="13"/>
      <c r="G31" s="13"/>
      <c r="H31" s="13"/>
      <c r="I31" s="35"/>
    </row>
    <row r="32" spans="1:9 16351:16351" ht="56">
      <c r="A32" s="38" t="s">
        <v>6</v>
      </c>
      <c r="B32" s="38" t="s">
        <v>7</v>
      </c>
      <c r="C32" s="38" t="s">
        <v>8</v>
      </c>
      <c r="D32" s="38" t="s">
        <v>9</v>
      </c>
      <c r="E32" s="38" t="s">
        <v>10</v>
      </c>
      <c r="F32" s="38" t="s">
        <v>11</v>
      </c>
      <c r="G32" s="18" t="s">
        <v>12</v>
      </c>
      <c r="H32" s="18" t="s">
        <v>13</v>
      </c>
      <c r="I32" s="35"/>
    </row>
    <row r="33" spans="1:9" ht="13" customHeight="1">
      <c r="A33" s="19">
        <f>+'[1]ANALISIS DE COTIZACIONES'!B23</f>
        <v>1</v>
      </c>
      <c r="B33" s="20" t="str">
        <f>+'[1]ANALISIS DE COTIZACIONES'!C23</f>
        <v>ADECUACIÓN DE SALIDAS DE LODOS Y SUCCIÓN BOMBA DE FILTRACIÓN, NIPLES ROSCADOS 2"X20 Ø 2" HG.</v>
      </c>
      <c r="C33" s="19" t="str">
        <f>+'[1]ANALISIS DE COTIZACIONES'!D23</f>
        <v>SERVICIO</v>
      </c>
      <c r="D33" s="21">
        <v>2</v>
      </c>
      <c r="E33" s="22">
        <v>292456</v>
      </c>
      <c r="F33" s="23">
        <f t="shared" ref="F33:F68" si="2">+D33*E33</f>
        <v>584912</v>
      </c>
      <c r="G33" s="24">
        <v>248588</v>
      </c>
      <c r="H33" s="23">
        <f>ROUND(D33*G33,2)</f>
        <v>497176</v>
      </c>
      <c r="I33" s="35"/>
    </row>
    <row r="34" spans="1:9" ht="13" customHeight="1">
      <c r="A34" s="19">
        <f>+'[1]ANALISIS DE COTIZACIONES'!B24</f>
        <v>2</v>
      </c>
      <c r="B34" s="20" t="str">
        <f>+'[1]ANALISIS DE COTIZACIONES'!C24</f>
        <v>CAMBIO DE DIFUSORES DE BURBUJA FINA DE 12" QUE ESTÁN EN MAL ESTADO, POR NUEVOS DIFUSORES. QUE INCLUYE CAMBIO DE TUBERÍA DE 10 METROS DE 2 PULGADAS.</v>
      </c>
      <c r="C34" s="19" t="str">
        <f>+'[1]ANALISIS DE COTIZACIONES'!D24</f>
        <v>SERVICIO</v>
      </c>
      <c r="D34" s="21">
        <v>1</v>
      </c>
      <c r="E34" s="22">
        <v>231220</v>
      </c>
      <c r="F34" s="23">
        <f t="shared" si="2"/>
        <v>231220</v>
      </c>
      <c r="G34" s="24">
        <v>196537</v>
      </c>
      <c r="H34" s="23">
        <f t="shared" ref="H34:H67" si="3">ROUND(D34*G34,2)</f>
        <v>196537</v>
      </c>
      <c r="I34" s="35"/>
    </row>
    <row r="35" spans="1:9" ht="13" customHeight="1">
      <c r="A35" s="19">
        <f>+'[1]ANALISIS DE COTIZACIONES'!B25</f>
        <v>3</v>
      </c>
      <c r="B35" s="20" t="str">
        <f>+'[1]ANALISIS DE COTIZACIONES'!C25</f>
        <v>CAMBIO DE FILTRO DE AIRE DEL MOTOR SOPLADOR.</v>
      </c>
      <c r="C35" s="19" t="str">
        <f>+'[1]ANALISIS DE COTIZACIONES'!D25</f>
        <v>SERVICIO</v>
      </c>
      <c r="D35" s="21">
        <v>3</v>
      </c>
      <c r="E35" s="22">
        <v>243599</v>
      </c>
      <c r="F35" s="23">
        <f t="shared" si="2"/>
        <v>730797</v>
      </c>
      <c r="G35" s="24">
        <v>207059</v>
      </c>
      <c r="H35" s="23">
        <f t="shared" si="3"/>
        <v>621177</v>
      </c>
      <c r="I35" s="35"/>
    </row>
    <row r="36" spans="1:9" ht="13" customHeight="1">
      <c r="A36" s="19">
        <f>+'[1]ANALISIS DE COTIZACIONES'!B26</f>
        <v>4</v>
      </c>
      <c r="B36" s="20" t="str">
        <f>+'[1]ANALISIS DE COTIZACIONES'!C26</f>
        <v>EXTRACCIÓN LODOS LAGUNA ESTABILIZACIÓN - MEDIANTE EQUIPO EQUIPO DE BOMBEO, INCLUYE DISPOSICIÓN FINAL CONTROLADA DE LOS LODOS A SITIO AUTORIZADO POR LA AUTORIDAD AMBIENTAL COMPETENTE (INCLUYE REMOCIÓN MECÁNICA DE LODOS)</v>
      </c>
      <c r="C36" s="19" t="str">
        <f>+'[1]ANALISIS DE COTIZACIONES'!D26</f>
        <v>M3</v>
      </c>
      <c r="D36" s="21">
        <v>10</v>
      </c>
      <c r="E36" s="22">
        <v>190569</v>
      </c>
      <c r="F36" s="23">
        <f t="shared" si="2"/>
        <v>1905690</v>
      </c>
      <c r="G36" s="24">
        <v>161984</v>
      </c>
      <c r="H36" s="23">
        <f t="shared" si="3"/>
        <v>1619840</v>
      </c>
      <c r="I36" s="35"/>
    </row>
    <row r="37" spans="1:9" ht="13" customHeight="1">
      <c r="A37" s="19">
        <f>+'[1]ANALISIS DE COTIZACIONES'!B27</f>
        <v>5</v>
      </c>
      <c r="B37" s="20" t="str">
        <f>+'[1]ANALISIS DE COTIZACIONES'!C27</f>
        <v>EXTRACCIÓN LODOS POZO EYECTOR Y/O TANQUE SÉPTICO Y/O TANQUE DE SEDIMENTACIÓN EXISTENTE - MEDIANTE EQUIPO DE BOMBEO, INCLUYE DISPOSICIÓN FINAL CONTROLADA DE LOS LODOS EN SITIO AUTORIZADO POR LA AUTORIDAD AMBIENTAL COMPETENTE. INCLUYE MANEJO DE LODOS EN ACTIVIDADES DE COMPOSTAJE PARA REUTILIZACIÓN DE LOS MISMOS O SIMILAR.</v>
      </c>
      <c r="C37" s="19" t="str">
        <f>+'[1]ANALISIS DE COTIZACIONES'!D27</f>
        <v>M3</v>
      </c>
      <c r="D37" s="21">
        <v>74</v>
      </c>
      <c r="E37" s="22">
        <v>172258</v>
      </c>
      <c r="F37" s="23">
        <f t="shared" si="2"/>
        <v>12747092</v>
      </c>
      <c r="G37" s="24">
        <v>146419</v>
      </c>
      <c r="H37" s="23">
        <f t="shared" si="3"/>
        <v>10835006</v>
      </c>
      <c r="I37" s="35"/>
    </row>
    <row r="38" spans="1:9" ht="13" customHeight="1">
      <c r="A38" s="19">
        <f>+'[1]ANALISIS DE COTIZACIONES'!B28</f>
        <v>6</v>
      </c>
      <c r="B38" s="20" t="str">
        <f>+'[1]ANALISIS DE COTIZACIONES'!C28</f>
        <v>INSTALACIÓN DE GEOMEMBRANA CAL 20 MILS DE 0,5 MM (incluye todo lo ncesario para su funcionamiento)</v>
      </c>
      <c r="C38" s="19" t="str">
        <f>+'[1]ANALISIS DE COTIZACIONES'!D28</f>
        <v>M2</v>
      </c>
      <c r="D38" s="21">
        <v>17</v>
      </c>
      <c r="E38" s="22">
        <v>50865</v>
      </c>
      <c r="F38" s="23">
        <f t="shared" si="2"/>
        <v>864705</v>
      </c>
      <c r="G38" s="24">
        <v>43235</v>
      </c>
      <c r="H38" s="23">
        <f t="shared" si="3"/>
        <v>734995</v>
      </c>
      <c r="I38" s="35"/>
    </row>
    <row r="39" spans="1:9" ht="13" customHeight="1">
      <c r="A39" s="19">
        <f>+'[1]ANALISIS DE COTIZACIONES'!B29</f>
        <v>7</v>
      </c>
      <c r="B39" s="20" t="str">
        <f>+'[1]ANALISIS DE COTIZACIONES'!C29</f>
        <v>LIMPIEZA MANUAL DE LAGUNA DE OXIDACIÓN (AGUAS RESIDUALES), INCLUYE: RECOGIDA Y BOTADA DE ESCOMBROS.</v>
      </c>
      <c r="C39" s="19" t="str">
        <f>+'[1]ANALISIS DE COTIZACIONES'!D29</f>
        <v>M2</v>
      </c>
      <c r="D39" s="21">
        <v>67</v>
      </c>
      <c r="E39" s="22">
        <v>70000</v>
      </c>
      <c r="F39" s="23">
        <f t="shared" si="2"/>
        <v>4690000</v>
      </c>
      <c r="G39" s="24">
        <v>59500</v>
      </c>
      <c r="H39" s="23">
        <f t="shared" si="3"/>
        <v>3986500</v>
      </c>
      <c r="I39" s="35"/>
    </row>
    <row r="40" spans="1:9" ht="13" customHeight="1">
      <c r="A40" s="19">
        <f>+'[1]ANALISIS DE COTIZACIONES'!B30</f>
        <v>8</v>
      </c>
      <c r="B40" s="20" t="str">
        <f>+'[1]ANALISIS DE COTIZACIONES'!C30</f>
        <v>MANTENIMIENTO A CANALETA PARCHAL  CORRECCIÓN DE GRIETAS E IMPERMEABILIZACIÓN</v>
      </c>
      <c r="C40" s="19" t="str">
        <f>+'[1]ANALISIS DE COTIZACIONES'!D30</f>
        <v>ML</v>
      </c>
      <c r="D40" s="21">
        <v>1</v>
      </c>
      <c r="E40" s="22">
        <v>109278</v>
      </c>
      <c r="F40" s="23">
        <f t="shared" si="2"/>
        <v>109278</v>
      </c>
      <c r="G40" s="24">
        <v>92886</v>
      </c>
      <c r="H40" s="23">
        <f t="shared" si="3"/>
        <v>92886</v>
      </c>
      <c r="I40" s="35"/>
    </row>
    <row r="41" spans="1:9" ht="13" customHeight="1">
      <c r="A41" s="19">
        <f>+'[1]ANALISIS DE COTIZACIONES'!B31</f>
        <v>9</v>
      </c>
      <c r="B41" s="20" t="str">
        <f>+'[1]ANALISIS DE COTIZACIONES'!C31</f>
        <v>MANTENIMIENTO A LECHO DE SECADO DE LODOS CAPACIDAD 7 M3 LAVADO A PRESIÓN, CORRECCIÓN DE GRIETAS, REPOSICIÓN DE LECHO FILTRANTE.</v>
      </c>
      <c r="C41" s="19" t="str">
        <f>+'[1]ANALISIS DE COTIZACIONES'!D31</f>
        <v>SERVICIO</v>
      </c>
      <c r="D41" s="21">
        <v>1</v>
      </c>
      <c r="E41" s="22">
        <v>484098</v>
      </c>
      <c r="F41" s="23">
        <f t="shared" si="2"/>
        <v>484098</v>
      </c>
      <c r="G41" s="24">
        <v>411483</v>
      </c>
      <c r="H41" s="23">
        <f t="shared" si="3"/>
        <v>411483</v>
      </c>
      <c r="I41" s="35"/>
    </row>
    <row r="42" spans="1:9" ht="13" customHeight="1">
      <c r="A42" s="19">
        <f>+'[1]ANALISIS DE COTIZACIONES'!B32</f>
        <v>10</v>
      </c>
      <c r="B42" s="20" t="str">
        <f>+'[1]ANALISIS DE COTIZACIONES'!C32</f>
        <v>MANTENIMIENTO A TANQUE DE LODOS ACTIVADOS CAPACIDAD DE 100 M3, CONSISTENTE EN EXTRACCIÓN DE LODOS, LAVADO A PRESIÓN, CORRECCIÓN DE GRIETAS E IMPERMEABILIZACIÓN.</v>
      </c>
      <c r="C42" s="19" t="str">
        <f>+'[1]ANALISIS DE COTIZACIONES'!D32</f>
        <v>SERVICIO</v>
      </c>
      <c r="D42" s="21">
        <v>3</v>
      </c>
      <c r="E42" s="22">
        <v>1000000</v>
      </c>
      <c r="F42" s="23">
        <f t="shared" si="2"/>
        <v>3000000</v>
      </c>
      <c r="G42" s="24">
        <v>850000</v>
      </c>
      <c r="H42" s="23">
        <f t="shared" si="3"/>
        <v>2550000</v>
      </c>
      <c r="I42" s="35"/>
    </row>
    <row r="43" spans="1:9" ht="13" customHeight="1">
      <c r="A43" s="19">
        <f>+'[1]ANALISIS DE COTIZACIONES'!B33</f>
        <v>11</v>
      </c>
      <c r="B43" s="20" t="str">
        <f>+'[1]ANALISIS DE COTIZACIONES'!C33</f>
        <v>MANTENIMIENTO A TANQUE HOMOGENIZADOR CAPACIDAD DE 100 M3 CONSISTENTE EN EXTRACCIÓN DE LODOS, LAVADO A PRESIÓN, CORRECCIÓN DE GRIETAS E IMPERMEABILIZACIÓN.</v>
      </c>
      <c r="C43" s="19" t="str">
        <f>+'[1]ANALISIS DE COTIZACIONES'!D33</f>
        <v>SERVICIO</v>
      </c>
      <c r="D43" s="21">
        <v>2</v>
      </c>
      <c r="E43" s="22">
        <v>1000000</v>
      </c>
      <c r="F43" s="23">
        <f t="shared" si="2"/>
        <v>2000000</v>
      </c>
      <c r="G43" s="24">
        <v>850000</v>
      </c>
      <c r="H43" s="23">
        <f t="shared" si="3"/>
        <v>1700000</v>
      </c>
      <c r="I43" s="35"/>
    </row>
    <row r="44" spans="1:9" ht="13" customHeight="1">
      <c r="A44" s="19">
        <f>+'[1]ANALISIS DE COTIZACIONES'!B34</f>
        <v>12</v>
      </c>
      <c r="B44" s="20" t="str">
        <f>+'[1]ANALISIS DE COTIZACIONES'!C34</f>
        <v>MANTENIMIENTO BOMBA EYECTORA SUMERGIBLE. INSTALACIÓN Y PUESTA EN FUNCIONAMIENTO. A TODO COSTO- INCLUYE, TABLERO DE CONTROL Y ACCESORIOS CONEXIÓN A SISTEMA HIDRÁULICO Y ELÉCTRICO + SUMINISTRO E INSTALACIÓN Y PUESTA EN FUNCIONAMIENTO).</v>
      </c>
      <c r="C44" s="19" t="str">
        <f>+'[1]ANALISIS DE COTIZACIONES'!D34</f>
        <v>UND</v>
      </c>
      <c r="D44" s="21">
        <v>4</v>
      </c>
      <c r="E44" s="22">
        <v>910597</v>
      </c>
      <c r="F44" s="23">
        <f t="shared" si="2"/>
        <v>3642388</v>
      </c>
      <c r="G44" s="24">
        <v>774007</v>
      </c>
      <c r="H44" s="23">
        <f t="shared" si="3"/>
        <v>3096028</v>
      </c>
      <c r="I44" s="35"/>
    </row>
    <row r="45" spans="1:9" ht="13" customHeight="1">
      <c r="A45" s="19">
        <f>+'[1]ANALISIS DE COTIZACIONES'!B35</f>
        <v>13</v>
      </c>
      <c r="B45" s="20" t="str">
        <f>+'[1]ANALISIS DE COTIZACIONES'!C35</f>
        <v>MANTENIMIENTO DE CAJA DE INSPECCIÓN (INCLUYE RETIRO DE VEGETACIÓN, PIEDRAS Y/O SEDIMENTACIÓN). INCLUYE EL CAMBIO DE TAPA CORRESPONDIENTE A LAS CAJA DE INSPECCIÓN QUE POR SU DETERIORO LO REQUIERA.</v>
      </c>
      <c r="C45" s="19" t="str">
        <f>+'[1]ANALISIS DE COTIZACIONES'!D35</f>
        <v>SERVICIO</v>
      </c>
      <c r="D45" s="21">
        <v>1</v>
      </c>
      <c r="E45" s="22">
        <v>156809</v>
      </c>
      <c r="F45" s="23">
        <f t="shared" si="2"/>
        <v>156809</v>
      </c>
      <c r="G45" s="24">
        <v>133288</v>
      </c>
      <c r="H45" s="23">
        <f t="shared" si="3"/>
        <v>133288</v>
      </c>
      <c r="I45" s="35"/>
    </row>
    <row r="46" spans="1:9" ht="13" customHeight="1">
      <c r="A46" s="19">
        <f>+'[1]ANALISIS DE COTIZACIONES'!B36</f>
        <v>14</v>
      </c>
      <c r="B46" s="20" t="str">
        <f>+'[1]ANALISIS DE COTIZACIONES'!C36</f>
        <v>MANTENIMIENTO DE EQUIPO DE BOMBEO, INCLUYE VERIFICACIÓN Y SUPERVISIÓN DEL FUNCIONAMIENTO CORRECTO DEL MOTOR, CIRCUITO DE ALIMENTACIÓN, FRECUENCIA DE ENCENDIDO, ESTADO DE LOS TANQUES DE PRESIÓN; REVISIÓN Y AJUSTE DE LOS CONTROLADORES DE NIVEL, LIMPIEZA DE LOS CONTROLES DE ALIMENTACIÓN Y REVISIÓN DE LA INSTALACIÓN HIDRÁULICA EN EL CUARTO DE MÁQUINAS; REVISIÓN Y AJUSTES DE RELÉS, BREAKER Y PRESOSTATOS, ANÁLISIS DE FALLAS EN VARIADOR SEGÚN EL CASO, REPORTES VARIADOR SEGÚN EL CASO, PRESIÓN RANGO MÍNIMOS Y MÁXIMOS EN PSI, VOLTAJES POR FASE RANGO MÍNIMOS Y MÁXIMOS EN VOL., AMPERAJE RANGO MÍNIMOS Y MÁXIMOS EN AMP, REVISIÓN DE ALTERNACIÓN DE BOMBAS, REVISIÓN DE TEMPERATURA DE BOMBAS, REVISIÓN MANÓMETROS DE PRESIÓN - PSI CON VARIADOR, REVISIÓN DE RUIDOS DE BOMBAS, LIMPIEZA DE LAS BOMBAS Y TABLEROS (LIMPIEZA BÁSICA EXTERIOR), REVISIÓN DE FLOTADORES, REVISIÓN DE TABLERO, REVISIÓN DE SENTIDO DE GIRO, REVISIÓN DE ALINEAMIENTOS, VERIFICACIÓN DE EMPAQUES, ACOPLES Y BRIDAS, ESTADO DE RODAMIENTOS, LIMPIEZA DE TODOS LOS COMPONENTES Y LUBRICACIÓN REVISIÓN DE SOPORTES Y ANCLAJES DE BOMBAS, AJUSTE DE TORNILLERÍA, REVISIÓN GENERAL Y PROGRAMACIÓN DE VARIADOR, REVISIÓN DE SIRENAS, REVISIÓN DE SOPORTES Y AJUSTES EN VERTICALES Y HORIZONTALES, INFORME DE MANTENIMIENTO; (INCLUYE EL CAMBIO O INSTALACIÓN DE 1 CHEQUE HIDRO DE 1_1/2" X 150 PSI; 2 REGISTRO CORTINA DE 1_1/2"; Y 2 MANÓMETROS DE 100 PSI) - NO INCLUYE EL COSTO DE LOS REPUESTOS QUE SE NECESITAREN PARA EL BUEN FUNCIONAMIENTO DE LOS EQUIPOS, NI EL LAVADO DE TANQUES.</v>
      </c>
      <c r="C46" s="19" t="str">
        <f>+'[1]ANALISIS DE COTIZACIONES'!D36</f>
        <v>SERVICIO</v>
      </c>
      <c r="D46" s="21">
        <v>2</v>
      </c>
      <c r="E46" s="22">
        <v>861820</v>
      </c>
      <c r="F46" s="23">
        <f t="shared" si="2"/>
        <v>1723640</v>
      </c>
      <c r="G46" s="24">
        <v>732547</v>
      </c>
      <c r="H46" s="23">
        <f t="shared" si="3"/>
        <v>1465094</v>
      </c>
      <c r="I46" s="35"/>
    </row>
    <row r="47" spans="1:9" ht="13" customHeight="1">
      <c r="A47" s="19">
        <f>+'[1]ANALISIS DE COTIZACIONES'!B37</f>
        <v>15</v>
      </c>
      <c r="B47" s="20" t="str">
        <f>+'[1]ANALISIS DE COTIZACIONES'!C37</f>
        <v>MANTENIMIENTO DE LECHO FILTRANTE EXTRACCIÓN DE SEDIMIENTOS Y LAVADO A PRESIÓN</v>
      </c>
      <c r="C47" s="19" t="str">
        <f>+'[1]ANALISIS DE COTIZACIONES'!D37</f>
        <v>M3</v>
      </c>
      <c r="D47" s="21">
        <v>14</v>
      </c>
      <c r="E47" s="22">
        <v>99133</v>
      </c>
      <c r="F47" s="23">
        <f t="shared" si="2"/>
        <v>1387862</v>
      </c>
      <c r="G47" s="24">
        <v>84263</v>
      </c>
      <c r="H47" s="23">
        <f t="shared" si="3"/>
        <v>1179682</v>
      </c>
      <c r="I47" s="35"/>
    </row>
    <row r="48" spans="1:9" ht="13" customHeight="1">
      <c r="A48" s="19">
        <f>+'[1]ANALISIS DE COTIZACIONES'!B38</f>
        <v>16</v>
      </c>
      <c r="B48" s="20" t="str">
        <f>+'[1]ANALISIS DE COTIZACIONES'!C38</f>
        <v>MANTENIMIENTO DE TABLERO ELÉCTRICO PARA ELECTROBOMBAS DE 5 HP, INCLUYENDO CONTACTORES Y PROTECCIONES TÉRMICAS, PROTECCIÓN CONTRA PICOS DE VOLTAJE, ARRANCADORES, INSTALACIÓN DE BREAKE TRIPOLAR.</v>
      </c>
      <c r="C48" s="19" t="str">
        <f>+'[1]ANALISIS DE COTIZACIONES'!D38</f>
        <v>SERVICIO</v>
      </c>
      <c r="D48" s="21">
        <v>2</v>
      </c>
      <c r="E48" s="22">
        <v>688857</v>
      </c>
      <c r="F48" s="23">
        <f t="shared" si="2"/>
        <v>1377714</v>
      </c>
      <c r="G48" s="24">
        <v>585528</v>
      </c>
      <c r="H48" s="23">
        <f t="shared" si="3"/>
        <v>1171056</v>
      </c>
      <c r="I48" s="35"/>
    </row>
    <row r="49" spans="1:9" ht="13" customHeight="1">
      <c r="A49" s="19">
        <f>+'[1]ANALISIS DE COTIZACIONES'!B39</f>
        <v>17</v>
      </c>
      <c r="B49" s="20" t="str">
        <f>+'[1]ANALISIS DE COTIZACIONES'!C39</f>
        <v>MANTENIMIENTO DE TABLERO ELÉCTRICO PARA MOTOR SOPLADOR DE AIRE DE 11 HP Y MOTOBOMBA DE 2 HP, INCLUYENDO CONTACTORES Y PROTECCIONES TÉRMICAS, PROTECCIÓN CONTRA PICOS DE VOLTAJE, ARRANCADORES, INSTALACIÓN DE BREAKE TRIPOLAR.</v>
      </c>
      <c r="C49" s="19" t="str">
        <f>+'[1]ANALISIS DE COTIZACIONES'!D39</f>
        <v>SERVICIO</v>
      </c>
      <c r="D49" s="21">
        <v>2</v>
      </c>
      <c r="E49" s="22">
        <v>637175</v>
      </c>
      <c r="F49" s="23">
        <f t="shared" si="2"/>
        <v>1274350</v>
      </c>
      <c r="G49" s="24">
        <v>541599</v>
      </c>
      <c r="H49" s="23">
        <f t="shared" si="3"/>
        <v>1083198</v>
      </c>
      <c r="I49" s="35"/>
    </row>
    <row r="50" spans="1:9" ht="13" customHeight="1">
      <c r="A50" s="19">
        <f>+'[1]ANALISIS DE COTIZACIONES'!B40</f>
        <v>18</v>
      </c>
      <c r="B50" s="20" t="str">
        <f>+'[1]ANALISIS DE COTIZACIONES'!C40</f>
        <v>MANTENIMIENTO GENERAL DE ELECTROBOMBA DE 5 HP CONSISTENTE EN CAMBIO DE RODAMIENTOS, SELLO, EMPAQUES.</v>
      </c>
      <c r="C50" s="19" t="str">
        <f>+'[1]ANALISIS DE COTIZACIONES'!D40</f>
        <v>SERVICIO</v>
      </c>
      <c r="D50" s="21">
        <v>3</v>
      </c>
      <c r="E50" s="22">
        <v>779426</v>
      </c>
      <c r="F50" s="23">
        <f t="shared" si="2"/>
        <v>2338278</v>
      </c>
      <c r="G50" s="24">
        <v>662512</v>
      </c>
      <c r="H50" s="23">
        <f t="shared" si="3"/>
        <v>1987536</v>
      </c>
      <c r="I50" s="35"/>
    </row>
    <row r="51" spans="1:9" ht="13" customHeight="1">
      <c r="A51" s="19">
        <f>+'[1]ANALISIS DE COTIZACIONES'!B41</f>
        <v>19</v>
      </c>
      <c r="B51" s="20" t="str">
        <f>+'[1]ANALISIS DE COTIZACIONES'!C41</f>
        <v>MANTENIMIENTO GENERAL DE VÁLVULAS DEL MOTOR DE LA PLANTA DE TRATAMIENTO</v>
      </c>
      <c r="C51" s="19" t="str">
        <f>+'[1]ANALISIS DE COTIZACIONES'!D41</f>
        <v>SERVICIO</v>
      </c>
      <c r="D51" s="21">
        <v>1</v>
      </c>
      <c r="E51" s="22">
        <v>216506</v>
      </c>
      <c r="F51" s="23">
        <f t="shared" si="2"/>
        <v>216506</v>
      </c>
      <c r="G51" s="24">
        <v>184030</v>
      </c>
      <c r="H51" s="23">
        <f t="shared" si="3"/>
        <v>184030</v>
      </c>
      <c r="I51" s="35"/>
    </row>
    <row r="52" spans="1:9" ht="13" customHeight="1">
      <c r="A52" s="19">
        <f>+'[1]ANALISIS DE COTIZACIONES'!B42</f>
        <v>20</v>
      </c>
      <c r="B52" s="20" t="str">
        <f>+'[1]ANALISIS DE COTIZACIONES'!C42</f>
        <v>MANTENIMIENTO GENERAL DE VÁLVULAS.</v>
      </c>
      <c r="C52" s="19" t="str">
        <f>+'[1]ANALISIS DE COTIZACIONES'!D42</f>
        <v>SERVICIO</v>
      </c>
      <c r="D52" s="21">
        <v>2</v>
      </c>
      <c r="E52" s="22">
        <v>324132</v>
      </c>
      <c r="F52" s="23">
        <f t="shared" si="2"/>
        <v>648264</v>
      </c>
      <c r="G52" s="24">
        <v>275512</v>
      </c>
      <c r="H52" s="23">
        <f t="shared" si="3"/>
        <v>551024</v>
      </c>
      <c r="I52" s="35"/>
    </row>
    <row r="53" spans="1:9" ht="13" customHeight="1">
      <c r="A53" s="19">
        <f>+'[1]ANALISIS DE COTIZACIONES'!B43</f>
        <v>21</v>
      </c>
      <c r="B53" s="20" t="str">
        <f>+'[1]ANALISIS DE COTIZACIONES'!C43</f>
        <v>MANTENIMIENTO LECHO DE SECADO DE LODOS. (INCLUYE CAMBIO DE TUBERÍA PERFORADA, MATERIAL FILTRANTE COMPUESTO POR GRAVA Y ARENA DE VARIAS GRANULOMETRÍAS Y LADRILLO SUPERPUESTO PARA PROTECCIÓN MATERIAL FILTRANTE).</v>
      </c>
      <c r="C53" s="19" t="str">
        <f>+'[1]ANALISIS DE COTIZACIONES'!D43</f>
        <v>M2</v>
      </c>
      <c r="D53" s="21">
        <v>10</v>
      </c>
      <c r="E53" s="22">
        <v>120000</v>
      </c>
      <c r="F53" s="23">
        <f t="shared" si="2"/>
        <v>1200000</v>
      </c>
      <c r="G53" s="24">
        <v>102000</v>
      </c>
      <c r="H53" s="23">
        <f t="shared" si="3"/>
        <v>1020000</v>
      </c>
      <c r="I53" s="35"/>
    </row>
    <row r="54" spans="1:9" ht="13" customHeight="1">
      <c r="A54" s="19">
        <f>+'[1]ANALISIS DE COTIZACIONES'!B44</f>
        <v>22</v>
      </c>
      <c r="B54" s="20" t="str">
        <f>+'[1]ANALISIS DE COTIZACIONES'!C44</f>
        <v>MANTENIMIENTO PREVENTIVO A ELECTROBOMBA AUTOCEBANTE DE 2 HP CONSISTENTE EN CAMBIO DE RODAMIENTOS, BALINERAS, SELLOS, CHEQUES, EMPAQUES Y PINTURA DE CORAZA.</v>
      </c>
      <c r="C54" s="19" t="str">
        <f>+'[1]ANALISIS DE COTIZACIONES'!D44</f>
        <v>SERVICIO</v>
      </c>
      <c r="D54" s="21">
        <v>1</v>
      </c>
      <c r="E54" s="22">
        <v>314249</v>
      </c>
      <c r="F54" s="23">
        <f t="shared" si="2"/>
        <v>314249</v>
      </c>
      <c r="G54" s="24">
        <v>267112</v>
      </c>
      <c r="H54" s="23">
        <f t="shared" si="3"/>
        <v>267112</v>
      </c>
      <c r="I54" s="35"/>
    </row>
    <row r="55" spans="1:9" ht="13" customHeight="1">
      <c r="A55" s="19">
        <f>+'[1]ANALISIS DE COTIZACIONES'!B45</f>
        <v>23</v>
      </c>
      <c r="B55" s="20" t="str">
        <f>+'[1]ANALISIS DE COTIZACIONES'!C45</f>
        <v>MANTENIMIENTO REJILLAS DE CRIBADO EN LA ESTRUCTURA DE ENTRADA A LA PLANTA QUE INCLUYE APLICACIÓN PINTURA ANTICORROSIVA.</v>
      </c>
      <c r="C55" s="19" t="str">
        <f>+'[1]ANALISIS DE COTIZACIONES'!D45</f>
        <v>SERVICIO</v>
      </c>
      <c r="D55" s="21">
        <v>2</v>
      </c>
      <c r="E55" s="22">
        <v>172334</v>
      </c>
      <c r="F55" s="23">
        <f t="shared" si="2"/>
        <v>344668</v>
      </c>
      <c r="G55" s="24">
        <v>146484</v>
      </c>
      <c r="H55" s="23">
        <f t="shared" si="3"/>
        <v>292968</v>
      </c>
      <c r="I55" s="35"/>
    </row>
    <row r="56" spans="1:9" ht="13" customHeight="1">
      <c r="A56" s="19">
        <f>+'[1]ANALISIS DE COTIZACIONES'!B46</f>
        <v>24</v>
      </c>
      <c r="B56" s="20" t="str">
        <f>+'[1]ANALISIS DE COTIZACIONES'!C46</f>
        <v>REHABILITACIÓN Y MANTENIMIENTO DE CONJUNTO (MOTOR ELÉCTRICO 30HP + SOPLADOR) PARA AIREACIÓN DE PTAR, INCLUYE SUMINISTRO E INSTALACIÓN DE CORREAS, FILTROS PARA SOPLADOR. INCLUYE CAMBIO DE RODAMIENTOS , PINTURA Y BARNIZADA; SOPLADOR MECÁNICO INCLUYE DESMONTE, CAMBIO DE LUBRICANTE, REVISIÓN EQUIPO MECÁNICO, CAMBIO EMPAQUETADURA, SELLOS Y PINTURA.</v>
      </c>
      <c r="C56" s="19" t="str">
        <f>+'[1]ANALISIS DE COTIZACIONES'!D46</f>
        <v>SERVICIO</v>
      </c>
      <c r="D56" s="21">
        <v>2</v>
      </c>
      <c r="E56" s="22">
        <v>386281</v>
      </c>
      <c r="F56" s="23">
        <f t="shared" si="2"/>
        <v>772562</v>
      </c>
      <c r="G56" s="24">
        <v>328339</v>
      </c>
      <c r="H56" s="23">
        <f t="shared" si="3"/>
        <v>656678</v>
      </c>
      <c r="I56" s="35"/>
    </row>
    <row r="57" spans="1:9" ht="13" customHeight="1">
      <c r="A57" s="19">
        <f>+'[1]ANALISIS DE COTIZACIONES'!B47</f>
        <v>25</v>
      </c>
      <c r="B57" s="20" t="str">
        <f>+'[1]ANALISIS DE COTIZACIONES'!C47</f>
        <v>REHABILITACIÓN Y MANTENIMIENTO GENERAL DEL TABLERO ELÉCTRICO DE LA PTAR, INCLUYE SUMINISTRO E INSTALACIÓN DE PUESTA A TIERRA, TERMINALES, PILOTOS, BALIZA, MEDIDOR MULTIFUNCIONAL, CABLEADO MANDO Y CONTROL, CAMBIO DE CONTACTORES, CORRECCIÓN GIRO MOTORES, AJUSTE DE FASES.</v>
      </c>
      <c r="C57" s="19" t="str">
        <f>+'[1]ANALISIS DE COTIZACIONES'!D47</f>
        <v>SERVICIO</v>
      </c>
      <c r="D57" s="21">
        <v>2</v>
      </c>
      <c r="E57" s="22">
        <v>750000</v>
      </c>
      <c r="F57" s="23">
        <f t="shared" si="2"/>
        <v>1500000</v>
      </c>
      <c r="G57" s="24">
        <v>637500</v>
      </c>
      <c r="H57" s="23">
        <f t="shared" si="3"/>
        <v>1275000</v>
      </c>
      <c r="I57" s="35"/>
    </row>
    <row r="58" spans="1:9" ht="13" customHeight="1">
      <c r="A58" s="19">
        <f>+'[1]ANALISIS DE COTIZACIONES'!B48</f>
        <v>26</v>
      </c>
      <c r="B58" s="20" t="str">
        <f>+'[1]ANALISIS DE COTIZACIONES'!C48</f>
        <v>SUMINISTRO E INSTALACIÓN DE TUBERIAS 1", 3" Y 4 PULGADAS, ACCESORIOS PARA LOS DIFUSORES DE AIRE AIRLIFT</v>
      </c>
      <c r="C58" s="19" t="str">
        <f>+'[1]ANALISIS DE COTIZACIONES'!D48</f>
        <v>M</v>
      </c>
      <c r="D58" s="21">
        <v>10</v>
      </c>
      <c r="E58" s="22">
        <v>69301</v>
      </c>
      <c r="F58" s="23">
        <f t="shared" si="2"/>
        <v>693010</v>
      </c>
      <c r="G58" s="24">
        <v>58906</v>
      </c>
      <c r="H58" s="23">
        <f t="shared" si="3"/>
        <v>589060</v>
      </c>
      <c r="I58" s="35"/>
    </row>
    <row r="59" spans="1:9" ht="13" customHeight="1">
      <c r="A59" s="19">
        <f>+'[1]ANALISIS DE COTIZACIONES'!B49</f>
        <v>27</v>
      </c>
      <c r="B59" s="20" t="str">
        <f>+'[1]ANALISIS DE COTIZACIONES'!C49</f>
        <v>INSTALACIÓN DE GEOMEMBRANA CAL 30 MILS 0.5 MM  (incluye todo lo necesario para su funcionamiento)</v>
      </c>
      <c r="C59" s="19" t="str">
        <f>+'[1]ANALISIS DE COTIZACIONES'!D49</f>
        <v>M2</v>
      </c>
      <c r="D59" s="21">
        <v>8</v>
      </c>
      <c r="E59" s="22">
        <v>77427</v>
      </c>
      <c r="F59" s="23">
        <f t="shared" si="2"/>
        <v>619416</v>
      </c>
      <c r="G59" s="24">
        <v>65813</v>
      </c>
      <c r="H59" s="23">
        <f t="shared" si="3"/>
        <v>526504</v>
      </c>
      <c r="I59" s="35"/>
    </row>
    <row r="60" spans="1:9" ht="13" customHeight="1">
      <c r="A60" s="19">
        <f>+'[1]ANALISIS DE COTIZACIONES'!B50</f>
        <v>28</v>
      </c>
      <c r="B60" s="20" t="str">
        <f>+'[1]ANALISIS DE COTIZACIONES'!C50</f>
        <v>MANTENIMIENTO PREVENTIVO A MOTOR SOPLADOR DE AIRE DE 11 HP CONSISTENTE EN RECTIFICADO Y ENCAMISADO DE TAPAS, CAMBIO DE RODAMIENTOS, BALINERAS, SELLOS, CHEQUES, EMPAQUES Y PINTURA DE CORAZA, ENCAMISADO DE TAPAS.</v>
      </c>
      <c r="C60" s="19" t="str">
        <f>+'[1]ANALISIS DE COTIZACIONES'!D50</f>
        <v>SERVICIO</v>
      </c>
      <c r="D60" s="21">
        <v>2</v>
      </c>
      <c r="E60" s="22">
        <v>1138683</v>
      </c>
      <c r="F60" s="23">
        <f t="shared" si="2"/>
        <v>2277366</v>
      </c>
      <c r="G60" s="24">
        <v>967881</v>
      </c>
      <c r="H60" s="23">
        <f t="shared" si="3"/>
        <v>1935762</v>
      </c>
      <c r="I60" s="35"/>
    </row>
    <row r="61" spans="1:9" ht="13" customHeight="1">
      <c r="A61" s="19">
        <f>+'[1]ANALISIS DE COTIZACIONES'!B51</f>
        <v>29</v>
      </c>
      <c r="B61" s="20" t="str">
        <f>+'[1]ANALISIS DE COTIZACIONES'!C51</f>
        <v>SERVICIO DE MANTENIMIENTO, DE LA ELECTROBOMBA  Y EQUIPO DE CIRCULACION DEL AGUA (INCLUYE REPUESTOS Y ACCESORIOS)</v>
      </c>
      <c r="C61" s="19" t="str">
        <f>+'[1]ANALISIS DE COTIZACIONES'!D51</f>
        <v>SERVICIO</v>
      </c>
      <c r="D61" s="21">
        <v>1</v>
      </c>
      <c r="E61" s="22">
        <v>440717</v>
      </c>
      <c r="F61" s="23">
        <f t="shared" si="2"/>
        <v>440717</v>
      </c>
      <c r="G61" s="24">
        <v>374609</v>
      </c>
      <c r="H61" s="23">
        <f t="shared" si="3"/>
        <v>374609</v>
      </c>
      <c r="I61" s="35"/>
    </row>
    <row r="62" spans="1:9" ht="13" customHeight="1">
      <c r="A62" s="19">
        <f>+'[1]ANALISIS DE COTIZACIONES'!B52</f>
        <v>30</v>
      </c>
      <c r="B62" s="20" t="str">
        <f>+'[1]ANALISIS DE COTIZACIONES'!C52</f>
        <v>MANTENIMIENTO  DE TANQUE DE AGUA TRATADA 100 M3: LAVADO A PRESIÓN, RESANE Y SELLADO DE GRIETAS E IMPERMEABILIZACIÓN.</v>
      </c>
      <c r="C62" s="19" t="str">
        <f>+'[1]ANALISIS DE COTIZACIONES'!D52</f>
        <v>SERVICIO</v>
      </c>
      <c r="D62" s="21">
        <v>1</v>
      </c>
      <c r="E62" s="22">
        <v>1000000</v>
      </c>
      <c r="F62" s="23">
        <f t="shared" si="2"/>
        <v>1000000</v>
      </c>
      <c r="G62" s="24">
        <v>850000</v>
      </c>
      <c r="H62" s="23">
        <f t="shared" si="3"/>
        <v>850000</v>
      </c>
      <c r="I62" s="35"/>
    </row>
    <row r="63" spans="1:9" ht="13" customHeight="1">
      <c r="A63" s="19">
        <f>+'[1]ANALISIS DE COTIZACIONES'!B53</f>
        <v>31</v>
      </c>
      <c r="B63" s="20" t="str">
        <f>+'[1]ANALISIS DE COTIZACIONES'!C53</f>
        <v>MANTENIMIENTO TANQUE SÉPTICO 4.000 LTS EVACUACIÓN DE LODOS CON VACTOR Y POSTERIOR DISPOSICIÒN DE ACUERDO A LA REGLAMENTACIÒN VIGENTE, LAVADO CON HIDROLAVADORA, MANTENIMIENTO A REDES HIDRÁULICAS Y REINICIO DEL SISTEMA.</v>
      </c>
      <c r="C63" s="19" t="str">
        <f>+'[1]ANALISIS DE COTIZACIONES'!D53</f>
        <v>SERVICIO</v>
      </c>
      <c r="D63" s="21">
        <v>2</v>
      </c>
      <c r="E63" s="22">
        <v>1000000</v>
      </c>
      <c r="F63" s="23">
        <f t="shared" si="2"/>
        <v>2000000</v>
      </c>
      <c r="G63" s="24">
        <v>850000</v>
      </c>
      <c r="H63" s="23">
        <f t="shared" si="3"/>
        <v>1700000</v>
      </c>
      <c r="I63" s="35"/>
    </row>
    <row r="64" spans="1:9" ht="13" customHeight="1">
      <c r="A64" s="19">
        <f>+'[1]ANALISIS DE COTIZACIONES'!B54</f>
        <v>32</v>
      </c>
      <c r="B64" s="20" t="str">
        <f>+'[1]ANALISIS DE COTIZACIONES'!C54</f>
        <v>MANTENIMIENTO TANQUES SÉPTICOS 1.000 LTS EVACUACIÓN DE LODOS CON VACTOR Y POSTERIOR DISPOSICIÒN DE ACUERDO A LA REGLAMENTACIÒN VIGENTE, LAVADO CON HIDROLAVADORA, MANTENIMIENTO A REDES HIDRÁULICAS Y REINICIO DEL SISTEMA.</v>
      </c>
      <c r="C64" s="19" t="str">
        <f>+'[1]ANALISIS DE COTIZACIONES'!D54</f>
        <v>SERVICIO</v>
      </c>
      <c r="D64" s="21">
        <v>1</v>
      </c>
      <c r="E64" s="22">
        <v>714680</v>
      </c>
      <c r="F64" s="23">
        <f t="shared" si="2"/>
        <v>714680</v>
      </c>
      <c r="G64" s="24">
        <v>607478</v>
      </c>
      <c r="H64" s="23">
        <f t="shared" si="3"/>
        <v>607478</v>
      </c>
      <c r="I64" s="35"/>
    </row>
    <row r="65" spans="1:9" ht="13" customHeight="1">
      <c r="A65" s="19">
        <f>+'[1]ANALISIS DE COTIZACIONES'!B55</f>
        <v>33</v>
      </c>
      <c r="B65" s="20" t="str">
        <f>+'[1]ANALISIS DE COTIZACIONES'!C55</f>
        <v>MANTENIMIENTO, INSTALACIÓN Y PUESTA EN FUNCIONAMIENTO DE ESTACIÓN DE CLORACIÓN: BOMBA DOSIFICADORA PARA HIPOCLORITO DE SODIO, SULFATO DE ALUMINIO TIPO. B, SODA CAUSTICA, CON 50 MTS. DE MANGUERA DE 8MM, SUMINISTRO DE TANQUE DE 1000 LITROS, PARA PREPARACIÓN Y ALMACENAMIENTO DE SOLUCIÓN.</v>
      </c>
      <c r="C65" s="19" t="str">
        <f>+'[1]ANALISIS DE COTIZACIONES'!D55</f>
        <v>SERVICIO</v>
      </c>
      <c r="D65" s="21">
        <v>2</v>
      </c>
      <c r="E65" s="22">
        <v>1266775</v>
      </c>
      <c r="F65" s="23">
        <f t="shared" si="2"/>
        <v>2533550</v>
      </c>
      <c r="G65" s="24">
        <v>1076759</v>
      </c>
      <c r="H65" s="23">
        <f t="shared" si="3"/>
        <v>2153518</v>
      </c>
      <c r="I65" s="35"/>
    </row>
    <row r="66" spans="1:9" ht="13" customHeight="1">
      <c r="A66" s="19">
        <f>+'[1]ANALISIS DE COTIZACIONES'!B56</f>
        <v>34</v>
      </c>
      <c r="B66" s="20" t="str">
        <f>+'[1]ANALISIS DE COTIZACIONES'!C56</f>
        <v>RECUBRIMIENTO EPÓXICO FLEXIBLE DE ALTO DESEMPEÑO SE COMPONE DE DOS COMPONENTES ALTA RESISTENCIA QUÍMICA. (INCLUYE 2 MANOS DE RECUBRIMIENTO, FILOS Y DILATACIONES).</v>
      </c>
      <c r="C66" s="19" t="str">
        <f>+'[1]ANALISIS DE COTIZACIONES'!D56</f>
        <v>M2</v>
      </c>
      <c r="D66" s="21">
        <v>1</v>
      </c>
      <c r="E66" s="22">
        <v>166180</v>
      </c>
      <c r="F66" s="23">
        <f t="shared" si="2"/>
        <v>166180</v>
      </c>
      <c r="G66" s="24">
        <v>141253</v>
      </c>
      <c r="H66" s="23">
        <f t="shared" si="3"/>
        <v>141253</v>
      </c>
      <c r="I66" s="35"/>
    </row>
    <row r="67" spans="1:9" ht="13" customHeight="1">
      <c r="A67" s="19">
        <f>+'[1]ANALISIS DE COTIZACIONES'!B57</f>
        <v>35</v>
      </c>
      <c r="B67" s="20" t="str">
        <f>+'[1]ANALISIS DE COTIZACIONES'!C57</f>
        <v>REHABILITACIÓN Y MANTENIMIENTO DE ELECTROBOMBA SUMERGIBLE 3HP PARA BOMBEO DEL ESPESADOR DE LODO A LOS LECHOS DE SECADO, INCLUYE DESMONTE, REVISIÓN, CAMBIO DE RODAMIENTO 6206, SELLOS MECÁNICO 1'', CAMBIO DE ACEITE TIPO CAPELA, BARNIZADA Y PINTURA.</v>
      </c>
      <c r="C67" s="19" t="str">
        <f>+'[1]ANALISIS DE COTIZACIONES'!D57</f>
        <v>SERVICIO</v>
      </c>
      <c r="D67" s="21">
        <v>2</v>
      </c>
      <c r="E67" s="22">
        <v>525395</v>
      </c>
      <c r="F67" s="23">
        <f t="shared" si="2"/>
        <v>1050790</v>
      </c>
      <c r="G67" s="24">
        <v>446586</v>
      </c>
      <c r="H67" s="23">
        <f t="shared" si="3"/>
        <v>893172</v>
      </c>
      <c r="I67" s="35"/>
    </row>
    <row r="68" spans="1:9" ht="13" customHeight="1">
      <c r="A68" s="19">
        <f>+'[1]ANALISIS DE COTIZACIONES'!B58</f>
        <v>36</v>
      </c>
      <c r="B68" s="20" t="str">
        <f>+'[1]ANALISIS DE COTIZACIONES'!C58</f>
        <v>SUMINISTRO E INSTALACIÓN DE ROSETÓN PLÁSTICO PARA LECHO FILTRANTE.</v>
      </c>
      <c r="C68" s="19" t="str">
        <f>+'[1]ANALISIS DE COTIZACIONES'!D58</f>
        <v>UND</v>
      </c>
      <c r="D68" s="21">
        <v>1</v>
      </c>
      <c r="E68" s="22">
        <v>19134</v>
      </c>
      <c r="F68" s="23">
        <f t="shared" si="2"/>
        <v>19134</v>
      </c>
      <c r="G68" s="24">
        <v>16264</v>
      </c>
      <c r="H68" s="23">
        <f>ROUND(D68*G68,2)</f>
        <v>16264</v>
      </c>
      <c r="I68" s="35"/>
    </row>
    <row r="69" spans="1:9" ht="13" customHeight="1">
      <c r="A69" s="25" t="s">
        <v>14</v>
      </c>
      <c r="B69" s="41"/>
      <c r="C69" s="41"/>
      <c r="D69" s="41"/>
      <c r="E69" s="41">
        <f>SUM(E33:E68)</f>
        <v>16679954</v>
      </c>
      <c r="F69" s="42">
        <f>SUM(F33:F68)</f>
        <v>55759925</v>
      </c>
      <c r="G69" s="27" t="s">
        <v>15</v>
      </c>
      <c r="H69" s="43">
        <f>SUM(H33:H68)</f>
        <v>47395914</v>
      </c>
      <c r="I69" s="35"/>
    </row>
    <row r="70" spans="1:9" ht="13" customHeight="1">
      <c r="A70" s="29" t="s">
        <v>16</v>
      </c>
      <c r="B70" s="30"/>
      <c r="C70" s="30"/>
      <c r="D70" s="30"/>
      <c r="E70" s="31">
        <v>0.16</v>
      </c>
      <c r="F70" s="22">
        <f>ROUND(F69*E70,0)</f>
        <v>8921588</v>
      </c>
      <c r="G70" s="44">
        <f>+G23</f>
        <v>0.15</v>
      </c>
      <c r="H70" s="22">
        <f>ROUND(H69*G70,2)</f>
        <v>7109387.0999999996</v>
      </c>
      <c r="I70" s="35"/>
    </row>
    <row r="71" spans="1:9" ht="13" customHeight="1">
      <c r="A71" s="29" t="s">
        <v>17</v>
      </c>
      <c r="B71" s="30"/>
      <c r="C71" s="30"/>
      <c r="D71" s="30"/>
      <c r="E71" s="31">
        <v>0.03</v>
      </c>
      <c r="F71" s="22">
        <f>ROUND(F69*E71,0)</f>
        <v>1672798</v>
      </c>
      <c r="G71" s="44">
        <f>+G24</f>
        <v>0.02</v>
      </c>
      <c r="H71" s="22">
        <f>ROUND(H69*G71,2)</f>
        <v>947918.28</v>
      </c>
      <c r="I71" s="35"/>
    </row>
    <row r="72" spans="1:9" ht="13" customHeight="1">
      <c r="A72" s="29" t="s">
        <v>18</v>
      </c>
      <c r="B72" s="30"/>
      <c r="C72" s="30"/>
      <c r="D72" s="30"/>
      <c r="E72" s="31">
        <v>0.04</v>
      </c>
      <c r="F72" s="22">
        <f>ROUND(F69*E72,0)</f>
        <v>2230397</v>
      </c>
      <c r="G72" s="44">
        <f>+G25</f>
        <v>0.03</v>
      </c>
      <c r="H72" s="22">
        <f>ROUND(H69*G72,2)</f>
        <v>1421877.42</v>
      </c>
      <c r="I72" s="35"/>
    </row>
    <row r="73" spans="1:9" ht="13" customHeight="1">
      <c r="A73" s="29" t="s">
        <v>19</v>
      </c>
      <c r="B73" s="30"/>
      <c r="C73" s="30"/>
      <c r="D73" s="30"/>
      <c r="E73" s="31">
        <v>0.19</v>
      </c>
      <c r="F73" s="22">
        <f>ROUND(F72*E73,0)</f>
        <v>423775</v>
      </c>
      <c r="G73" s="44">
        <v>0.19</v>
      </c>
      <c r="H73" s="22">
        <f>+H72*G73</f>
        <v>270156.70980000001</v>
      </c>
      <c r="I73" s="35"/>
    </row>
    <row r="74" spans="1:9" ht="13" customHeight="1">
      <c r="A74" s="25" t="s">
        <v>20</v>
      </c>
      <c r="B74" s="25"/>
      <c r="C74" s="25"/>
      <c r="D74" s="25"/>
      <c r="E74" s="25"/>
      <c r="F74" s="26">
        <f>SUM(F69:F73)</f>
        <v>69008483</v>
      </c>
      <c r="G74" s="18"/>
      <c r="H74" s="43">
        <f>SUM(H69:H73)</f>
        <v>57145253.509800002</v>
      </c>
      <c r="I74" s="35"/>
    </row>
    <row r="75" spans="1:9" ht="13" customHeight="1">
      <c r="A75" s="34"/>
      <c r="B75" s="34"/>
      <c r="C75" s="35"/>
      <c r="D75" s="35"/>
      <c r="E75" s="36"/>
      <c r="F75" s="35"/>
      <c r="G75" s="35"/>
      <c r="H75" s="35"/>
      <c r="I75" s="35"/>
    </row>
    <row r="76" spans="1:9" ht="13" customHeight="1">
      <c r="A76" s="25" t="s">
        <v>20</v>
      </c>
      <c r="B76" s="25"/>
      <c r="C76" s="25"/>
      <c r="D76" s="25"/>
      <c r="E76" s="25"/>
      <c r="F76" s="26">
        <f>+F27+F74</f>
        <v>98019701</v>
      </c>
      <c r="G76" s="28"/>
      <c r="H76" s="28">
        <f>+H27+H74</f>
        <v>81169168.429800004</v>
      </c>
      <c r="I76" s="35"/>
    </row>
    <row r="77" spans="1:9" ht="67" customHeight="1">
      <c r="A77" s="50" t="s">
        <v>22</v>
      </c>
      <c r="B77" s="50"/>
      <c r="C77" s="50"/>
      <c r="D77" s="50"/>
      <c r="E77" s="50"/>
      <c r="F77" s="50"/>
      <c r="G77" s="50"/>
      <c r="H77" s="50"/>
      <c r="I77" s="50"/>
    </row>
    <row r="79" spans="1:9" ht="13" customHeight="1">
      <c r="A79" s="45" t="s">
        <v>23</v>
      </c>
    </row>
    <row r="80" spans="1:9" ht="20" customHeight="1">
      <c r="A80" s="46" t="s">
        <v>24</v>
      </c>
    </row>
    <row r="81" spans="1:9" ht="18" customHeight="1">
      <c r="A81" s="46" t="s">
        <v>25</v>
      </c>
    </row>
    <row r="82" spans="1:9" ht="43" customHeight="1">
      <c r="A82" s="51" t="s">
        <v>26</v>
      </c>
      <c r="B82" s="51"/>
      <c r="C82" s="51"/>
      <c r="D82" s="51"/>
      <c r="E82" s="51"/>
      <c r="F82" s="51"/>
      <c r="G82" s="51"/>
      <c r="H82" s="51"/>
      <c r="I82" s="51"/>
    </row>
    <row r="83" spans="1:9" ht="18" customHeight="1">
      <c r="A83" s="46" t="s">
        <v>27</v>
      </c>
    </row>
    <row r="84" spans="1:9" ht="18" customHeight="1">
      <c r="A84" s="46" t="s">
        <v>28</v>
      </c>
    </row>
    <row r="85" spans="1:9" ht="58" customHeight="1">
      <c r="A85" s="51" t="s">
        <v>29</v>
      </c>
      <c r="B85" s="51"/>
      <c r="C85" s="51"/>
      <c r="D85" s="51"/>
      <c r="E85" s="51"/>
      <c r="F85" s="51"/>
      <c r="G85" s="51"/>
      <c r="H85" s="51"/>
      <c r="I85" s="51"/>
    </row>
    <row r="86" spans="1:9" ht="55" customHeight="1">
      <c r="A86" s="51" t="s">
        <v>30</v>
      </c>
      <c r="B86" s="51"/>
      <c r="C86" s="51"/>
      <c r="D86" s="51"/>
      <c r="E86" s="51"/>
      <c r="F86" s="51"/>
      <c r="G86" s="51"/>
      <c r="H86" s="51"/>
      <c r="I86" s="51"/>
    </row>
    <row r="87" spans="1:9" ht="62" customHeight="1">
      <c r="A87" s="51" t="s">
        <v>31</v>
      </c>
      <c r="B87" s="51"/>
      <c r="C87" s="51"/>
      <c r="D87" s="51"/>
      <c r="E87" s="51"/>
      <c r="F87" s="51"/>
      <c r="G87" s="51"/>
      <c r="H87" s="51"/>
      <c r="I87" s="51"/>
    </row>
    <row r="89" spans="1:9" ht="13" customHeight="1">
      <c r="B89" s="47" t="s">
        <v>16</v>
      </c>
      <c r="C89" s="48" t="s">
        <v>32</v>
      </c>
    </row>
    <row r="90" spans="1:9" ht="13" customHeight="1">
      <c r="B90" s="47" t="s">
        <v>17</v>
      </c>
      <c r="C90" s="48" t="s">
        <v>33</v>
      </c>
    </row>
    <row r="91" spans="1:9" ht="13" customHeight="1">
      <c r="B91" s="47" t="s">
        <v>18</v>
      </c>
      <c r="C91" s="48" t="s">
        <v>34</v>
      </c>
    </row>
    <row r="92" spans="1:9" ht="13" customHeight="1">
      <c r="B92" s="47" t="s">
        <v>19</v>
      </c>
      <c r="C92" s="49">
        <v>0.19</v>
      </c>
    </row>
    <row r="94" spans="1:9" ht="39" customHeight="1">
      <c r="A94" s="51" t="s">
        <v>35</v>
      </c>
      <c r="B94" s="51"/>
      <c r="C94" s="51"/>
      <c r="D94" s="51"/>
      <c r="E94" s="51"/>
      <c r="F94" s="51"/>
      <c r="G94" s="51"/>
      <c r="H94" s="51"/>
      <c r="I94" s="51"/>
    </row>
    <row r="95" spans="1:9" ht="38" customHeight="1">
      <c r="A95" s="51" t="s">
        <v>36</v>
      </c>
      <c r="B95" s="51"/>
      <c r="C95" s="51"/>
      <c r="D95" s="51"/>
      <c r="E95" s="51"/>
      <c r="F95" s="51"/>
      <c r="G95" s="51"/>
      <c r="H95" s="51"/>
      <c r="I95" s="51"/>
    </row>
    <row r="96" spans="1:9" ht="18" customHeight="1">
      <c r="A96" s="46" t="s">
        <v>37</v>
      </c>
    </row>
    <row r="97" spans="1:9" ht="18" customHeight="1">
      <c r="A97" s="46" t="s">
        <v>38</v>
      </c>
    </row>
    <row r="98" spans="1:9" ht="45" customHeight="1">
      <c r="A98" s="51" t="s">
        <v>39</v>
      </c>
      <c r="B98" s="51"/>
      <c r="C98" s="51"/>
      <c r="D98" s="51"/>
      <c r="E98" s="51"/>
      <c r="F98" s="51"/>
      <c r="G98" s="51"/>
      <c r="H98" s="51"/>
      <c r="I98" s="51"/>
    </row>
  </sheetData>
  <sheetProtection algorithmName="SHA-512" hashValue="E1+OztJrVbO58mt8+FXHADGJ0TY6Kj0QpZU9luBFmyh0pl2AE6T/3XyDEUbU30CsVjoIQPUnMG70KZ2i4pXBbg==" saltValue="fF9HSf4kg0nIu2tS0B+ycg==" spinCount="100000" sheet="1" objects="1"/>
  <mergeCells count="8">
    <mergeCell ref="A94:I94"/>
    <mergeCell ref="A95:I95"/>
    <mergeCell ref="A98:I98"/>
    <mergeCell ref="A77:I77"/>
    <mergeCell ref="A82:I82"/>
    <mergeCell ref="A85:I85"/>
    <mergeCell ref="A86:I86"/>
    <mergeCell ref="A87:I87"/>
  </mergeCells>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OFERTA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orami</dc:creator>
  <cp:lastModifiedBy>amaapv1</cp:lastModifiedBy>
  <dcterms:created xsi:type="dcterms:W3CDTF">2026-02-16T21:37:00Z</dcterms:created>
  <dcterms:modified xsi:type="dcterms:W3CDTF">2026-03-02T18:38:02Z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B516BAA196644C1C987B33178A47AE70_11</vt:lpwstr>
  </property>
  <property fmtid="{D5CDD505-2E9C-101B-9397-08002B2CF9AE}" pid="3" name="KSOProductBuildVer">
    <vt:lpwstr>3082-12.2.0.23196</vt:lpwstr>
  </property>
</Properties>
</file>