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astiancamilorodasruiz/Desktop/SENA CFC/CONTRATACION BIENES Y SUMINISTROS/SUMINISTRO PLACA HUELLA/"/>
    </mc:Choice>
  </mc:AlternateContent>
  <xr:revisionPtr revIDLastSave="0" documentId="13_ncr:1_{0EEFAA1A-0365-B64D-B66D-D2C93947B4A9}" xr6:coauthVersionLast="47" xr6:coauthVersionMax="47" xr10:uidLastSave="{00000000-0000-0000-0000-000000000000}"/>
  <bookViews>
    <workbookView xWindow="0" yWindow="660" windowWidth="29400" windowHeight="17260" xr2:uid="{F700589B-DC9F-4211-B6E7-903781FB0783}"/>
  </bookViews>
  <sheets>
    <sheet name="PLACA HUELLA" sheetId="3" r:id="rId1"/>
  </sheets>
  <externalReferences>
    <externalReference r:id="rId2"/>
  </externalReferences>
  <definedNames>
    <definedName name="BOLIVAR" comment="REGIONAL BOLIVAR">'[1]datos 2'!$H$2:$H$6+'[1]datos 2'!$I$2:$I$5+'[1]datos 2'!$H$2:$H$6</definedName>
    <definedName name="REG">'[1]1'!$G$7</definedName>
    <definedName name="REGIONALES" comment="CODIGO REGIONALES">'[1]datos 2'!$C$2:$C$35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3" l="1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P3" i="3"/>
  <c r="N3" i="3"/>
  <c r="L4" i="3" l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L3" i="3"/>
  <c r="J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" i="3"/>
</calcChain>
</file>

<file path=xl/sharedStrings.xml><?xml version="1.0" encoding="utf-8"?>
<sst xmlns="http://schemas.openxmlformats.org/spreadsheetml/2006/main" count="105" uniqueCount="78">
  <si>
    <t>ITEM</t>
  </si>
  <si>
    <t>Producto</t>
  </si>
  <si>
    <t>UM</t>
  </si>
  <si>
    <t>CANTIDAD</t>
  </si>
  <si>
    <t>und</t>
  </si>
  <si>
    <t>Arena de rio gruesa</t>
  </si>
  <si>
    <t>m3</t>
  </si>
  <si>
    <t>Cemento Gris 50 Kg, Uso General Tipo UG</t>
  </si>
  <si>
    <t>bulto x 50 kg</t>
  </si>
  <si>
    <t>Gravilla  o Triturado grueso</t>
  </si>
  <si>
    <t>Malla electrosoldada (2.35 m x 6 m)</t>
  </si>
  <si>
    <t xml:space="preserve">unidad   </t>
  </si>
  <si>
    <t>Tabla Para Formaleta de sajo seco de 24.5cm x 2cm x 3m</t>
  </si>
  <si>
    <t>Varilla 1/2" W G60 6m corrugada peso aprox. 0,998Kg/m</t>
  </si>
  <si>
    <t>Varilla 3/8" W G60 6m corrugada peso aprox. 0,560Kg/m</t>
  </si>
  <si>
    <t>Material de subbase granular</t>
  </si>
  <si>
    <t>m³</t>
  </si>
  <si>
    <t>Material de base granular</t>
  </si>
  <si>
    <t>Geotextil</t>
  </si>
  <si>
    <t>un (3.5m x 1m)</t>
  </si>
  <si>
    <t>Sellador de juntas</t>
  </si>
  <si>
    <t>cartucho 300 ml</t>
  </si>
  <si>
    <t>Curador para concreto</t>
  </si>
  <si>
    <t>unidad 20 kg</t>
  </si>
  <si>
    <t>Desmoldante</t>
  </si>
  <si>
    <t>litro</t>
  </si>
  <si>
    <t>Aditivos para concreto</t>
  </si>
  <si>
    <t>kg</t>
  </si>
  <si>
    <t>Tubo de drenaje perforado</t>
  </si>
  <si>
    <t>m</t>
  </si>
  <si>
    <t>Grava para drenaje</t>
  </si>
  <si>
    <t>Listón de madera 4cm x 4cm x 3,2m cepillado</t>
  </si>
  <si>
    <t>Varillón de madera 4cm x 2cm x 3,2m cepillado</t>
  </si>
  <si>
    <t>Puntilla promedio</t>
  </si>
  <si>
    <t>libra</t>
  </si>
  <si>
    <t>Clavo de acero para concreto</t>
  </si>
  <si>
    <t>lb</t>
  </si>
  <si>
    <t>Tornillos Draywall para formaleta</t>
  </si>
  <si>
    <t>paquete x 100 und</t>
  </si>
  <si>
    <t>Alambre recocido</t>
  </si>
  <si>
    <t>Hilo para replanteo</t>
  </si>
  <si>
    <t>rollo 100 m</t>
  </si>
  <si>
    <t>Piedra de mano</t>
  </si>
  <si>
    <t>Tubería PVC aguas lluvias D= 2"</t>
  </si>
  <si>
    <t>unidad</t>
  </si>
  <si>
    <t>Tubería PVC aguas lluvias D= 3"</t>
  </si>
  <si>
    <t>Cemento Portland Uso General, presentación en bultos de 50 kg, conforme a la norma NTC 121.</t>
  </si>
  <si>
    <t>Arena lavada y clasificada, tamaño máximo de partícula de 5 mm, libre de materia orgánica e impurezas, conforme a la norma INVIAS 2013.</t>
  </si>
  <si>
    <t>Grava triturada, tamaño máximo de 19 mm, limpia y libre de materiales contaminantes, conforme a la norma NTC 174.</t>
  </si>
  <si>
    <t>Malla electrosoldada con varilla de acero de 6 mm, con separación de 15x15 cm, según la norma ASTM A1064.</t>
  </si>
  <si>
    <t>Barras de acero corrugado de alta resistencia, grado 60, conforme a la norma NTC 2289.</t>
  </si>
  <si>
    <t>Material pétreo granular con un tamaño máximo de 50 mm, cumpliendo con la especificación INVIAS para capas de subbase.</t>
  </si>
  <si>
    <t>Material pétreo granular con un tamaño máximo de 38 mm, cumpliendo con la especificación INVIAS para capas de base.</t>
  </si>
  <si>
    <t>Geotextil no tejido de polipropileno de alta resistencia, con permeabilidad mínima de 0.1 cm/s, conforme a la norma ASTM D 4491.</t>
  </si>
  <si>
    <t>Sellador elástico de poliuretano monocomponente, resistente a la intemperie, conforme a la norma ASTM C920.</t>
  </si>
  <si>
    <t>Compuesto químico líquido para curado de concreto a base de resinas sintéticas, conforme a la norma ASTM C309.</t>
  </si>
  <si>
    <t>Aceite desmoldante base vegetal o mineral, biodegradable y libre de solventes agresivos.</t>
  </si>
  <si>
    <t>Aditivo plastificante y reductor de agua para mejorar la trabajabilidad y resistencia, conforme a la norma ASTM C494.</t>
  </si>
  <si>
    <t>Tubo de PVC perforado, diámetro de 4 pulgadas, con perforaciones de 6 mm distribuidas uniformemente.</t>
  </si>
  <si>
    <t>Grava lavada y clasificada, tamaño 3/4” a 1 1/2”, conforme a la norma INVIAS.</t>
  </si>
  <si>
    <t>Madera aserrada, seca al aire, sin nudos ni deformaciones visibles.</t>
  </si>
  <si>
    <t>Clavos galvanizados de 2 pulgadas, resistentes a la corrosión.</t>
  </si>
  <si>
    <t>Material: Acero de alta resistencia con tratamiento térmico. Longitud: 1 ½” a 3” (según requerimiento). Diámetro: 3.5 mm a 4.5 mm. Acabado: Galvanizado o con recubrimiento anticorrosivo.
Normativa: Cumple con la NTC 3826 o estándar ASTM F1667. Aplicación: Fijación en superficies de concreto, mampostería y estructuras rígidas.</t>
  </si>
  <si>
    <t>Tornillos Draywall para madera, cabeza de estrella, longitud de 2 pulgadas.</t>
  </si>
  <si>
    <t>Alambre recocido calibre 18, alta resistencia a la tensión.</t>
  </si>
  <si>
    <t>Hilo de nylon de alta visibilidad, diámetro de 1.5 mm.</t>
  </si>
  <si>
    <t>Piedra natural de cantera, tamaño entre 10 y 25 cm, libre de materia orgánica y contaminantes, conforme a las especificaciones de INVIAS para concreto ciclópeo.</t>
  </si>
  <si>
    <t>Material: Policloruro de vinilo (PVC). Diámetro nominal: 2” (50 mm). Espesor de pared: Clase Sanitaria o Presión según requerimiento. Presión nominal: 5-10 psi (para drenaje por gravedad). Longitud de tramo: 3 metros. Conexión: Campana integrada para unión cementada o con anillo de caucho. Normativa: NTC 1340 / ASTM D1785. Aplicación: Conducción de aguas lluvias en sistemas de drenaje.</t>
  </si>
  <si>
    <t>Material: Policloruro de vinilo (PVC). Diámetro nominal: 3” (50 mm). Espesor de pared: Clase Sanitaria o Presión según requerimiento. Presión nominal: 5-10 psi (para drenaje por gravedad). Longitud de tramo: 3 metros. Conexión: Campana integrada para unión cementada o con anillo de caucho. Normativa: NTC 1340 / ASTM D1785. Aplicación: Conducción de aguas lluvias en sistemas de drenaje.</t>
  </si>
  <si>
    <t>Descripción Detallada</t>
  </si>
  <si>
    <t>NABITEK</t>
  </si>
  <si>
    <t>VALOR UNITARIO ANTES DE IVA</t>
  </si>
  <si>
    <t>VALOR DE IVA</t>
  </si>
  <si>
    <t>%IVA</t>
  </si>
  <si>
    <t>VALOR TOTAL IVA INCLUIDO</t>
  </si>
  <si>
    <t>SC CONSTRUCCIONES Y SUMINISTROS SAS</t>
  </si>
  <si>
    <t>PROMEDIO</t>
  </si>
  <si>
    <t>SOLUCIONES MECATRONIC M&amp;O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</si>
</sst>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2" fillId="2" borderId="2" xfId="1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42" fontId="0" fillId="3" borderId="0" xfId="0" applyNumberFormat="1" applyFill="1" applyAlignment="1">
      <alignment wrapText="1"/>
    </xf>
    <xf numFmtId="0" fontId="2" fillId="2" borderId="3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2" fontId="0" fillId="3" borderId="1" xfId="0" applyNumberFormat="1" applyFill="1" applyBorder="1" applyAlignment="1">
      <alignment wrapText="1"/>
    </xf>
    <xf numFmtId="9" fontId="0" fillId="3" borderId="1" xfId="0" applyNumberFormat="1" applyFill="1" applyBorder="1" applyAlignment="1">
      <alignment horizontal="center" vertical="center" wrapText="1"/>
    </xf>
    <xf numFmtId="42" fontId="0" fillId="3" borderId="1" xfId="5" applyFont="1" applyFill="1" applyBorder="1" applyAlignment="1">
      <alignment horizontal="center" vertical="center" wrapText="1"/>
    </xf>
    <xf numFmtId="42" fontId="0" fillId="3" borderId="1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42" fontId="0" fillId="3" borderId="1" xfId="5" applyFont="1" applyFill="1" applyBorder="1" applyAlignment="1">
      <alignment vertical="center" wrapText="1"/>
    </xf>
    <xf numFmtId="42" fontId="0" fillId="3" borderId="1" xfId="0" applyNumberFormat="1" applyFill="1" applyBorder="1" applyAlignment="1">
      <alignment vertical="center" wrapText="1"/>
    </xf>
    <xf numFmtId="9" fontId="0" fillId="3" borderId="1" xfId="0" applyNumberForma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42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</cellXfs>
  <cellStyles count="6">
    <cellStyle name="Moneda [0]" xfId="5" builtinId="7"/>
    <cellStyle name="Moneda [0] 2" xfId="3" xr:uid="{9E810F8F-3B66-4A62-AD4A-DF63A5EFE96D}"/>
    <cellStyle name="Moneda 2" xfId="4" xr:uid="{1A7607FE-122B-463F-9ECD-E7BDE2B0FD81}"/>
    <cellStyle name="Normal" xfId="0" builtinId="0"/>
    <cellStyle name="Normal 2" xfId="1" xr:uid="{44292310-CA07-479D-832C-75628AC39284}"/>
    <cellStyle name="Porcentaje 2" xfId="2" xr:uid="{EF815CC3-F1D7-4529-BDE4-D5588B5A3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personal/ncalderonb_sena_edu_co/Documents/SENA/Acciones%202025/Asesor&#237;as/Supervision/Ferreteria/Pedidos/De%20CFC/GIL-F-014Formato_Solicitud_Bienes%20-%20ARCHIVO%20GENE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Y MENU"/>
      <sheetName val="1"/>
      <sheetName val="Presup1"/>
      <sheetName val="Pedido1"/>
      <sheetName val="2"/>
      <sheetName val="Presup2"/>
      <sheetName val="Pedido2"/>
      <sheetName val="3"/>
      <sheetName val="Presup3"/>
      <sheetName val="Pedido3"/>
      <sheetName val="4"/>
      <sheetName val="Presup4"/>
      <sheetName val="5"/>
      <sheetName val="Presup5"/>
      <sheetName val="6"/>
      <sheetName val="Presup6"/>
      <sheetName val="7"/>
      <sheetName val="Presup7"/>
      <sheetName val="8"/>
      <sheetName val="Presup8"/>
      <sheetName val="9"/>
      <sheetName val="Presup9"/>
      <sheetName val="10"/>
      <sheetName val="Presup10"/>
      <sheetName val="Instrucciones"/>
      <sheetName val="datos 2"/>
    </sheetNames>
    <sheetDataSet>
      <sheetData sheetId="0">
        <row r="10">
          <cell r="AH10" t="str">
            <v>CONSTRUCCION DE PAVIMENTO CON PLACA HUELLA PARA VIAS TERCIARIAS 4</v>
          </cell>
        </row>
      </sheetData>
      <sheetData sheetId="1">
        <row r="7">
          <cell r="G7">
            <v>17</v>
          </cell>
        </row>
      </sheetData>
      <sheetData sheetId="2"/>
      <sheetData sheetId="3"/>
      <sheetData sheetId="4"/>
      <sheetData sheetId="5">
        <row r="5">
          <cell r="G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C2">
            <v>1</v>
          </cell>
          <cell r="H2" t="str">
            <v>101013</v>
          </cell>
          <cell r="I2" t="str">
            <v>101015</v>
          </cell>
        </row>
        <row r="3">
          <cell r="C3">
            <v>5</v>
          </cell>
          <cell r="H3" t="str">
            <v>910410</v>
          </cell>
          <cell r="I3" t="str">
            <v>911010</v>
          </cell>
        </row>
        <row r="4">
          <cell r="C4">
            <v>8</v>
          </cell>
          <cell r="H4" t="str">
            <v>910510</v>
          </cell>
          <cell r="I4" t="str">
            <v>911110</v>
          </cell>
        </row>
        <row r="5">
          <cell r="C5">
            <v>11</v>
          </cell>
          <cell r="H5" t="str">
            <v>921810</v>
          </cell>
          <cell r="I5" t="str">
            <v>930510</v>
          </cell>
        </row>
        <row r="6">
          <cell r="C6">
            <v>13</v>
          </cell>
          <cell r="H6" t="str">
            <v>930410</v>
          </cell>
        </row>
        <row r="7">
          <cell r="C7">
            <v>15</v>
          </cell>
        </row>
        <row r="8">
          <cell r="C8">
            <v>17</v>
          </cell>
        </row>
        <row r="9">
          <cell r="C9">
            <v>18</v>
          </cell>
        </row>
        <row r="10">
          <cell r="C10">
            <v>19</v>
          </cell>
        </row>
        <row r="11">
          <cell r="C11">
            <v>20</v>
          </cell>
        </row>
        <row r="12">
          <cell r="C12">
            <v>23</v>
          </cell>
        </row>
        <row r="13">
          <cell r="C13">
            <v>25</v>
          </cell>
        </row>
        <row r="14">
          <cell r="C14">
            <v>27</v>
          </cell>
        </row>
        <row r="15">
          <cell r="C15">
            <v>41</v>
          </cell>
        </row>
        <row r="16">
          <cell r="C16">
            <v>44</v>
          </cell>
        </row>
        <row r="17">
          <cell r="C17">
            <v>47</v>
          </cell>
        </row>
        <row r="18">
          <cell r="C18">
            <v>50</v>
          </cell>
        </row>
        <row r="19">
          <cell r="C19">
            <v>52</v>
          </cell>
        </row>
        <row r="20">
          <cell r="C20">
            <v>54</v>
          </cell>
        </row>
        <row r="21">
          <cell r="C21">
            <v>63</v>
          </cell>
        </row>
        <row r="22">
          <cell r="C22">
            <v>66</v>
          </cell>
        </row>
        <row r="23">
          <cell r="C23">
            <v>68</v>
          </cell>
        </row>
        <row r="24">
          <cell r="C24">
            <v>70</v>
          </cell>
        </row>
        <row r="25">
          <cell r="C25">
            <v>73</v>
          </cell>
        </row>
        <row r="26">
          <cell r="C26">
            <v>76</v>
          </cell>
        </row>
        <row r="27">
          <cell r="C27">
            <v>81</v>
          </cell>
        </row>
        <row r="28">
          <cell r="C28">
            <v>85</v>
          </cell>
        </row>
        <row r="29">
          <cell r="C29">
            <v>86</v>
          </cell>
        </row>
        <row r="30">
          <cell r="C30">
            <v>88</v>
          </cell>
        </row>
        <row r="31">
          <cell r="C31">
            <v>91</v>
          </cell>
        </row>
        <row r="32">
          <cell r="C32">
            <v>94</v>
          </cell>
        </row>
        <row r="33">
          <cell r="C33">
            <v>95</v>
          </cell>
        </row>
        <row r="34">
          <cell r="C34">
            <v>97</v>
          </cell>
        </row>
        <row r="35">
          <cell r="C35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A91E1-AA94-4829-8AD4-77E3A27A9736}">
  <sheetPr>
    <tabColor rgb="FFFFC000"/>
  </sheetPr>
  <dimension ref="A1:R38"/>
  <sheetViews>
    <sheetView tabSelected="1" topLeftCell="H1" workbookViewId="0">
      <selection activeCell="S7" sqref="S7"/>
    </sheetView>
  </sheetViews>
  <sheetFormatPr baseColWidth="10" defaultColWidth="11.5" defaultRowHeight="15" x14ac:dyDescent="0.2"/>
  <cols>
    <col min="1" max="1" width="11.5" style="4"/>
    <col min="2" max="2" width="48" style="4" bestFit="1" customWidth="1"/>
    <col min="3" max="3" width="56.6640625" style="4" customWidth="1"/>
    <col min="4" max="4" width="15.83203125" style="7" bestFit="1" customWidth="1"/>
    <col min="5" max="5" width="11.5" style="4"/>
    <col min="6" max="6" width="15.6640625" style="4" customWidth="1"/>
    <col min="7" max="7" width="20.83203125" style="4" customWidth="1"/>
    <col min="8" max="8" width="11.5" style="4" customWidth="1"/>
    <col min="9" max="9" width="12.5" style="4" customWidth="1"/>
    <col min="10" max="10" width="18" style="4" customWidth="1"/>
    <col min="11" max="11" width="11.5" style="4" customWidth="1"/>
    <col min="12" max="12" width="16.1640625" style="4" customWidth="1"/>
    <col min="13" max="13" width="16.6640625" style="4" customWidth="1"/>
    <col min="14" max="14" width="20.6640625" style="4" customWidth="1"/>
    <col min="15" max="15" width="12" style="4" customWidth="1"/>
    <col min="16" max="16" width="15.1640625" style="4" customWidth="1"/>
    <col min="17" max="17" width="14" style="4" customWidth="1"/>
    <col min="18" max="18" width="27.33203125" style="4" customWidth="1"/>
    <col min="19" max="16384" width="11.5" style="4"/>
  </cols>
  <sheetData>
    <row r="1" spans="1:18" ht="16" customHeight="1" x14ac:dyDescent="0.2">
      <c r="F1" s="21" t="s">
        <v>70</v>
      </c>
      <c r="G1" s="21"/>
      <c r="H1" s="21"/>
      <c r="I1" s="21"/>
      <c r="J1" s="22" t="s">
        <v>75</v>
      </c>
      <c r="K1" s="22"/>
      <c r="L1" s="22"/>
      <c r="M1" s="22"/>
      <c r="N1" s="23" t="s">
        <v>77</v>
      </c>
      <c r="O1" s="23"/>
      <c r="P1" s="23"/>
      <c r="Q1" s="23"/>
      <c r="R1" s="24" t="s">
        <v>76</v>
      </c>
    </row>
    <row r="2" spans="1:18" ht="32" x14ac:dyDescent="0.2">
      <c r="A2" s="3" t="s">
        <v>0</v>
      </c>
      <c r="B2" s="3" t="s">
        <v>1</v>
      </c>
      <c r="C2" s="3" t="s">
        <v>69</v>
      </c>
      <c r="D2" s="3" t="s">
        <v>2</v>
      </c>
      <c r="E2" s="9" t="s">
        <v>3</v>
      </c>
      <c r="F2" s="10" t="s">
        <v>71</v>
      </c>
      <c r="G2" s="10" t="s">
        <v>73</v>
      </c>
      <c r="H2" s="10" t="s">
        <v>72</v>
      </c>
      <c r="I2" s="19" t="s">
        <v>74</v>
      </c>
      <c r="J2" s="10" t="s">
        <v>71</v>
      </c>
      <c r="K2" s="10" t="s">
        <v>73</v>
      </c>
      <c r="L2" s="10" t="s">
        <v>72</v>
      </c>
      <c r="M2" s="19" t="s">
        <v>74</v>
      </c>
      <c r="N2" s="10" t="s">
        <v>71</v>
      </c>
      <c r="O2" s="10" t="s">
        <v>73</v>
      </c>
      <c r="P2" s="10" t="s">
        <v>72</v>
      </c>
      <c r="Q2" s="19" t="s">
        <v>74</v>
      </c>
      <c r="R2" s="24"/>
    </row>
    <row r="3" spans="1:18" ht="32" x14ac:dyDescent="0.2">
      <c r="A3" s="5">
        <v>1</v>
      </c>
      <c r="B3" s="5" t="s">
        <v>7</v>
      </c>
      <c r="C3" s="5" t="s">
        <v>46</v>
      </c>
      <c r="D3" s="6" t="s">
        <v>8</v>
      </c>
      <c r="E3" s="15">
        <v>1</v>
      </c>
      <c r="F3" s="13">
        <v>54214</v>
      </c>
      <c r="G3" s="12">
        <v>0.19</v>
      </c>
      <c r="H3" s="13">
        <f>F3*G3</f>
        <v>10300.66</v>
      </c>
      <c r="I3" s="14">
        <f>F3+H3</f>
        <v>64514.66</v>
      </c>
      <c r="J3" s="16">
        <f>M3/1.19</f>
        <v>44817.647058823532</v>
      </c>
      <c r="K3" s="18">
        <v>0.19</v>
      </c>
      <c r="L3" s="17">
        <f>M3-J3</f>
        <v>8515.3529411764684</v>
      </c>
      <c r="M3" s="16">
        <v>53333</v>
      </c>
      <c r="N3" s="20">
        <f>Q3/1.19</f>
        <v>53781.512605042022</v>
      </c>
      <c r="O3" s="12">
        <v>0.19</v>
      </c>
      <c r="P3" s="14">
        <f>Q3-N3</f>
        <v>10218.487394957978</v>
      </c>
      <c r="Q3" s="20">
        <v>64000</v>
      </c>
      <c r="R3" s="11">
        <f>AVERAGE(Q3,M3,I3)</f>
        <v>60615.886666666665</v>
      </c>
    </row>
    <row r="4" spans="1:18" ht="32" x14ac:dyDescent="0.2">
      <c r="A4" s="5">
        <v>2</v>
      </c>
      <c r="B4" s="5" t="s">
        <v>5</v>
      </c>
      <c r="C4" s="5" t="s">
        <v>47</v>
      </c>
      <c r="D4" s="6" t="s">
        <v>6</v>
      </c>
      <c r="E4" s="15">
        <v>1</v>
      </c>
      <c r="F4" s="13">
        <v>198079</v>
      </c>
      <c r="G4" s="12">
        <v>0.19</v>
      </c>
      <c r="H4" s="13">
        <f t="shared" ref="H4:H30" si="0">F4*G4</f>
        <v>37635.01</v>
      </c>
      <c r="I4" s="14">
        <f t="shared" ref="I4:I30" si="1">F4+H4</f>
        <v>235714.01</v>
      </c>
      <c r="J4" s="16">
        <f t="shared" ref="J4:J30" si="2">M4/1.19</f>
        <v>218928.57142857145</v>
      </c>
      <c r="K4" s="18">
        <v>0.19</v>
      </c>
      <c r="L4" s="17">
        <f t="shared" ref="L4:L30" si="3">M4-J4</f>
        <v>41596.428571428551</v>
      </c>
      <c r="M4" s="16">
        <v>260525</v>
      </c>
      <c r="N4" s="20">
        <f t="shared" ref="N4:N30" si="4">Q4/1.19</f>
        <v>244684.87394957984</v>
      </c>
      <c r="O4" s="12">
        <v>0.19</v>
      </c>
      <c r="P4" s="14">
        <f t="shared" ref="P4:P30" si="5">Q4-N4</f>
        <v>46490.126050420164</v>
      </c>
      <c r="Q4" s="20">
        <v>291175</v>
      </c>
      <c r="R4" s="11">
        <f t="shared" ref="R4:R30" si="6">AVERAGE(Q4,M4,I4)</f>
        <v>262471.33666666667</v>
      </c>
    </row>
    <row r="5" spans="1:18" ht="32" x14ac:dyDescent="0.2">
      <c r="A5" s="5">
        <v>3</v>
      </c>
      <c r="B5" s="5" t="s">
        <v>9</v>
      </c>
      <c r="C5" s="5" t="s">
        <v>48</v>
      </c>
      <c r="D5" s="6" t="s">
        <v>6</v>
      </c>
      <c r="E5" s="15">
        <v>1</v>
      </c>
      <c r="F5" s="13">
        <v>235714</v>
      </c>
      <c r="G5" s="12">
        <v>0.19</v>
      </c>
      <c r="H5" s="13">
        <f t="shared" si="0"/>
        <v>44785.66</v>
      </c>
      <c r="I5" s="14">
        <f t="shared" si="1"/>
        <v>280499.66000000003</v>
      </c>
      <c r="J5" s="16">
        <f t="shared" si="2"/>
        <v>205917.64705882352</v>
      </c>
      <c r="K5" s="18">
        <v>0.19</v>
      </c>
      <c r="L5" s="17">
        <f t="shared" si="3"/>
        <v>39124.352941176476</v>
      </c>
      <c r="M5" s="16">
        <v>245042</v>
      </c>
      <c r="N5" s="20">
        <f t="shared" si="4"/>
        <v>230143.69747899161</v>
      </c>
      <c r="O5" s="12">
        <v>0.19</v>
      </c>
      <c r="P5" s="14">
        <f t="shared" si="5"/>
        <v>43727.302521008387</v>
      </c>
      <c r="Q5" s="20">
        <v>273871</v>
      </c>
      <c r="R5" s="11">
        <f t="shared" si="6"/>
        <v>266470.88666666666</v>
      </c>
    </row>
    <row r="6" spans="1:18" ht="32" x14ac:dyDescent="0.2">
      <c r="A6" s="5">
        <v>4</v>
      </c>
      <c r="B6" s="5" t="s">
        <v>10</v>
      </c>
      <c r="C6" s="5" t="s">
        <v>49</v>
      </c>
      <c r="D6" s="6" t="s">
        <v>11</v>
      </c>
      <c r="E6" s="15">
        <v>1</v>
      </c>
      <c r="F6" s="13">
        <v>281378</v>
      </c>
      <c r="G6" s="12">
        <v>0.19</v>
      </c>
      <c r="H6" s="13">
        <f t="shared" si="0"/>
        <v>53461.82</v>
      </c>
      <c r="I6" s="14">
        <f t="shared" si="1"/>
        <v>334839.82</v>
      </c>
      <c r="J6" s="16">
        <f t="shared" si="2"/>
        <v>350140.33613445377</v>
      </c>
      <c r="K6" s="18">
        <v>0.19</v>
      </c>
      <c r="L6" s="17">
        <f t="shared" si="3"/>
        <v>66526.66386554623</v>
      </c>
      <c r="M6" s="16">
        <v>416667</v>
      </c>
      <c r="N6" s="20">
        <f t="shared" si="4"/>
        <v>420168.06722689077</v>
      </c>
      <c r="O6" s="12">
        <v>0.19</v>
      </c>
      <c r="P6" s="14">
        <f t="shared" si="5"/>
        <v>79831.932773109234</v>
      </c>
      <c r="Q6" s="20">
        <v>500000</v>
      </c>
      <c r="R6" s="11">
        <f t="shared" si="6"/>
        <v>417168.94</v>
      </c>
    </row>
    <row r="7" spans="1:18" ht="32" x14ac:dyDescent="0.2">
      <c r="A7" s="5">
        <v>5</v>
      </c>
      <c r="B7" s="5" t="s">
        <v>14</v>
      </c>
      <c r="C7" s="5" t="s">
        <v>50</v>
      </c>
      <c r="D7" s="6" t="s">
        <v>4</v>
      </c>
      <c r="E7" s="15">
        <v>1</v>
      </c>
      <c r="F7" s="13">
        <v>33257</v>
      </c>
      <c r="G7" s="12">
        <v>0.19</v>
      </c>
      <c r="H7" s="13">
        <f t="shared" si="0"/>
        <v>6318.83</v>
      </c>
      <c r="I7" s="14">
        <f t="shared" si="1"/>
        <v>39575.83</v>
      </c>
      <c r="J7" s="16">
        <f t="shared" si="2"/>
        <v>20378.151260504204</v>
      </c>
      <c r="K7" s="18">
        <v>0.19</v>
      </c>
      <c r="L7" s="17">
        <f t="shared" si="3"/>
        <v>3871.8487394957956</v>
      </c>
      <c r="M7" s="16">
        <v>24250</v>
      </c>
      <c r="N7" s="20">
        <f t="shared" si="4"/>
        <v>24453.781512605045</v>
      </c>
      <c r="O7" s="12">
        <v>0.19</v>
      </c>
      <c r="P7" s="14">
        <f t="shared" si="5"/>
        <v>4646.2184873949554</v>
      </c>
      <c r="Q7" s="20">
        <v>29100</v>
      </c>
      <c r="R7" s="11">
        <f t="shared" si="6"/>
        <v>30975.276666666668</v>
      </c>
    </row>
    <row r="8" spans="1:18" ht="32" x14ac:dyDescent="0.2">
      <c r="A8" s="5">
        <v>6</v>
      </c>
      <c r="B8" s="5" t="s">
        <v>13</v>
      </c>
      <c r="C8" s="5" t="s">
        <v>50</v>
      </c>
      <c r="D8" s="6" t="s">
        <v>4</v>
      </c>
      <c r="E8" s="15">
        <v>1</v>
      </c>
      <c r="F8" s="13">
        <v>40542</v>
      </c>
      <c r="G8" s="12">
        <v>0.19</v>
      </c>
      <c r="H8" s="13">
        <f t="shared" si="0"/>
        <v>7702.9800000000005</v>
      </c>
      <c r="I8" s="14">
        <f t="shared" si="1"/>
        <v>48244.98</v>
      </c>
      <c r="J8" s="16">
        <f t="shared" si="2"/>
        <v>34384.033613445383</v>
      </c>
      <c r="K8" s="18">
        <v>0.19</v>
      </c>
      <c r="L8" s="17">
        <f t="shared" si="3"/>
        <v>6532.9663865546172</v>
      </c>
      <c r="M8" s="16">
        <v>40917</v>
      </c>
      <c r="N8" s="20">
        <f t="shared" si="4"/>
        <v>41260.504201680676</v>
      </c>
      <c r="O8" s="12">
        <v>0.19</v>
      </c>
      <c r="P8" s="14">
        <f t="shared" si="5"/>
        <v>7839.4957983193235</v>
      </c>
      <c r="Q8" s="20">
        <v>49100</v>
      </c>
      <c r="R8" s="11">
        <f t="shared" si="6"/>
        <v>46087.326666666668</v>
      </c>
    </row>
    <row r="9" spans="1:18" ht="32" x14ac:dyDescent="0.2">
      <c r="A9" s="5">
        <v>7</v>
      </c>
      <c r="B9" s="5" t="s">
        <v>15</v>
      </c>
      <c r="C9" s="5" t="s">
        <v>51</v>
      </c>
      <c r="D9" s="6" t="s">
        <v>16</v>
      </c>
      <c r="E9" s="15">
        <v>1</v>
      </c>
      <c r="F9" s="13">
        <v>169781</v>
      </c>
      <c r="G9" s="12">
        <v>0.19</v>
      </c>
      <c r="H9" s="13">
        <f t="shared" si="0"/>
        <v>32258.39</v>
      </c>
      <c r="I9" s="14">
        <f t="shared" si="1"/>
        <v>202039.39</v>
      </c>
      <c r="J9" s="16">
        <f t="shared" si="2"/>
        <v>187651.26050420169</v>
      </c>
      <c r="K9" s="18">
        <v>0.19</v>
      </c>
      <c r="L9" s="17">
        <f t="shared" si="3"/>
        <v>35653.739495798305</v>
      </c>
      <c r="M9" s="16">
        <v>223305</v>
      </c>
      <c r="N9" s="20">
        <f t="shared" si="4"/>
        <v>209727.731092437</v>
      </c>
      <c r="O9" s="12">
        <v>0.19</v>
      </c>
      <c r="P9" s="14">
        <f t="shared" si="5"/>
        <v>39848.268907563004</v>
      </c>
      <c r="Q9" s="20">
        <v>249576</v>
      </c>
      <c r="R9" s="11">
        <f t="shared" si="6"/>
        <v>224973.46333333335</v>
      </c>
    </row>
    <row r="10" spans="1:18" ht="32" x14ac:dyDescent="0.2">
      <c r="A10" s="5">
        <v>8</v>
      </c>
      <c r="B10" s="5" t="s">
        <v>17</v>
      </c>
      <c r="C10" s="5" t="s">
        <v>52</v>
      </c>
      <c r="D10" s="6" t="s">
        <v>16</v>
      </c>
      <c r="E10" s="15">
        <v>1</v>
      </c>
      <c r="F10" s="13">
        <v>172924</v>
      </c>
      <c r="G10" s="12">
        <v>0.19</v>
      </c>
      <c r="H10" s="13">
        <f t="shared" si="0"/>
        <v>32855.56</v>
      </c>
      <c r="I10" s="14">
        <f t="shared" si="1"/>
        <v>205779.56</v>
      </c>
      <c r="J10" s="16">
        <f t="shared" si="2"/>
        <v>191125.21008403364</v>
      </c>
      <c r="K10" s="18">
        <v>0.19</v>
      </c>
      <c r="L10" s="17">
        <f t="shared" si="3"/>
        <v>36313.789915966365</v>
      </c>
      <c r="M10" s="16">
        <v>227439</v>
      </c>
      <c r="N10" s="20">
        <f t="shared" si="4"/>
        <v>213610.08403361344</v>
      </c>
      <c r="O10" s="12">
        <v>0.19</v>
      </c>
      <c r="P10" s="14">
        <f t="shared" si="5"/>
        <v>40585.915966386558</v>
      </c>
      <c r="Q10" s="20">
        <v>254196</v>
      </c>
      <c r="R10" s="11">
        <f t="shared" si="6"/>
        <v>229138.18666666668</v>
      </c>
    </row>
    <row r="11" spans="1:18" ht="32" x14ac:dyDescent="0.2">
      <c r="A11" s="5">
        <v>9</v>
      </c>
      <c r="B11" s="5" t="s">
        <v>18</v>
      </c>
      <c r="C11" s="5" t="s">
        <v>53</v>
      </c>
      <c r="D11" s="6" t="s">
        <v>19</v>
      </c>
      <c r="E11" s="15">
        <v>1</v>
      </c>
      <c r="F11" s="13">
        <v>38162</v>
      </c>
      <c r="G11" s="12">
        <v>0.19</v>
      </c>
      <c r="H11" s="13">
        <f t="shared" si="0"/>
        <v>7250.78</v>
      </c>
      <c r="I11" s="14">
        <f t="shared" si="1"/>
        <v>45412.78</v>
      </c>
      <c r="J11" s="16">
        <f t="shared" si="2"/>
        <v>42178.991596638654</v>
      </c>
      <c r="K11" s="18">
        <v>0.19</v>
      </c>
      <c r="L11" s="17">
        <f t="shared" si="3"/>
        <v>8014.0084033613457</v>
      </c>
      <c r="M11" s="16">
        <v>50193</v>
      </c>
      <c r="N11" s="20">
        <f t="shared" si="4"/>
        <v>47141.176470588238</v>
      </c>
      <c r="O11" s="12">
        <v>0.19</v>
      </c>
      <c r="P11" s="14">
        <f t="shared" si="5"/>
        <v>8956.8235294117621</v>
      </c>
      <c r="Q11" s="20">
        <v>56098</v>
      </c>
      <c r="R11" s="11">
        <f t="shared" si="6"/>
        <v>50567.926666666666</v>
      </c>
    </row>
    <row r="12" spans="1:18" ht="32" x14ac:dyDescent="0.2">
      <c r="A12" s="5">
        <v>10</v>
      </c>
      <c r="B12" s="5" t="s">
        <v>20</v>
      </c>
      <c r="C12" s="5" t="s">
        <v>54</v>
      </c>
      <c r="D12" s="6" t="s">
        <v>21</v>
      </c>
      <c r="E12" s="15">
        <v>1</v>
      </c>
      <c r="F12" s="13">
        <v>174176</v>
      </c>
      <c r="G12" s="12">
        <v>0.19</v>
      </c>
      <c r="H12" s="13">
        <f t="shared" si="0"/>
        <v>33093.440000000002</v>
      </c>
      <c r="I12" s="14">
        <f t="shared" si="1"/>
        <v>207269.44</v>
      </c>
      <c r="J12" s="16">
        <f t="shared" si="2"/>
        <v>54621.848739495799</v>
      </c>
      <c r="K12" s="18">
        <v>0.19</v>
      </c>
      <c r="L12" s="17">
        <f t="shared" si="3"/>
        <v>10378.151260504201</v>
      </c>
      <c r="M12" s="16">
        <v>65000</v>
      </c>
      <c r="N12" s="20">
        <f t="shared" si="4"/>
        <v>65546.218487394959</v>
      </c>
      <c r="O12" s="12">
        <v>0.19</v>
      </c>
      <c r="P12" s="14">
        <f t="shared" si="5"/>
        <v>12453.781512605041</v>
      </c>
      <c r="Q12" s="20">
        <v>78000</v>
      </c>
      <c r="R12" s="11">
        <f t="shared" si="6"/>
        <v>116756.48</v>
      </c>
    </row>
    <row r="13" spans="1:18" ht="32" x14ac:dyDescent="0.2">
      <c r="A13" s="5">
        <v>11</v>
      </c>
      <c r="B13" s="5" t="s">
        <v>22</v>
      </c>
      <c r="C13" s="5" t="s">
        <v>55</v>
      </c>
      <c r="D13" s="6" t="s">
        <v>23</v>
      </c>
      <c r="E13" s="15">
        <v>1</v>
      </c>
      <c r="F13" s="13">
        <v>546039</v>
      </c>
      <c r="G13" s="12">
        <v>0.19</v>
      </c>
      <c r="H13" s="13">
        <f t="shared" si="0"/>
        <v>103747.41</v>
      </c>
      <c r="I13" s="14">
        <f t="shared" si="1"/>
        <v>649786.41</v>
      </c>
      <c r="J13" s="16">
        <f t="shared" si="2"/>
        <v>385014.28571428574</v>
      </c>
      <c r="K13" s="18">
        <v>0.19</v>
      </c>
      <c r="L13" s="17">
        <f t="shared" si="3"/>
        <v>73152.714285714261</v>
      </c>
      <c r="M13" s="16">
        <v>458167</v>
      </c>
      <c r="N13" s="20">
        <f t="shared" si="4"/>
        <v>462016.80672268907</v>
      </c>
      <c r="O13" s="12">
        <v>0.19</v>
      </c>
      <c r="P13" s="14">
        <f t="shared" si="5"/>
        <v>87783.193277310929</v>
      </c>
      <c r="Q13" s="20">
        <v>549800</v>
      </c>
      <c r="R13" s="11">
        <f t="shared" si="6"/>
        <v>552584.47000000009</v>
      </c>
    </row>
    <row r="14" spans="1:18" ht="32" x14ac:dyDescent="0.2">
      <c r="A14" s="5">
        <v>12</v>
      </c>
      <c r="B14" s="5" t="s">
        <v>24</v>
      </c>
      <c r="C14" s="5" t="s">
        <v>56</v>
      </c>
      <c r="D14" s="6" t="s">
        <v>25</v>
      </c>
      <c r="E14" s="15">
        <v>1</v>
      </c>
      <c r="F14" s="13">
        <v>143985</v>
      </c>
      <c r="G14" s="12">
        <v>0.19</v>
      </c>
      <c r="H14" s="13">
        <f t="shared" si="0"/>
        <v>27357.15</v>
      </c>
      <c r="I14" s="14">
        <f t="shared" si="1"/>
        <v>171342.15</v>
      </c>
      <c r="J14" s="16">
        <f t="shared" si="2"/>
        <v>110504.20168067227</v>
      </c>
      <c r="K14" s="18">
        <v>0.19</v>
      </c>
      <c r="L14" s="17">
        <f t="shared" si="3"/>
        <v>20995.798319327732</v>
      </c>
      <c r="M14" s="16">
        <v>131500</v>
      </c>
      <c r="N14" s="20">
        <f t="shared" si="4"/>
        <v>132605.04201680672</v>
      </c>
      <c r="O14" s="12">
        <v>0.19</v>
      </c>
      <c r="P14" s="14">
        <f t="shared" si="5"/>
        <v>25194.957983193279</v>
      </c>
      <c r="Q14" s="20">
        <v>157800</v>
      </c>
      <c r="R14" s="11">
        <f t="shared" si="6"/>
        <v>153547.38333333333</v>
      </c>
    </row>
    <row r="15" spans="1:18" ht="32" x14ac:dyDescent="0.2">
      <c r="A15" s="5">
        <v>13</v>
      </c>
      <c r="B15" s="5" t="s">
        <v>26</v>
      </c>
      <c r="C15" s="5" t="s">
        <v>57</v>
      </c>
      <c r="D15" s="6" t="s">
        <v>27</v>
      </c>
      <c r="E15" s="15">
        <v>1</v>
      </c>
      <c r="F15" s="13">
        <v>132471</v>
      </c>
      <c r="G15" s="12">
        <v>0.19</v>
      </c>
      <c r="H15" s="13">
        <f t="shared" si="0"/>
        <v>25169.49</v>
      </c>
      <c r="I15" s="14">
        <f t="shared" si="1"/>
        <v>157640.49</v>
      </c>
      <c r="J15" s="16">
        <f t="shared" si="2"/>
        <v>72689.075630252104</v>
      </c>
      <c r="K15" s="18">
        <v>0.19</v>
      </c>
      <c r="L15" s="17">
        <f t="shared" si="3"/>
        <v>13810.924369747896</v>
      </c>
      <c r="M15" s="16">
        <v>86500</v>
      </c>
      <c r="N15" s="20">
        <f t="shared" si="4"/>
        <v>87226.890756302528</v>
      </c>
      <c r="O15" s="12">
        <v>0.19</v>
      </c>
      <c r="P15" s="14">
        <f t="shared" si="5"/>
        <v>16573.109243697472</v>
      </c>
      <c r="Q15" s="20">
        <v>103800</v>
      </c>
      <c r="R15" s="11">
        <f t="shared" si="6"/>
        <v>115980.16333333333</v>
      </c>
    </row>
    <row r="16" spans="1:18" ht="32" x14ac:dyDescent="0.2">
      <c r="A16" s="5">
        <v>14</v>
      </c>
      <c r="B16" s="5" t="s">
        <v>28</v>
      </c>
      <c r="C16" s="5" t="s">
        <v>58</v>
      </c>
      <c r="D16" s="6" t="s">
        <v>29</v>
      </c>
      <c r="E16" s="15">
        <v>1</v>
      </c>
      <c r="F16" s="13">
        <v>191557</v>
      </c>
      <c r="G16" s="12">
        <v>0.19</v>
      </c>
      <c r="H16" s="13">
        <f t="shared" si="0"/>
        <v>36395.83</v>
      </c>
      <c r="I16" s="14">
        <f t="shared" si="1"/>
        <v>227952.83000000002</v>
      </c>
      <c r="J16" s="16">
        <f t="shared" si="2"/>
        <v>21452.100840336134</v>
      </c>
      <c r="K16" s="18">
        <v>0.19</v>
      </c>
      <c r="L16" s="17">
        <f t="shared" si="3"/>
        <v>4075.8991596638662</v>
      </c>
      <c r="M16" s="16">
        <v>25528</v>
      </c>
      <c r="N16" s="20">
        <f t="shared" si="4"/>
        <v>25742.016806722691</v>
      </c>
      <c r="O16" s="12">
        <v>0.19</v>
      </c>
      <c r="P16" s="14">
        <f t="shared" si="5"/>
        <v>4890.9831932773086</v>
      </c>
      <c r="Q16" s="20">
        <v>30633</v>
      </c>
      <c r="R16" s="11">
        <f t="shared" si="6"/>
        <v>94704.61</v>
      </c>
    </row>
    <row r="17" spans="1:18" ht="32" x14ac:dyDescent="0.2">
      <c r="A17" s="5">
        <v>15</v>
      </c>
      <c r="B17" s="5" t="s">
        <v>30</v>
      </c>
      <c r="C17" s="5" t="s">
        <v>59</v>
      </c>
      <c r="D17" s="6" t="s">
        <v>16</v>
      </c>
      <c r="E17" s="15">
        <v>1</v>
      </c>
      <c r="F17" s="13">
        <v>298571</v>
      </c>
      <c r="G17" s="12">
        <v>0.19</v>
      </c>
      <c r="H17" s="13">
        <f t="shared" si="0"/>
        <v>56728.49</v>
      </c>
      <c r="I17" s="14">
        <f t="shared" si="1"/>
        <v>355299.49</v>
      </c>
      <c r="J17" s="16">
        <f t="shared" si="2"/>
        <v>248847.05882352943</v>
      </c>
      <c r="K17" s="18">
        <v>0.19</v>
      </c>
      <c r="L17" s="17">
        <f t="shared" si="3"/>
        <v>47280.941176470573</v>
      </c>
      <c r="M17" s="16">
        <v>296128</v>
      </c>
      <c r="N17" s="20">
        <f t="shared" si="4"/>
        <v>278123.5294117647</v>
      </c>
      <c r="O17" s="12">
        <v>0.19</v>
      </c>
      <c r="P17" s="14">
        <f t="shared" si="5"/>
        <v>52843.470588235301</v>
      </c>
      <c r="Q17" s="20">
        <v>330967</v>
      </c>
      <c r="R17" s="11">
        <f t="shared" si="6"/>
        <v>327464.83</v>
      </c>
    </row>
    <row r="18" spans="1:18" ht="16" x14ac:dyDescent="0.2">
      <c r="A18" s="5">
        <v>16</v>
      </c>
      <c r="B18" s="5" t="s">
        <v>12</v>
      </c>
      <c r="C18" s="5" t="s">
        <v>60</v>
      </c>
      <c r="D18" s="6" t="s">
        <v>4</v>
      </c>
      <c r="E18" s="15">
        <v>1</v>
      </c>
      <c r="F18" s="13">
        <v>43000</v>
      </c>
      <c r="G18" s="12">
        <v>0.19</v>
      </c>
      <c r="H18" s="13">
        <f t="shared" si="0"/>
        <v>8170</v>
      </c>
      <c r="I18" s="14">
        <f t="shared" si="1"/>
        <v>51170</v>
      </c>
      <c r="J18" s="16">
        <f t="shared" si="2"/>
        <v>42016.806722689078</v>
      </c>
      <c r="K18" s="18">
        <v>0.19</v>
      </c>
      <c r="L18" s="17">
        <f t="shared" si="3"/>
        <v>7983.193277310922</v>
      </c>
      <c r="M18" s="16">
        <v>50000</v>
      </c>
      <c r="N18" s="20">
        <f t="shared" si="4"/>
        <v>50420.168067226892</v>
      </c>
      <c r="O18" s="12">
        <v>0.19</v>
      </c>
      <c r="P18" s="14">
        <f t="shared" si="5"/>
        <v>9579.8319327731078</v>
      </c>
      <c r="Q18" s="20">
        <v>60000</v>
      </c>
      <c r="R18" s="11">
        <f t="shared" si="6"/>
        <v>53723.333333333336</v>
      </c>
    </row>
    <row r="19" spans="1:18" ht="16" x14ac:dyDescent="0.2">
      <c r="A19" s="5">
        <v>17</v>
      </c>
      <c r="B19" s="5" t="s">
        <v>31</v>
      </c>
      <c r="C19" s="5" t="s">
        <v>60</v>
      </c>
      <c r="D19" s="6" t="s">
        <v>4</v>
      </c>
      <c r="E19" s="15">
        <v>1</v>
      </c>
      <c r="F19" s="13">
        <v>70699</v>
      </c>
      <c r="G19" s="12">
        <v>0.19</v>
      </c>
      <c r="H19" s="13">
        <f t="shared" si="0"/>
        <v>13432.81</v>
      </c>
      <c r="I19" s="14">
        <f t="shared" si="1"/>
        <v>84131.81</v>
      </c>
      <c r="J19" s="16">
        <f t="shared" si="2"/>
        <v>29271.428571428572</v>
      </c>
      <c r="K19" s="18">
        <v>0.19</v>
      </c>
      <c r="L19" s="17">
        <f t="shared" si="3"/>
        <v>5561.5714285714275</v>
      </c>
      <c r="M19" s="16">
        <v>34833</v>
      </c>
      <c r="N19" s="20">
        <f t="shared" si="4"/>
        <v>35126.050420168067</v>
      </c>
      <c r="O19" s="12">
        <v>0.19</v>
      </c>
      <c r="P19" s="14">
        <f t="shared" si="5"/>
        <v>6673.9495798319331</v>
      </c>
      <c r="Q19" s="20">
        <v>41800</v>
      </c>
      <c r="R19" s="11">
        <f t="shared" si="6"/>
        <v>53588.27</v>
      </c>
    </row>
    <row r="20" spans="1:18" ht="16" x14ac:dyDescent="0.2">
      <c r="A20" s="5">
        <v>18</v>
      </c>
      <c r="B20" s="5" t="s">
        <v>32</v>
      </c>
      <c r="C20" s="5" t="s">
        <v>60</v>
      </c>
      <c r="D20" s="6" t="s">
        <v>4</v>
      </c>
      <c r="E20" s="15">
        <v>1</v>
      </c>
      <c r="F20" s="13">
        <v>69435</v>
      </c>
      <c r="G20" s="12">
        <v>0.19</v>
      </c>
      <c r="H20" s="13">
        <f t="shared" si="0"/>
        <v>13192.65</v>
      </c>
      <c r="I20" s="14">
        <f t="shared" si="1"/>
        <v>82627.649999999994</v>
      </c>
      <c r="J20" s="16">
        <f t="shared" si="2"/>
        <v>40476.470588235294</v>
      </c>
      <c r="K20" s="18">
        <v>0.19</v>
      </c>
      <c r="L20" s="17">
        <f t="shared" si="3"/>
        <v>7690.5294117647063</v>
      </c>
      <c r="M20" s="16">
        <v>48167</v>
      </c>
      <c r="N20" s="20">
        <f t="shared" si="4"/>
        <v>48571.428571428572</v>
      </c>
      <c r="O20" s="12">
        <v>0.19</v>
      </c>
      <c r="P20" s="14">
        <f t="shared" si="5"/>
        <v>9228.5714285714275</v>
      </c>
      <c r="Q20" s="20">
        <v>57800</v>
      </c>
      <c r="R20" s="11">
        <f t="shared" si="6"/>
        <v>62864.883333333331</v>
      </c>
    </row>
    <row r="21" spans="1:18" ht="16" x14ac:dyDescent="0.2">
      <c r="A21" s="5">
        <v>19</v>
      </c>
      <c r="B21" s="5" t="s">
        <v>33</v>
      </c>
      <c r="C21" s="5" t="s">
        <v>61</v>
      </c>
      <c r="D21" s="6" t="s">
        <v>34</v>
      </c>
      <c r="E21" s="15">
        <v>1</v>
      </c>
      <c r="F21" s="13">
        <v>15714</v>
      </c>
      <c r="G21" s="12">
        <v>0.19</v>
      </c>
      <c r="H21" s="13">
        <f t="shared" si="0"/>
        <v>2985.66</v>
      </c>
      <c r="I21" s="14">
        <f t="shared" si="1"/>
        <v>18699.66</v>
      </c>
      <c r="J21" s="16">
        <f t="shared" si="2"/>
        <v>6722.6890756302528</v>
      </c>
      <c r="K21" s="18">
        <v>0.19</v>
      </c>
      <c r="L21" s="17">
        <f t="shared" si="3"/>
        <v>1277.3109243697472</v>
      </c>
      <c r="M21" s="16">
        <v>8000</v>
      </c>
      <c r="N21" s="20">
        <f t="shared" si="4"/>
        <v>8067.226890756303</v>
      </c>
      <c r="O21" s="12">
        <v>0.19</v>
      </c>
      <c r="P21" s="14">
        <f t="shared" si="5"/>
        <v>1532.773109243697</v>
      </c>
      <c r="Q21" s="20">
        <v>9600</v>
      </c>
      <c r="R21" s="11">
        <f t="shared" si="6"/>
        <v>12099.886666666667</v>
      </c>
    </row>
    <row r="22" spans="1:18" ht="96" x14ac:dyDescent="0.2">
      <c r="A22" s="5">
        <v>20</v>
      </c>
      <c r="B22" s="5" t="s">
        <v>35</v>
      </c>
      <c r="C22" s="5" t="s">
        <v>62</v>
      </c>
      <c r="D22" s="6" t="s">
        <v>36</v>
      </c>
      <c r="E22" s="15">
        <v>1</v>
      </c>
      <c r="F22" s="13">
        <v>17022</v>
      </c>
      <c r="G22" s="12">
        <v>0.19</v>
      </c>
      <c r="H22" s="13">
        <f t="shared" si="0"/>
        <v>3234.18</v>
      </c>
      <c r="I22" s="14">
        <f t="shared" si="1"/>
        <v>20256.18</v>
      </c>
      <c r="J22" s="16">
        <f t="shared" si="2"/>
        <v>16666.386554621851</v>
      </c>
      <c r="K22" s="18">
        <v>0.19</v>
      </c>
      <c r="L22" s="17">
        <f t="shared" si="3"/>
        <v>3166.6134453781488</v>
      </c>
      <c r="M22" s="16">
        <v>19833</v>
      </c>
      <c r="N22" s="20">
        <f t="shared" si="4"/>
        <v>20000</v>
      </c>
      <c r="O22" s="12">
        <v>0.19</v>
      </c>
      <c r="P22" s="14">
        <f t="shared" si="5"/>
        <v>3800</v>
      </c>
      <c r="Q22" s="20">
        <v>23800</v>
      </c>
      <c r="R22" s="11">
        <f t="shared" si="6"/>
        <v>21296.393333333333</v>
      </c>
    </row>
    <row r="23" spans="1:18" ht="32" x14ac:dyDescent="0.2">
      <c r="A23" s="5">
        <v>21</v>
      </c>
      <c r="B23" s="5" t="s">
        <v>37</v>
      </c>
      <c r="C23" s="5" t="s">
        <v>63</v>
      </c>
      <c r="D23" s="6" t="s">
        <v>38</v>
      </c>
      <c r="E23" s="15">
        <v>1</v>
      </c>
      <c r="F23" s="13">
        <v>23638</v>
      </c>
      <c r="G23" s="12">
        <v>0.19</v>
      </c>
      <c r="H23" s="13">
        <f t="shared" si="0"/>
        <v>4491.22</v>
      </c>
      <c r="I23" s="14">
        <f t="shared" si="1"/>
        <v>28129.22</v>
      </c>
      <c r="J23" s="16">
        <f t="shared" si="2"/>
        <v>12605.042016806723</v>
      </c>
      <c r="K23" s="18">
        <v>0.19</v>
      </c>
      <c r="L23" s="17">
        <f t="shared" si="3"/>
        <v>2394.957983193277</v>
      </c>
      <c r="M23" s="16">
        <v>15000</v>
      </c>
      <c r="N23" s="20">
        <f t="shared" si="4"/>
        <v>15126.050420168069</v>
      </c>
      <c r="O23" s="12">
        <v>0.19</v>
      </c>
      <c r="P23" s="14">
        <f t="shared" si="5"/>
        <v>2873.9495798319313</v>
      </c>
      <c r="Q23" s="20">
        <v>18000</v>
      </c>
      <c r="R23" s="11">
        <f t="shared" si="6"/>
        <v>20376.406666666666</v>
      </c>
    </row>
    <row r="24" spans="1:18" ht="16" x14ac:dyDescent="0.2">
      <c r="A24" s="5">
        <v>22</v>
      </c>
      <c r="B24" s="5" t="s">
        <v>39</v>
      </c>
      <c r="C24" s="5" t="s">
        <v>64</v>
      </c>
      <c r="D24" s="6" t="s">
        <v>27</v>
      </c>
      <c r="E24" s="15">
        <v>1</v>
      </c>
      <c r="F24" s="13">
        <v>20336</v>
      </c>
      <c r="G24" s="12">
        <v>0.19</v>
      </c>
      <c r="H24" s="13">
        <f t="shared" si="0"/>
        <v>3863.84</v>
      </c>
      <c r="I24" s="14">
        <f t="shared" si="1"/>
        <v>24199.84</v>
      </c>
      <c r="J24" s="16">
        <f t="shared" si="2"/>
        <v>14005.882352941177</v>
      </c>
      <c r="K24" s="18">
        <v>0.19</v>
      </c>
      <c r="L24" s="17">
        <f t="shared" si="3"/>
        <v>2661.1176470588234</v>
      </c>
      <c r="M24" s="16">
        <v>16667</v>
      </c>
      <c r="N24" s="20">
        <f t="shared" si="4"/>
        <v>16806.722689075632</v>
      </c>
      <c r="O24" s="12">
        <v>0.19</v>
      </c>
      <c r="P24" s="14">
        <f t="shared" si="5"/>
        <v>3193.2773109243681</v>
      </c>
      <c r="Q24" s="20">
        <v>20000</v>
      </c>
      <c r="R24" s="11">
        <f t="shared" si="6"/>
        <v>20288.946666666667</v>
      </c>
    </row>
    <row r="25" spans="1:18" ht="16" x14ac:dyDescent="0.2">
      <c r="A25" s="5">
        <v>23</v>
      </c>
      <c r="B25" s="5" t="s">
        <v>40</v>
      </c>
      <c r="C25" s="5" t="s">
        <v>65</v>
      </c>
      <c r="D25" s="6" t="s">
        <v>41</v>
      </c>
      <c r="E25" s="15">
        <v>1</v>
      </c>
      <c r="F25" s="13">
        <v>19446</v>
      </c>
      <c r="G25" s="12">
        <v>0.19</v>
      </c>
      <c r="H25" s="13">
        <f t="shared" si="0"/>
        <v>3694.7400000000002</v>
      </c>
      <c r="I25" s="14">
        <f t="shared" si="1"/>
        <v>23140.74</v>
      </c>
      <c r="J25" s="16">
        <f t="shared" si="2"/>
        <v>35014.285714285717</v>
      </c>
      <c r="K25" s="18">
        <v>0.19</v>
      </c>
      <c r="L25" s="17">
        <f t="shared" si="3"/>
        <v>6652.7142857142826</v>
      </c>
      <c r="M25" s="16">
        <v>41667</v>
      </c>
      <c r="N25" s="20">
        <f t="shared" si="4"/>
        <v>42016.806722689078</v>
      </c>
      <c r="O25" s="12">
        <v>0.19</v>
      </c>
      <c r="P25" s="14">
        <f t="shared" si="5"/>
        <v>7983.193277310922</v>
      </c>
      <c r="Q25" s="20">
        <v>50000</v>
      </c>
      <c r="R25" s="11">
        <f t="shared" si="6"/>
        <v>38269.246666666666</v>
      </c>
    </row>
    <row r="26" spans="1:18" ht="48" x14ac:dyDescent="0.2">
      <c r="A26" s="5">
        <v>24</v>
      </c>
      <c r="B26" s="5" t="s">
        <v>42</v>
      </c>
      <c r="C26" s="5" t="s">
        <v>66</v>
      </c>
      <c r="D26" s="6" t="s">
        <v>16</v>
      </c>
      <c r="E26" s="15">
        <v>1</v>
      </c>
      <c r="F26" s="13">
        <v>149285</v>
      </c>
      <c r="G26" s="12">
        <v>0.19</v>
      </c>
      <c r="H26" s="13">
        <f t="shared" si="0"/>
        <v>28364.15</v>
      </c>
      <c r="I26" s="14">
        <f t="shared" si="1"/>
        <v>177649.15</v>
      </c>
      <c r="J26" s="16">
        <f t="shared" si="2"/>
        <v>138678.99159663866</v>
      </c>
      <c r="K26" s="18">
        <v>0.19</v>
      </c>
      <c r="L26" s="17">
        <f t="shared" si="3"/>
        <v>26349.008403361338</v>
      </c>
      <c r="M26" s="16">
        <v>165028</v>
      </c>
      <c r="N26" s="20">
        <f t="shared" si="4"/>
        <v>154994.95798319328</v>
      </c>
      <c r="O26" s="12">
        <v>0.19</v>
      </c>
      <c r="P26" s="14">
        <f t="shared" si="5"/>
        <v>29449.042016806721</v>
      </c>
      <c r="Q26" s="20">
        <v>184444</v>
      </c>
      <c r="R26" s="11">
        <f t="shared" si="6"/>
        <v>175707.05000000002</v>
      </c>
    </row>
    <row r="27" spans="1:18" ht="96" x14ac:dyDescent="0.2">
      <c r="A27" s="5">
        <v>25</v>
      </c>
      <c r="B27" s="5" t="s">
        <v>43</v>
      </c>
      <c r="C27" s="5" t="s">
        <v>67</v>
      </c>
      <c r="D27" s="6" t="s">
        <v>44</v>
      </c>
      <c r="E27" s="15">
        <v>1</v>
      </c>
      <c r="F27" s="13">
        <v>60611</v>
      </c>
      <c r="G27" s="12">
        <v>0.19</v>
      </c>
      <c r="H27" s="13">
        <f t="shared" si="0"/>
        <v>11516.09</v>
      </c>
      <c r="I27" s="14">
        <f t="shared" si="1"/>
        <v>72127.09</v>
      </c>
      <c r="J27" s="16">
        <f t="shared" si="2"/>
        <v>32142.857142857145</v>
      </c>
      <c r="K27" s="18">
        <v>0.19</v>
      </c>
      <c r="L27" s="17">
        <f t="shared" si="3"/>
        <v>6107.1428571428551</v>
      </c>
      <c r="M27" s="16">
        <v>38250</v>
      </c>
      <c r="N27" s="20">
        <f t="shared" si="4"/>
        <v>38571.428571428572</v>
      </c>
      <c r="O27" s="12">
        <v>0.19</v>
      </c>
      <c r="P27" s="14">
        <f t="shared" si="5"/>
        <v>7328.5714285714275</v>
      </c>
      <c r="Q27" s="20">
        <v>45900</v>
      </c>
      <c r="R27" s="11">
        <f t="shared" si="6"/>
        <v>52092.363333333335</v>
      </c>
    </row>
    <row r="28" spans="1:18" ht="96" x14ac:dyDescent="0.2">
      <c r="A28" s="5">
        <v>26</v>
      </c>
      <c r="B28" s="5" t="s">
        <v>45</v>
      </c>
      <c r="C28" s="5" t="s">
        <v>68</v>
      </c>
      <c r="D28" s="6" t="s">
        <v>44</v>
      </c>
      <c r="E28" s="15">
        <v>1</v>
      </c>
      <c r="F28" s="13">
        <v>90853</v>
      </c>
      <c r="G28" s="12">
        <v>0.19</v>
      </c>
      <c r="H28" s="13">
        <f t="shared" si="0"/>
        <v>17262.07</v>
      </c>
      <c r="I28" s="14">
        <f t="shared" si="1"/>
        <v>108115.07</v>
      </c>
      <c r="J28" s="16">
        <f t="shared" si="2"/>
        <v>43347.058823529413</v>
      </c>
      <c r="K28" s="18">
        <v>0.19</v>
      </c>
      <c r="L28" s="17">
        <f t="shared" si="3"/>
        <v>8235.9411764705874</v>
      </c>
      <c r="M28" s="16">
        <v>51583</v>
      </c>
      <c r="N28" s="20">
        <f t="shared" si="4"/>
        <v>52016.806722689078</v>
      </c>
      <c r="O28" s="12">
        <v>0.19</v>
      </c>
      <c r="P28" s="14">
        <f t="shared" si="5"/>
        <v>9883.193277310922</v>
      </c>
      <c r="Q28" s="20">
        <v>61900</v>
      </c>
      <c r="R28" s="11">
        <f t="shared" si="6"/>
        <v>73866.023333333331</v>
      </c>
    </row>
    <row r="29" spans="1:18" ht="16" x14ac:dyDescent="0.2">
      <c r="A29" s="5">
        <v>27</v>
      </c>
      <c r="B29" s="1" t="s">
        <v>39</v>
      </c>
      <c r="C29" s="1" t="s">
        <v>64</v>
      </c>
      <c r="D29" s="2" t="s">
        <v>27</v>
      </c>
      <c r="E29" s="15">
        <v>1</v>
      </c>
      <c r="F29" s="13">
        <v>30336</v>
      </c>
      <c r="G29" s="12">
        <v>0.19</v>
      </c>
      <c r="H29" s="13">
        <f t="shared" si="0"/>
        <v>5763.84</v>
      </c>
      <c r="I29" s="14">
        <f t="shared" si="1"/>
        <v>36099.839999999997</v>
      </c>
      <c r="J29" s="16">
        <f t="shared" si="2"/>
        <v>14005.882352941177</v>
      </c>
      <c r="K29" s="18">
        <v>0.19</v>
      </c>
      <c r="L29" s="17">
        <f t="shared" si="3"/>
        <v>2661.1176470588234</v>
      </c>
      <c r="M29" s="16">
        <v>16667</v>
      </c>
      <c r="N29" s="20">
        <f t="shared" si="4"/>
        <v>16806.722689075632</v>
      </c>
      <c r="O29" s="12">
        <v>0.19</v>
      </c>
      <c r="P29" s="14">
        <f t="shared" si="5"/>
        <v>3193.2773109243681</v>
      </c>
      <c r="Q29" s="20">
        <v>20000</v>
      </c>
      <c r="R29" s="11">
        <f t="shared" si="6"/>
        <v>24255.613333333331</v>
      </c>
    </row>
    <row r="30" spans="1:18" ht="16" x14ac:dyDescent="0.2">
      <c r="A30" s="5">
        <v>28</v>
      </c>
      <c r="B30" s="1" t="s">
        <v>40</v>
      </c>
      <c r="C30" s="1" t="s">
        <v>65</v>
      </c>
      <c r="D30" s="2" t="s">
        <v>41</v>
      </c>
      <c r="E30" s="15">
        <v>1</v>
      </c>
      <c r="F30" s="13">
        <v>19446</v>
      </c>
      <c r="G30" s="12">
        <v>0.19</v>
      </c>
      <c r="H30" s="13">
        <f t="shared" si="0"/>
        <v>3694.7400000000002</v>
      </c>
      <c r="I30" s="14">
        <f t="shared" si="1"/>
        <v>23140.74</v>
      </c>
      <c r="J30" s="16">
        <f t="shared" si="2"/>
        <v>14005.882352941177</v>
      </c>
      <c r="K30" s="18">
        <v>0.19</v>
      </c>
      <c r="L30" s="17">
        <f t="shared" si="3"/>
        <v>2661.1176470588234</v>
      </c>
      <c r="M30" s="16">
        <v>16667</v>
      </c>
      <c r="N30" s="20">
        <f t="shared" si="4"/>
        <v>16806.722689075632</v>
      </c>
      <c r="O30" s="12">
        <v>0.19</v>
      </c>
      <c r="P30" s="14">
        <f t="shared" si="5"/>
        <v>3193.2773109243681</v>
      </c>
      <c r="Q30" s="20">
        <v>20000</v>
      </c>
      <c r="R30" s="11">
        <f t="shared" si="6"/>
        <v>19935.913333333334</v>
      </c>
    </row>
    <row r="31" spans="1:18" x14ac:dyDescent="0.2">
      <c r="I31" s="8"/>
    </row>
    <row r="38" spans="9:9" x14ac:dyDescent="0.2">
      <c r="I38" s="8"/>
    </row>
  </sheetData>
  <mergeCells count="4">
    <mergeCell ref="F1:I1"/>
    <mergeCell ref="J1:M1"/>
    <mergeCell ref="N1:Q1"/>
    <mergeCell ref="R1:R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ae10e246-9e08-413b-822d-cc5110b259f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BB1DA750B2A64D9BBEC0415775AA95" ma:contentTypeVersion="20" ma:contentTypeDescription="Create a new document." ma:contentTypeScope="" ma:versionID="bd8bbcbb087a180379d12bd64cbc23fb">
  <xsd:schema xmlns:xsd="http://www.w3.org/2001/XMLSchema" xmlns:xs="http://www.w3.org/2001/XMLSchema" xmlns:p="http://schemas.microsoft.com/office/2006/metadata/properties" xmlns:ns1="http://schemas.microsoft.com/sharepoint/v3" xmlns:ns3="ae10e246-9e08-413b-822d-cc5110b259f5" xmlns:ns4="3a4cb583-a5f3-4e97-a304-23a94fb0ed62" targetNamespace="http://schemas.microsoft.com/office/2006/metadata/properties" ma:root="true" ma:fieldsID="58a846887f83995949655069ff3550fe" ns1:_="" ns3:_="" ns4:_="">
    <xsd:import namespace="http://schemas.microsoft.com/sharepoint/v3"/>
    <xsd:import namespace="ae10e246-9e08-413b-822d-cc5110b259f5"/>
    <xsd:import namespace="3a4cb583-a5f3-4e97-a304-23a94fb0ed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10e246-9e08-413b-822d-cc5110b259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cb583-a5f3-4e97-a304-23a94fb0ed6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E53609-3B14-4DFC-ACCB-A1C57EC52C69}">
  <ds:schemaRefs>
    <ds:schemaRef ds:uri="http://schemas.microsoft.com/office/2006/metadata/properties"/>
    <ds:schemaRef ds:uri="http://www.w3.org/2000/xmlns/"/>
    <ds:schemaRef ds:uri="http://schemas.microsoft.com/sharepoint/v3"/>
    <ds:schemaRef ds:uri="http://www.w3.org/2001/XMLSchema-instance"/>
    <ds:schemaRef ds:uri="ae10e246-9e08-413b-822d-cc5110b259f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6F1921-CE51-4AA0-A2F1-6FEBC3AE1E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B9137A-EF53-40AD-9C84-0CA383745D71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sharepoint/v3"/>
    <ds:schemaRef ds:uri="ae10e246-9e08-413b-822d-cc5110b259f5"/>
    <ds:schemaRef ds:uri="3a4cb583-a5f3-4e97-a304-23a94fb0ed6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PLACA HUELLA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Vargas Fuentes</dc:creator>
  <cp:lastModifiedBy>Sebastian Camilo Rodas Ruiz</cp:lastModifiedBy>
  <dcterms:created xsi:type="dcterms:W3CDTF">2025-07-03T11:22:55Z</dcterms:created>
  <dcterms:modified xsi:type="dcterms:W3CDTF">2026-03-05T21:44:02Z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2025-07-17T13:54:45Z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75409856-ba45-4c32-bce8-08ae08a151b9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0x010100FABB1DA750B2A64D9BBEC0415775AA95</vt:lpwstr>
  </property>
</Properties>
</file>