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NDRES.LOPEZ\Downloads\"/>
    </mc:Choice>
  </mc:AlternateContent>
  <xr:revisionPtr revIDLastSave="0" documentId="8_{AC3EDDB7-5FA3-4F73-ADC5-78C7BAAA5393}" xr6:coauthVersionLast="47" xr6:coauthVersionMax="47" xr10:uidLastSave="{00000000-0000-0000-0000-000000000000}"/>
  <bookViews>
    <workbookView xWindow="1515" yWindow="1515" windowWidth="21600" windowHeight="11295" xr2:uid="{00000000-000D-0000-FFFF-FFFF00000000}"/>
  </bookViews>
  <sheets>
    <sheet name="MOSQUERA" sheetId="7" r:id="rId1"/>
  </sheets>
  <definedNames>
    <definedName name="_xlnm._FilterDatabase" localSheetId="0" hidden="1">MOSQUERA!$A$4:$E$4</definedName>
    <definedName name="_xlnm.Print_Area" localSheetId="0">MOSQUERA!$A$1:$E$24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9" i="7" l="1"/>
  <c r="C28" i="7"/>
  <c r="C30" i="7"/>
  <c r="K25" i="7"/>
  <c r="D21" i="7" s="1"/>
  <c r="K24" i="7"/>
  <c r="D20" i="7"/>
  <c r="D19" i="7"/>
  <c r="C31" i="7" l="1"/>
  <c r="C32" i="7" s="1"/>
  <c r="D22" i="7"/>
</calcChain>
</file>

<file path=xl/sharedStrings.xml><?xml version="1.0" encoding="utf-8"?>
<sst xmlns="http://schemas.openxmlformats.org/spreadsheetml/2006/main" count="25" uniqueCount="25">
  <si>
    <t>MVA</t>
  </si>
  <si>
    <t>MG</t>
  </si>
  <si>
    <t>MAA</t>
  </si>
  <si>
    <t>MENOR:</t>
  </si>
  <si>
    <t>MAB</t>
  </si>
  <si>
    <t>MAYOR:</t>
  </si>
  <si>
    <t>Puntaje Max</t>
  </si>
  <si>
    <t>%</t>
  </si>
  <si>
    <t>Promedio</t>
  </si>
  <si>
    <t>Desviación estándar</t>
  </si>
  <si>
    <t>Mediana</t>
  </si>
  <si>
    <t>Valor Mínimo Aceptable</t>
  </si>
  <si>
    <t>GRUPO IMCOIN SAS</t>
  </si>
  <si>
    <t>JAFROVICONA</t>
  </si>
  <si>
    <t>HECTOR GARCIA GONZALEZ</t>
  </si>
  <si>
    <t>INGENIO COLOMBIANO SAS</t>
  </si>
  <si>
    <t>ACTIVOS GROUP SAS</t>
  </si>
  <si>
    <t>PRODUCCIONES ALFA PLATINIUM SAS</t>
  </si>
  <si>
    <t>GRUPO EMPRESARIAL INNOVA COLOMBIA S.A.S.</t>
  </si>
  <si>
    <t>FANORY SAS 1</t>
  </si>
  <si>
    <t>CALKON GROUP SAS</t>
  </si>
  <si>
    <t>CHILACO´S</t>
  </si>
  <si>
    <t>SUMINISTRO, ACOMPAÑAMIENTO Y ASESORIAS CONTRACTUALES RYA</t>
  </si>
  <si>
    <t>SUNSET EVENTS</t>
  </si>
  <si>
    <t>MARTHA RAMIREZ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</si>
</sst>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[$$-240A]\ #,##0.00"/>
    <numFmt numFmtId="166" formatCode="0.0000%"/>
    <numFmt numFmtId="167" formatCode="_-&quot;$&quot;\ * #,##0.0000_-;\-&quot;$&quot;\ * #,##0.0000_-;_-&quot;$&quot;\ * &quot;-&quot;??_-;_-@_-"/>
    <numFmt numFmtId="168" formatCode="_-* #,##0.00\ &quot;€&quot;_-;\-* #,##0.00\ &quot;€&quot;_-;_-* &quot;-&quot;??\ &quot;€&quot;_-;_-@_-"/>
    <numFmt numFmtId="169" formatCode="_-&quot;$&quot;* #,##0.00_-;\-&quot;$&quot;* #,##0.00_-;_-&quot;$&quot;* &quot;-&quot;??_-;_-@_-"/>
    <numFmt numFmtId="170" formatCode="_-\$* #,##0_-;&quot;-$&quot;* #,##0_-;_-\$* \-_-;_-@_-"/>
    <numFmt numFmtId="171" formatCode="_-* #,##0.00_-;\-* #,##0.00_-;_-* \-??_-;_-@_-"/>
    <numFmt numFmtId="172" formatCode="_ * #,##0.00_ ;_ * \-#,##0.00_ ;_ * &quot;-&quot;??_ ;_ @_ "/>
    <numFmt numFmtId="173" formatCode="_-* #,##0.00\ &quot;Pts&quot;_-;\-* #,##0.00\ &quot;Pts&quot;_-;_-* &quot;-&quot;??\ &quot;Pts&quot;_-;_-@_-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Verdana"/>
      <family val="2"/>
    </font>
    <font>
      <sz val="11"/>
      <color rgb="FF000000"/>
      <name val="Calibri"/>
      <family val="2"/>
      <charset val="1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</font>
    <font>
      <sz val="10"/>
      <color indexed="8"/>
      <name val="MS Sans Serif"/>
      <family val="2"/>
    </font>
    <font>
      <sz val="11"/>
      <color rgb="FF000000"/>
      <name val="Calibri"/>
      <family val="2"/>
    </font>
    <font>
      <sz val="10"/>
      <color indexed="8"/>
      <name val="MS Sans Serif"/>
      <charset val="134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80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Protection="0">
      <alignment vertical="top" wrapText="1"/>
    </xf>
    <xf numFmtId="0" fontId="3" fillId="0" borderId="0"/>
    <xf numFmtId="170" fontId="3" fillId="0" borderId="0" applyBorder="0" applyProtection="0"/>
    <xf numFmtId="168" fontId="4" fillId="0" borderId="0" applyBorder="0" applyAlignment="0" applyProtection="0"/>
    <xf numFmtId="171" fontId="3" fillId="0" borderId="0" applyBorder="0" applyProtection="0"/>
    <xf numFmtId="9" fontId="3" fillId="0" borderId="0" applyBorder="0" applyProtection="0"/>
    <xf numFmtId="0" fontId="4" fillId="0" borderId="0"/>
    <xf numFmtId="9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5" fillId="0" borderId="0" applyFill="0" applyProtection="0"/>
    <xf numFmtId="0" fontId="1" fillId="0" borderId="0"/>
    <xf numFmtId="0" fontId="6" fillId="0" borderId="0"/>
    <xf numFmtId="0" fontId="3" fillId="0" borderId="0"/>
    <xf numFmtId="42" fontId="3" fillId="0" borderId="0" applyFont="0" applyFill="0" applyBorder="0" applyAlignment="0" applyProtection="0"/>
    <xf numFmtId="170" fontId="3" fillId="0" borderId="0" applyBorder="0" applyProtection="0"/>
    <xf numFmtId="41" fontId="3" fillId="0" borderId="0" applyFont="0" applyFill="0" applyBorder="0" applyAlignment="0" applyProtection="0"/>
    <xf numFmtId="0" fontId="6" fillId="0" borderId="0"/>
    <xf numFmtId="41" fontId="3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17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1" fillId="0" borderId="0"/>
    <xf numFmtId="42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6" fillId="0" borderId="0"/>
    <xf numFmtId="41" fontId="3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42" fontId="4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4" fillId="0" borderId="0"/>
    <xf numFmtId="0" fontId="1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8" fillId="0" borderId="0"/>
    <xf numFmtId="9" fontId="1" fillId="0" borderId="0" applyFont="0" applyFill="0" applyBorder="0" applyAlignment="0" applyProtection="0"/>
    <xf numFmtId="0" fontId="1" fillId="0" borderId="0"/>
    <xf numFmtId="172" fontId="4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9" fillId="0" borderId="0"/>
    <xf numFmtId="9" fontId="1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42" fontId="1" fillId="0" borderId="0" applyFont="0" applyFill="0" applyBorder="0" applyAlignment="0" applyProtection="0"/>
  </cellStyleXfs>
  <cellXfs count="32">
    <xf numFmtId="0" fontId="0" fillId="0" borderId="0" xfId="0"/>
    <xf numFmtId="0" fontId="11" fillId="3" borderId="0" xfId="0" applyFont="1" applyFill="1" applyAlignment="1">
      <alignment vertical="center" shrinkToFit="1"/>
    </xf>
    <xf numFmtId="0" fontId="10" fillId="3" borderId="0" xfId="0" applyFont="1" applyFill="1" applyAlignment="1">
      <alignment horizontal="center" vertical="center" shrinkToFit="1"/>
    </xf>
    <xf numFmtId="0" fontId="11" fillId="3" borderId="0" xfId="0" applyFont="1" applyFill="1" applyAlignment="1">
      <alignment horizontal="center" vertical="center" shrinkToFit="1"/>
    </xf>
    <xf numFmtId="1" fontId="10" fillId="3" borderId="0" xfId="0" applyNumberFormat="1" applyFont="1" applyFill="1" applyAlignment="1">
      <alignment horizontal="center" vertical="center" wrapText="1" shrinkToFit="1"/>
    </xf>
    <xf numFmtId="44" fontId="10" fillId="3" borderId="0" xfId="1" applyFont="1" applyFill="1" applyAlignment="1">
      <alignment horizontal="center" vertical="center" shrinkToFit="1"/>
    </xf>
    <xf numFmtId="0" fontId="11" fillId="3" borderId="1" xfId="0" applyFont="1" applyFill="1" applyBorder="1" applyAlignment="1">
      <alignment horizontal="center" vertical="center" shrinkToFit="1"/>
    </xf>
    <xf numFmtId="2" fontId="11" fillId="3" borderId="0" xfId="0" applyNumberFormat="1" applyFont="1" applyFill="1" applyAlignment="1">
      <alignment horizontal="center" vertical="center" shrinkToFit="1"/>
    </xf>
    <xf numFmtId="165" fontId="10" fillId="3" borderId="0" xfId="0" applyNumberFormat="1" applyFont="1" applyFill="1" applyAlignment="1">
      <alignment horizontal="right" vertical="center" shrinkToFit="1"/>
    </xf>
    <xf numFmtId="10" fontId="11" fillId="3" borderId="0" xfId="2" applyNumberFormat="1" applyFont="1" applyFill="1" applyBorder="1" applyAlignment="1">
      <alignment horizontal="center" vertical="center" shrinkToFit="1"/>
    </xf>
    <xf numFmtId="0" fontId="12" fillId="3" borderId="0" xfId="0" applyFont="1" applyFill="1" applyAlignment="1">
      <alignment horizontal="center" vertical="center" shrinkToFit="1"/>
    </xf>
    <xf numFmtId="0" fontId="10" fillId="3" borderId="0" xfId="0" applyFont="1" applyFill="1" applyAlignment="1">
      <alignment horizontal="right" vertical="center" shrinkToFit="1"/>
    </xf>
    <xf numFmtId="10" fontId="10" fillId="3" borderId="0" xfId="2" applyNumberFormat="1" applyFont="1" applyFill="1" applyBorder="1" applyAlignment="1">
      <alignment horizontal="center" vertical="center" shrinkToFit="1"/>
    </xf>
    <xf numFmtId="0" fontId="10" fillId="3" borderId="1" xfId="0" applyFont="1" applyFill="1" applyBorder="1" applyAlignment="1">
      <alignment vertical="center" shrinkToFit="1"/>
    </xf>
    <xf numFmtId="1" fontId="13" fillId="0" borderId="2" xfId="3" applyNumberFormat="1" applyFont="1" applyBorder="1" applyAlignment="1">
      <alignment horizontal="center" vertical="center"/>
    </xf>
    <xf numFmtId="166" fontId="13" fillId="0" borderId="3" xfId="3" applyNumberFormat="1" applyFont="1" applyBorder="1" applyAlignment="1">
      <alignment horizontal="center" vertical="center"/>
    </xf>
    <xf numFmtId="1" fontId="14" fillId="0" borderId="3" xfId="3" applyNumberFormat="1" applyFont="1" applyBorder="1" applyAlignment="1">
      <alignment horizontal="center" vertical="center"/>
    </xf>
    <xf numFmtId="164" fontId="14" fillId="0" borderId="3" xfId="3" applyNumberFormat="1" applyFont="1" applyBorder="1" applyAlignment="1">
      <alignment horizontal="center" vertical="center"/>
    </xf>
    <xf numFmtId="167" fontId="11" fillId="3" borderId="0" xfId="0" applyNumberFormat="1" applyFont="1" applyFill="1" applyAlignment="1">
      <alignment horizontal="center" vertical="center" shrinkToFit="1"/>
    </xf>
    <xf numFmtId="166" fontId="11" fillId="3" borderId="0" xfId="2" applyNumberFormat="1" applyFont="1" applyFill="1" applyAlignment="1">
      <alignment vertical="center" shrinkToFit="1"/>
    </xf>
    <xf numFmtId="42" fontId="11" fillId="3" borderId="1" xfId="79" applyFont="1" applyFill="1" applyBorder="1" applyAlignment="1">
      <alignment horizontal="center" vertical="center" shrinkToFit="1"/>
    </xf>
    <xf numFmtId="8" fontId="11" fillId="3" borderId="1" xfId="2" applyNumberFormat="1" applyFont="1" applyFill="1" applyBorder="1" applyAlignment="1">
      <alignment horizontal="center" vertical="center" shrinkToFit="1"/>
    </xf>
    <xf numFmtId="0" fontId="0" fillId="0" borderId="1" xfId="0" applyBorder="1"/>
    <xf numFmtId="44" fontId="0" fillId="0" borderId="1" xfId="1" applyFont="1" applyBorder="1"/>
    <xf numFmtId="0" fontId="0" fillId="0" borderId="1" xfId="0" applyFill="1" applyBorder="1"/>
    <xf numFmtId="44" fontId="0" fillId="0" borderId="1" xfId="1" applyFont="1" applyFill="1" applyBorder="1"/>
    <xf numFmtId="0" fontId="0" fillId="3" borderId="0" xfId="0" applyFill="1"/>
    <xf numFmtId="0" fontId="10" fillId="2" borderId="0" xfId="0" applyFont="1" applyFill="1" applyAlignment="1">
      <alignment horizontal="center" vertical="center" shrinkToFit="1"/>
    </xf>
    <xf numFmtId="0" fontId="11" fillId="4" borderId="1" xfId="0" applyFont="1" applyFill="1" applyBorder="1" applyAlignment="1">
      <alignment horizontal="center" vertical="center" shrinkToFit="1"/>
    </xf>
    <xf numFmtId="0" fontId="0" fillId="4" borderId="1" xfId="0" applyFill="1" applyBorder="1"/>
    <xf numFmtId="44" fontId="0" fillId="4" borderId="1" xfId="1" applyFont="1" applyFill="1" applyBorder="1"/>
    <xf numFmtId="164" fontId="14" fillId="4" borderId="3" xfId="3" applyNumberFormat="1" applyFont="1" applyFill="1" applyBorder="1" applyAlignment="1">
      <alignment horizontal="center" vertical="center"/>
    </xf>
  </cellXfs>
  <cellStyles count="80">
    <cellStyle name="Millares [0] 2" xfId="18" xr:uid="{00000000-0005-0000-0000-000000000000}"/>
    <cellStyle name="Millares [0] 2 2" xfId="23" xr:uid="{00000000-0005-0000-0000-000001000000}"/>
    <cellStyle name="Millares [0] 2 2 2" xfId="40" xr:uid="{00000000-0005-0000-0000-000002000000}"/>
    <cellStyle name="Millares [0] 2 3" xfId="27" xr:uid="{00000000-0005-0000-0000-000003000000}"/>
    <cellStyle name="Millares [0] 2 3 2" xfId="44" xr:uid="{00000000-0005-0000-0000-000004000000}"/>
    <cellStyle name="Millares [0] 2 4" xfId="35" xr:uid="{00000000-0005-0000-0000-000005000000}"/>
    <cellStyle name="Millares [0] 3" xfId="37" xr:uid="{00000000-0005-0000-0000-000006000000}"/>
    <cellStyle name="Millares [0] 4" xfId="48" xr:uid="{00000000-0005-0000-0000-000007000000}"/>
    <cellStyle name="Millares [0] 5" xfId="56" xr:uid="{00000000-0005-0000-0000-000008000000}"/>
    <cellStyle name="Millares [0] 6" xfId="20" xr:uid="{00000000-0005-0000-0000-000009000000}"/>
    <cellStyle name="Millares 2" xfId="7" xr:uid="{00000000-0005-0000-0000-00000A000000}"/>
    <cellStyle name="Millares 2 2" xfId="30" xr:uid="{00000000-0005-0000-0000-00000B000000}"/>
    <cellStyle name="Millares 3" xfId="11" xr:uid="{00000000-0005-0000-0000-00000C000000}"/>
    <cellStyle name="Millares 4" xfId="50" xr:uid="{00000000-0005-0000-0000-00000D000000}"/>
    <cellStyle name="Millares 4 2" xfId="68" xr:uid="{00000000-0005-0000-0000-00000E000000}"/>
    <cellStyle name="Millares 5" xfId="63" xr:uid="{00000000-0005-0000-0000-00000F000000}"/>
    <cellStyle name="Millares 6" xfId="70" xr:uid="{00000000-0005-0000-0000-000010000000}"/>
    <cellStyle name="Moneda" xfId="1" builtinId="4"/>
    <cellStyle name="Moneda [0]" xfId="79" builtinId="7"/>
    <cellStyle name="Moneda [0] 2" xfId="16" xr:uid="{00000000-0005-0000-0000-000013000000}"/>
    <cellStyle name="Moneda [0] 2 2" xfId="22" xr:uid="{00000000-0005-0000-0000-000014000000}"/>
    <cellStyle name="Moneda [0] 2 2 2" xfId="39" xr:uid="{00000000-0005-0000-0000-000015000000}"/>
    <cellStyle name="Moneda [0] 2 3" xfId="26" xr:uid="{00000000-0005-0000-0000-000016000000}"/>
    <cellStyle name="Moneda [0] 2 3 2" xfId="43" xr:uid="{00000000-0005-0000-0000-000017000000}"/>
    <cellStyle name="Moneda [0] 2 4" xfId="32" xr:uid="{00000000-0005-0000-0000-000018000000}"/>
    <cellStyle name="Moneda [0] 2 4 2" xfId="46" xr:uid="{00000000-0005-0000-0000-000019000000}"/>
    <cellStyle name="Moneda [0] 2 5" xfId="34" xr:uid="{00000000-0005-0000-0000-00001A000000}"/>
    <cellStyle name="Moneda [0] 3" xfId="41" xr:uid="{00000000-0005-0000-0000-00001B000000}"/>
    <cellStyle name="Moneda [0] 4" xfId="49" xr:uid="{00000000-0005-0000-0000-00001C000000}"/>
    <cellStyle name="Moneda [0] 5" xfId="55" xr:uid="{00000000-0005-0000-0000-00001D000000}"/>
    <cellStyle name="Moneda [0] 6" xfId="24" xr:uid="{00000000-0005-0000-0000-00001E000000}"/>
    <cellStyle name="Moneda 2" xfId="6" xr:uid="{00000000-0005-0000-0000-00001F000000}"/>
    <cellStyle name="Moneda 2 2 2 2 2" xfId="76" xr:uid="{00000000-0005-0000-0000-000020000000}"/>
    <cellStyle name="Moneda 3" xfId="58" xr:uid="{00000000-0005-0000-0000-000021000000}"/>
    <cellStyle name="Moneda 4" xfId="64" xr:uid="{00000000-0005-0000-0000-000022000000}"/>
    <cellStyle name="Normal" xfId="0" builtinId="0"/>
    <cellStyle name="Normal 10" xfId="52" xr:uid="{00000000-0005-0000-0000-000024000000}"/>
    <cellStyle name="Normal 10 2 2" xfId="78" xr:uid="{00000000-0005-0000-0000-000025000000}"/>
    <cellStyle name="Normal 11" xfId="60" xr:uid="{00000000-0005-0000-0000-000026000000}"/>
    <cellStyle name="Normal 12" xfId="62" xr:uid="{00000000-0005-0000-0000-000027000000}"/>
    <cellStyle name="Normal 12 2" xfId="53" xr:uid="{00000000-0005-0000-0000-000028000000}"/>
    <cellStyle name="Normal 13" xfId="4" xr:uid="{00000000-0005-0000-0000-000029000000}"/>
    <cellStyle name="Normal 2" xfId="3" xr:uid="{00000000-0005-0000-0000-00002A000000}"/>
    <cellStyle name="Normal 2 10 2 2" xfId="69" xr:uid="{00000000-0005-0000-0000-00002B000000}"/>
    <cellStyle name="Normal 2 10 3" xfId="73" xr:uid="{00000000-0005-0000-0000-00002C000000}"/>
    <cellStyle name="Normal 2 2" xfId="15" xr:uid="{00000000-0005-0000-0000-00002D000000}"/>
    <cellStyle name="Normal 2 2 2" xfId="65" xr:uid="{00000000-0005-0000-0000-00002E000000}"/>
    <cellStyle name="Normal 2 2 5" xfId="77" xr:uid="{00000000-0005-0000-0000-00002F000000}"/>
    <cellStyle name="Normal 2 3" xfId="9" xr:uid="{00000000-0005-0000-0000-000030000000}"/>
    <cellStyle name="Normal 3" xfId="12" xr:uid="{00000000-0005-0000-0000-000031000000}"/>
    <cellStyle name="Normal 3 11" xfId="67" xr:uid="{00000000-0005-0000-0000-000032000000}"/>
    <cellStyle name="Normal 3 2" xfId="21" xr:uid="{00000000-0005-0000-0000-000033000000}"/>
    <cellStyle name="Normal 3 2 2" xfId="38" xr:uid="{00000000-0005-0000-0000-000034000000}"/>
    <cellStyle name="Normal 3 2 2 2" xfId="72" xr:uid="{00000000-0005-0000-0000-000035000000}"/>
    <cellStyle name="Normal 3 2 2 2 2" xfId="74" xr:uid="{00000000-0005-0000-0000-000036000000}"/>
    <cellStyle name="Normal 3 2 3" xfId="71" xr:uid="{00000000-0005-0000-0000-000037000000}"/>
    <cellStyle name="Normal 3 3" xfId="25" xr:uid="{00000000-0005-0000-0000-000038000000}"/>
    <cellStyle name="Normal 3 3 2" xfId="42" xr:uid="{00000000-0005-0000-0000-000039000000}"/>
    <cellStyle name="Normal 3 3 3" xfId="61" xr:uid="{00000000-0005-0000-0000-00003A000000}"/>
    <cellStyle name="Normal 3 4" xfId="57" xr:uid="{00000000-0005-0000-0000-00003B000000}"/>
    <cellStyle name="Normal 4" xfId="13" xr:uid="{00000000-0005-0000-0000-00003C000000}"/>
    <cellStyle name="Normal 4 2" xfId="33" xr:uid="{00000000-0005-0000-0000-00003D000000}"/>
    <cellStyle name="Normal 5" xfId="14" xr:uid="{00000000-0005-0000-0000-00003E000000}"/>
    <cellStyle name="Normal 6" xfId="19" xr:uid="{00000000-0005-0000-0000-00003F000000}"/>
    <cellStyle name="Normal 6 2" xfId="36" xr:uid="{00000000-0005-0000-0000-000040000000}"/>
    <cellStyle name="Normal 7" xfId="28" xr:uid="{00000000-0005-0000-0000-000041000000}"/>
    <cellStyle name="Normal 7 2" xfId="45" xr:uid="{00000000-0005-0000-0000-000042000000}"/>
    <cellStyle name="Normal 8" xfId="47" xr:uid="{00000000-0005-0000-0000-000043000000}"/>
    <cellStyle name="Normal 9" xfId="54" xr:uid="{00000000-0005-0000-0000-000044000000}"/>
    <cellStyle name="Porcentaje" xfId="2" builtinId="5"/>
    <cellStyle name="Porcentaje 2" xfId="8" xr:uid="{00000000-0005-0000-0000-000046000000}"/>
    <cellStyle name="Porcentaje 2 2" xfId="31" xr:uid="{00000000-0005-0000-0000-000047000000}"/>
    <cellStyle name="Porcentaje 3" xfId="10" xr:uid="{00000000-0005-0000-0000-000048000000}"/>
    <cellStyle name="Porcentaje 4" xfId="51" xr:uid="{00000000-0005-0000-0000-000049000000}"/>
    <cellStyle name="Porcentaje 5" xfId="59" xr:uid="{00000000-0005-0000-0000-00004A000000}"/>
    <cellStyle name="Porcentaje 6" xfId="66" xr:uid="{00000000-0005-0000-0000-00004B000000}"/>
    <cellStyle name="Porcentaje 7" xfId="75" xr:uid="{00000000-0005-0000-0000-00004C000000}"/>
    <cellStyle name="Porcentaje 8" xfId="29" xr:uid="{00000000-0005-0000-0000-00004D000000}"/>
    <cellStyle name="Texto explicativo 2" xfId="17" xr:uid="{00000000-0005-0000-0000-00004E000000}"/>
    <cellStyle name="Texto explicativo 3" xfId="5" xr:uid="{00000000-0005-0000-0000-00004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32"/>
  <sheetViews>
    <sheetView tabSelected="1" zoomScale="116" zoomScaleNormal="115" zoomScaleSheetLayoutView="85" workbookViewId="0">
      <selection activeCell="D9" sqref="D9"/>
    </sheetView>
  </sheetViews>
  <sheetFormatPr baseColWidth="10" defaultColWidth="29.85546875" defaultRowHeight="14.45" customHeight="1"/>
  <cols>
    <col min="1" max="1" width="2.85546875" style="1" bestFit="1" customWidth="1"/>
    <col min="2" max="2" width="48.85546875" style="1" customWidth="1"/>
    <col min="3" max="3" width="18.42578125" style="1" customWidth="1"/>
    <col min="4" max="4" width="11.140625" style="1" bestFit="1" customWidth="1"/>
    <col min="5" max="5" width="16.85546875" style="1" bestFit="1" customWidth="1"/>
    <col min="6" max="16384" width="29.85546875" style="1"/>
  </cols>
  <sheetData>
    <row r="2" spans="1:5" ht="12.75">
      <c r="A2" s="27"/>
      <c r="B2" s="27"/>
      <c r="C2" s="27"/>
    </row>
    <row r="3" spans="1:5" ht="14.45" customHeight="1">
      <c r="B3" s="2"/>
    </row>
    <row r="4" spans="1:5" s="2" customFormat="1" ht="14.45" customHeight="1">
      <c r="B4" s="4"/>
      <c r="C4" s="5">
        <v>39156610.329999998</v>
      </c>
    </row>
    <row r="5" spans="1:5" ht="14.45" customHeight="1">
      <c r="A5" s="28">
        <v>1</v>
      </c>
      <c r="B5" s="29" t="s">
        <v>12</v>
      </c>
      <c r="C5" s="30">
        <v>28560000</v>
      </c>
      <c r="D5" s="26"/>
      <c r="E5" s="26"/>
    </row>
    <row r="6" spans="1:5" ht="14.45" customHeight="1">
      <c r="A6" s="28">
        <v>2</v>
      </c>
      <c r="B6" s="29" t="s">
        <v>13</v>
      </c>
      <c r="C6" s="30">
        <v>31550282.149641998</v>
      </c>
      <c r="D6" s="26"/>
      <c r="E6" s="26"/>
    </row>
    <row r="7" spans="1:5" ht="14.45" customHeight="1">
      <c r="A7" s="28">
        <v>3</v>
      </c>
      <c r="B7" s="29" t="s">
        <v>14</v>
      </c>
      <c r="C7" s="30">
        <v>32000000</v>
      </c>
      <c r="D7" s="26"/>
      <c r="E7" s="26"/>
    </row>
    <row r="8" spans="1:5" ht="14.45" customHeight="1">
      <c r="A8" s="6">
        <v>4</v>
      </c>
      <c r="B8" s="24" t="s">
        <v>15</v>
      </c>
      <c r="C8" s="25">
        <v>32177600</v>
      </c>
      <c r="D8" s="26"/>
      <c r="E8" s="26"/>
    </row>
    <row r="9" spans="1:5" ht="14.45" customHeight="1">
      <c r="A9" s="6">
        <v>5</v>
      </c>
      <c r="B9" s="24" t="s">
        <v>16</v>
      </c>
      <c r="C9" s="25">
        <v>32496528</v>
      </c>
      <c r="D9" s="26"/>
      <c r="E9" s="26"/>
    </row>
    <row r="10" spans="1:5" ht="14.45" customHeight="1">
      <c r="A10" s="6">
        <v>6</v>
      </c>
      <c r="B10" s="24" t="s">
        <v>17</v>
      </c>
      <c r="C10" s="25">
        <v>33280000</v>
      </c>
      <c r="D10" s="26"/>
      <c r="E10" s="26"/>
    </row>
    <row r="11" spans="1:5" ht="14.45" customHeight="1">
      <c r="A11" s="6">
        <v>7</v>
      </c>
      <c r="B11" s="24" t="s">
        <v>18</v>
      </c>
      <c r="C11" s="25">
        <v>33632000</v>
      </c>
      <c r="E11"/>
    </row>
    <row r="12" spans="1:5" ht="14.45" customHeight="1">
      <c r="A12" s="6">
        <v>8</v>
      </c>
      <c r="B12" s="24" t="s">
        <v>19</v>
      </c>
      <c r="C12" s="25">
        <v>34736000</v>
      </c>
    </row>
    <row r="13" spans="1:5" ht="14.45" customHeight="1">
      <c r="A13" s="6">
        <v>9</v>
      </c>
      <c r="B13" s="24" t="s">
        <v>20</v>
      </c>
      <c r="C13" s="25">
        <v>34843200</v>
      </c>
    </row>
    <row r="14" spans="1:5" ht="14.45" customHeight="1">
      <c r="A14" s="6">
        <v>10</v>
      </c>
      <c r="B14" s="24" t="s">
        <v>21</v>
      </c>
      <c r="C14" s="25">
        <v>35040000</v>
      </c>
    </row>
    <row r="15" spans="1:5" ht="14.45" customHeight="1">
      <c r="A15" s="6">
        <v>11</v>
      </c>
      <c r="B15" s="24" t="s">
        <v>22</v>
      </c>
      <c r="C15" s="25">
        <v>35241136</v>
      </c>
    </row>
    <row r="16" spans="1:5" ht="14.45" customHeight="1">
      <c r="A16" s="6">
        <v>12</v>
      </c>
      <c r="B16" s="24" t="s">
        <v>23</v>
      </c>
      <c r="C16" s="25">
        <v>35414400</v>
      </c>
    </row>
    <row r="17" spans="1:11" ht="14.45" customHeight="1">
      <c r="A17" s="6">
        <v>13</v>
      </c>
      <c r="B17" s="22" t="s">
        <v>24</v>
      </c>
      <c r="C17" s="23">
        <v>36366400</v>
      </c>
    </row>
    <row r="18" spans="1:11" ht="14.45" customHeight="1">
      <c r="A18" s="1">
        <v>13</v>
      </c>
    </row>
    <row r="19" spans="1:11" ht="14.45" customHeight="1">
      <c r="C19" s="8" t="s">
        <v>0</v>
      </c>
      <c r="D19" s="20">
        <f>MEDIAN(C5:C17)</f>
        <v>33632000</v>
      </c>
    </row>
    <row r="20" spans="1:11" ht="14.45" customHeight="1">
      <c r="C20" s="11" t="s">
        <v>1</v>
      </c>
      <c r="D20" s="20">
        <f>GEOMEAN(C5:C17)</f>
        <v>33423233.910002191</v>
      </c>
    </row>
    <row r="21" spans="1:11" ht="14.45" customHeight="1">
      <c r="C21" s="11" t="s">
        <v>2</v>
      </c>
      <c r="D21" s="20">
        <f>+(AVERAGE(C5:C17)+K25)/2</f>
        <v>34926951.77498623</v>
      </c>
    </row>
    <row r="22" spans="1:11" ht="14.45" customHeight="1">
      <c r="C22" s="11" t="s">
        <v>4</v>
      </c>
      <c r="D22" s="20">
        <f>(AVERAGE(C5:C17)+K24)/2</f>
        <v>31023751.77498623</v>
      </c>
      <c r="I22" s="9"/>
      <c r="J22" s="10"/>
      <c r="K22" s="3"/>
    </row>
    <row r="23" spans="1:11" ht="14.45" customHeight="1">
      <c r="D23" s="3"/>
      <c r="I23" s="9"/>
      <c r="J23" s="10"/>
      <c r="K23" s="3"/>
    </row>
    <row r="24" spans="1:11" ht="14.45" customHeight="1">
      <c r="C24" s="13" t="s">
        <v>6</v>
      </c>
      <c r="D24" s="6">
        <v>48.5</v>
      </c>
      <c r="I24" s="9"/>
      <c r="J24" s="12" t="s">
        <v>3</v>
      </c>
      <c r="K24" s="21">
        <f>MIN(C5:C17)</f>
        <v>28560000</v>
      </c>
    </row>
    <row r="25" spans="1:11" ht="14.45" customHeight="1">
      <c r="D25" s="7"/>
      <c r="I25" s="9"/>
      <c r="J25" s="12" t="s">
        <v>5</v>
      </c>
      <c r="K25" s="21">
        <f>MAX(C5:C17)</f>
        <v>36366400</v>
      </c>
    </row>
    <row r="26" spans="1:11" ht="14.45" customHeight="1">
      <c r="D26" s="3"/>
    </row>
    <row r="27" spans="1:11" ht="14.45" customHeight="1">
      <c r="B27" s="14"/>
      <c r="C27" s="15" t="s">
        <v>7</v>
      </c>
      <c r="D27" s="3"/>
    </row>
    <row r="28" spans="1:11" ht="14.45" customHeight="1">
      <c r="A28" s="26"/>
      <c r="B28" s="16" t="s">
        <v>8</v>
      </c>
      <c r="C28" s="17">
        <f>+AVERAGE(C5:C17)</f>
        <v>33487503.54997246</v>
      </c>
      <c r="D28" s="3"/>
    </row>
    <row r="29" spans="1:11" ht="14.45" customHeight="1">
      <c r="A29" s="26"/>
      <c r="B29" s="16" t="s">
        <v>9</v>
      </c>
      <c r="C29" s="17">
        <f>SQRT((($C$4-C28)^2)/A18)</f>
        <v>1572327.3216515263</v>
      </c>
      <c r="D29" s="3"/>
    </row>
    <row r="30" spans="1:11" ht="14.45" customHeight="1">
      <c r="A30" s="26"/>
      <c r="B30" s="16" t="s">
        <v>10</v>
      </c>
      <c r="C30" s="17">
        <f>+MEDIAN(C5:C17)</f>
        <v>33632000</v>
      </c>
      <c r="D30" s="3"/>
    </row>
    <row r="31" spans="1:11" ht="14.45" customHeight="1">
      <c r="A31" s="26"/>
      <c r="B31" s="16" t="s">
        <v>11</v>
      </c>
      <c r="C31" s="31">
        <f>C30-C29</f>
        <v>32059672.678348474</v>
      </c>
      <c r="D31" s="18"/>
    </row>
    <row r="32" spans="1:11" ht="14.45" customHeight="1">
      <c r="C32" s="19">
        <f>+C31/C4</f>
        <v>0.81875505586819974</v>
      </c>
      <c r="D32" s="3"/>
    </row>
  </sheetData>
  <mergeCells count="1">
    <mergeCell ref="A2:C2"/>
  </mergeCells>
  <pageMargins left="0.7" right="0.7" top="0.75" bottom="0.75" header="0.3" footer="0.3"/>
  <pageSetup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MOSQUERA</vt:lpstr>
      <vt:lpstr>MOSQUERA!Área_de_impresión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Pelaez</dc:creator>
  <cp:lastModifiedBy>Andres Mauricio Lopez Cabana</cp:lastModifiedBy>
  <dcterms:created xsi:type="dcterms:W3CDTF">2025-11-28T17:26:32Z</dcterms:created>
  <dcterms:modified xsi:type="dcterms:W3CDTF">2026-03-02T21:46:50Z</dcterms:modified>
</cp:coreProperties>
</file>