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ola\Downloads\"/>
    </mc:Choice>
  </mc:AlternateContent>
  <xr:revisionPtr revIDLastSave="0" documentId="8_{27AAAA0E-CBA5-43A8-A790-F87B6FA0223F}" xr6:coauthVersionLast="47" xr6:coauthVersionMax="47" xr10:uidLastSave="{00000000-0000-0000-0000-000000000000}"/>
  <bookViews>
    <workbookView xWindow="-108" yWindow="-108" windowWidth="23256" windowHeight="12456" xr2:uid="{304B110B-8DAB-45EE-8BDC-43D96CE2FFE4}"/>
  </bookViews>
  <sheets>
    <sheet name="ESTUDIOS CALI 15" sheetId="1" r:id="rId1"/>
  </sheets>
  <externalReferences>
    <externalReference r:id="rId2"/>
  </externalReferences>
  <definedNames>
    <definedName name="Adm">[1]PRESUPUESTO!$F$183</definedName>
    <definedName name="_xlnm.Print_Area" localSheetId="0">'ESTUDIOS CALI 15'!$A$1:$F$24</definedName>
    <definedName name="Imprev">[1]PRESUPUESTO!$F$184</definedName>
    <definedName name="IvaSUtl">[1]PRESUPUESTO!$F$187</definedName>
    <definedName name="SbtPpto">[1]PRESUPUESTO!$G$154</definedName>
    <definedName name="_xlnm.Print_Titles" localSheetId="0">'ESTUDIOS CALI 15'!$1:$6</definedName>
    <definedName name="TtlCD">[1]PRESUPUESTO!$G$182</definedName>
    <definedName name="Utilidad">[1]PRESUPUESTO!$F$185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E14" i="1"/>
  <c r="F14" i="1"/>
  <c r="F15" i="1"/>
  <c r="F16" i="1"/>
  <c r="F17" i="1"/>
  <c r="G18" i="1"/>
  <c r="K17" i="1"/>
  <c r="G17" i="1"/>
  <c r="G13" i="1"/>
  <c r="G12" i="1"/>
  <c r="G11" i="1"/>
  <c r="G10" i="1"/>
  <c r="G9" i="1"/>
  <c r="G8" i="1"/>
  <c r="F3" i="1"/>
</calcChain>
</file>

<file path=xl/sharedStrings.xml><?xml version="1.0" encoding="utf-8"?>
<sst xmlns="http://schemas.openxmlformats.org/spreadsheetml/2006/main" count="32" uniqueCount="26">
  <si>
    <t>SECRETARIA DE DESARROLLO TERRITORIAL Y PARTICIPACION CIUDADANA</t>
  </si>
  <si>
    <t xml:space="preserve">PRESUPUESTO </t>
  </si>
  <si>
    <t>ESTUDIOS Y DISEÑOS</t>
  </si>
  <si>
    <t>Proyecto:</t>
  </si>
  <si>
    <t>ESTUDIOS Y DISEÑOS C.A.L.I 15</t>
  </si>
  <si>
    <t>FECHA:</t>
  </si>
  <si>
    <t>ITEM</t>
  </si>
  <si>
    <t>ENTREGABLE</t>
  </si>
  <si>
    <t>UNIDAD</t>
  </si>
  <si>
    <t>CANT</t>
  </si>
  <si>
    <t>VR UNITARIO</t>
  </si>
  <si>
    <t>VR TOTAL</t>
  </si>
  <si>
    <t>SEDE COMUNAL BARRIO EL PILOTO</t>
  </si>
  <si>
    <t>ESTUDIO DE SUELOS</t>
  </si>
  <si>
    <t>UND</t>
  </si>
  <si>
    <t>ESTUDIO DE VULNERABILIDAD SISMICA</t>
  </si>
  <si>
    <t>LEVANTAMIENTO ARQUITECTÓNICO</t>
  </si>
  <si>
    <t>DISEÑO REFORZAMIENTO ESTRUCTURAL</t>
  </si>
  <si>
    <t>DISEÑO ELÉCTRICO</t>
  </si>
  <si>
    <t>PRESUPUESTO Y ESPECIFICACIONES TECNICAS</t>
  </si>
  <si>
    <t>GASTOS ADMINISTRATIVOS (TRÁMITE DE LICENCIA Y/O PERMISO DE CONSTRUCCIÓN, PAPELERIA, IMPRESIÓN PLANOS)</t>
  </si>
  <si>
    <t>SUBTOTAL</t>
  </si>
  <si>
    <t>IVA</t>
  </si>
  <si>
    <t>TOTAL CALI 15</t>
  </si>
  <si>
    <t>SECRETARÍA DE DESARROLLO TERRITORIAL Y PARTICIPACION CIUDADANA</t>
  </si>
  <si>
    <t>Elaboró: Rossy Arroyo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</si>
</sst>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d\-mmm\-yyyy"/>
    <numFmt numFmtId="165" formatCode="_-&quot;$&quot;* #,##0_-;\-&quot;$&quot;* #,##0_-;_-&quot;$&quot;* &quot;-&quot;_-;_-@_-"/>
    <numFmt numFmtId="166" formatCode="_-&quot;$&quot;* #,##0.00_-;\-&quot;$&quot;* #,##0.00_-;_-&quot;$&quot;* &quot;-&quot;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sz val="12"/>
      <name val="Arial"/>
      <family val="2"/>
    </font>
    <font>
      <sz val="12"/>
      <color theme="1"/>
      <name val="Aptos Narrow"/>
      <family val="2"/>
      <scheme val="minor"/>
    </font>
    <font>
      <b/>
      <sz val="12"/>
      <name val="Arial Narrow"/>
      <family val="2"/>
    </font>
    <font>
      <sz val="11"/>
      <color rgb="FF000000"/>
      <name val="Calibri"/>
      <family val="2"/>
      <charset val="1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rgb="FFEBF1D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165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Continuous" vertical="center" wrapText="1"/>
      <protection locked="0"/>
    </xf>
    <xf numFmtId="0" fontId="2" fillId="0" borderId="2" xfId="0" applyFont="1" applyBorder="1" applyAlignment="1" applyProtection="1">
      <alignment horizontal="centerContinuous" vertical="center" wrapText="1"/>
      <protection locked="0"/>
    </xf>
    <xf numFmtId="0" fontId="2" fillId="0" borderId="5" xfId="0" applyFont="1" applyBorder="1" applyAlignment="1" applyProtection="1">
      <alignment horizontal="centerContinuous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Continuous" vertical="center" wrapText="1"/>
      <protection locked="0"/>
    </xf>
    <xf numFmtId="0" fontId="2" fillId="0" borderId="7" xfId="0" applyFont="1" applyBorder="1" applyAlignment="1" applyProtection="1">
      <alignment horizontal="centerContinuous" vertical="center" wrapText="1"/>
      <protection locked="0"/>
    </xf>
    <xf numFmtId="0" fontId="2" fillId="0" borderId="10" xfId="0" applyFont="1" applyBorder="1" applyAlignment="1" applyProtection="1">
      <alignment horizontal="centerContinuous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right" vertical="center"/>
      <protection locked="0"/>
    </xf>
    <xf numFmtId="15" fontId="3" fillId="0" borderId="16" xfId="0" applyNumberFormat="1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20" xfId="0" applyFont="1" applyBorder="1" applyAlignment="1" applyProtection="1">
      <alignment horizontal="left" vertical="center" wrapText="1"/>
      <protection locked="0"/>
    </xf>
    <xf numFmtId="164" fontId="5" fillId="0" borderId="21" xfId="1" applyNumberFormat="1" applyFont="1" applyBorder="1" applyAlignment="1" applyProtection="1">
      <alignment horizontal="centerContinuous" vertical="center"/>
      <protection locked="0"/>
    </xf>
    <xf numFmtId="164" fontId="5" fillId="0" borderId="22" xfId="1" applyNumberFormat="1" applyFont="1" applyBorder="1" applyAlignment="1" applyProtection="1">
      <alignment horizontal="centerContinuous" vertical="center"/>
      <protection locked="0"/>
    </xf>
    <xf numFmtId="0" fontId="4" fillId="0" borderId="0" xfId="0" applyFont="1" applyAlignment="1">
      <alignment vertical="center"/>
    </xf>
    <xf numFmtId="0" fontId="7" fillId="2" borderId="23" xfId="3" applyFont="1" applyFill="1" applyBorder="1" applyAlignment="1">
      <alignment horizontal="center" vertical="center"/>
    </xf>
    <xf numFmtId="0" fontId="7" fillId="2" borderId="24" xfId="3" applyFont="1" applyFill="1" applyBorder="1" applyAlignment="1">
      <alignment horizontal="center" vertical="center"/>
    </xf>
    <xf numFmtId="1" fontId="7" fillId="2" borderId="24" xfId="3" applyNumberFormat="1" applyFont="1" applyFill="1" applyBorder="1" applyAlignment="1">
      <alignment horizontal="center" vertical="center"/>
    </xf>
    <xf numFmtId="165" fontId="7" fillId="2" borderId="24" xfId="4" applyFont="1" applyFill="1" applyBorder="1" applyAlignment="1" applyProtection="1">
      <alignment horizontal="center" vertical="center"/>
    </xf>
    <xf numFmtId="166" fontId="7" fillId="2" borderId="25" xfId="4" applyNumberFormat="1" applyFont="1" applyFill="1" applyBorder="1" applyAlignment="1">
      <alignment horizontal="center" vertical="center"/>
    </xf>
    <xf numFmtId="0" fontId="7" fillId="2" borderId="26" xfId="3" applyFont="1" applyFill="1" applyBorder="1" applyAlignment="1">
      <alignment horizontal="center" vertical="center"/>
    </xf>
    <xf numFmtId="0" fontId="7" fillId="2" borderId="27" xfId="3" applyFont="1" applyFill="1" applyBorder="1" applyAlignment="1">
      <alignment horizontal="center" vertical="center"/>
    </xf>
    <xf numFmtId="1" fontId="7" fillId="2" borderId="27" xfId="3" applyNumberFormat="1" applyFont="1" applyFill="1" applyBorder="1" applyAlignment="1">
      <alignment horizontal="center" vertical="center"/>
    </xf>
    <xf numFmtId="165" fontId="7" fillId="2" borderId="27" xfId="4" applyFont="1" applyFill="1" applyBorder="1" applyAlignment="1" applyProtection="1">
      <alignment horizontal="center" vertical="center"/>
    </xf>
    <xf numFmtId="166" fontId="7" fillId="2" borderId="28" xfId="4" applyNumberFormat="1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8" fillId="0" borderId="30" xfId="0" applyFont="1" applyBorder="1" applyAlignment="1" applyProtection="1">
      <alignment vertical="center" wrapText="1"/>
      <protection hidden="1"/>
    </xf>
    <xf numFmtId="0" fontId="4" fillId="0" borderId="30" xfId="0" applyFont="1" applyBorder="1" applyAlignment="1" applyProtection="1">
      <alignment horizontal="center" vertical="center" wrapText="1"/>
      <protection hidden="1"/>
    </xf>
    <xf numFmtId="1" fontId="4" fillId="0" borderId="30" xfId="0" applyNumberFormat="1" applyFont="1" applyBorder="1" applyAlignment="1" applyProtection="1">
      <alignment horizontal="center" vertical="center" wrapText="1"/>
      <protection hidden="1"/>
    </xf>
    <xf numFmtId="165" fontId="4" fillId="0" borderId="30" xfId="4" applyFont="1" applyFill="1" applyBorder="1" applyAlignment="1">
      <alignment horizontal="center" vertical="center"/>
    </xf>
    <xf numFmtId="166" fontId="4" fillId="0" borderId="31" xfId="4" applyNumberFormat="1" applyFont="1" applyFill="1" applyBorder="1" applyAlignment="1">
      <alignment horizontal="center" vertical="center"/>
    </xf>
    <xf numFmtId="0" fontId="9" fillId="3" borderId="29" xfId="0" quotePrefix="1" applyFont="1" applyFill="1" applyBorder="1" applyAlignment="1">
      <alignment horizontal="center" vertical="center"/>
    </xf>
    <xf numFmtId="0" fontId="9" fillId="3" borderId="15" xfId="0" quotePrefix="1" applyFont="1" applyFill="1" applyBorder="1" applyAlignment="1">
      <alignment horizontal="right" vertical="center"/>
    </xf>
    <xf numFmtId="0" fontId="9" fillId="3" borderId="32" xfId="0" quotePrefix="1" applyFont="1" applyFill="1" applyBorder="1" applyAlignment="1">
      <alignment horizontal="right" vertical="center"/>
    </xf>
    <xf numFmtId="0" fontId="9" fillId="3" borderId="33" xfId="0" quotePrefix="1" applyFont="1" applyFill="1" applyBorder="1" applyAlignment="1">
      <alignment horizontal="right" vertical="center"/>
    </xf>
    <xf numFmtId="166" fontId="9" fillId="3" borderId="31" xfId="0" applyNumberFormat="1" applyFont="1" applyFill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9" fillId="0" borderId="15" xfId="0" applyFont="1" applyBorder="1" applyAlignment="1">
      <alignment horizontal="right" vertical="center"/>
    </xf>
    <xf numFmtId="0" fontId="9" fillId="0" borderId="32" xfId="0" applyFont="1" applyBorder="1" applyAlignment="1">
      <alignment horizontal="right" vertical="center"/>
    </xf>
    <xf numFmtId="0" fontId="9" fillId="0" borderId="33" xfId="0" applyFont="1" applyBorder="1" applyAlignment="1">
      <alignment horizontal="right" vertical="center"/>
    </xf>
    <xf numFmtId="9" fontId="9" fillId="0" borderId="30" xfId="2" applyFont="1" applyBorder="1" applyAlignment="1">
      <alignment horizontal="center" vertical="center"/>
    </xf>
    <xf numFmtId="166" fontId="9" fillId="0" borderId="31" xfId="4" applyNumberFormat="1" applyFont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166" fontId="10" fillId="4" borderId="36" xfId="4" applyNumberFormat="1" applyFont="1" applyFill="1" applyBorder="1" applyAlignment="1">
      <alignment vertical="center"/>
    </xf>
    <xf numFmtId="43" fontId="0" fillId="0" borderId="0" xfId="1" applyFont="1"/>
    <xf numFmtId="166" fontId="0" fillId="0" borderId="0" xfId="0" applyNumberFormat="1"/>
    <xf numFmtId="0" fontId="4" fillId="0" borderId="13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hidden="1"/>
    </xf>
  </cellXfs>
  <cellStyles count="5">
    <cellStyle name="Millares" xfId="1" builtinId="3"/>
    <cellStyle name="Moneda [0] 2" xfId="4" xr:uid="{DA9863E0-1184-40E7-8DAF-8887548E5AD2}"/>
    <cellStyle name="Normal" xfId="0" builtinId="0"/>
    <cellStyle name="Normal 11" xfId="3" xr:uid="{6C84B09B-7A3D-4279-84B0-007FA8553E12}"/>
    <cellStyle name="Porcentaje" xfId="2" builtinId="5"/>
  </cellStyles>
  <dxfs count="1"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1299631</xdr:colOff>
      <xdr:row>21</xdr:row>
      <xdr:rowOff>306917</xdr:rowOff>
    </xdr:from>
    <xdr:to>
      <xdr:col>1</xdr:col>
      <xdr:colOff>1656290</xdr:colOff>
      <xdr:row>23</xdr:row>
      <xdr:rowOff>123402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737FA2-E4A4-4D70-9540-5F45B4AD4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2111" y="6814397"/>
          <a:ext cx="356659" cy="327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ROSSI/OneDrive/Documentos/ALCALDIA%20DE%20CALI/2025/Emprestito/CONTRATO%20MIXTO/PRESUPUESTO%20CTO%20MIXTO.xlsx" TargetMode="External"/><Relationship Id="rId2" Type="http://schemas.openxmlformats.org/officeDocument/2006/relationships/externalLinkPath" Target="file:///C:\Users\ROSSI\OneDrive\Documentos\ALCALDIA%20DE%20CALI\2025\Emprestito\CONTRATO%20MIXTO\PRESUPUESTO%20CTO%20MIXTO.xlsx" TargetMode="External"/><Relationship Id="rId1" Type="http://schemas.openxmlformats.org/officeDocument/2006/relationships/externalLinkPath" Target="/Users/ROSSI/OneDrive/Documentos/ALCALDIA%20DE%20CALI/2025/Emprestito/CONTRATO%20MIXTO/PRESUPUESTO%20CTO%20MIX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 (2)"/>
      <sheetName val="AIU"/>
      <sheetName val="PRESUPUESTO 15-16-19"/>
      <sheetName val="PRESUPUESTO"/>
      <sheetName val="ANALISIS-15"/>
      <sheetName val="ANALISIS-16"/>
      <sheetName val="ANALISIS-19"/>
      <sheetName val="INSUMOS"/>
      <sheetName val="ESTUDIOS CALI 15"/>
      <sheetName val="ESTUDIOS CALI 16"/>
      <sheetName val="ESTUDIOS CALI 19"/>
      <sheetName val="Hoja1"/>
    </sheetNames>
    <sheetDataSet>
      <sheetData sheetId="0"/>
      <sheetData sheetId="1"/>
      <sheetData sheetId="2"/>
      <sheetData sheetId="3">
        <row r="154">
          <cell r="G154">
            <v>1245712255</v>
          </cell>
        </row>
        <row r="182">
          <cell r="G182">
            <v>1245712255</v>
          </cell>
        </row>
        <row r="183">
          <cell r="F183">
            <v>0.28999999999999998</v>
          </cell>
        </row>
        <row r="184">
          <cell r="F184">
            <v>0.02</v>
          </cell>
        </row>
        <row r="185">
          <cell r="F185">
            <v>0.08</v>
          </cell>
        </row>
        <row r="187">
          <cell r="F187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3F7BF-B7CE-402A-B0CB-E6DC3A5410F8}">
  <dimension ref="A1:K24"/>
  <sheetViews>
    <sheetView tabSelected="1" view="pageBreakPreview" topLeftCell="B8" zoomScale="81" zoomScaleNormal="100" workbookViewId="0">
      <selection activeCell="F18" sqref="F18"/>
    </sheetView>
  </sheetViews>
  <sheetFormatPr baseColWidth="10" defaultRowHeight="14.4" x14ac:dyDescent="0.3"/>
  <cols>
    <col min="2" max="2" width="60.109375" customWidth="1"/>
    <col min="3" max="3" width="10.6640625" customWidth="1"/>
    <col min="4" max="4" width="9.21875" customWidth="1"/>
    <col min="5" max="5" width="21.33203125" customWidth="1"/>
    <col min="6" max="6" width="25.6640625" bestFit="1" customWidth="1"/>
    <col min="7" max="7" width="11.77734375" bestFit="1" customWidth="1"/>
  </cols>
  <sheetData>
    <row r="1" spans="1:7" ht="25.05" customHeight="1" thickTop="1" x14ac:dyDescent="0.3">
      <c r="A1" s="1" t="s">
        <v>0</v>
      </c>
      <c r="B1" s="2"/>
      <c r="C1" s="3"/>
      <c r="D1" s="4" t="s">
        <v>1</v>
      </c>
      <c r="E1" s="5"/>
      <c r="F1" s="6"/>
    </row>
    <row r="2" spans="1:7" ht="24.45" customHeight="1" x14ac:dyDescent="0.3">
      <c r="A2" s="7"/>
      <c r="B2" s="8"/>
      <c r="C2" s="9"/>
      <c r="D2" s="10" t="s">
        <v>2</v>
      </c>
      <c r="E2" s="11"/>
      <c r="F2" s="12"/>
    </row>
    <row r="3" spans="1:7" ht="25.05" customHeight="1" x14ac:dyDescent="0.3">
      <c r="A3" s="13" t="s">
        <v>3</v>
      </c>
      <c r="B3" s="14" t="s">
        <v>4</v>
      </c>
      <c r="C3" s="15"/>
      <c r="D3" s="16"/>
      <c r="E3" s="17" t="s">
        <v>5</v>
      </c>
      <c r="F3" s="18">
        <f ca="1">TODAY()</f>
        <v>46086</v>
      </c>
    </row>
    <row r="4" spans="1:7" ht="46.05" customHeight="1" thickBot="1" x14ac:dyDescent="0.35">
      <c r="A4" s="19"/>
      <c r="B4" s="20"/>
      <c r="C4" s="21"/>
      <c r="D4" s="22"/>
      <c r="E4" s="23"/>
      <c r="F4" s="24"/>
    </row>
    <row r="5" spans="1:7" ht="13.5" customHeight="1" thickTop="1" thickBot="1" x14ac:dyDescent="0.35">
      <c r="A5" s="25"/>
      <c r="B5" s="25"/>
      <c r="C5" s="25"/>
      <c r="D5" s="25"/>
      <c r="E5" s="25"/>
      <c r="F5" s="25"/>
    </row>
    <row r="6" spans="1:7" ht="25.05" customHeight="1" x14ac:dyDescent="0.3">
      <c r="A6" s="26" t="s">
        <v>6</v>
      </c>
      <c r="B6" s="27" t="s">
        <v>7</v>
      </c>
      <c r="C6" s="27" t="s">
        <v>8</v>
      </c>
      <c r="D6" s="28" t="s">
        <v>9</v>
      </c>
      <c r="E6" s="29" t="s">
        <v>10</v>
      </c>
      <c r="F6" s="30" t="s">
        <v>11</v>
      </c>
    </row>
    <row r="7" spans="1:7" ht="25.05" customHeight="1" x14ac:dyDescent="0.3">
      <c r="A7" s="31"/>
      <c r="B7" s="32" t="s">
        <v>12</v>
      </c>
      <c r="C7" s="32"/>
      <c r="D7" s="33"/>
      <c r="E7" s="34"/>
      <c r="F7" s="35"/>
    </row>
    <row r="8" spans="1:7" ht="25.05" customHeight="1" x14ac:dyDescent="0.3">
      <c r="A8" s="36">
        <v>1</v>
      </c>
      <c r="B8" s="37" t="s">
        <v>13</v>
      </c>
      <c r="C8" s="38" t="s">
        <v>14</v>
      </c>
      <c r="D8" s="39">
        <v>1</v>
      </c>
      <c r="E8" s="40">
        <v>15764999.999999998</v>
      </c>
      <c r="F8" s="41">
        <f>ROUNDUP(D8*E8,0)</f>
        <v>15765000</v>
      </c>
      <c r="G8">
        <f>+E8*1.051</f>
        <v>16569014.999999996</v>
      </c>
    </row>
    <row r="9" spans="1:7" ht="25.05" customHeight="1" x14ac:dyDescent="0.3">
      <c r="A9" s="36">
        <v>2</v>
      </c>
      <c r="B9" s="37" t="s">
        <v>15</v>
      </c>
      <c r="C9" s="38" t="s">
        <v>14</v>
      </c>
      <c r="D9" s="39">
        <v>1</v>
      </c>
      <c r="E9" s="40">
        <v>26275000</v>
      </c>
      <c r="F9" s="41">
        <f t="shared" ref="F9:F14" si="0">ROUNDUP(D9*E9,0)</f>
        <v>26275000</v>
      </c>
      <c r="G9">
        <f t="shared" ref="G9:G13" si="1">+E9*1.051</f>
        <v>27615025</v>
      </c>
    </row>
    <row r="10" spans="1:7" ht="25.05" customHeight="1" x14ac:dyDescent="0.3">
      <c r="A10" s="36">
        <v>3</v>
      </c>
      <c r="B10" s="37" t="s">
        <v>16</v>
      </c>
      <c r="C10" s="38" t="s">
        <v>14</v>
      </c>
      <c r="D10" s="39">
        <v>1</v>
      </c>
      <c r="E10" s="40">
        <v>6306000</v>
      </c>
      <c r="F10" s="41">
        <f>+E10</f>
        <v>6306000</v>
      </c>
      <c r="G10">
        <f t="shared" si="1"/>
        <v>6627606</v>
      </c>
    </row>
    <row r="11" spans="1:7" ht="25.05" customHeight="1" x14ac:dyDescent="0.3">
      <c r="A11" s="36">
        <v>4</v>
      </c>
      <c r="B11" s="37" t="s">
        <v>17</v>
      </c>
      <c r="C11" s="38" t="s">
        <v>14</v>
      </c>
      <c r="D11" s="39">
        <v>1</v>
      </c>
      <c r="E11" s="40">
        <v>24173000</v>
      </c>
      <c r="F11" s="41">
        <f t="shared" si="0"/>
        <v>24173000</v>
      </c>
      <c r="G11">
        <f t="shared" si="1"/>
        <v>25405823</v>
      </c>
    </row>
    <row r="12" spans="1:7" ht="25.05" customHeight="1" x14ac:dyDescent="0.3">
      <c r="A12" s="36">
        <v>6</v>
      </c>
      <c r="B12" s="37" t="s">
        <v>18</v>
      </c>
      <c r="C12" s="38" t="s">
        <v>14</v>
      </c>
      <c r="D12" s="39">
        <v>1</v>
      </c>
      <c r="E12" s="40">
        <v>15764999.999999998</v>
      </c>
      <c r="F12" s="41">
        <f t="shared" si="0"/>
        <v>15765000</v>
      </c>
      <c r="G12">
        <f t="shared" si="1"/>
        <v>16569014.999999996</v>
      </c>
    </row>
    <row r="13" spans="1:7" ht="25.05" customHeight="1" x14ac:dyDescent="0.3">
      <c r="A13" s="36">
        <v>7</v>
      </c>
      <c r="B13" s="37" t="s">
        <v>19</v>
      </c>
      <c r="C13" s="38" t="s">
        <v>14</v>
      </c>
      <c r="D13" s="39">
        <v>1</v>
      </c>
      <c r="E13" s="40">
        <v>10510000</v>
      </c>
      <c r="F13" s="41">
        <f t="shared" si="0"/>
        <v>10510000</v>
      </c>
      <c r="G13">
        <f t="shared" si="1"/>
        <v>11046010</v>
      </c>
    </row>
    <row r="14" spans="1:7" ht="25.05" customHeight="1" x14ac:dyDescent="0.3">
      <c r="A14" s="36">
        <v>8</v>
      </c>
      <c r="B14" s="37" t="s">
        <v>20</v>
      </c>
      <c r="C14" s="38" t="s">
        <v>14</v>
      </c>
      <c r="D14" s="39">
        <v>1</v>
      </c>
      <c r="E14" s="40">
        <f>4874652*1.24+4000000</f>
        <v>10044568.48</v>
      </c>
      <c r="F14" s="41">
        <f t="shared" si="0"/>
        <v>10044569</v>
      </c>
    </row>
    <row r="15" spans="1:7" ht="25.05" customHeight="1" x14ac:dyDescent="0.3">
      <c r="A15" s="42"/>
      <c r="B15" s="43" t="s">
        <v>21</v>
      </c>
      <c r="C15" s="44"/>
      <c r="D15" s="44"/>
      <c r="E15" s="45"/>
      <c r="F15" s="46">
        <f>SUM(F8:F14)</f>
        <v>108838569</v>
      </c>
    </row>
    <row r="16" spans="1:7" ht="25.05" customHeight="1" x14ac:dyDescent="0.3">
      <c r="A16" s="47"/>
      <c r="B16" s="48" t="s">
        <v>22</v>
      </c>
      <c r="C16" s="49"/>
      <c r="D16" s="50"/>
      <c r="E16" s="51">
        <v>0.19</v>
      </c>
      <c r="F16" s="52">
        <f>+F15*E16</f>
        <v>20679328.109999999</v>
      </c>
    </row>
    <row r="17" spans="1:11" ht="25.05" customHeight="1" thickBot="1" x14ac:dyDescent="0.35">
      <c r="A17" s="53" t="s">
        <v>23</v>
      </c>
      <c r="B17" s="54"/>
      <c r="C17" s="54"/>
      <c r="D17" s="54"/>
      <c r="E17" s="54"/>
      <c r="F17" s="55">
        <f>+ROUND(F16+F15,0)+1</f>
        <v>129517898</v>
      </c>
      <c r="G17" s="56">
        <f>+F17/664.71</f>
        <v>194848.72801672909</v>
      </c>
      <c r="H17">
        <v>648</v>
      </c>
      <c r="J17">
        <v>129517898</v>
      </c>
      <c r="K17" s="57">
        <f>+F17-J17</f>
        <v>0</v>
      </c>
    </row>
    <row r="18" spans="1:11" ht="11.55" customHeight="1" x14ac:dyDescent="0.3">
      <c r="G18">
        <f>+F17*1.051</f>
        <v>136123310.79799998</v>
      </c>
    </row>
    <row r="19" spans="1:11" ht="25.05" customHeight="1" x14ac:dyDescent="0.3">
      <c r="A19" s="25"/>
      <c r="B19" s="25"/>
      <c r="C19" s="25"/>
      <c r="D19" s="25"/>
      <c r="E19" s="25"/>
      <c r="F19" s="25"/>
    </row>
    <row r="20" spans="1:11" ht="25.05" customHeight="1" x14ac:dyDescent="0.3">
      <c r="A20" s="25"/>
      <c r="B20" s="25"/>
      <c r="C20" s="25"/>
      <c r="D20" s="25"/>
      <c r="E20" s="25"/>
      <c r="F20" s="25"/>
    </row>
    <row r="21" spans="1:11" ht="25.05" customHeight="1" x14ac:dyDescent="0.3">
      <c r="A21" s="25"/>
      <c r="B21" s="25"/>
      <c r="C21" s="25"/>
      <c r="D21" s="25"/>
      <c r="E21" s="25"/>
      <c r="F21" s="25"/>
    </row>
    <row r="22" spans="1:11" ht="25.05" customHeight="1" x14ac:dyDescent="0.3">
      <c r="A22" s="25"/>
      <c r="B22" s="58" t="s">
        <v>24</v>
      </c>
      <c r="C22" s="58"/>
      <c r="D22" s="59"/>
      <c r="E22" s="59"/>
      <c r="F22" s="25"/>
    </row>
    <row r="23" spans="1:11" ht="16.05" customHeight="1" x14ac:dyDescent="0.3">
      <c r="A23" s="25"/>
      <c r="B23" s="25"/>
      <c r="C23" s="25"/>
      <c r="D23" s="25"/>
      <c r="E23" s="25"/>
      <c r="F23" s="25"/>
    </row>
    <row r="24" spans="1:11" x14ac:dyDescent="0.3">
      <c r="B24" t="s">
        <v>25</v>
      </c>
    </row>
  </sheetData>
  <mergeCells count="6">
    <mergeCell ref="A1:C2"/>
    <mergeCell ref="A3:A4"/>
    <mergeCell ref="B3:D4"/>
    <mergeCell ref="B15:E15"/>
    <mergeCell ref="B16:D16"/>
    <mergeCell ref="A17:E17"/>
  </mergeCells>
  <conditionalFormatting sqref="A3">
    <cfRule type="cellIs" dxfId="0" priority="1" stopIfTrue="1" operator="equal">
      <formula>"ESCRIBA AQUÍ EL NOMBRE DE LA OBRA"</formula>
    </cfRule>
  </conditionalFormatting>
  <pageMargins left="0.70866141732283472" right="0.70866141732283472" top="0.74803149606299213" bottom="0.74803149606299213" header="0.31496062992125984" footer="0.31496062992125984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ESTUDIOS CALI 15</vt:lpstr>
      <vt:lpstr>'ESTUDIOS CALI 15'!Área_de_impresión</vt:lpstr>
      <vt:lpstr>'ESTUDIOS CALI 15'!Títulos_a_imprimir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vAReLa FaJaRdO</dc:creator>
  <cp:lastModifiedBy>pAoLa AnDrEa vAReLa FaJaRdO</cp:lastModifiedBy>
  <dcterms:created xsi:type="dcterms:W3CDTF">2026-03-05T15:25:02Z</dcterms:created>
  <dcterms:modified xsi:type="dcterms:W3CDTF">2026-03-05T15:27:17Z</dcterms:modified>
</cp:coreProperties>
</file>