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_CONTRATOS\Desktop\CONTRATACION 2026\1. ESTUDIOS DE MERCADO 2026\6. RURAL\6. BPA\"/>
    </mc:Choice>
  </mc:AlternateContent>
  <xr:revisionPtr revIDLastSave="0" documentId="13_ncr:1_{C17746A8-53C4-4CE8-B232-A7C9CBB38910}" xr6:coauthVersionLast="47" xr6:coauthVersionMax="47" xr10:uidLastSave="{00000000-0000-0000-0000-000000000000}"/>
  <bookViews>
    <workbookView xWindow="-120" yWindow="-120" windowWidth="29040" windowHeight="15840" xr2:uid="{EAB23ADB-25B1-402F-B8F7-A3E866594A67}"/>
  </bookViews>
  <sheets>
    <sheet name="Hoja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M5" i="1" l="1"/>
  <c r="AM4" i="1"/>
  <c r="AM12" i="1"/>
  <c r="AM6" i="1"/>
  <c r="AM7" i="1"/>
  <c r="AM8" i="1"/>
  <c r="AM9" i="1"/>
  <c r="AM10" i="1"/>
  <c r="AM11" i="1"/>
  <c r="AM13" i="1"/>
  <c r="AM14" i="1"/>
  <c r="AM15" i="1"/>
  <c r="AM16" i="1"/>
  <c r="AM17" i="1"/>
  <c r="AM18" i="1"/>
  <c r="AM19" i="1"/>
  <c r="AM20" i="1"/>
  <c r="AM21" i="1"/>
  <c r="AM22" i="1"/>
  <c r="AM23" i="1"/>
  <c r="AM24" i="1"/>
  <c r="AF24" i="1"/>
  <c r="AG24" i="1" s="1"/>
  <c r="AH24" i="1" s="1"/>
  <c r="AF23" i="1"/>
  <c r="AG23" i="1" s="1"/>
  <c r="AH23" i="1" s="1"/>
  <c r="AF22" i="1"/>
  <c r="AG22" i="1" s="1"/>
  <c r="AH22" i="1" s="1"/>
  <c r="AF21" i="1"/>
  <c r="AG21" i="1" s="1"/>
  <c r="AH21" i="1" s="1"/>
  <c r="AF20" i="1"/>
  <c r="AG20" i="1" s="1"/>
  <c r="AH20" i="1" s="1"/>
  <c r="AF19" i="1"/>
  <c r="AG19" i="1" s="1"/>
  <c r="AH19" i="1" s="1"/>
  <c r="AF18" i="1"/>
  <c r="AG18" i="1" s="1"/>
  <c r="AH18" i="1" s="1"/>
  <c r="AF17" i="1"/>
  <c r="AG17" i="1" s="1"/>
  <c r="AH17" i="1" s="1"/>
  <c r="AF16" i="1"/>
  <c r="AG16" i="1" s="1"/>
  <c r="AH16" i="1" s="1"/>
  <c r="AF15" i="1"/>
  <c r="AG15" i="1" s="1"/>
  <c r="AH15" i="1" s="1"/>
  <c r="AF14" i="1"/>
  <c r="AG14" i="1" s="1"/>
  <c r="AH14" i="1" s="1"/>
  <c r="AF13" i="1"/>
  <c r="AG13" i="1" s="1"/>
  <c r="AH13" i="1" s="1"/>
  <c r="AF12" i="1"/>
  <c r="AG12" i="1" s="1"/>
  <c r="AH12" i="1" s="1"/>
  <c r="AF11" i="1"/>
  <c r="AG11" i="1" s="1"/>
  <c r="AH11" i="1" s="1"/>
  <c r="AF10" i="1"/>
  <c r="AG10" i="1" s="1"/>
  <c r="AH10" i="1" s="1"/>
  <c r="AF9" i="1"/>
  <c r="AG9" i="1" s="1"/>
  <c r="AH9" i="1" s="1"/>
  <c r="AF8" i="1"/>
  <c r="AG8" i="1" s="1"/>
  <c r="AH8" i="1" s="1"/>
  <c r="AF7" i="1"/>
  <c r="AG7" i="1" s="1"/>
  <c r="AH7" i="1" s="1"/>
  <c r="AF6" i="1"/>
  <c r="AG6" i="1" s="1"/>
  <c r="AH6" i="1" s="1"/>
  <c r="AF5" i="1"/>
  <c r="AG5" i="1" s="1"/>
  <c r="AH5" i="1" s="1"/>
  <c r="AF4" i="1"/>
  <c r="AG4" i="1" s="1"/>
  <c r="AH4" i="1" s="1"/>
  <c r="AA24" i="1"/>
  <c r="AB24" i="1" s="1"/>
  <c r="AC24" i="1" s="1"/>
  <c r="AA23" i="1"/>
  <c r="AB23" i="1" s="1"/>
  <c r="AC23" i="1" s="1"/>
  <c r="AA22" i="1"/>
  <c r="AB22" i="1" s="1"/>
  <c r="AC22" i="1" s="1"/>
  <c r="AA21" i="1"/>
  <c r="AB21" i="1" s="1"/>
  <c r="AC21" i="1" s="1"/>
  <c r="AA20" i="1"/>
  <c r="AB20" i="1" s="1"/>
  <c r="AC20" i="1" s="1"/>
  <c r="AA19" i="1"/>
  <c r="AB19" i="1" s="1"/>
  <c r="AC19" i="1" s="1"/>
  <c r="AA18" i="1"/>
  <c r="AB18" i="1" s="1"/>
  <c r="AC18" i="1" s="1"/>
  <c r="AA17" i="1"/>
  <c r="AB17" i="1" s="1"/>
  <c r="AC17" i="1" s="1"/>
  <c r="AA16" i="1"/>
  <c r="AB16" i="1" s="1"/>
  <c r="AC16" i="1" s="1"/>
  <c r="AA15" i="1"/>
  <c r="AB15" i="1" s="1"/>
  <c r="AC15" i="1" s="1"/>
  <c r="AA14" i="1"/>
  <c r="AB14" i="1" s="1"/>
  <c r="AC14" i="1" s="1"/>
  <c r="AA13" i="1"/>
  <c r="AB13" i="1" s="1"/>
  <c r="AC13" i="1" s="1"/>
  <c r="AA12" i="1"/>
  <c r="AB12" i="1" s="1"/>
  <c r="AC12" i="1" s="1"/>
  <c r="AA11" i="1"/>
  <c r="AB11" i="1" s="1"/>
  <c r="AC11" i="1" s="1"/>
  <c r="AA10" i="1"/>
  <c r="AB10" i="1" s="1"/>
  <c r="AC10" i="1" s="1"/>
  <c r="AA9" i="1"/>
  <c r="AB9" i="1" s="1"/>
  <c r="AC9" i="1" s="1"/>
  <c r="AA8" i="1"/>
  <c r="AB8" i="1" s="1"/>
  <c r="AC8" i="1" s="1"/>
  <c r="AA7" i="1"/>
  <c r="AB7" i="1" s="1"/>
  <c r="AC7" i="1" s="1"/>
  <c r="AA6" i="1"/>
  <c r="AB6" i="1" s="1"/>
  <c r="AC6" i="1" s="1"/>
  <c r="AA5" i="1"/>
  <c r="AB5" i="1" s="1"/>
  <c r="AC5" i="1" s="1"/>
  <c r="AA4" i="1"/>
  <c r="AB4" i="1" s="1"/>
  <c r="AC4" i="1" s="1"/>
  <c r="V24" i="1"/>
  <c r="W24" i="1" s="1"/>
  <c r="X24" i="1" s="1"/>
  <c r="V23" i="1"/>
  <c r="W23" i="1" s="1"/>
  <c r="X23" i="1" s="1"/>
  <c r="V22" i="1"/>
  <c r="W22" i="1" s="1"/>
  <c r="X22" i="1" s="1"/>
  <c r="V21" i="1"/>
  <c r="W21" i="1" s="1"/>
  <c r="X21" i="1" s="1"/>
  <c r="V20" i="1"/>
  <c r="W20" i="1" s="1"/>
  <c r="X20" i="1" s="1"/>
  <c r="V19" i="1"/>
  <c r="W19" i="1" s="1"/>
  <c r="X19" i="1" s="1"/>
  <c r="V18" i="1"/>
  <c r="W18" i="1" s="1"/>
  <c r="X18" i="1" s="1"/>
  <c r="V17" i="1"/>
  <c r="W17" i="1" s="1"/>
  <c r="X17" i="1" s="1"/>
  <c r="V16" i="1"/>
  <c r="W16" i="1" s="1"/>
  <c r="X16" i="1" s="1"/>
  <c r="V15" i="1"/>
  <c r="W15" i="1" s="1"/>
  <c r="X15" i="1" s="1"/>
  <c r="V14" i="1"/>
  <c r="W14" i="1" s="1"/>
  <c r="X14" i="1" s="1"/>
  <c r="V13" i="1"/>
  <c r="W13" i="1" s="1"/>
  <c r="X13" i="1" s="1"/>
  <c r="V12" i="1"/>
  <c r="W12" i="1" s="1"/>
  <c r="X12" i="1" s="1"/>
  <c r="V11" i="1"/>
  <c r="W11" i="1" s="1"/>
  <c r="X11" i="1" s="1"/>
  <c r="V10" i="1"/>
  <c r="W10" i="1" s="1"/>
  <c r="X10" i="1" s="1"/>
  <c r="V9" i="1"/>
  <c r="W9" i="1" s="1"/>
  <c r="X9" i="1" s="1"/>
  <c r="V8" i="1"/>
  <c r="W8" i="1" s="1"/>
  <c r="X8" i="1" s="1"/>
  <c r="V7" i="1"/>
  <c r="W7" i="1" s="1"/>
  <c r="X7" i="1" s="1"/>
  <c r="V6" i="1"/>
  <c r="W6" i="1" s="1"/>
  <c r="X6" i="1" s="1"/>
  <c r="V5" i="1"/>
  <c r="W5" i="1" s="1"/>
  <c r="X5" i="1" s="1"/>
  <c r="V4" i="1"/>
  <c r="W4" i="1" s="1"/>
  <c r="X4" i="1" s="1"/>
  <c r="L5" i="1"/>
  <c r="M5" i="1" s="1"/>
  <c r="N5" i="1" s="1"/>
  <c r="L6" i="1"/>
  <c r="M6" i="1" s="1"/>
  <c r="N6" i="1" s="1"/>
  <c r="L7" i="1"/>
  <c r="M7" i="1" s="1"/>
  <c r="N7" i="1" s="1"/>
  <c r="L8" i="1"/>
  <c r="M8" i="1" s="1"/>
  <c r="N8" i="1" s="1"/>
  <c r="L9" i="1"/>
  <c r="M9" i="1" s="1"/>
  <c r="N9" i="1" s="1"/>
  <c r="L10" i="1"/>
  <c r="M10" i="1" s="1"/>
  <c r="N10" i="1" s="1"/>
  <c r="L11" i="1"/>
  <c r="M11" i="1" s="1"/>
  <c r="N11" i="1" s="1"/>
  <c r="L12" i="1"/>
  <c r="M12" i="1" s="1"/>
  <c r="N12" i="1" s="1"/>
  <c r="L13" i="1"/>
  <c r="M13" i="1" s="1"/>
  <c r="N13" i="1" s="1"/>
  <c r="L14" i="1"/>
  <c r="M14" i="1" s="1"/>
  <c r="N14" i="1" s="1"/>
  <c r="L15" i="1"/>
  <c r="M15" i="1" s="1"/>
  <c r="N15" i="1" s="1"/>
  <c r="L16" i="1"/>
  <c r="M16" i="1" s="1"/>
  <c r="N16" i="1" s="1"/>
  <c r="L17" i="1"/>
  <c r="M17" i="1" s="1"/>
  <c r="N17" i="1" s="1"/>
  <c r="L18" i="1"/>
  <c r="M18" i="1" s="1"/>
  <c r="N18" i="1" s="1"/>
  <c r="L19" i="1"/>
  <c r="M19" i="1" s="1"/>
  <c r="N19" i="1" s="1"/>
  <c r="L20" i="1"/>
  <c r="M20" i="1" s="1"/>
  <c r="N20" i="1" s="1"/>
  <c r="L21" i="1"/>
  <c r="M21" i="1" s="1"/>
  <c r="N21" i="1" s="1"/>
  <c r="L22" i="1"/>
  <c r="M22" i="1" s="1"/>
  <c r="N22" i="1" s="1"/>
  <c r="L23" i="1"/>
  <c r="M23" i="1" s="1"/>
  <c r="N23" i="1" s="1"/>
  <c r="L24" i="1"/>
  <c r="M24" i="1" s="1"/>
  <c r="N24" i="1" s="1"/>
  <c r="L4" i="1"/>
  <c r="M4" i="1" s="1"/>
  <c r="N4" i="1" s="1"/>
  <c r="G9" i="1"/>
  <c r="H9" i="1" s="1"/>
  <c r="I9" i="1" s="1"/>
  <c r="Q9" i="1"/>
  <c r="R9" i="1" s="1"/>
  <c r="S9" i="1" s="1"/>
  <c r="AI9" i="1"/>
  <c r="AJ9" i="1"/>
  <c r="AK9" i="1"/>
  <c r="AL9" i="1"/>
  <c r="G10" i="1"/>
  <c r="H10" i="1" s="1"/>
  <c r="I10" i="1" s="1"/>
  <c r="Q10" i="1"/>
  <c r="R10" i="1" s="1"/>
  <c r="S10" i="1" s="1"/>
  <c r="AI10" i="1"/>
  <c r="AJ10" i="1"/>
  <c r="AK10" i="1"/>
  <c r="AL10" i="1"/>
  <c r="G11" i="1"/>
  <c r="H11" i="1" s="1"/>
  <c r="I11" i="1" s="1"/>
  <c r="Q11" i="1"/>
  <c r="R11" i="1" s="1"/>
  <c r="S11" i="1" s="1"/>
  <c r="AI11" i="1"/>
  <c r="AJ11" i="1"/>
  <c r="AK11" i="1"/>
  <c r="AL11" i="1"/>
  <c r="G12" i="1"/>
  <c r="H12" i="1" s="1"/>
  <c r="I12" i="1" s="1"/>
  <c r="Q12" i="1"/>
  <c r="R12" i="1" s="1"/>
  <c r="S12" i="1" s="1"/>
  <c r="AI12" i="1"/>
  <c r="AJ12" i="1"/>
  <c r="AK12" i="1"/>
  <c r="AL12" i="1"/>
  <c r="G13" i="1"/>
  <c r="H13" i="1" s="1"/>
  <c r="I13" i="1" s="1"/>
  <c r="Q13" i="1"/>
  <c r="R13" i="1" s="1"/>
  <c r="S13" i="1" s="1"/>
  <c r="AI13" i="1"/>
  <c r="AJ13" i="1"/>
  <c r="AK13" i="1"/>
  <c r="AL13" i="1"/>
  <c r="G14" i="1"/>
  <c r="H14" i="1" s="1"/>
  <c r="I14" i="1" s="1"/>
  <c r="Q14" i="1"/>
  <c r="R14" i="1" s="1"/>
  <c r="S14" i="1" s="1"/>
  <c r="AI14" i="1"/>
  <c r="AJ14" i="1"/>
  <c r="AK14" i="1"/>
  <c r="AL14" i="1"/>
  <c r="G15" i="1"/>
  <c r="H15" i="1" s="1"/>
  <c r="I15" i="1" s="1"/>
  <c r="Q15" i="1"/>
  <c r="R15" i="1" s="1"/>
  <c r="S15" i="1" s="1"/>
  <c r="AI15" i="1"/>
  <c r="AJ15" i="1"/>
  <c r="AK15" i="1"/>
  <c r="AL15" i="1"/>
  <c r="G16" i="1"/>
  <c r="H16" i="1" s="1"/>
  <c r="I16" i="1" s="1"/>
  <c r="Q16" i="1"/>
  <c r="R16" i="1" s="1"/>
  <c r="S16" i="1" s="1"/>
  <c r="AI16" i="1"/>
  <c r="AJ16" i="1"/>
  <c r="AK16" i="1"/>
  <c r="AL16" i="1"/>
  <c r="G17" i="1"/>
  <c r="H17" i="1" s="1"/>
  <c r="I17" i="1" s="1"/>
  <c r="Q17" i="1"/>
  <c r="R17" i="1" s="1"/>
  <c r="S17" i="1" s="1"/>
  <c r="AI17" i="1"/>
  <c r="AJ17" i="1"/>
  <c r="AK17" i="1"/>
  <c r="AL17" i="1"/>
  <c r="G18" i="1"/>
  <c r="H18" i="1" s="1"/>
  <c r="I18" i="1" s="1"/>
  <c r="Q18" i="1"/>
  <c r="R18" i="1" s="1"/>
  <c r="S18" i="1" s="1"/>
  <c r="AI18" i="1"/>
  <c r="AJ18" i="1"/>
  <c r="AK18" i="1"/>
  <c r="AL18" i="1"/>
  <c r="G19" i="1"/>
  <c r="H19" i="1" s="1"/>
  <c r="I19" i="1" s="1"/>
  <c r="Q19" i="1"/>
  <c r="R19" i="1" s="1"/>
  <c r="S19" i="1" s="1"/>
  <c r="AI19" i="1"/>
  <c r="AJ19" i="1"/>
  <c r="AK19" i="1"/>
  <c r="AL19" i="1"/>
  <c r="G20" i="1"/>
  <c r="H20" i="1" s="1"/>
  <c r="I20" i="1" s="1"/>
  <c r="Q20" i="1"/>
  <c r="R20" i="1" s="1"/>
  <c r="S20" i="1" s="1"/>
  <c r="AI20" i="1"/>
  <c r="AJ20" i="1"/>
  <c r="AK20" i="1"/>
  <c r="AL20" i="1"/>
  <c r="G21" i="1"/>
  <c r="H21" i="1" s="1"/>
  <c r="I21" i="1" s="1"/>
  <c r="Q21" i="1"/>
  <c r="R21" i="1" s="1"/>
  <c r="S21" i="1" s="1"/>
  <c r="AI21" i="1"/>
  <c r="AJ21" i="1"/>
  <c r="AK21" i="1"/>
  <c r="AL21" i="1"/>
  <c r="G22" i="1"/>
  <c r="H22" i="1" s="1"/>
  <c r="I22" i="1" s="1"/>
  <c r="Q22" i="1"/>
  <c r="R22" i="1" s="1"/>
  <c r="S22" i="1" s="1"/>
  <c r="AI22" i="1"/>
  <c r="AJ22" i="1"/>
  <c r="AK22" i="1"/>
  <c r="AL22" i="1"/>
  <c r="G23" i="1"/>
  <c r="H23" i="1" s="1"/>
  <c r="I23" i="1" s="1"/>
  <c r="Q23" i="1"/>
  <c r="R23" i="1" s="1"/>
  <c r="S23" i="1" s="1"/>
  <c r="AI23" i="1"/>
  <c r="AJ23" i="1"/>
  <c r="AK23" i="1"/>
  <c r="AL23" i="1"/>
  <c r="G24" i="1"/>
  <c r="H24" i="1" s="1"/>
  <c r="I24" i="1" s="1"/>
  <c r="Q24" i="1"/>
  <c r="R24" i="1" s="1"/>
  <c r="S24" i="1" s="1"/>
  <c r="AI24" i="1"/>
  <c r="AJ24" i="1"/>
  <c r="AK24" i="1"/>
  <c r="AL24" i="1"/>
  <c r="G4" i="1"/>
  <c r="H4" i="1" s="1"/>
  <c r="I4" i="1" s="1"/>
  <c r="Q8" i="1"/>
  <c r="R8" i="1" s="1"/>
  <c r="S8" i="1" s="1"/>
  <c r="Q7" i="1"/>
  <c r="R7" i="1" s="1"/>
  <c r="S7" i="1" s="1"/>
  <c r="Q6" i="1"/>
  <c r="R6" i="1" s="1"/>
  <c r="S6" i="1" s="1"/>
  <c r="Q5" i="1"/>
  <c r="R5" i="1" s="1"/>
  <c r="S5" i="1" s="1"/>
  <c r="Q4" i="1"/>
  <c r="R4" i="1" s="1"/>
  <c r="S4" i="1" s="1"/>
  <c r="AK5" i="1"/>
  <c r="AK6" i="1"/>
  <c r="AK7" i="1"/>
  <c r="AK8" i="1"/>
  <c r="AK4" i="1"/>
  <c r="AJ5" i="1"/>
  <c r="AJ6" i="1"/>
  <c r="AJ7" i="1"/>
  <c r="AJ8" i="1"/>
  <c r="AJ4" i="1"/>
  <c r="AL5" i="1"/>
  <c r="AL6" i="1"/>
  <c r="AL7" i="1"/>
  <c r="AL8" i="1"/>
  <c r="AL4" i="1"/>
  <c r="AI7" i="1"/>
  <c r="AI5" i="1"/>
  <c r="AI6" i="1"/>
  <c r="AI8" i="1"/>
  <c r="AI4" i="1"/>
  <c r="G5" i="1"/>
  <c r="H5" i="1" s="1"/>
  <c r="I5" i="1" s="1"/>
  <c r="G6" i="1"/>
  <c r="H6" i="1" s="1"/>
  <c r="I6" i="1" s="1"/>
  <c r="G7" i="1"/>
  <c r="H7" i="1" s="1"/>
  <c r="I7" i="1" s="1"/>
  <c r="G8" i="1"/>
  <c r="H8" i="1" s="1"/>
  <c r="I8" i="1" s="1"/>
  <c r="AH25" i="1" l="1"/>
  <c r="AN4" i="1"/>
  <c r="AN21" i="1"/>
  <c r="AN24" i="1"/>
  <c r="AN20" i="1"/>
  <c r="AN16" i="1"/>
  <c r="AN7" i="1"/>
  <c r="AN13" i="1"/>
  <c r="AN23" i="1"/>
  <c r="AN15" i="1"/>
  <c r="AN10" i="1"/>
  <c r="AN6" i="1"/>
  <c r="AN17" i="1"/>
  <c r="AN22" i="1"/>
  <c r="AN18" i="1"/>
  <c r="AN14" i="1"/>
  <c r="AN5" i="1"/>
  <c r="AN12" i="1"/>
  <c r="AC25" i="1"/>
  <c r="AN9" i="1"/>
  <c r="AN8" i="1"/>
  <c r="AN11" i="1"/>
  <c r="X25" i="1"/>
  <c r="AN19" i="1"/>
  <c r="N25" i="1"/>
  <c r="S25" i="1"/>
  <c r="I25" i="1"/>
  <c r="AN25" i="1" l="1"/>
</calcChain>
</file>

<file path=xl/sharedStrings.xml><?xml version="1.0" encoding="utf-8"?>
<sst xmlns="http://schemas.openxmlformats.org/spreadsheetml/2006/main" count="99" uniqueCount="46">
  <si>
    <t>Ítem</t>
  </si>
  <si>
    <t>Unidad de medida</t>
  </si>
  <si>
    <t>Can</t>
  </si>
  <si>
    <t>Valor Unitario</t>
  </si>
  <si>
    <t>Valor IVA</t>
  </si>
  <si>
    <t>Descripción</t>
  </si>
  <si>
    <t>Unidad de Medida</t>
  </si>
  <si>
    <t>TOTALES</t>
  </si>
  <si>
    <t>(%) IVA</t>
  </si>
  <si>
    <t>Sub Total (Uni+IVA)</t>
  </si>
  <si>
    <t>Valor Total</t>
  </si>
  <si>
    <t>TOTAL</t>
  </si>
  <si>
    <t>MUNICIPIO DE ANAPOIMA</t>
  </si>
  <si>
    <r>
      <rPr>
        <b/>
        <sz val="8"/>
        <color theme="1"/>
        <rFont val="Calibri"/>
        <family val="2"/>
        <scheme val="minor"/>
      </rPr>
      <t xml:space="preserve">Elaboró: </t>
    </r>
    <r>
      <rPr>
        <sz val="8"/>
        <color theme="1"/>
        <rFont val="Calibri"/>
        <family val="2"/>
        <scheme val="minor"/>
      </rPr>
      <t>Camila Moreno Sánchez - Profesional Universitario - Secretaría de Contratación</t>
    </r>
  </si>
  <si>
    <r>
      <rPr>
        <b/>
        <sz val="8"/>
        <color theme="1"/>
        <rFont val="Calibri"/>
        <family val="2"/>
        <scheme val="minor"/>
      </rPr>
      <t xml:space="preserve">Aprobó: </t>
    </r>
    <r>
      <rPr>
        <sz val="8"/>
        <color theme="1"/>
        <rFont val="Calibri"/>
        <family val="2"/>
        <scheme val="minor"/>
      </rPr>
      <t>Yaned Garzón Chaparro - Secretaria de Despacho - Secretaría de Contratación</t>
    </r>
  </si>
  <si>
    <t>PRESUPUESTO OFICIAL ALCALDÍA DE ANAPOIMA</t>
  </si>
  <si>
    <t xml:space="preserve">BLOQUE 3 # 4 ESTÁNDAR 10 x 20 x 30 cm
Presentación por unidad
</t>
  </si>
  <si>
    <t xml:space="preserve">BOLSA PLÁSTICA
Color negro, calibre 7
medidas Ancho 120 cm x Largo 90 cm
Presentación paquete por 5 bolsas
</t>
  </si>
  <si>
    <t xml:space="preserve">CEMENTO GRIS DE USO GENERAL 
Presentación bulto x 50 kilos
</t>
  </si>
  <si>
    <t xml:space="preserve">TEJA DE ZINC ONDULADA 2,134 x 0,80 METROS CALIBRE # 35  
Presentación por unidad
</t>
  </si>
  <si>
    <t xml:space="preserve">TANQUE DE ALMACENAMIENTO DE AGUA 
CAPACIDAD 1000 LITROS 
Presentación por unidad
</t>
  </si>
  <si>
    <t xml:space="preserve">MALLA TIPO GALLINERO, EN ALAMBRE GALVANIZADO. MEDIDAS 30 METROS DE LARGO X 1,80 METROS DE ALTO
Presentación por unidad
</t>
  </si>
  <si>
    <t xml:space="preserve">CEBO. PROTEÍNA HIDROLIZADA Y BORIZADA DE MAÍZ. Composición: Nitrógeno orgánico (N-org) 24,7 g/l + Boro total (B) 11g/l + Carbono orgánico oxidable 33g/litro. 
Presentación por litro
</t>
  </si>
  <si>
    <t xml:space="preserve">INSECTICIDA AGRICOLA CEBO CONCENTRADO. Ingrediente activo: Spinosad ……. 0,24 gr/ L de formulación a 20 °C (mezcla de los spinosines más activo A y D, Ingredientes aditivos c.s.p. 1 litro. (Success GF-120™ 0.02 CB)
Presentación por un galón
</t>
  </si>
  <si>
    <t xml:space="preserve">FEROMONA ATRAYENTE PARA EL MONITOREO DE Cera titis capitata. Ingrediente activo: Mezcla de isómeros de Trimedlure 2g / Unidad de señuelo, apariencia taco solido rojo de polímero o plug, peso 3 gr, tamaño 3 cm, empaque bolsas de bioalumin herméticamente sellados, vida útil de 2 años antes de su uso. 
Presentación por paquete de 3 gr
</t>
  </si>
  <si>
    <t xml:space="preserve">PEGANTE PARA CAPTURA Y MONITOREO DE INSECTOS. 
Ingrediente activo: Dispersión de Poliisobutileno en un medio de aceite mineral y un plastificante. 
Presentación Frasco por 500 cc 
</t>
  </si>
  <si>
    <t xml:space="preserve">TRAMPA MACPHAIL. Material: Plástico de alta resistencia, Color: Base amarilla/Parte superior transparente, Tamaño: 19 cm alto x 16 cm diámetro medios 13 cm diámetro inferior.
Presentación por unidad
</t>
  </si>
  <si>
    <t xml:space="preserve">TRAMPAS JACKSON COMPLETA: CUERPO, LAMINILLA, GANCHO ALAMBRE EN ACERO INOXIDABLE PARA COLGAR Y CANASTILLA PLÁSTICA PORTA FEROMONAS. Especialmente diseñadas para colocar los plug de Trimedlure.
Presentación por unidad
</t>
  </si>
  <si>
    <t xml:space="preserve">EXTINTOR MULTIPROPÓSITO 20 lb ABC con gancho y base en acero inoxidable para colgar
Presentación por unidad
</t>
  </si>
  <si>
    <t xml:space="preserve">LETRERO DE SEÑALIZACIÓN 25 X 20 CM STANDARD-EXTINTOR MULTIPROPÓSITO ABC
Placa en material poliestireno tamaño 25x20 cms cal.40 impresas sobre vinilo con tintas ecosolventes y laminadas con vinilo transparente que garantizan que no se borren, rayen o se deterioren con el paso del tiempo y además de poderse limpiar, incluyen al respaldo cinta doble faz de espuma para su fácil instalación
Presentación por unidad
</t>
  </si>
  <si>
    <t xml:space="preserve">ESCAFANDRA. 
Elaborada en tela antifluido 90% poliéster, 10% acrilato.
Presentación por unidad
</t>
  </si>
  <si>
    <t xml:space="preserve">GAFAS.  
Ajustable, con protección UV, Antiempañantes
Presentación por unidad
</t>
  </si>
  <si>
    <t xml:space="preserve">MASCARILLA PROFESIONAL. 
Protección respiratoria con doble cartucho, bastidor fabricado en TPE, filtro de carbón activo, diadema ajustable elástica, durable, sello cómodo y fácil exhalar, cartuchos reemplazables.
Preentación por unidad
</t>
  </si>
  <si>
    <t xml:space="preserve">PANTALÓN. 
Parte superior elaborado en tela anti fluidos 90% poliéster, 10% acrílico, parte inferior en PVC calibre 12 impermeable. Talla única
</t>
  </si>
  <si>
    <t xml:space="preserve">DELANTAL. 
Tipo escapulario, fabricado en PVC calibre 12, cuello redondo, con cinturones de amarre, impermeable. Talla única.
Presentación por unidad
</t>
  </si>
  <si>
    <t xml:space="preserve">CAMISA. 
Elaborada en tela antifluido 90 % poliéster, 10% acrilato. Talla única.
Preentación por unidad
</t>
  </si>
  <si>
    <t xml:space="preserve">GUANTES. 
Fabricados en nitrilo ﬂocado, ofreciendo efectiva protección al ataque químico y buena resistencia al daño mecánico talla única.
Presentación por unidad
</t>
  </si>
  <si>
    <t>UNIDAD</t>
  </si>
  <si>
    <t>Cotización PROSECOL SAS</t>
  </si>
  <si>
    <t>Cotización HUITACA SAS</t>
  </si>
  <si>
    <t>Cotización PINTURAS NATIVA SAS</t>
  </si>
  <si>
    <t>Valor Unitario IMPUESTOS INCLUIDOS</t>
  </si>
  <si>
    <t>Valor Total UNITARIO</t>
  </si>
  <si>
    <t>Cotización JUAN PABLO TOBO CORREA</t>
  </si>
  <si>
    <t>Cotización EXPRESS PETS LA VACA LTDA</t>
  </si>
  <si>
    <t>Cotización NTC REPRESENTACIONES 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</si>
</sst>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&quot;$&quot;\ #,##0"/>
    <numFmt numFmtId="166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BFFEB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5FFE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00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4" fillId="2" borderId="0" xfId="0" applyFont="1" applyFill="1"/>
    <xf numFmtId="0" fontId="4" fillId="2" borderId="0" xfId="0" applyFont="1" applyFill="1" applyAlignment="1">
      <alignment horizontal="center" wrapText="1"/>
    </xf>
    <xf numFmtId="0" fontId="5" fillId="2" borderId="1" xfId="0" applyFont="1" applyFill="1" applyBorder="1" applyAlignment="1">
      <alignment vertical="center" wrapText="1"/>
    </xf>
    <xf numFmtId="0" fontId="2" fillId="2" borderId="0" xfId="0" applyFont="1" applyFill="1"/>
    <xf numFmtId="0" fontId="4" fillId="2" borderId="0" xfId="0" applyFont="1" applyFill="1" applyAlignment="1">
      <alignment horizontal="center" vertical="center"/>
    </xf>
    <xf numFmtId="166" fontId="4" fillId="2" borderId="0" xfId="2" applyNumberFormat="1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9" fontId="4" fillId="2" borderId="0" xfId="0" applyNumberFormat="1" applyFont="1" applyFill="1" applyAlignment="1">
      <alignment vertical="center"/>
    </xf>
    <xf numFmtId="0" fontId="2" fillId="3" borderId="7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166" fontId="3" fillId="4" borderId="7" xfId="2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 vertical="center"/>
    </xf>
    <xf numFmtId="166" fontId="3" fillId="5" borderId="7" xfId="2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9" fontId="5" fillId="5" borderId="1" xfId="1" applyFont="1" applyFill="1" applyBorder="1" applyAlignment="1">
      <alignment horizontal="center" vertical="center"/>
    </xf>
    <xf numFmtId="165" fontId="4" fillId="4" borderId="7" xfId="2" applyNumberFormat="1" applyFont="1" applyFill="1" applyBorder="1" applyAlignment="1">
      <alignment horizontal="right" vertical="center"/>
    </xf>
    <xf numFmtId="165" fontId="4" fillId="4" borderId="1" xfId="2" applyNumberFormat="1" applyFont="1" applyFill="1" applyBorder="1" applyAlignment="1">
      <alignment horizontal="right" vertical="center"/>
    </xf>
    <xf numFmtId="165" fontId="4" fillId="4" borderId="8" xfId="2" applyNumberFormat="1" applyFont="1" applyFill="1" applyBorder="1" applyAlignment="1">
      <alignment horizontal="right" vertical="center"/>
    </xf>
    <xf numFmtId="165" fontId="4" fillId="5" borderId="7" xfId="2" applyNumberFormat="1" applyFont="1" applyFill="1" applyBorder="1" applyAlignment="1">
      <alignment horizontal="right" vertical="center"/>
    </xf>
    <xf numFmtId="165" fontId="4" fillId="5" borderId="1" xfId="2" applyNumberFormat="1" applyFont="1" applyFill="1" applyBorder="1" applyAlignment="1">
      <alignment horizontal="right" vertical="center"/>
    </xf>
    <xf numFmtId="165" fontId="2" fillId="4" borderId="9" xfId="0" applyNumberFormat="1" applyFont="1" applyFill="1" applyBorder="1" applyAlignment="1">
      <alignment horizontal="right" vertical="center"/>
    </xf>
    <xf numFmtId="166" fontId="3" fillId="3" borderId="1" xfId="2" applyNumberFormat="1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>
      <alignment horizontal="right" vertical="center"/>
    </xf>
    <xf numFmtId="165" fontId="4" fillId="3" borderId="8" xfId="2" applyNumberFormat="1" applyFont="1" applyFill="1" applyBorder="1" applyAlignment="1">
      <alignment horizontal="right" vertical="center"/>
    </xf>
    <xf numFmtId="165" fontId="2" fillId="3" borderId="9" xfId="2" applyNumberFormat="1" applyFont="1" applyFill="1" applyBorder="1" applyAlignment="1">
      <alignment horizontal="right" vertical="center"/>
    </xf>
    <xf numFmtId="0" fontId="2" fillId="5" borderId="8" xfId="0" applyFont="1" applyFill="1" applyBorder="1" applyAlignment="1">
      <alignment horizontal="center" vertical="center" wrapText="1"/>
    </xf>
    <xf numFmtId="165" fontId="4" fillId="5" borderId="8" xfId="2" applyNumberFormat="1" applyFont="1" applyFill="1" applyBorder="1" applyAlignment="1">
      <alignment horizontal="right" vertical="center"/>
    </xf>
    <xf numFmtId="165" fontId="2" fillId="5" borderId="9" xfId="0" applyNumberFormat="1" applyFont="1" applyFill="1" applyBorder="1" applyAlignment="1">
      <alignment horizontal="right" vertical="center"/>
    </xf>
    <xf numFmtId="166" fontId="3" fillId="6" borderId="7" xfId="2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2" fillId="6" borderId="8" xfId="0" applyFont="1" applyFill="1" applyBorder="1" applyAlignment="1">
      <alignment horizontal="center" vertical="center" wrapText="1"/>
    </xf>
    <xf numFmtId="165" fontId="4" fillId="6" borderId="7" xfId="2" applyNumberFormat="1" applyFont="1" applyFill="1" applyBorder="1" applyAlignment="1">
      <alignment horizontal="right" vertical="center"/>
    </xf>
    <xf numFmtId="165" fontId="4" fillId="6" borderId="1" xfId="2" applyNumberFormat="1" applyFont="1" applyFill="1" applyBorder="1" applyAlignment="1">
      <alignment horizontal="right" vertical="center"/>
    </xf>
    <xf numFmtId="165" fontId="4" fillId="6" borderId="8" xfId="2" applyNumberFormat="1" applyFont="1" applyFill="1" applyBorder="1" applyAlignment="1">
      <alignment horizontal="right" vertical="center"/>
    </xf>
    <xf numFmtId="165" fontId="2" fillId="6" borderId="9" xfId="0" applyNumberFormat="1" applyFont="1" applyFill="1" applyBorder="1" applyAlignment="1">
      <alignment horizontal="right" vertical="center"/>
    </xf>
    <xf numFmtId="164" fontId="4" fillId="0" borderId="1" xfId="2" applyFont="1" applyFill="1" applyBorder="1"/>
    <xf numFmtId="9" fontId="4" fillId="6" borderId="1" xfId="1" applyFont="1" applyFill="1" applyBorder="1" applyAlignment="1">
      <alignment horizontal="center" vertical="center"/>
    </xf>
    <xf numFmtId="166" fontId="3" fillId="7" borderId="7" xfId="2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7" borderId="8" xfId="0" applyFont="1" applyFill="1" applyBorder="1" applyAlignment="1">
      <alignment horizontal="center" vertical="center" wrapText="1"/>
    </xf>
    <xf numFmtId="165" fontId="4" fillId="7" borderId="7" xfId="2" applyNumberFormat="1" applyFont="1" applyFill="1" applyBorder="1" applyAlignment="1">
      <alignment horizontal="right" vertical="center"/>
    </xf>
    <xf numFmtId="9" fontId="5" fillId="7" borderId="1" xfId="1" applyFont="1" applyFill="1" applyBorder="1" applyAlignment="1">
      <alignment horizontal="center" vertical="center"/>
    </xf>
    <xf numFmtId="165" fontId="4" fillId="7" borderId="1" xfId="2" applyNumberFormat="1" applyFont="1" applyFill="1" applyBorder="1" applyAlignment="1">
      <alignment horizontal="right" vertical="center"/>
    </xf>
    <xf numFmtId="165" fontId="4" fillId="7" borderId="8" xfId="2" applyNumberFormat="1" applyFont="1" applyFill="1" applyBorder="1" applyAlignment="1">
      <alignment horizontal="right" vertical="center"/>
    </xf>
    <xf numFmtId="165" fontId="2" fillId="7" borderId="9" xfId="0" applyNumberFormat="1" applyFont="1" applyFill="1" applyBorder="1" applyAlignment="1">
      <alignment horizontal="right" vertical="center"/>
    </xf>
    <xf numFmtId="166" fontId="3" fillId="8" borderId="7" xfId="2" applyNumberFormat="1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165" fontId="4" fillId="8" borderId="7" xfId="2" applyNumberFormat="1" applyFont="1" applyFill="1" applyBorder="1" applyAlignment="1">
      <alignment horizontal="right" vertical="center"/>
    </xf>
    <xf numFmtId="9" fontId="5" fillId="8" borderId="1" xfId="1" applyFont="1" applyFill="1" applyBorder="1" applyAlignment="1">
      <alignment horizontal="center" vertical="center"/>
    </xf>
    <xf numFmtId="165" fontId="4" fillId="8" borderId="1" xfId="2" applyNumberFormat="1" applyFont="1" applyFill="1" applyBorder="1" applyAlignment="1">
      <alignment horizontal="right" vertical="center"/>
    </xf>
    <xf numFmtId="165" fontId="4" fillId="8" borderId="8" xfId="2" applyNumberFormat="1" applyFont="1" applyFill="1" applyBorder="1" applyAlignment="1">
      <alignment horizontal="right" vertical="center"/>
    </xf>
    <xf numFmtId="165" fontId="2" fillId="8" borderId="9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5" fontId="2" fillId="3" borderId="10" xfId="0" applyNumberFormat="1" applyFont="1" applyFill="1" applyBorder="1" applyAlignment="1">
      <alignment horizontal="right" vertical="center"/>
    </xf>
    <xf numFmtId="165" fontId="2" fillId="3" borderId="11" xfId="0" applyNumberFormat="1" applyFont="1" applyFill="1" applyBorder="1" applyAlignment="1">
      <alignment horizontal="right" vertical="center"/>
    </xf>
    <xf numFmtId="0" fontId="2" fillId="4" borderId="10" xfId="0" applyFont="1" applyFill="1" applyBorder="1" applyAlignment="1">
      <alignment horizontal="right" vertical="center"/>
    </xf>
    <xf numFmtId="0" fontId="2" fillId="4" borderId="11" xfId="0" applyFont="1" applyFill="1" applyBorder="1" applyAlignment="1">
      <alignment horizontal="right" vertical="center"/>
    </xf>
    <xf numFmtId="0" fontId="2" fillId="5" borderId="10" xfId="0" applyFont="1" applyFill="1" applyBorder="1" applyAlignment="1">
      <alignment horizontal="right" vertical="center"/>
    </xf>
    <xf numFmtId="0" fontId="2" fillId="5" borderId="11" xfId="0" applyFont="1" applyFill="1" applyBorder="1" applyAlignment="1">
      <alignment horizontal="right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5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10" xfId="0" applyFont="1" applyFill="1" applyBorder="1" applyAlignment="1">
      <alignment horizontal="right" vertical="center"/>
    </xf>
    <xf numFmtId="0" fontId="2" fillId="6" borderId="11" xfId="0" applyFont="1" applyFill="1" applyBorder="1" applyAlignment="1">
      <alignment horizontal="right" vertical="center"/>
    </xf>
    <xf numFmtId="0" fontId="2" fillId="8" borderId="4" xfId="0" applyFont="1" applyFill="1" applyBorder="1" applyAlignment="1">
      <alignment horizontal="center" vertical="center"/>
    </xf>
    <xf numFmtId="0" fontId="2" fillId="8" borderId="5" xfId="0" applyFont="1" applyFill="1" applyBorder="1" applyAlignment="1">
      <alignment horizontal="center" vertical="center"/>
    </xf>
    <xf numFmtId="0" fontId="2" fillId="8" borderId="6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right" vertical="center"/>
    </xf>
    <xf numFmtId="0" fontId="2" fillId="8" borderId="11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7" borderId="4" xfId="0" applyFont="1" applyFill="1" applyBorder="1" applyAlignment="1">
      <alignment horizontal="center" vertical="center"/>
    </xf>
    <xf numFmtId="0" fontId="2" fillId="7" borderId="5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10" xfId="0" applyFont="1" applyFill="1" applyBorder="1" applyAlignment="1">
      <alignment horizontal="right" vertical="center"/>
    </xf>
    <xf numFmtId="0" fontId="2" fillId="7" borderId="11" xfId="0" applyFont="1" applyFill="1" applyBorder="1" applyAlignment="1">
      <alignment horizontal="right" vertical="center"/>
    </xf>
    <xf numFmtId="9" fontId="5" fillId="6" borderId="1" xfId="1" applyFont="1" applyFill="1" applyBorder="1" applyAlignment="1">
      <alignment horizontal="center" vertical="center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E5FFE5"/>
      <color rgb="FFFFFFC9"/>
      <color rgb="FFEBFFEB"/>
      <color rgb="FFE4F1FC"/>
      <color rgb="FFFFFFB7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347499</xdr:colOff>
      <xdr:row>0</xdr:row>
      <xdr:rowOff>0</xdr:rowOff>
    </xdr:from>
    <xdr:to>
      <xdr:col>1</xdr:col>
      <xdr:colOff>863163</xdr:colOff>
      <xdr:row>0</xdr:row>
      <xdr:rowOff>605747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C5E931-5D09-EB59-71D0-20F90D761F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3249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39</xdr:col>
      <xdr:colOff>0</xdr:colOff>
      <xdr:row>0</xdr:row>
      <xdr:rowOff>0</xdr:rowOff>
    </xdr:from>
    <xdr:to>
      <xdr:col>39</xdr:col>
      <xdr:colOff>515664</xdr:colOff>
      <xdr:row>0</xdr:row>
      <xdr:rowOff>605747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759AAE8-4717-4F14-9020-38AEE527C7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20800" y="0"/>
          <a:ext cx="515664" cy="60574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5FBF4-C4FD-4BC7-8F7E-D2741413FF89}">
  <dimension ref="A1:AN30"/>
  <sheetViews>
    <sheetView tabSelected="1" topLeftCell="V1" zoomScaleNormal="100" workbookViewId="0">
      <selection activeCell="AN25" sqref="AN25"/>
    </sheetView>
  </sheetViews>
  <sheetFormatPr baseColWidth="10" defaultColWidth="11.5703125" defaultRowHeight="12.75" x14ac:dyDescent="0.2"/>
  <cols>
    <col min="1" max="1" width="4.28515625" style="4" customWidth="1"/>
    <col min="2" max="2" width="27.5703125" style="4" customWidth="1"/>
    <col min="3" max="3" width="9.5703125" style="8" customWidth="1"/>
    <col min="4" max="4" width="6.42578125" style="8" customWidth="1"/>
    <col min="5" max="5" width="12.140625" style="9" customWidth="1"/>
    <col min="6" max="6" width="5.28515625" style="8" customWidth="1"/>
    <col min="7" max="7" width="11.28515625" style="8" customWidth="1"/>
    <col min="8" max="8" width="13.140625" style="8" customWidth="1"/>
    <col min="9" max="10" width="12.85546875" style="8" customWidth="1"/>
    <col min="11" max="11" width="6.7109375" style="8" customWidth="1"/>
    <col min="12" max="12" width="10.140625" style="8" customWidth="1"/>
    <col min="13" max="13" width="12.85546875" style="8" customWidth="1"/>
    <col min="14" max="14" width="15" style="8" customWidth="1"/>
    <col min="15" max="15" width="12.140625" style="10" customWidth="1"/>
    <col min="16" max="16" width="6.140625" style="11" customWidth="1"/>
    <col min="17" max="17" width="10.85546875" style="10" customWidth="1"/>
    <col min="18" max="18" width="12.85546875" style="10" customWidth="1"/>
    <col min="19" max="19" width="13.7109375" style="10" customWidth="1"/>
    <col min="20" max="20" width="11.5703125" style="10" customWidth="1"/>
    <col min="21" max="21" width="8.5703125" style="10" customWidth="1"/>
    <col min="22" max="22" width="11.42578125" style="10" customWidth="1"/>
    <col min="23" max="23" width="11.85546875" style="10" customWidth="1"/>
    <col min="24" max="24" width="13.7109375" style="10" customWidth="1"/>
    <col min="25" max="25" width="11.28515625" style="10" customWidth="1"/>
    <col min="26" max="26" width="8.140625" style="10" customWidth="1"/>
    <col min="27" max="27" width="11.28515625" style="10" customWidth="1"/>
    <col min="28" max="28" width="12" style="10" customWidth="1"/>
    <col min="29" max="30" width="12.42578125" style="10" customWidth="1"/>
    <col min="31" max="31" width="7.28515625" style="10" customWidth="1"/>
    <col min="32" max="32" width="10.85546875" style="10" customWidth="1"/>
    <col min="33" max="34" width="12.42578125" style="10" customWidth="1"/>
    <col min="35" max="35" width="6.28515625" style="10" customWidth="1"/>
    <col min="36" max="36" width="32.7109375" style="10" customWidth="1"/>
    <col min="37" max="37" width="11.5703125" style="10"/>
    <col min="38" max="38" width="5.5703125" style="4" customWidth="1"/>
    <col min="39" max="39" width="14.140625" style="4" customWidth="1"/>
    <col min="40" max="40" width="18.28515625" style="4" customWidth="1"/>
    <col min="41" max="16384" width="11.5703125" style="4"/>
  </cols>
  <sheetData>
    <row r="1" spans="1:40" ht="49.5" customHeight="1" thickBot="1" x14ac:dyDescent="0.25">
      <c r="C1" s="89" t="s">
        <v>12</v>
      </c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9"/>
      <c r="AN1" s="10"/>
    </row>
    <row r="2" spans="1:40" ht="26.25" customHeight="1" x14ac:dyDescent="0.2">
      <c r="A2" s="91" t="s">
        <v>0</v>
      </c>
      <c r="B2" s="91" t="s">
        <v>5</v>
      </c>
      <c r="C2" s="92" t="s">
        <v>1</v>
      </c>
      <c r="D2" s="93" t="s">
        <v>2</v>
      </c>
      <c r="E2" s="76" t="s">
        <v>38</v>
      </c>
      <c r="F2" s="77"/>
      <c r="G2" s="77"/>
      <c r="H2" s="77"/>
      <c r="I2" s="78"/>
      <c r="J2" s="79" t="s">
        <v>39</v>
      </c>
      <c r="K2" s="80"/>
      <c r="L2" s="80"/>
      <c r="M2" s="80"/>
      <c r="N2" s="81"/>
      <c r="O2" s="64" t="s">
        <v>40</v>
      </c>
      <c r="P2" s="65"/>
      <c r="Q2" s="65"/>
      <c r="R2" s="65"/>
      <c r="S2" s="66"/>
      <c r="T2" s="94" t="s">
        <v>43</v>
      </c>
      <c r="U2" s="95"/>
      <c r="V2" s="95"/>
      <c r="W2" s="95"/>
      <c r="X2" s="96"/>
      <c r="Y2" s="84" t="s">
        <v>44</v>
      </c>
      <c r="Z2" s="85"/>
      <c r="AA2" s="85"/>
      <c r="AB2" s="85"/>
      <c r="AC2" s="86"/>
      <c r="AD2" s="79" t="s">
        <v>45</v>
      </c>
      <c r="AE2" s="80"/>
      <c r="AF2" s="80"/>
      <c r="AG2" s="80"/>
      <c r="AH2" s="81"/>
      <c r="AI2" s="67" t="s">
        <v>15</v>
      </c>
      <c r="AJ2" s="68"/>
      <c r="AK2" s="68"/>
      <c r="AL2" s="68"/>
      <c r="AM2" s="68"/>
      <c r="AN2" s="69"/>
    </row>
    <row r="3" spans="1:40" s="5" customFormat="1" ht="38.25" x14ac:dyDescent="0.2">
      <c r="A3" s="91"/>
      <c r="B3" s="91"/>
      <c r="C3" s="92"/>
      <c r="D3" s="93"/>
      <c r="E3" s="18" t="s">
        <v>3</v>
      </c>
      <c r="F3" s="19" t="s">
        <v>8</v>
      </c>
      <c r="G3" s="19" t="s">
        <v>4</v>
      </c>
      <c r="H3" s="19" t="s">
        <v>9</v>
      </c>
      <c r="I3" s="20" t="s">
        <v>10</v>
      </c>
      <c r="J3" s="38" t="s">
        <v>3</v>
      </c>
      <c r="K3" s="39" t="s">
        <v>8</v>
      </c>
      <c r="L3" s="39" t="s">
        <v>4</v>
      </c>
      <c r="M3" s="39" t="s">
        <v>9</v>
      </c>
      <c r="N3" s="40" t="s">
        <v>10</v>
      </c>
      <c r="O3" s="22" t="s">
        <v>3</v>
      </c>
      <c r="P3" s="23" t="s">
        <v>8</v>
      </c>
      <c r="Q3" s="23" t="s">
        <v>4</v>
      </c>
      <c r="R3" s="23" t="s">
        <v>9</v>
      </c>
      <c r="S3" s="35" t="s">
        <v>10</v>
      </c>
      <c r="T3" s="47" t="s">
        <v>3</v>
      </c>
      <c r="U3" s="48" t="s">
        <v>8</v>
      </c>
      <c r="V3" s="48" t="s">
        <v>4</v>
      </c>
      <c r="W3" s="48" t="s">
        <v>9</v>
      </c>
      <c r="X3" s="49" t="s">
        <v>10</v>
      </c>
      <c r="Y3" s="55" t="s">
        <v>3</v>
      </c>
      <c r="Z3" s="56" t="s">
        <v>8</v>
      </c>
      <c r="AA3" s="56" t="s">
        <v>4</v>
      </c>
      <c r="AB3" s="56" t="s">
        <v>9</v>
      </c>
      <c r="AC3" s="57" t="s">
        <v>10</v>
      </c>
      <c r="AD3" s="38" t="s">
        <v>3</v>
      </c>
      <c r="AE3" s="39" t="s">
        <v>8</v>
      </c>
      <c r="AF3" s="39" t="s">
        <v>4</v>
      </c>
      <c r="AG3" s="39" t="s">
        <v>9</v>
      </c>
      <c r="AH3" s="40" t="s">
        <v>10</v>
      </c>
      <c r="AI3" s="12" t="s">
        <v>0</v>
      </c>
      <c r="AJ3" s="13" t="s">
        <v>5</v>
      </c>
      <c r="AK3" s="13" t="s">
        <v>6</v>
      </c>
      <c r="AL3" s="13" t="s">
        <v>2</v>
      </c>
      <c r="AM3" s="31" t="s">
        <v>41</v>
      </c>
      <c r="AN3" s="14" t="s">
        <v>42</v>
      </c>
    </row>
    <row r="4" spans="1:40" ht="12" customHeight="1" x14ac:dyDescent="0.2">
      <c r="A4" s="1">
        <v>1</v>
      </c>
      <c r="B4" s="6" t="s">
        <v>16</v>
      </c>
      <c r="C4" s="2" t="s">
        <v>37</v>
      </c>
      <c r="D4" s="3">
        <v>1</v>
      </c>
      <c r="E4" s="25">
        <v>3600</v>
      </c>
      <c r="F4" s="21">
        <v>0.19</v>
      </c>
      <c r="G4" s="26">
        <f>E4*F4</f>
        <v>684</v>
      </c>
      <c r="H4" s="26">
        <f>E4+G4</f>
        <v>4284</v>
      </c>
      <c r="I4" s="27">
        <f>H4*D4</f>
        <v>4284</v>
      </c>
      <c r="J4" s="41">
        <v>3888</v>
      </c>
      <c r="K4" s="46">
        <v>0.19</v>
      </c>
      <c r="L4" s="42">
        <f>J4*K4</f>
        <v>738.72</v>
      </c>
      <c r="M4" s="42">
        <f>J4+L4</f>
        <v>4626.72</v>
      </c>
      <c r="N4" s="43">
        <f>M4*D4</f>
        <v>4626.72</v>
      </c>
      <c r="O4" s="28">
        <v>109000</v>
      </c>
      <c r="P4" s="24">
        <v>0.19</v>
      </c>
      <c r="Q4" s="29">
        <f>O4*P4</f>
        <v>20710</v>
      </c>
      <c r="R4" s="29">
        <f>O4+Q4</f>
        <v>129710</v>
      </c>
      <c r="S4" s="36">
        <f>R4*D4</f>
        <v>129710</v>
      </c>
      <c r="T4" s="50">
        <v>3300</v>
      </c>
      <c r="U4" s="51">
        <v>0.19</v>
      </c>
      <c r="V4" s="52">
        <f>T4*U4</f>
        <v>627</v>
      </c>
      <c r="W4" s="52">
        <f>T4+V4</f>
        <v>3927</v>
      </c>
      <c r="X4" s="53">
        <f>W4*D4</f>
        <v>3927</v>
      </c>
      <c r="Y4" s="58">
        <v>3000</v>
      </c>
      <c r="Z4" s="59">
        <v>0.19</v>
      </c>
      <c r="AA4" s="60">
        <f>Y4*Z4</f>
        <v>570</v>
      </c>
      <c r="AB4" s="60">
        <f>Y4+AA4</f>
        <v>3570</v>
      </c>
      <c r="AC4" s="61">
        <f>AB4*D4</f>
        <v>3570</v>
      </c>
      <c r="AD4" s="41">
        <v>2500</v>
      </c>
      <c r="AE4" s="99">
        <v>0.19</v>
      </c>
      <c r="AF4" s="42">
        <f>AD4*AE4</f>
        <v>475</v>
      </c>
      <c r="AG4" s="42">
        <f>AD4+AF4</f>
        <v>2975</v>
      </c>
      <c r="AH4" s="43">
        <f>AG4*D4</f>
        <v>2975</v>
      </c>
      <c r="AI4" s="15">
        <f t="shared" ref="AI4:AI24" si="0">+A4</f>
        <v>1</v>
      </c>
      <c r="AJ4" s="16" t="str">
        <f t="shared" ref="AJ4:AJ24" si="1">+B4</f>
        <v xml:space="preserve">BLOQUE 3 # 4 ESTÁNDAR 10 x 20 x 30 cm
Presentación por unidad
</v>
      </c>
      <c r="AK4" s="17" t="str">
        <f t="shared" ref="AK4:AK24" si="2">+C4</f>
        <v>UNIDAD</v>
      </c>
      <c r="AL4" s="17">
        <f t="shared" ref="AL4:AL24" si="3">+D4</f>
        <v>1</v>
      </c>
      <c r="AM4" s="32">
        <f>MIN(H4,M4,R4,W4,AB4,AG4)</f>
        <v>2975</v>
      </c>
      <c r="AN4" s="33">
        <f>+AM4*AL4</f>
        <v>2975</v>
      </c>
    </row>
    <row r="5" spans="1:40" ht="12" customHeight="1" x14ac:dyDescent="0.2">
      <c r="A5" s="1">
        <v>2</v>
      </c>
      <c r="B5" s="6" t="s">
        <v>17</v>
      </c>
      <c r="C5" s="2" t="s">
        <v>37</v>
      </c>
      <c r="D5" s="3">
        <v>1</v>
      </c>
      <c r="E5" s="25">
        <v>14000</v>
      </c>
      <c r="F5" s="21">
        <v>0.19</v>
      </c>
      <c r="G5" s="26">
        <f t="shared" ref="G5:G8" si="4">E5*F5</f>
        <v>2660</v>
      </c>
      <c r="H5" s="26">
        <f t="shared" ref="H5:H8" si="5">E5+G5</f>
        <v>16660</v>
      </c>
      <c r="I5" s="27">
        <f t="shared" ref="I5:I8" si="6">H5*D5</f>
        <v>16660</v>
      </c>
      <c r="J5" s="41">
        <v>15120</v>
      </c>
      <c r="K5" s="46">
        <v>0.19</v>
      </c>
      <c r="L5" s="42">
        <f t="shared" ref="L5:L24" si="7">J5*K5</f>
        <v>2872.8</v>
      </c>
      <c r="M5" s="42">
        <f t="shared" ref="M5:M24" si="8">J5+L5</f>
        <v>17992.8</v>
      </c>
      <c r="N5" s="43">
        <f t="shared" ref="N5:N24" si="9">M5*D5</f>
        <v>17992.8</v>
      </c>
      <c r="O5" s="28">
        <v>9000</v>
      </c>
      <c r="P5" s="24">
        <v>0.19</v>
      </c>
      <c r="Q5" s="29">
        <f t="shared" ref="Q5:Q8" si="10">O5*P5</f>
        <v>1710</v>
      </c>
      <c r="R5" s="29">
        <f t="shared" ref="R5:R8" si="11">O5+Q5</f>
        <v>10710</v>
      </c>
      <c r="S5" s="36">
        <f t="shared" ref="S5:S7" si="12">R5*D5</f>
        <v>10710</v>
      </c>
      <c r="T5" s="50">
        <v>7300</v>
      </c>
      <c r="U5" s="51">
        <v>0.19</v>
      </c>
      <c r="V5" s="52">
        <f t="shared" ref="V5:V24" si="13">T5*U5</f>
        <v>1387</v>
      </c>
      <c r="W5" s="52">
        <f t="shared" ref="W5:W24" si="14">T5+V5</f>
        <v>8687</v>
      </c>
      <c r="X5" s="53">
        <f t="shared" ref="X5:X24" si="15">W5*D5</f>
        <v>8687</v>
      </c>
      <c r="Y5" s="58">
        <v>7000</v>
      </c>
      <c r="Z5" s="59">
        <v>0.19</v>
      </c>
      <c r="AA5" s="60">
        <f t="shared" ref="AA5:AA24" si="16">Y5*Z5</f>
        <v>1330</v>
      </c>
      <c r="AB5" s="60">
        <f t="shared" ref="AB5:AB24" si="17">Y5+AA5</f>
        <v>8330</v>
      </c>
      <c r="AC5" s="61">
        <f t="shared" ref="AC5:AC24" si="18">AB5*D5</f>
        <v>8330</v>
      </c>
      <c r="AD5" s="41">
        <v>6500</v>
      </c>
      <c r="AE5" s="99">
        <v>0.19</v>
      </c>
      <c r="AF5" s="42">
        <f t="shared" ref="AF5:AF24" si="19">AD5*AE5</f>
        <v>1235</v>
      </c>
      <c r="AG5" s="42">
        <f t="shared" ref="AG5:AG24" si="20">AD5+AF5</f>
        <v>7735</v>
      </c>
      <c r="AH5" s="43">
        <f t="shared" ref="AH5:AH24" si="21">AG5*D5</f>
        <v>7735</v>
      </c>
      <c r="AI5" s="15">
        <f t="shared" si="0"/>
        <v>2</v>
      </c>
      <c r="AJ5" s="16" t="str">
        <f t="shared" si="1"/>
        <v xml:space="preserve">BOLSA PLÁSTICA
Color negro, calibre 7
medidas Ancho 120 cm x Largo 90 cm
Presentación paquete por 5 bolsas
</v>
      </c>
      <c r="AK5" s="17" t="str">
        <f t="shared" si="2"/>
        <v>UNIDAD</v>
      </c>
      <c r="AL5" s="17">
        <f t="shared" si="3"/>
        <v>1</v>
      </c>
      <c r="AM5" s="32">
        <f>MIN(H5,M5,R5,W5,AB5,AG5)</f>
        <v>7735</v>
      </c>
      <c r="AN5" s="33">
        <f t="shared" ref="AN5:AN24" si="22">+AM5*AL5</f>
        <v>7735</v>
      </c>
    </row>
    <row r="6" spans="1:40" ht="12" customHeight="1" x14ac:dyDescent="0.2">
      <c r="A6" s="1">
        <v>3</v>
      </c>
      <c r="B6" s="6" t="s">
        <v>18</v>
      </c>
      <c r="C6" s="2" t="s">
        <v>37</v>
      </c>
      <c r="D6" s="3">
        <v>1</v>
      </c>
      <c r="E6" s="25">
        <v>66000</v>
      </c>
      <c r="F6" s="21">
        <v>0.19</v>
      </c>
      <c r="G6" s="26">
        <f t="shared" si="4"/>
        <v>12540</v>
      </c>
      <c r="H6" s="26">
        <f t="shared" si="5"/>
        <v>78540</v>
      </c>
      <c r="I6" s="27">
        <f t="shared" si="6"/>
        <v>78540</v>
      </c>
      <c r="J6" s="41">
        <v>71280</v>
      </c>
      <c r="K6" s="46">
        <v>0.19</v>
      </c>
      <c r="L6" s="42">
        <f t="shared" si="7"/>
        <v>13543.2</v>
      </c>
      <c r="M6" s="42">
        <f t="shared" si="8"/>
        <v>84823.2</v>
      </c>
      <c r="N6" s="43">
        <f t="shared" si="9"/>
        <v>84823.2</v>
      </c>
      <c r="O6" s="28">
        <v>45000</v>
      </c>
      <c r="P6" s="24">
        <v>0.19</v>
      </c>
      <c r="Q6" s="29">
        <f t="shared" si="10"/>
        <v>8550</v>
      </c>
      <c r="R6" s="29">
        <f t="shared" si="11"/>
        <v>53550</v>
      </c>
      <c r="S6" s="36">
        <f>R6*D6</f>
        <v>53550</v>
      </c>
      <c r="T6" s="50">
        <v>32300</v>
      </c>
      <c r="U6" s="51">
        <v>0.19</v>
      </c>
      <c r="V6" s="52">
        <f t="shared" si="13"/>
        <v>6137</v>
      </c>
      <c r="W6" s="52">
        <f t="shared" si="14"/>
        <v>38437</v>
      </c>
      <c r="X6" s="53">
        <f t="shared" si="15"/>
        <v>38437</v>
      </c>
      <c r="Y6" s="58">
        <v>32000</v>
      </c>
      <c r="Z6" s="59">
        <v>0.19</v>
      </c>
      <c r="AA6" s="60">
        <f t="shared" si="16"/>
        <v>6080</v>
      </c>
      <c r="AB6" s="60">
        <f t="shared" si="17"/>
        <v>38080</v>
      </c>
      <c r="AC6" s="61">
        <f t="shared" si="18"/>
        <v>38080</v>
      </c>
      <c r="AD6" s="41">
        <v>31500</v>
      </c>
      <c r="AE6" s="99">
        <v>0.19</v>
      </c>
      <c r="AF6" s="42">
        <f t="shared" si="19"/>
        <v>5985</v>
      </c>
      <c r="AG6" s="42">
        <f t="shared" si="20"/>
        <v>37485</v>
      </c>
      <c r="AH6" s="43">
        <f t="shared" si="21"/>
        <v>37485</v>
      </c>
      <c r="AI6" s="15">
        <f t="shared" si="0"/>
        <v>3</v>
      </c>
      <c r="AJ6" s="16" t="str">
        <f t="shared" si="1"/>
        <v xml:space="preserve">CEMENTO GRIS DE USO GENERAL 
Presentación bulto x 50 kilos
</v>
      </c>
      <c r="AK6" s="17" t="str">
        <f t="shared" si="2"/>
        <v>UNIDAD</v>
      </c>
      <c r="AL6" s="17">
        <f t="shared" si="3"/>
        <v>1</v>
      </c>
      <c r="AM6" s="32">
        <f t="shared" ref="AM5:AM24" si="23">MIN(H6,M6,R6,W6,AB6,AG6)</f>
        <v>37485</v>
      </c>
      <c r="AN6" s="33">
        <f t="shared" si="22"/>
        <v>37485</v>
      </c>
    </row>
    <row r="7" spans="1:40" ht="12" customHeight="1" x14ac:dyDescent="0.2">
      <c r="A7" s="1">
        <v>4</v>
      </c>
      <c r="B7" s="6" t="s">
        <v>19</v>
      </c>
      <c r="C7" s="2" t="s">
        <v>37</v>
      </c>
      <c r="D7" s="3">
        <v>1</v>
      </c>
      <c r="E7" s="25">
        <v>104000</v>
      </c>
      <c r="F7" s="21">
        <v>0.19</v>
      </c>
      <c r="G7" s="26">
        <f t="shared" si="4"/>
        <v>19760</v>
      </c>
      <c r="H7" s="26">
        <f t="shared" si="5"/>
        <v>123760</v>
      </c>
      <c r="I7" s="27">
        <f t="shared" si="6"/>
        <v>123760</v>
      </c>
      <c r="J7" s="41">
        <v>112320</v>
      </c>
      <c r="K7" s="46">
        <v>0.19</v>
      </c>
      <c r="L7" s="42">
        <f t="shared" si="7"/>
        <v>21340.799999999999</v>
      </c>
      <c r="M7" s="42">
        <f t="shared" si="8"/>
        <v>133660.79999999999</v>
      </c>
      <c r="N7" s="43">
        <f t="shared" si="9"/>
        <v>133660.79999999999</v>
      </c>
      <c r="O7" s="28">
        <v>37000</v>
      </c>
      <c r="P7" s="24">
        <v>0.19</v>
      </c>
      <c r="Q7" s="29">
        <f t="shared" si="10"/>
        <v>7030</v>
      </c>
      <c r="R7" s="29">
        <f t="shared" si="11"/>
        <v>44030</v>
      </c>
      <c r="S7" s="36">
        <f t="shared" si="12"/>
        <v>44030</v>
      </c>
      <c r="T7" s="50">
        <v>29300</v>
      </c>
      <c r="U7" s="51">
        <v>0.19</v>
      </c>
      <c r="V7" s="52">
        <f t="shared" si="13"/>
        <v>5567</v>
      </c>
      <c r="W7" s="52">
        <f t="shared" si="14"/>
        <v>34867</v>
      </c>
      <c r="X7" s="53">
        <f t="shared" si="15"/>
        <v>34867</v>
      </c>
      <c r="Y7" s="58">
        <v>29000</v>
      </c>
      <c r="Z7" s="59">
        <v>0.19</v>
      </c>
      <c r="AA7" s="60">
        <f t="shared" si="16"/>
        <v>5510</v>
      </c>
      <c r="AB7" s="60">
        <f t="shared" si="17"/>
        <v>34510</v>
      </c>
      <c r="AC7" s="61">
        <f t="shared" si="18"/>
        <v>34510</v>
      </c>
      <c r="AD7" s="41">
        <v>28500</v>
      </c>
      <c r="AE7" s="99">
        <v>0.19</v>
      </c>
      <c r="AF7" s="42">
        <f t="shared" si="19"/>
        <v>5415</v>
      </c>
      <c r="AG7" s="42">
        <f t="shared" si="20"/>
        <v>33915</v>
      </c>
      <c r="AH7" s="43">
        <f t="shared" si="21"/>
        <v>33915</v>
      </c>
      <c r="AI7" s="15">
        <f t="shared" si="0"/>
        <v>4</v>
      </c>
      <c r="AJ7" s="16" t="str">
        <f t="shared" si="1"/>
        <v xml:space="preserve">TEJA DE ZINC ONDULADA 2,134 x 0,80 METROS CALIBRE # 35  
Presentación por unidad
</v>
      </c>
      <c r="AK7" s="17" t="str">
        <f t="shared" si="2"/>
        <v>UNIDAD</v>
      </c>
      <c r="AL7" s="17">
        <f t="shared" si="3"/>
        <v>1</v>
      </c>
      <c r="AM7" s="32">
        <f t="shared" si="23"/>
        <v>33915</v>
      </c>
      <c r="AN7" s="33">
        <f t="shared" si="22"/>
        <v>33915</v>
      </c>
    </row>
    <row r="8" spans="1:40" ht="12" customHeight="1" x14ac:dyDescent="0.2">
      <c r="A8" s="1">
        <v>5</v>
      </c>
      <c r="B8" s="6" t="s">
        <v>20</v>
      </c>
      <c r="C8" s="2" t="s">
        <v>37</v>
      </c>
      <c r="D8" s="3">
        <v>1</v>
      </c>
      <c r="E8" s="25">
        <v>570000</v>
      </c>
      <c r="F8" s="21">
        <v>0.19</v>
      </c>
      <c r="G8" s="26">
        <f t="shared" si="4"/>
        <v>108300</v>
      </c>
      <c r="H8" s="26">
        <f t="shared" si="5"/>
        <v>678300</v>
      </c>
      <c r="I8" s="27">
        <f t="shared" si="6"/>
        <v>678300</v>
      </c>
      <c r="J8" s="41">
        <v>615600</v>
      </c>
      <c r="K8" s="46">
        <v>0.19</v>
      </c>
      <c r="L8" s="42">
        <f t="shared" si="7"/>
        <v>116964</v>
      </c>
      <c r="M8" s="42">
        <f t="shared" si="8"/>
        <v>732564</v>
      </c>
      <c r="N8" s="43">
        <f t="shared" si="9"/>
        <v>732564</v>
      </c>
      <c r="O8" s="28">
        <v>550000</v>
      </c>
      <c r="P8" s="24">
        <v>0.19</v>
      </c>
      <c r="Q8" s="29">
        <f t="shared" si="10"/>
        <v>104500</v>
      </c>
      <c r="R8" s="29">
        <f t="shared" si="11"/>
        <v>654500</v>
      </c>
      <c r="S8" s="36">
        <f>R8*D8</f>
        <v>654500</v>
      </c>
      <c r="T8" s="50">
        <v>246400</v>
      </c>
      <c r="U8" s="51">
        <v>0.19</v>
      </c>
      <c r="V8" s="52">
        <f t="shared" si="13"/>
        <v>46816</v>
      </c>
      <c r="W8" s="52">
        <f t="shared" si="14"/>
        <v>293216</v>
      </c>
      <c r="X8" s="53">
        <f t="shared" si="15"/>
        <v>293216</v>
      </c>
      <c r="Y8" s="58">
        <v>246100</v>
      </c>
      <c r="Z8" s="59">
        <v>0.19</v>
      </c>
      <c r="AA8" s="60">
        <f t="shared" si="16"/>
        <v>46759</v>
      </c>
      <c r="AB8" s="60">
        <f t="shared" si="17"/>
        <v>292859</v>
      </c>
      <c r="AC8" s="61">
        <f t="shared" si="18"/>
        <v>292859</v>
      </c>
      <c r="AD8" s="41">
        <v>245600</v>
      </c>
      <c r="AE8" s="99">
        <v>0.19</v>
      </c>
      <c r="AF8" s="42">
        <f t="shared" si="19"/>
        <v>46664</v>
      </c>
      <c r="AG8" s="42">
        <f t="shared" si="20"/>
        <v>292264</v>
      </c>
      <c r="AH8" s="43">
        <f t="shared" si="21"/>
        <v>292264</v>
      </c>
      <c r="AI8" s="15">
        <f t="shared" si="0"/>
        <v>5</v>
      </c>
      <c r="AJ8" s="16" t="str">
        <f t="shared" si="1"/>
        <v xml:space="preserve">TANQUE DE ALMACENAMIENTO DE AGUA 
CAPACIDAD 1000 LITROS 
Presentación por unidad
</v>
      </c>
      <c r="AK8" s="17" t="str">
        <f t="shared" si="2"/>
        <v>UNIDAD</v>
      </c>
      <c r="AL8" s="17">
        <f t="shared" si="3"/>
        <v>1</v>
      </c>
      <c r="AM8" s="32">
        <f t="shared" si="23"/>
        <v>292264</v>
      </c>
      <c r="AN8" s="33">
        <f t="shared" si="22"/>
        <v>292264</v>
      </c>
    </row>
    <row r="9" spans="1:40" ht="12" customHeight="1" x14ac:dyDescent="0.2">
      <c r="A9" s="1">
        <v>6</v>
      </c>
      <c r="B9" s="6" t="s">
        <v>21</v>
      </c>
      <c r="C9" s="2" t="s">
        <v>37</v>
      </c>
      <c r="D9" s="3">
        <v>1</v>
      </c>
      <c r="E9" s="25">
        <v>289000</v>
      </c>
      <c r="F9" s="21">
        <v>0.19</v>
      </c>
      <c r="G9" s="26">
        <f t="shared" ref="G9:G24" si="24">E9*F9</f>
        <v>54910</v>
      </c>
      <c r="H9" s="26">
        <f t="shared" ref="H9:H24" si="25">E9+G9</f>
        <v>343910</v>
      </c>
      <c r="I9" s="27">
        <f t="shared" ref="I9:I24" si="26">H9*D9</f>
        <v>343910</v>
      </c>
      <c r="J9" s="41">
        <v>312120</v>
      </c>
      <c r="K9" s="46">
        <v>0.19</v>
      </c>
      <c r="L9" s="42">
        <f t="shared" si="7"/>
        <v>59302.8</v>
      </c>
      <c r="M9" s="42">
        <f t="shared" si="8"/>
        <v>371422.8</v>
      </c>
      <c r="N9" s="43">
        <f t="shared" si="9"/>
        <v>371422.8</v>
      </c>
      <c r="O9" s="28">
        <v>135000</v>
      </c>
      <c r="P9" s="24">
        <v>0.19</v>
      </c>
      <c r="Q9" s="29">
        <f t="shared" ref="Q9:Q24" si="27">O9*P9</f>
        <v>25650</v>
      </c>
      <c r="R9" s="29">
        <f t="shared" ref="R9:R24" si="28">O9+Q9</f>
        <v>160650</v>
      </c>
      <c r="S9" s="36">
        <f t="shared" ref="S9:S24" si="29">R9*D9</f>
        <v>160650</v>
      </c>
      <c r="T9" s="50">
        <v>155300</v>
      </c>
      <c r="U9" s="51">
        <v>0.19</v>
      </c>
      <c r="V9" s="52">
        <f t="shared" si="13"/>
        <v>29507</v>
      </c>
      <c r="W9" s="52">
        <f t="shared" si="14"/>
        <v>184807</v>
      </c>
      <c r="X9" s="53">
        <f t="shared" si="15"/>
        <v>184807</v>
      </c>
      <c r="Y9" s="58">
        <v>155000</v>
      </c>
      <c r="Z9" s="59">
        <v>0.19</v>
      </c>
      <c r="AA9" s="60">
        <f t="shared" si="16"/>
        <v>29450</v>
      </c>
      <c r="AB9" s="60">
        <f t="shared" si="17"/>
        <v>184450</v>
      </c>
      <c r="AC9" s="61">
        <f t="shared" si="18"/>
        <v>184450</v>
      </c>
      <c r="AD9" s="41">
        <v>154500</v>
      </c>
      <c r="AE9" s="99">
        <v>0.19</v>
      </c>
      <c r="AF9" s="42">
        <f t="shared" si="19"/>
        <v>29355</v>
      </c>
      <c r="AG9" s="42">
        <f t="shared" si="20"/>
        <v>183855</v>
      </c>
      <c r="AH9" s="43">
        <f t="shared" si="21"/>
        <v>183855</v>
      </c>
      <c r="AI9" s="15">
        <f t="shared" si="0"/>
        <v>6</v>
      </c>
      <c r="AJ9" s="16" t="str">
        <f t="shared" si="1"/>
        <v xml:space="preserve">MALLA TIPO GALLINERO, EN ALAMBRE GALVANIZADO. MEDIDAS 30 METROS DE LARGO X 1,80 METROS DE ALTO
Presentación por unidad
</v>
      </c>
      <c r="AK9" s="17" t="str">
        <f t="shared" si="2"/>
        <v>UNIDAD</v>
      </c>
      <c r="AL9" s="17">
        <f t="shared" si="3"/>
        <v>1</v>
      </c>
      <c r="AM9" s="32">
        <f t="shared" si="23"/>
        <v>160650</v>
      </c>
      <c r="AN9" s="33">
        <f t="shared" si="22"/>
        <v>160650</v>
      </c>
    </row>
    <row r="10" spans="1:40" ht="12" customHeight="1" x14ac:dyDescent="0.2">
      <c r="A10" s="1">
        <v>7</v>
      </c>
      <c r="B10" s="6" t="s">
        <v>22</v>
      </c>
      <c r="C10" s="2" t="s">
        <v>37</v>
      </c>
      <c r="D10" s="3">
        <v>1</v>
      </c>
      <c r="E10" s="25">
        <v>90000</v>
      </c>
      <c r="F10" s="21">
        <v>0</v>
      </c>
      <c r="G10" s="26">
        <f t="shared" si="24"/>
        <v>0</v>
      </c>
      <c r="H10" s="26">
        <f t="shared" si="25"/>
        <v>90000</v>
      </c>
      <c r="I10" s="27">
        <f t="shared" si="26"/>
        <v>90000</v>
      </c>
      <c r="J10" s="41">
        <v>97200</v>
      </c>
      <c r="K10" s="46">
        <v>0</v>
      </c>
      <c r="L10" s="42">
        <f t="shared" si="7"/>
        <v>0</v>
      </c>
      <c r="M10" s="42">
        <f t="shared" si="8"/>
        <v>97200</v>
      </c>
      <c r="N10" s="43">
        <f t="shared" si="9"/>
        <v>97200</v>
      </c>
      <c r="O10" s="28">
        <v>65000</v>
      </c>
      <c r="P10" s="24">
        <v>0.19</v>
      </c>
      <c r="Q10" s="29">
        <f t="shared" si="27"/>
        <v>12350</v>
      </c>
      <c r="R10" s="29">
        <f t="shared" si="28"/>
        <v>77350</v>
      </c>
      <c r="S10" s="36">
        <f t="shared" si="29"/>
        <v>77350</v>
      </c>
      <c r="T10" s="50">
        <v>43300</v>
      </c>
      <c r="U10" s="51">
        <v>0</v>
      </c>
      <c r="V10" s="52">
        <f t="shared" si="13"/>
        <v>0</v>
      </c>
      <c r="W10" s="52">
        <f t="shared" si="14"/>
        <v>43300</v>
      </c>
      <c r="X10" s="53">
        <f t="shared" si="15"/>
        <v>43300</v>
      </c>
      <c r="Y10" s="58">
        <v>43000</v>
      </c>
      <c r="Z10" s="59">
        <v>0</v>
      </c>
      <c r="AA10" s="60">
        <f t="shared" si="16"/>
        <v>0</v>
      </c>
      <c r="AB10" s="60">
        <f t="shared" si="17"/>
        <v>43000</v>
      </c>
      <c r="AC10" s="61">
        <f t="shared" si="18"/>
        <v>43000</v>
      </c>
      <c r="AD10" s="41">
        <v>42500</v>
      </c>
      <c r="AE10" s="99">
        <v>0</v>
      </c>
      <c r="AF10" s="42">
        <f t="shared" si="19"/>
        <v>0</v>
      </c>
      <c r="AG10" s="42">
        <f t="shared" si="20"/>
        <v>42500</v>
      </c>
      <c r="AH10" s="43">
        <f t="shared" si="21"/>
        <v>42500</v>
      </c>
      <c r="AI10" s="15">
        <f t="shared" si="0"/>
        <v>7</v>
      </c>
      <c r="AJ10" s="16" t="str">
        <f t="shared" si="1"/>
        <v xml:space="preserve">CEBO. PROTEÍNA HIDROLIZADA Y BORIZADA DE MAÍZ. Composición: Nitrógeno orgánico (N-org) 24,7 g/l + Boro total (B) 11g/l + Carbono orgánico oxidable 33g/litro. 
Presentación por litro
</v>
      </c>
      <c r="AK10" s="17" t="str">
        <f t="shared" si="2"/>
        <v>UNIDAD</v>
      </c>
      <c r="AL10" s="17">
        <f t="shared" si="3"/>
        <v>1</v>
      </c>
      <c r="AM10" s="32">
        <f t="shared" si="23"/>
        <v>42500</v>
      </c>
      <c r="AN10" s="33">
        <f t="shared" si="22"/>
        <v>42500</v>
      </c>
    </row>
    <row r="11" spans="1:40" ht="12" customHeight="1" x14ac:dyDescent="0.2">
      <c r="A11" s="1">
        <v>8</v>
      </c>
      <c r="B11" s="6" t="s">
        <v>23</v>
      </c>
      <c r="C11" s="2" t="s">
        <v>37</v>
      </c>
      <c r="D11" s="3">
        <v>1</v>
      </c>
      <c r="E11" s="25">
        <v>760000</v>
      </c>
      <c r="F11" s="21">
        <v>0</v>
      </c>
      <c r="G11" s="26">
        <f t="shared" si="24"/>
        <v>0</v>
      </c>
      <c r="H11" s="26">
        <f t="shared" si="25"/>
        <v>760000</v>
      </c>
      <c r="I11" s="27">
        <f t="shared" si="26"/>
        <v>760000</v>
      </c>
      <c r="J11" s="41">
        <v>820800</v>
      </c>
      <c r="K11" s="46">
        <v>0</v>
      </c>
      <c r="L11" s="42">
        <f t="shared" si="7"/>
        <v>0</v>
      </c>
      <c r="M11" s="42">
        <f t="shared" si="8"/>
        <v>820800</v>
      </c>
      <c r="N11" s="43">
        <f t="shared" si="9"/>
        <v>820800</v>
      </c>
      <c r="O11" s="28">
        <v>180000</v>
      </c>
      <c r="P11" s="24">
        <v>0.19</v>
      </c>
      <c r="Q11" s="29">
        <f t="shared" si="27"/>
        <v>34200</v>
      </c>
      <c r="R11" s="29">
        <f t="shared" si="28"/>
        <v>214200</v>
      </c>
      <c r="S11" s="36">
        <f t="shared" si="29"/>
        <v>214200</v>
      </c>
      <c r="T11" s="50">
        <v>186400</v>
      </c>
      <c r="U11" s="51">
        <v>0</v>
      </c>
      <c r="V11" s="52">
        <f t="shared" si="13"/>
        <v>0</v>
      </c>
      <c r="W11" s="52">
        <f t="shared" si="14"/>
        <v>186400</v>
      </c>
      <c r="X11" s="53">
        <f t="shared" si="15"/>
        <v>186400</v>
      </c>
      <c r="Y11" s="58">
        <v>186100</v>
      </c>
      <c r="Z11" s="59">
        <v>0</v>
      </c>
      <c r="AA11" s="60">
        <f t="shared" si="16"/>
        <v>0</v>
      </c>
      <c r="AB11" s="60">
        <f t="shared" si="17"/>
        <v>186100</v>
      </c>
      <c r="AC11" s="61">
        <f t="shared" si="18"/>
        <v>186100</v>
      </c>
      <c r="AD11" s="41">
        <v>185600</v>
      </c>
      <c r="AE11" s="99">
        <v>0</v>
      </c>
      <c r="AF11" s="42">
        <f t="shared" si="19"/>
        <v>0</v>
      </c>
      <c r="AG11" s="42">
        <f t="shared" si="20"/>
        <v>185600</v>
      </c>
      <c r="AH11" s="43">
        <f t="shared" si="21"/>
        <v>185600</v>
      </c>
      <c r="AI11" s="15">
        <f t="shared" si="0"/>
        <v>8</v>
      </c>
      <c r="AJ11" s="16" t="str">
        <f t="shared" si="1"/>
        <v xml:space="preserve">INSECTICIDA AGRICOLA CEBO CONCENTRADO. Ingrediente activo: Spinosad ……. 0,24 gr/ L de formulación a 20 °C (mezcla de los spinosines más activo A y D, Ingredientes aditivos c.s.p. 1 litro. (Success GF-120™ 0.02 CB)
Presentación por un galón
</v>
      </c>
      <c r="AK11" s="17" t="str">
        <f t="shared" si="2"/>
        <v>UNIDAD</v>
      </c>
      <c r="AL11" s="17">
        <f t="shared" si="3"/>
        <v>1</v>
      </c>
      <c r="AM11" s="32">
        <f t="shared" si="23"/>
        <v>185600</v>
      </c>
      <c r="AN11" s="33">
        <f t="shared" si="22"/>
        <v>185600</v>
      </c>
    </row>
    <row r="12" spans="1:40" ht="12" customHeight="1" x14ac:dyDescent="0.2">
      <c r="A12" s="1">
        <v>9</v>
      </c>
      <c r="B12" s="6" t="s">
        <v>24</v>
      </c>
      <c r="C12" s="2" t="s">
        <v>37</v>
      </c>
      <c r="D12" s="3">
        <v>1</v>
      </c>
      <c r="E12" s="25">
        <v>56000</v>
      </c>
      <c r="F12" s="21">
        <v>0</v>
      </c>
      <c r="G12" s="26">
        <f t="shared" si="24"/>
        <v>0</v>
      </c>
      <c r="H12" s="26">
        <f t="shared" si="25"/>
        <v>56000</v>
      </c>
      <c r="I12" s="27">
        <f t="shared" si="26"/>
        <v>56000</v>
      </c>
      <c r="J12" s="41">
        <v>60480</v>
      </c>
      <c r="K12" s="46">
        <v>0</v>
      </c>
      <c r="L12" s="42">
        <f t="shared" si="7"/>
        <v>0</v>
      </c>
      <c r="M12" s="42">
        <f t="shared" si="8"/>
        <v>60480</v>
      </c>
      <c r="N12" s="43">
        <f t="shared" si="9"/>
        <v>60480</v>
      </c>
      <c r="O12" s="28">
        <v>0</v>
      </c>
      <c r="P12" s="24">
        <v>0.19</v>
      </c>
      <c r="Q12" s="29">
        <f t="shared" si="27"/>
        <v>0</v>
      </c>
      <c r="R12" s="29">
        <f t="shared" si="28"/>
        <v>0</v>
      </c>
      <c r="S12" s="36">
        <f t="shared" si="29"/>
        <v>0</v>
      </c>
      <c r="T12" s="50">
        <v>55300</v>
      </c>
      <c r="U12" s="51">
        <v>0</v>
      </c>
      <c r="V12" s="52">
        <f t="shared" si="13"/>
        <v>0</v>
      </c>
      <c r="W12" s="52">
        <f t="shared" si="14"/>
        <v>55300</v>
      </c>
      <c r="X12" s="53">
        <f t="shared" si="15"/>
        <v>55300</v>
      </c>
      <c r="Y12" s="58">
        <v>55000</v>
      </c>
      <c r="Z12" s="59">
        <v>0</v>
      </c>
      <c r="AA12" s="60">
        <f t="shared" si="16"/>
        <v>0</v>
      </c>
      <c r="AB12" s="60">
        <f t="shared" si="17"/>
        <v>55000</v>
      </c>
      <c r="AC12" s="61">
        <f t="shared" si="18"/>
        <v>55000</v>
      </c>
      <c r="AD12" s="41">
        <v>54500</v>
      </c>
      <c r="AE12" s="99">
        <v>0</v>
      </c>
      <c r="AF12" s="42">
        <f t="shared" si="19"/>
        <v>0</v>
      </c>
      <c r="AG12" s="42">
        <f t="shared" si="20"/>
        <v>54500</v>
      </c>
      <c r="AH12" s="43">
        <f t="shared" si="21"/>
        <v>54500</v>
      </c>
      <c r="AI12" s="15">
        <f t="shared" si="0"/>
        <v>9</v>
      </c>
      <c r="AJ12" s="16" t="str">
        <f t="shared" si="1"/>
        <v xml:space="preserve">FEROMONA ATRAYENTE PARA EL MONITOREO DE Cera titis capitata. Ingrediente activo: Mezcla de isómeros de Trimedlure 2g / Unidad de señuelo, apariencia taco solido rojo de polímero o plug, peso 3 gr, tamaño 3 cm, empaque bolsas de bioalumin herméticamente sellados, vida útil de 2 años antes de su uso. 
Presentación por paquete de 3 gr
</v>
      </c>
      <c r="AK12" s="17" t="str">
        <f t="shared" si="2"/>
        <v>UNIDAD</v>
      </c>
      <c r="AL12" s="17">
        <f t="shared" si="3"/>
        <v>1</v>
      </c>
      <c r="AM12" s="32">
        <f>MIN(H12,M12,W12,AB12,AG12)</f>
        <v>54500</v>
      </c>
      <c r="AN12" s="33">
        <f t="shared" si="22"/>
        <v>54500</v>
      </c>
    </row>
    <row r="13" spans="1:40" ht="12" customHeight="1" x14ac:dyDescent="0.2">
      <c r="A13" s="1">
        <v>10</v>
      </c>
      <c r="B13" s="6" t="s">
        <v>25</v>
      </c>
      <c r="C13" s="2" t="s">
        <v>37</v>
      </c>
      <c r="D13" s="3">
        <v>1</v>
      </c>
      <c r="E13" s="25">
        <v>44000</v>
      </c>
      <c r="F13" s="21">
        <v>0.19</v>
      </c>
      <c r="G13" s="26">
        <f t="shared" si="24"/>
        <v>8360</v>
      </c>
      <c r="H13" s="26">
        <f t="shared" si="25"/>
        <v>52360</v>
      </c>
      <c r="I13" s="27">
        <f t="shared" si="26"/>
        <v>52360</v>
      </c>
      <c r="J13" s="41">
        <v>47520</v>
      </c>
      <c r="K13" s="46">
        <v>0.19</v>
      </c>
      <c r="L13" s="42">
        <f t="shared" si="7"/>
        <v>9028.7999999999993</v>
      </c>
      <c r="M13" s="42">
        <f t="shared" si="8"/>
        <v>56548.800000000003</v>
      </c>
      <c r="N13" s="43">
        <f t="shared" si="9"/>
        <v>56548.800000000003</v>
      </c>
      <c r="O13" s="28">
        <v>25000</v>
      </c>
      <c r="P13" s="24">
        <v>0.19</v>
      </c>
      <c r="Q13" s="29">
        <f t="shared" si="27"/>
        <v>4750</v>
      </c>
      <c r="R13" s="29">
        <f t="shared" si="28"/>
        <v>29750</v>
      </c>
      <c r="S13" s="36">
        <f t="shared" si="29"/>
        <v>29750</v>
      </c>
      <c r="T13" s="50">
        <v>79300</v>
      </c>
      <c r="U13" s="51">
        <v>0</v>
      </c>
      <c r="V13" s="52">
        <f t="shared" si="13"/>
        <v>0</v>
      </c>
      <c r="W13" s="52">
        <f t="shared" si="14"/>
        <v>79300</v>
      </c>
      <c r="X13" s="53">
        <f t="shared" si="15"/>
        <v>79300</v>
      </c>
      <c r="Y13" s="58">
        <v>79000</v>
      </c>
      <c r="Z13" s="59">
        <v>0</v>
      </c>
      <c r="AA13" s="60">
        <f t="shared" si="16"/>
        <v>0</v>
      </c>
      <c r="AB13" s="60">
        <f t="shared" si="17"/>
        <v>79000</v>
      </c>
      <c r="AC13" s="61">
        <f t="shared" si="18"/>
        <v>79000</v>
      </c>
      <c r="AD13" s="41">
        <v>78500</v>
      </c>
      <c r="AE13" s="99">
        <v>0</v>
      </c>
      <c r="AF13" s="42">
        <f t="shared" si="19"/>
        <v>0</v>
      </c>
      <c r="AG13" s="42">
        <f t="shared" si="20"/>
        <v>78500</v>
      </c>
      <c r="AH13" s="43">
        <f t="shared" si="21"/>
        <v>78500</v>
      </c>
      <c r="AI13" s="15">
        <f t="shared" si="0"/>
        <v>10</v>
      </c>
      <c r="AJ13" s="16" t="str">
        <f t="shared" si="1"/>
        <v xml:space="preserve">PEGANTE PARA CAPTURA Y MONITOREO DE INSECTOS. 
Ingrediente activo: Dispersión de Poliisobutileno en un medio de aceite mineral y un plastificante. 
Presentación Frasco por 500 cc 
</v>
      </c>
      <c r="AK13" s="17" t="str">
        <f t="shared" si="2"/>
        <v>UNIDAD</v>
      </c>
      <c r="AL13" s="17">
        <f t="shared" si="3"/>
        <v>1</v>
      </c>
      <c r="AM13" s="32">
        <f t="shared" si="23"/>
        <v>29750</v>
      </c>
      <c r="AN13" s="33">
        <f t="shared" si="22"/>
        <v>29750</v>
      </c>
    </row>
    <row r="14" spans="1:40" ht="12" customHeight="1" x14ac:dyDescent="0.2">
      <c r="A14" s="1">
        <v>11</v>
      </c>
      <c r="B14" s="6" t="s">
        <v>26</v>
      </c>
      <c r="C14" s="2" t="s">
        <v>37</v>
      </c>
      <c r="D14" s="3">
        <v>1</v>
      </c>
      <c r="E14" s="25">
        <v>76000</v>
      </c>
      <c r="F14" s="21">
        <v>0</v>
      </c>
      <c r="G14" s="26">
        <f t="shared" si="24"/>
        <v>0</v>
      </c>
      <c r="H14" s="26">
        <f t="shared" si="25"/>
        <v>76000</v>
      </c>
      <c r="I14" s="27">
        <f t="shared" si="26"/>
        <v>76000</v>
      </c>
      <c r="J14" s="41">
        <v>82080</v>
      </c>
      <c r="K14" s="46">
        <v>0</v>
      </c>
      <c r="L14" s="42">
        <f t="shared" si="7"/>
        <v>0</v>
      </c>
      <c r="M14" s="42">
        <f t="shared" si="8"/>
        <v>82080</v>
      </c>
      <c r="N14" s="43">
        <f t="shared" si="9"/>
        <v>82080</v>
      </c>
      <c r="O14" s="28">
        <v>65000</v>
      </c>
      <c r="P14" s="24">
        <v>0.19</v>
      </c>
      <c r="Q14" s="29">
        <f t="shared" si="27"/>
        <v>12350</v>
      </c>
      <c r="R14" s="29">
        <f t="shared" si="28"/>
        <v>77350</v>
      </c>
      <c r="S14" s="36">
        <f t="shared" si="29"/>
        <v>77350</v>
      </c>
      <c r="T14" s="50">
        <v>55300</v>
      </c>
      <c r="U14" s="51">
        <v>0</v>
      </c>
      <c r="V14" s="52">
        <f t="shared" si="13"/>
        <v>0</v>
      </c>
      <c r="W14" s="52">
        <f t="shared" si="14"/>
        <v>55300</v>
      </c>
      <c r="X14" s="53">
        <f t="shared" si="15"/>
        <v>55300</v>
      </c>
      <c r="Y14" s="58">
        <v>55000</v>
      </c>
      <c r="Z14" s="59">
        <v>0</v>
      </c>
      <c r="AA14" s="60">
        <f t="shared" si="16"/>
        <v>0</v>
      </c>
      <c r="AB14" s="60">
        <f t="shared" si="17"/>
        <v>55000</v>
      </c>
      <c r="AC14" s="61">
        <f t="shared" si="18"/>
        <v>55000</v>
      </c>
      <c r="AD14" s="41">
        <v>54500</v>
      </c>
      <c r="AE14" s="99">
        <v>0</v>
      </c>
      <c r="AF14" s="42">
        <f t="shared" si="19"/>
        <v>0</v>
      </c>
      <c r="AG14" s="42">
        <f t="shared" si="20"/>
        <v>54500</v>
      </c>
      <c r="AH14" s="43">
        <f t="shared" si="21"/>
        <v>54500</v>
      </c>
      <c r="AI14" s="15">
        <f t="shared" si="0"/>
        <v>11</v>
      </c>
      <c r="AJ14" s="16" t="str">
        <f t="shared" si="1"/>
        <v xml:space="preserve">TRAMPA MACPHAIL. Material: Plástico de alta resistencia, Color: Base amarilla/Parte superior transparente, Tamaño: 19 cm alto x 16 cm diámetro medios 13 cm diámetro inferior.
Presentación por unidad
</v>
      </c>
      <c r="AK14" s="17" t="str">
        <f t="shared" si="2"/>
        <v>UNIDAD</v>
      </c>
      <c r="AL14" s="17">
        <f t="shared" si="3"/>
        <v>1</v>
      </c>
      <c r="AM14" s="32">
        <f t="shared" si="23"/>
        <v>54500</v>
      </c>
      <c r="AN14" s="33">
        <f t="shared" si="22"/>
        <v>54500</v>
      </c>
    </row>
    <row r="15" spans="1:40" ht="12" customHeight="1" x14ac:dyDescent="0.2">
      <c r="A15" s="1">
        <v>12</v>
      </c>
      <c r="B15" s="6" t="s">
        <v>27</v>
      </c>
      <c r="C15" s="2" t="s">
        <v>37</v>
      </c>
      <c r="D15" s="3">
        <v>1</v>
      </c>
      <c r="E15" s="25">
        <v>64000</v>
      </c>
      <c r="F15" s="21">
        <v>0</v>
      </c>
      <c r="G15" s="26">
        <f t="shared" si="24"/>
        <v>0</v>
      </c>
      <c r="H15" s="26">
        <f t="shared" si="25"/>
        <v>64000</v>
      </c>
      <c r="I15" s="27">
        <f t="shared" si="26"/>
        <v>64000</v>
      </c>
      <c r="J15" s="41">
        <v>69120</v>
      </c>
      <c r="K15" s="46">
        <v>0</v>
      </c>
      <c r="L15" s="42">
        <f t="shared" si="7"/>
        <v>0</v>
      </c>
      <c r="M15" s="42">
        <f t="shared" si="8"/>
        <v>69120</v>
      </c>
      <c r="N15" s="43">
        <f t="shared" si="9"/>
        <v>69120</v>
      </c>
      <c r="O15" s="28">
        <v>120000</v>
      </c>
      <c r="P15" s="24">
        <v>0.19</v>
      </c>
      <c r="Q15" s="29">
        <f t="shared" si="27"/>
        <v>22800</v>
      </c>
      <c r="R15" s="29">
        <f t="shared" si="28"/>
        <v>142800</v>
      </c>
      <c r="S15" s="36">
        <f t="shared" si="29"/>
        <v>142800</v>
      </c>
      <c r="T15" s="50">
        <v>19300</v>
      </c>
      <c r="U15" s="51">
        <v>0</v>
      </c>
      <c r="V15" s="52">
        <f t="shared" si="13"/>
        <v>0</v>
      </c>
      <c r="W15" s="52">
        <f t="shared" si="14"/>
        <v>19300</v>
      </c>
      <c r="X15" s="53">
        <f t="shared" si="15"/>
        <v>19300</v>
      </c>
      <c r="Y15" s="58">
        <v>19000</v>
      </c>
      <c r="Z15" s="59">
        <v>0</v>
      </c>
      <c r="AA15" s="60">
        <f t="shared" si="16"/>
        <v>0</v>
      </c>
      <c r="AB15" s="60">
        <f t="shared" si="17"/>
        <v>19000</v>
      </c>
      <c r="AC15" s="61">
        <f t="shared" si="18"/>
        <v>19000</v>
      </c>
      <c r="AD15" s="41">
        <v>18500</v>
      </c>
      <c r="AE15" s="99">
        <v>0</v>
      </c>
      <c r="AF15" s="42">
        <f t="shared" si="19"/>
        <v>0</v>
      </c>
      <c r="AG15" s="42">
        <f t="shared" si="20"/>
        <v>18500</v>
      </c>
      <c r="AH15" s="43">
        <f t="shared" si="21"/>
        <v>18500</v>
      </c>
      <c r="AI15" s="15">
        <f t="shared" si="0"/>
        <v>12</v>
      </c>
      <c r="AJ15" s="16" t="str">
        <f t="shared" si="1"/>
        <v xml:space="preserve">TRAMPAS JACKSON COMPLETA: CUERPO, LAMINILLA, GANCHO ALAMBRE EN ACERO INOXIDABLE PARA COLGAR Y CANASTILLA PLÁSTICA PORTA FEROMONAS. Especialmente diseñadas para colocar los plug de Trimedlure.
Presentación por unidad
</v>
      </c>
      <c r="AK15" s="17" t="str">
        <f t="shared" si="2"/>
        <v>UNIDAD</v>
      </c>
      <c r="AL15" s="17">
        <f t="shared" si="3"/>
        <v>1</v>
      </c>
      <c r="AM15" s="32">
        <f t="shared" si="23"/>
        <v>18500</v>
      </c>
      <c r="AN15" s="33">
        <f t="shared" si="22"/>
        <v>18500</v>
      </c>
    </row>
    <row r="16" spans="1:40" ht="12" customHeight="1" x14ac:dyDescent="0.2">
      <c r="A16" s="1">
        <v>13</v>
      </c>
      <c r="B16" s="6" t="s">
        <v>28</v>
      </c>
      <c r="C16" s="2" t="s">
        <v>37</v>
      </c>
      <c r="D16" s="3">
        <v>1</v>
      </c>
      <c r="E16" s="25">
        <v>160000</v>
      </c>
      <c r="F16" s="21">
        <v>0.19</v>
      </c>
      <c r="G16" s="26">
        <f t="shared" si="24"/>
        <v>30400</v>
      </c>
      <c r="H16" s="26">
        <f t="shared" si="25"/>
        <v>190400</v>
      </c>
      <c r="I16" s="27">
        <f t="shared" si="26"/>
        <v>190400</v>
      </c>
      <c r="J16" s="41">
        <v>172800</v>
      </c>
      <c r="K16" s="46">
        <v>0.19</v>
      </c>
      <c r="L16" s="42">
        <f t="shared" si="7"/>
        <v>32832</v>
      </c>
      <c r="M16" s="42">
        <f t="shared" si="8"/>
        <v>205632</v>
      </c>
      <c r="N16" s="43">
        <f t="shared" si="9"/>
        <v>205632</v>
      </c>
      <c r="O16" s="28">
        <v>65000</v>
      </c>
      <c r="P16" s="24">
        <v>0.19</v>
      </c>
      <c r="Q16" s="29">
        <f t="shared" si="27"/>
        <v>12350</v>
      </c>
      <c r="R16" s="29">
        <f t="shared" si="28"/>
        <v>77350</v>
      </c>
      <c r="S16" s="36">
        <f t="shared" si="29"/>
        <v>77350</v>
      </c>
      <c r="T16" s="50">
        <v>133300</v>
      </c>
      <c r="U16" s="51">
        <v>0.19</v>
      </c>
      <c r="V16" s="52">
        <f t="shared" si="13"/>
        <v>25327</v>
      </c>
      <c r="W16" s="52">
        <f t="shared" si="14"/>
        <v>158627</v>
      </c>
      <c r="X16" s="53">
        <f t="shared" si="15"/>
        <v>158627</v>
      </c>
      <c r="Y16" s="58">
        <v>133000</v>
      </c>
      <c r="Z16" s="59">
        <v>0.19</v>
      </c>
      <c r="AA16" s="60">
        <f t="shared" si="16"/>
        <v>25270</v>
      </c>
      <c r="AB16" s="60">
        <f t="shared" si="17"/>
        <v>158270</v>
      </c>
      <c r="AC16" s="61">
        <f t="shared" si="18"/>
        <v>158270</v>
      </c>
      <c r="AD16" s="41">
        <v>132500</v>
      </c>
      <c r="AE16" s="99">
        <v>0.19</v>
      </c>
      <c r="AF16" s="42">
        <f t="shared" si="19"/>
        <v>25175</v>
      </c>
      <c r="AG16" s="42">
        <f t="shared" si="20"/>
        <v>157675</v>
      </c>
      <c r="AH16" s="43">
        <f t="shared" si="21"/>
        <v>157675</v>
      </c>
      <c r="AI16" s="15">
        <f t="shared" si="0"/>
        <v>13</v>
      </c>
      <c r="AJ16" s="16" t="str">
        <f t="shared" si="1"/>
        <v xml:space="preserve">EXTINTOR MULTIPROPÓSITO 20 lb ABC con gancho y base en acero inoxidable para colgar
Presentación por unidad
</v>
      </c>
      <c r="AK16" s="17" t="str">
        <f t="shared" si="2"/>
        <v>UNIDAD</v>
      </c>
      <c r="AL16" s="17">
        <f t="shared" si="3"/>
        <v>1</v>
      </c>
      <c r="AM16" s="32">
        <f t="shared" si="23"/>
        <v>77350</v>
      </c>
      <c r="AN16" s="33">
        <f t="shared" si="22"/>
        <v>77350</v>
      </c>
    </row>
    <row r="17" spans="1:40" ht="12" customHeight="1" x14ac:dyDescent="0.2">
      <c r="A17" s="1">
        <v>14</v>
      </c>
      <c r="B17" s="6" t="s">
        <v>29</v>
      </c>
      <c r="C17" s="2" t="s">
        <v>37</v>
      </c>
      <c r="D17" s="3">
        <v>1</v>
      </c>
      <c r="E17" s="25">
        <v>16000</v>
      </c>
      <c r="F17" s="21">
        <v>0.19</v>
      </c>
      <c r="G17" s="26">
        <f t="shared" si="24"/>
        <v>3040</v>
      </c>
      <c r="H17" s="26">
        <f t="shared" si="25"/>
        <v>19040</v>
      </c>
      <c r="I17" s="27">
        <f t="shared" si="26"/>
        <v>19040</v>
      </c>
      <c r="J17" s="41">
        <v>17280</v>
      </c>
      <c r="K17" s="46">
        <v>0.19</v>
      </c>
      <c r="L17" s="42">
        <f t="shared" si="7"/>
        <v>3283.2</v>
      </c>
      <c r="M17" s="42">
        <f t="shared" si="8"/>
        <v>20563.2</v>
      </c>
      <c r="N17" s="43">
        <f t="shared" si="9"/>
        <v>20563.2</v>
      </c>
      <c r="O17" s="28">
        <v>25000</v>
      </c>
      <c r="P17" s="24">
        <v>0.19</v>
      </c>
      <c r="Q17" s="29">
        <f t="shared" si="27"/>
        <v>4750</v>
      </c>
      <c r="R17" s="29">
        <f t="shared" si="28"/>
        <v>29750</v>
      </c>
      <c r="S17" s="36">
        <f t="shared" si="29"/>
        <v>29750</v>
      </c>
      <c r="T17" s="50">
        <v>35300</v>
      </c>
      <c r="U17" s="51">
        <v>0.19</v>
      </c>
      <c r="V17" s="52">
        <f t="shared" si="13"/>
        <v>6707</v>
      </c>
      <c r="W17" s="52">
        <f t="shared" si="14"/>
        <v>42007</v>
      </c>
      <c r="X17" s="53">
        <f t="shared" si="15"/>
        <v>42007</v>
      </c>
      <c r="Y17" s="58">
        <v>35000</v>
      </c>
      <c r="Z17" s="59">
        <v>0.19</v>
      </c>
      <c r="AA17" s="60">
        <f t="shared" si="16"/>
        <v>6650</v>
      </c>
      <c r="AB17" s="60">
        <f t="shared" si="17"/>
        <v>41650</v>
      </c>
      <c r="AC17" s="61">
        <f t="shared" si="18"/>
        <v>41650</v>
      </c>
      <c r="AD17" s="41">
        <v>34500</v>
      </c>
      <c r="AE17" s="99">
        <v>0.19</v>
      </c>
      <c r="AF17" s="42">
        <f t="shared" si="19"/>
        <v>6555</v>
      </c>
      <c r="AG17" s="42">
        <f t="shared" si="20"/>
        <v>41055</v>
      </c>
      <c r="AH17" s="43">
        <f t="shared" si="21"/>
        <v>41055</v>
      </c>
      <c r="AI17" s="15">
        <f t="shared" si="0"/>
        <v>14</v>
      </c>
      <c r="AJ17" s="16" t="str">
        <f t="shared" si="1"/>
        <v xml:space="preserve">LETRERO DE SEÑALIZACIÓN 25 X 20 CM STANDARD-EXTINTOR MULTIPROPÓSITO ABC
Placa en material poliestireno tamaño 25x20 cms cal.40 impresas sobre vinilo con tintas ecosolventes y laminadas con vinilo transparente que garantizan que no se borren, rayen o se deterioren con el paso del tiempo y además de poderse limpiar, incluyen al respaldo cinta doble faz de espuma para su fácil instalación
Presentación por unidad
</v>
      </c>
      <c r="AK17" s="17" t="str">
        <f t="shared" si="2"/>
        <v>UNIDAD</v>
      </c>
      <c r="AL17" s="17">
        <f t="shared" si="3"/>
        <v>1</v>
      </c>
      <c r="AM17" s="32">
        <f t="shared" si="23"/>
        <v>19040</v>
      </c>
      <c r="AN17" s="33">
        <f t="shared" si="22"/>
        <v>19040</v>
      </c>
    </row>
    <row r="18" spans="1:40" ht="12" customHeight="1" x14ac:dyDescent="0.2">
      <c r="A18" s="1">
        <v>15</v>
      </c>
      <c r="B18" s="6" t="s">
        <v>30</v>
      </c>
      <c r="C18" s="2" t="s">
        <v>37</v>
      </c>
      <c r="D18" s="3">
        <v>1</v>
      </c>
      <c r="E18" s="25">
        <v>399000</v>
      </c>
      <c r="F18" s="21">
        <v>0.19</v>
      </c>
      <c r="G18" s="26">
        <f t="shared" si="24"/>
        <v>75810</v>
      </c>
      <c r="H18" s="26">
        <f t="shared" si="25"/>
        <v>474810</v>
      </c>
      <c r="I18" s="27">
        <f t="shared" si="26"/>
        <v>474810</v>
      </c>
      <c r="J18" s="41">
        <v>430920</v>
      </c>
      <c r="K18" s="46">
        <v>0.19</v>
      </c>
      <c r="L18" s="42">
        <f t="shared" si="7"/>
        <v>81874.8</v>
      </c>
      <c r="M18" s="42">
        <f t="shared" si="8"/>
        <v>512794.8</v>
      </c>
      <c r="N18" s="43">
        <f t="shared" si="9"/>
        <v>512794.8</v>
      </c>
      <c r="O18" s="28">
        <v>125000</v>
      </c>
      <c r="P18" s="24">
        <v>0.19</v>
      </c>
      <c r="Q18" s="29">
        <f t="shared" si="27"/>
        <v>23750</v>
      </c>
      <c r="R18" s="29">
        <f t="shared" si="28"/>
        <v>148750</v>
      </c>
      <c r="S18" s="36">
        <f t="shared" si="29"/>
        <v>148750</v>
      </c>
      <c r="T18" s="50">
        <v>65800</v>
      </c>
      <c r="U18" s="51">
        <v>0.19</v>
      </c>
      <c r="V18" s="52">
        <f t="shared" si="13"/>
        <v>12502</v>
      </c>
      <c r="W18" s="52">
        <f t="shared" si="14"/>
        <v>78302</v>
      </c>
      <c r="X18" s="53">
        <f t="shared" si="15"/>
        <v>78302</v>
      </c>
      <c r="Y18" s="58">
        <v>65500</v>
      </c>
      <c r="Z18" s="59">
        <v>0.19</v>
      </c>
      <c r="AA18" s="60">
        <f t="shared" si="16"/>
        <v>12445</v>
      </c>
      <c r="AB18" s="60">
        <f t="shared" si="17"/>
        <v>77945</v>
      </c>
      <c r="AC18" s="61">
        <f t="shared" si="18"/>
        <v>77945</v>
      </c>
      <c r="AD18" s="41">
        <v>65000</v>
      </c>
      <c r="AE18" s="99">
        <v>0.19</v>
      </c>
      <c r="AF18" s="42">
        <f t="shared" si="19"/>
        <v>12350</v>
      </c>
      <c r="AG18" s="42">
        <f t="shared" si="20"/>
        <v>77350</v>
      </c>
      <c r="AH18" s="43">
        <f t="shared" si="21"/>
        <v>77350</v>
      </c>
      <c r="AI18" s="15">
        <f t="shared" si="0"/>
        <v>15</v>
      </c>
      <c r="AJ18" s="16" t="str">
        <f t="shared" si="1"/>
        <v xml:space="preserve">ESCAFANDRA. 
Elaborada en tela antifluido 90% poliéster, 10% acrilato.
Presentación por unidad
</v>
      </c>
      <c r="AK18" s="17" t="str">
        <f t="shared" si="2"/>
        <v>UNIDAD</v>
      </c>
      <c r="AL18" s="17">
        <f t="shared" si="3"/>
        <v>1</v>
      </c>
      <c r="AM18" s="32">
        <f t="shared" si="23"/>
        <v>77350</v>
      </c>
      <c r="AN18" s="33">
        <f t="shared" si="22"/>
        <v>77350</v>
      </c>
    </row>
    <row r="19" spans="1:40" ht="12" customHeight="1" x14ac:dyDescent="0.2">
      <c r="A19" s="1">
        <v>16</v>
      </c>
      <c r="B19" s="6" t="s">
        <v>31</v>
      </c>
      <c r="C19" s="2" t="s">
        <v>37</v>
      </c>
      <c r="D19" s="3">
        <v>1</v>
      </c>
      <c r="E19" s="25">
        <v>24000</v>
      </c>
      <c r="F19" s="21">
        <v>0.19</v>
      </c>
      <c r="G19" s="26">
        <f t="shared" si="24"/>
        <v>4560</v>
      </c>
      <c r="H19" s="26">
        <f t="shared" si="25"/>
        <v>28560</v>
      </c>
      <c r="I19" s="27">
        <f t="shared" si="26"/>
        <v>28560</v>
      </c>
      <c r="J19" s="41">
        <v>25920</v>
      </c>
      <c r="K19" s="46">
        <v>0.19</v>
      </c>
      <c r="L19" s="42">
        <f t="shared" si="7"/>
        <v>4924.8</v>
      </c>
      <c r="M19" s="42">
        <f t="shared" si="8"/>
        <v>30844.799999999999</v>
      </c>
      <c r="N19" s="43">
        <f t="shared" si="9"/>
        <v>30844.799999999999</v>
      </c>
      <c r="O19" s="28">
        <v>15000</v>
      </c>
      <c r="P19" s="24">
        <v>0.19</v>
      </c>
      <c r="Q19" s="29">
        <f t="shared" si="27"/>
        <v>2850</v>
      </c>
      <c r="R19" s="29">
        <f t="shared" si="28"/>
        <v>17850</v>
      </c>
      <c r="S19" s="36">
        <f t="shared" si="29"/>
        <v>17850</v>
      </c>
      <c r="T19" s="50">
        <v>30600</v>
      </c>
      <c r="U19" s="51">
        <v>0.19</v>
      </c>
      <c r="V19" s="52">
        <f t="shared" si="13"/>
        <v>5814</v>
      </c>
      <c r="W19" s="52">
        <f t="shared" si="14"/>
        <v>36414</v>
      </c>
      <c r="X19" s="53">
        <f t="shared" si="15"/>
        <v>36414</v>
      </c>
      <c r="Y19" s="58">
        <v>30300</v>
      </c>
      <c r="Z19" s="59">
        <v>0.19</v>
      </c>
      <c r="AA19" s="60">
        <f t="shared" si="16"/>
        <v>5757</v>
      </c>
      <c r="AB19" s="60">
        <f t="shared" si="17"/>
        <v>36057</v>
      </c>
      <c r="AC19" s="61">
        <f t="shared" si="18"/>
        <v>36057</v>
      </c>
      <c r="AD19" s="41">
        <v>29800</v>
      </c>
      <c r="AE19" s="99">
        <v>0.19</v>
      </c>
      <c r="AF19" s="42">
        <f t="shared" si="19"/>
        <v>5662</v>
      </c>
      <c r="AG19" s="42">
        <f t="shared" si="20"/>
        <v>35462</v>
      </c>
      <c r="AH19" s="43">
        <f t="shared" si="21"/>
        <v>35462</v>
      </c>
      <c r="AI19" s="15">
        <f t="shared" si="0"/>
        <v>16</v>
      </c>
      <c r="AJ19" s="16" t="str">
        <f t="shared" si="1"/>
        <v xml:space="preserve">GAFAS.  
Ajustable, con protección UV, Antiempañantes
Presentación por unidad
</v>
      </c>
      <c r="AK19" s="17" t="str">
        <f t="shared" si="2"/>
        <v>UNIDAD</v>
      </c>
      <c r="AL19" s="17">
        <f t="shared" si="3"/>
        <v>1</v>
      </c>
      <c r="AM19" s="32">
        <f t="shared" si="23"/>
        <v>17850</v>
      </c>
      <c r="AN19" s="33">
        <f t="shared" si="22"/>
        <v>17850</v>
      </c>
    </row>
    <row r="20" spans="1:40" ht="12" customHeight="1" x14ac:dyDescent="0.2">
      <c r="A20" s="1">
        <v>17</v>
      </c>
      <c r="B20" s="6" t="s">
        <v>32</v>
      </c>
      <c r="C20" s="2" t="s">
        <v>37</v>
      </c>
      <c r="D20" s="3">
        <v>1</v>
      </c>
      <c r="E20" s="25">
        <v>170000</v>
      </c>
      <c r="F20" s="21">
        <v>0.19</v>
      </c>
      <c r="G20" s="26">
        <f t="shared" si="24"/>
        <v>32300</v>
      </c>
      <c r="H20" s="26">
        <f t="shared" si="25"/>
        <v>202300</v>
      </c>
      <c r="I20" s="27">
        <f t="shared" si="26"/>
        <v>202300</v>
      </c>
      <c r="J20" s="41">
        <v>183600</v>
      </c>
      <c r="K20" s="46">
        <v>0.19</v>
      </c>
      <c r="L20" s="42">
        <f t="shared" si="7"/>
        <v>34884</v>
      </c>
      <c r="M20" s="42">
        <f t="shared" si="8"/>
        <v>218484</v>
      </c>
      <c r="N20" s="43">
        <f t="shared" si="9"/>
        <v>218484</v>
      </c>
      <c r="O20" s="28">
        <v>89000</v>
      </c>
      <c r="P20" s="24">
        <v>0.19</v>
      </c>
      <c r="Q20" s="29">
        <f t="shared" si="27"/>
        <v>16910</v>
      </c>
      <c r="R20" s="29">
        <f t="shared" si="28"/>
        <v>105910</v>
      </c>
      <c r="S20" s="36">
        <f t="shared" si="29"/>
        <v>105910</v>
      </c>
      <c r="T20" s="50">
        <v>99300</v>
      </c>
      <c r="U20" s="51">
        <v>0.19</v>
      </c>
      <c r="V20" s="52">
        <f t="shared" si="13"/>
        <v>18867</v>
      </c>
      <c r="W20" s="52">
        <f t="shared" si="14"/>
        <v>118167</v>
      </c>
      <c r="X20" s="53">
        <f t="shared" si="15"/>
        <v>118167</v>
      </c>
      <c r="Y20" s="58">
        <v>99000</v>
      </c>
      <c r="Z20" s="59">
        <v>0.19</v>
      </c>
      <c r="AA20" s="60">
        <f t="shared" si="16"/>
        <v>18810</v>
      </c>
      <c r="AB20" s="60">
        <f t="shared" si="17"/>
        <v>117810</v>
      </c>
      <c r="AC20" s="61">
        <f t="shared" si="18"/>
        <v>117810</v>
      </c>
      <c r="AD20" s="41">
        <v>98500</v>
      </c>
      <c r="AE20" s="99">
        <v>0.19</v>
      </c>
      <c r="AF20" s="42">
        <f t="shared" si="19"/>
        <v>18715</v>
      </c>
      <c r="AG20" s="42">
        <f t="shared" si="20"/>
        <v>117215</v>
      </c>
      <c r="AH20" s="43">
        <f t="shared" si="21"/>
        <v>117215</v>
      </c>
      <c r="AI20" s="15">
        <f t="shared" si="0"/>
        <v>17</v>
      </c>
      <c r="AJ20" s="16" t="str">
        <f t="shared" si="1"/>
        <v xml:space="preserve">MASCARILLA PROFESIONAL. 
Protección respiratoria con doble cartucho, bastidor fabricado en TPE, filtro de carbón activo, diadema ajustable elástica, durable, sello cómodo y fácil exhalar, cartuchos reemplazables.
Preentación por unidad
</v>
      </c>
      <c r="AK20" s="17" t="str">
        <f t="shared" si="2"/>
        <v>UNIDAD</v>
      </c>
      <c r="AL20" s="17">
        <f t="shared" si="3"/>
        <v>1</v>
      </c>
      <c r="AM20" s="32">
        <f t="shared" si="23"/>
        <v>105910</v>
      </c>
      <c r="AN20" s="33">
        <f t="shared" si="22"/>
        <v>105910</v>
      </c>
    </row>
    <row r="21" spans="1:40" ht="12" customHeight="1" x14ac:dyDescent="0.2">
      <c r="A21" s="1">
        <v>18</v>
      </c>
      <c r="B21" s="6" t="s">
        <v>33</v>
      </c>
      <c r="C21" s="2" t="s">
        <v>37</v>
      </c>
      <c r="D21" s="3">
        <v>1</v>
      </c>
      <c r="E21" s="25">
        <v>122000</v>
      </c>
      <c r="F21" s="21">
        <v>0.19</v>
      </c>
      <c r="G21" s="26">
        <f t="shared" si="24"/>
        <v>23180</v>
      </c>
      <c r="H21" s="26">
        <f t="shared" si="25"/>
        <v>145180</v>
      </c>
      <c r="I21" s="27">
        <f t="shared" si="26"/>
        <v>145180</v>
      </c>
      <c r="J21" s="41">
        <v>131760</v>
      </c>
      <c r="K21" s="46">
        <v>0.19</v>
      </c>
      <c r="L21" s="42">
        <f t="shared" si="7"/>
        <v>25034.400000000001</v>
      </c>
      <c r="M21" s="42">
        <f t="shared" si="8"/>
        <v>156794.4</v>
      </c>
      <c r="N21" s="43">
        <f t="shared" si="9"/>
        <v>156794.4</v>
      </c>
      <c r="O21" s="28">
        <v>45000</v>
      </c>
      <c r="P21" s="24">
        <v>0.19</v>
      </c>
      <c r="Q21" s="29">
        <f t="shared" si="27"/>
        <v>8550</v>
      </c>
      <c r="R21" s="29">
        <f t="shared" si="28"/>
        <v>53550</v>
      </c>
      <c r="S21" s="36">
        <f t="shared" si="29"/>
        <v>53550</v>
      </c>
      <c r="T21" s="50">
        <v>75300</v>
      </c>
      <c r="U21" s="51">
        <v>0.19</v>
      </c>
      <c r="V21" s="52">
        <f t="shared" si="13"/>
        <v>14307</v>
      </c>
      <c r="W21" s="52">
        <f t="shared" si="14"/>
        <v>89607</v>
      </c>
      <c r="X21" s="53">
        <f t="shared" si="15"/>
        <v>89607</v>
      </c>
      <c r="Y21" s="58">
        <v>75000</v>
      </c>
      <c r="Z21" s="59">
        <v>0.19</v>
      </c>
      <c r="AA21" s="60">
        <f t="shared" si="16"/>
        <v>14250</v>
      </c>
      <c r="AB21" s="60">
        <f t="shared" si="17"/>
        <v>89250</v>
      </c>
      <c r="AC21" s="61">
        <f t="shared" si="18"/>
        <v>89250</v>
      </c>
      <c r="AD21" s="41">
        <v>74500</v>
      </c>
      <c r="AE21" s="99">
        <v>0.19</v>
      </c>
      <c r="AF21" s="42">
        <f t="shared" si="19"/>
        <v>14155</v>
      </c>
      <c r="AG21" s="42">
        <f t="shared" si="20"/>
        <v>88655</v>
      </c>
      <c r="AH21" s="43">
        <f t="shared" si="21"/>
        <v>88655</v>
      </c>
      <c r="AI21" s="15">
        <f t="shared" si="0"/>
        <v>18</v>
      </c>
      <c r="AJ21" s="16" t="str">
        <f t="shared" si="1"/>
        <v xml:space="preserve">PANTALÓN. 
Parte superior elaborado en tela anti fluidos 90% poliéster, 10% acrílico, parte inferior en PVC calibre 12 impermeable. Talla única
</v>
      </c>
      <c r="AK21" s="17" t="str">
        <f t="shared" si="2"/>
        <v>UNIDAD</v>
      </c>
      <c r="AL21" s="17">
        <f t="shared" si="3"/>
        <v>1</v>
      </c>
      <c r="AM21" s="32">
        <f t="shared" si="23"/>
        <v>53550</v>
      </c>
      <c r="AN21" s="33">
        <f t="shared" si="22"/>
        <v>53550</v>
      </c>
    </row>
    <row r="22" spans="1:40" ht="12" customHeight="1" x14ac:dyDescent="0.2">
      <c r="A22" s="1">
        <v>19</v>
      </c>
      <c r="B22" s="6" t="s">
        <v>34</v>
      </c>
      <c r="C22" s="2" t="s">
        <v>37</v>
      </c>
      <c r="D22" s="3">
        <v>1</v>
      </c>
      <c r="E22" s="25">
        <v>80000</v>
      </c>
      <c r="F22" s="21">
        <v>0.19</v>
      </c>
      <c r="G22" s="26">
        <f t="shared" si="24"/>
        <v>15200</v>
      </c>
      <c r="H22" s="26">
        <f t="shared" si="25"/>
        <v>95200</v>
      </c>
      <c r="I22" s="27">
        <f t="shared" si="26"/>
        <v>95200</v>
      </c>
      <c r="J22" s="41">
        <v>86400</v>
      </c>
      <c r="K22" s="46">
        <v>0.19</v>
      </c>
      <c r="L22" s="42">
        <f t="shared" si="7"/>
        <v>16416</v>
      </c>
      <c r="M22" s="42">
        <f t="shared" si="8"/>
        <v>102816</v>
      </c>
      <c r="N22" s="43">
        <f t="shared" si="9"/>
        <v>102816</v>
      </c>
      <c r="O22" s="28">
        <v>65000</v>
      </c>
      <c r="P22" s="24">
        <v>0.19</v>
      </c>
      <c r="Q22" s="29">
        <f t="shared" si="27"/>
        <v>12350</v>
      </c>
      <c r="R22" s="29">
        <f t="shared" si="28"/>
        <v>77350</v>
      </c>
      <c r="S22" s="36">
        <f t="shared" si="29"/>
        <v>77350</v>
      </c>
      <c r="T22" s="50">
        <v>95800</v>
      </c>
      <c r="U22" s="51">
        <v>0.19</v>
      </c>
      <c r="V22" s="52">
        <f t="shared" si="13"/>
        <v>18202</v>
      </c>
      <c r="W22" s="52">
        <f t="shared" si="14"/>
        <v>114002</v>
      </c>
      <c r="X22" s="53">
        <f t="shared" si="15"/>
        <v>114002</v>
      </c>
      <c r="Y22" s="58">
        <v>95500</v>
      </c>
      <c r="Z22" s="59">
        <v>0.19</v>
      </c>
      <c r="AA22" s="60">
        <f t="shared" si="16"/>
        <v>18145</v>
      </c>
      <c r="AB22" s="60">
        <f t="shared" si="17"/>
        <v>113645</v>
      </c>
      <c r="AC22" s="61">
        <f t="shared" si="18"/>
        <v>113645</v>
      </c>
      <c r="AD22" s="41">
        <v>95000</v>
      </c>
      <c r="AE22" s="99">
        <v>0.19</v>
      </c>
      <c r="AF22" s="42">
        <f t="shared" si="19"/>
        <v>18050</v>
      </c>
      <c r="AG22" s="42">
        <f t="shared" si="20"/>
        <v>113050</v>
      </c>
      <c r="AH22" s="43">
        <f t="shared" si="21"/>
        <v>113050</v>
      </c>
      <c r="AI22" s="15">
        <f t="shared" si="0"/>
        <v>19</v>
      </c>
      <c r="AJ22" s="16" t="str">
        <f t="shared" si="1"/>
        <v xml:space="preserve">DELANTAL. 
Tipo escapulario, fabricado en PVC calibre 12, cuello redondo, con cinturones de amarre, impermeable. Talla única.
Presentación por unidad
</v>
      </c>
      <c r="AK22" s="17" t="str">
        <f t="shared" si="2"/>
        <v>UNIDAD</v>
      </c>
      <c r="AL22" s="17">
        <f t="shared" si="3"/>
        <v>1</v>
      </c>
      <c r="AM22" s="32">
        <f t="shared" si="23"/>
        <v>77350</v>
      </c>
      <c r="AN22" s="33">
        <f t="shared" si="22"/>
        <v>77350</v>
      </c>
    </row>
    <row r="23" spans="1:40" ht="12" customHeight="1" x14ac:dyDescent="0.2">
      <c r="A23" s="1">
        <v>20</v>
      </c>
      <c r="B23" s="6" t="s">
        <v>35</v>
      </c>
      <c r="C23" s="2" t="s">
        <v>37</v>
      </c>
      <c r="D23" s="3">
        <v>1</v>
      </c>
      <c r="E23" s="25">
        <v>120000</v>
      </c>
      <c r="F23" s="21">
        <v>0.19</v>
      </c>
      <c r="G23" s="26">
        <f t="shared" si="24"/>
        <v>22800</v>
      </c>
      <c r="H23" s="26">
        <f t="shared" si="25"/>
        <v>142800</v>
      </c>
      <c r="I23" s="27">
        <f t="shared" si="26"/>
        <v>142800</v>
      </c>
      <c r="J23" s="41">
        <v>129600</v>
      </c>
      <c r="K23" s="46">
        <v>0.19</v>
      </c>
      <c r="L23" s="42">
        <f t="shared" si="7"/>
        <v>24624</v>
      </c>
      <c r="M23" s="42">
        <f t="shared" si="8"/>
        <v>154224</v>
      </c>
      <c r="N23" s="43">
        <f t="shared" si="9"/>
        <v>154224</v>
      </c>
      <c r="O23" s="28">
        <v>45000</v>
      </c>
      <c r="P23" s="24">
        <v>0.19</v>
      </c>
      <c r="Q23" s="29">
        <f t="shared" si="27"/>
        <v>8550</v>
      </c>
      <c r="R23" s="29">
        <f t="shared" si="28"/>
        <v>53550</v>
      </c>
      <c r="S23" s="36">
        <f t="shared" si="29"/>
        <v>53550</v>
      </c>
      <c r="T23" s="50">
        <v>85300</v>
      </c>
      <c r="U23" s="51">
        <v>0.19</v>
      </c>
      <c r="V23" s="52">
        <f t="shared" si="13"/>
        <v>16207</v>
      </c>
      <c r="W23" s="52">
        <f t="shared" si="14"/>
        <v>101507</v>
      </c>
      <c r="X23" s="53">
        <f t="shared" si="15"/>
        <v>101507</v>
      </c>
      <c r="Y23" s="58">
        <v>85000</v>
      </c>
      <c r="Z23" s="59">
        <v>0.19</v>
      </c>
      <c r="AA23" s="60">
        <f t="shared" si="16"/>
        <v>16150</v>
      </c>
      <c r="AB23" s="60">
        <f t="shared" si="17"/>
        <v>101150</v>
      </c>
      <c r="AC23" s="61">
        <f t="shared" si="18"/>
        <v>101150</v>
      </c>
      <c r="AD23" s="41">
        <v>84500</v>
      </c>
      <c r="AE23" s="99">
        <v>0.19</v>
      </c>
      <c r="AF23" s="42">
        <f t="shared" si="19"/>
        <v>16055</v>
      </c>
      <c r="AG23" s="42">
        <f t="shared" si="20"/>
        <v>100555</v>
      </c>
      <c r="AH23" s="43">
        <f t="shared" si="21"/>
        <v>100555</v>
      </c>
      <c r="AI23" s="15">
        <f t="shared" si="0"/>
        <v>20</v>
      </c>
      <c r="AJ23" s="16" t="str">
        <f t="shared" si="1"/>
        <v xml:space="preserve">CAMISA. 
Elaborada en tela antifluido 90 % poliéster, 10% acrilato. Talla única.
Preentación por unidad
</v>
      </c>
      <c r="AK23" s="17" t="str">
        <f t="shared" si="2"/>
        <v>UNIDAD</v>
      </c>
      <c r="AL23" s="17">
        <f t="shared" si="3"/>
        <v>1</v>
      </c>
      <c r="AM23" s="32">
        <f t="shared" si="23"/>
        <v>53550</v>
      </c>
      <c r="AN23" s="33">
        <f t="shared" si="22"/>
        <v>53550</v>
      </c>
    </row>
    <row r="24" spans="1:40" ht="12" customHeight="1" x14ac:dyDescent="0.2">
      <c r="A24" s="1">
        <v>21</v>
      </c>
      <c r="B24" s="6" t="s">
        <v>36</v>
      </c>
      <c r="C24" s="2" t="s">
        <v>37</v>
      </c>
      <c r="D24" s="3">
        <v>1</v>
      </c>
      <c r="E24" s="25">
        <v>20000</v>
      </c>
      <c r="F24" s="21">
        <v>0.19</v>
      </c>
      <c r="G24" s="26">
        <f t="shared" si="24"/>
        <v>3800</v>
      </c>
      <c r="H24" s="26">
        <f t="shared" si="25"/>
        <v>23800</v>
      </c>
      <c r="I24" s="27">
        <f t="shared" si="26"/>
        <v>23800</v>
      </c>
      <c r="J24" s="41">
        <v>21600</v>
      </c>
      <c r="K24" s="46">
        <v>0.19</v>
      </c>
      <c r="L24" s="42">
        <f t="shared" si="7"/>
        <v>4104</v>
      </c>
      <c r="M24" s="42">
        <f t="shared" si="8"/>
        <v>25704</v>
      </c>
      <c r="N24" s="43">
        <f t="shared" si="9"/>
        <v>25704</v>
      </c>
      <c r="O24" s="28">
        <v>15000</v>
      </c>
      <c r="P24" s="24">
        <v>0.19</v>
      </c>
      <c r="Q24" s="29">
        <f t="shared" si="27"/>
        <v>2850</v>
      </c>
      <c r="R24" s="29">
        <f t="shared" si="28"/>
        <v>17850</v>
      </c>
      <c r="S24" s="36">
        <f t="shared" si="29"/>
        <v>17850</v>
      </c>
      <c r="T24" s="50">
        <v>35300</v>
      </c>
      <c r="U24" s="51">
        <v>0.19</v>
      </c>
      <c r="V24" s="52">
        <f t="shared" si="13"/>
        <v>6707</v>
      </c>
      <c r="W24" s="52">
        <f t="shared" si="14"/>
        <v>42007</v>
      </c>
      <c r="X24" s="53">
        <f t="shared" si="15"/>
        <v>42007</v>
      </c>
      <c r="Y24" s="58">
        <v>35000</v>
      </c>
      <c r="Z24" s="59">
        <v>0.19</v>
      </c>
      <c r="AA24" s="60">
        <f t="shared" si="16"/>
        <v>6650</v>
      </c>
      <c r="AB24" s="60">
        <f t="shared" si="17"/>
        <v>41650</v>
      </c>
      <c r="AC24" s="61">
        <f t="shared" si="18"/>
        <v>41650</v>
      </c>
      <c r="AD24" s="41">
        <v>34500</v>
      </c>
      <c r="AE24" s="99">
        <v>0.19</v>
      </c>
      <c r="AF24" s="42">
        <f t="shared" si="19"/>
        <v>6555</v>
      </c>
      <c r="AG24" s="42">
        <f t="shared" si="20"/>
        <v>41055</v>
      </c>
      <c r="AH24" s="43">
        <f t="shared" si="21"/>
        <v>41055</v>
      </c>
      <c r="AI24" s="15">
        <f t="shared" si="0"/>
        <v>21</v>
      </c>
      <c r="AJ24" s="16" t="str">
        <f t="shared" si="1"/>
        <v xml:space="preserve">GUANTES. 
Fabricados en nitrilo ﬂocado, ofreciendo efectiva protección al ataque químico y buena resistencia al daño mecánico talla única.
Presentación por unidad
</v>
      </c>
      <c r="AK24" s="17" t="str">
        <f t="shared" si="2"/>
        <v>UNIDAD</v>
      </c>
      <c r="AL24" s="17">
        <f t="shared" si="3"/>
        <v>1</v>
      </c>
      <c r="AM24" s="32">
        <f t="shared" si="23"/>
        <v>17850</v>
      </c>
      <c r="AN24" s="33">
        <f t="shared" si="22"/>
        <v>17850</v>
      </c>
    </row>
    <row r="25" spans="1:40" s="7" customFormat="1" ht="15.75" customHeight="1" thickBot="1" x14ac:dyDescent="0.25">
      <c r="A25" s="90"/>
      <c r="B25" s="90"/>
      <c r="C25" s="90"/>
      <c r="D25" s="90"/>
      <c r="E25" s="72" t="s">
        <v>11</v>
      </c>
      <c r="F25" s="73"/>
      <c r="G25" s="73"/>
      <c r="H25" s="73"/>
      <c r="I25" s="30">
        <f>SUM(I4:I24)</f>
        <v>3665904</v>
      </c>
      <c r="J25" s="82" t="s">
        <v>11</v>
      </c>
      <c r="K25" s="83"/>
      <c r="L25" s="83"/>
      <c r="M25" s="83"/>
      <c r="N25" s="44">
        <f>SUM(N4:N24)</f>
        <v>3959176.32</v>
      </c>
      <c r="O25" s="74" t="s">
        <v>11</v>
      </c>
      <c r="P25" s="75"/>
      <c r="Q25" s="75"/>
      <c r="R25" s="75"/>
      <c r="S25" s="37">
        <f>SUM(S4:S24)</f>
        <v>2176510</v>
      </c>
      <c r="T25" s="97" t="s">
        <v>11</v>
      </c>
      <c r="U25" s="98"/>
      <c r="V25" s="98"/>
      <c r="W25" s="98"/>
      <c r="X25" s="54">
        <f>SUM(X4:X24)</f>
        <v>1783481</v>
      </c>
      <c r="Y25" s="87" t="s">
        <v>11</v>
      </c>
      <c r="Z25" s="88"/>
      <c r="AA25" s="88"/>
      <c r="AB25" s="88"/>
      <c r="AC25" s="62">
        <f>SUM(AC4:AC24)</f>
        <v>1776326</v>
      </c>
      <c r="AD25" s="82" t="s">
        <v>11</v>
      </c>
      <c r="AE25" s="83"/>
      <c r="AF25" s="83"/>
      <c r="AG25" s="83"/>
      <c r="AH25" s="44">
        <f>SUM(AH4:AH24)</f>
        <v>1764401</v>
      </c>
      <c r="AI25" s="70" t="s">
        <v>7</v>
      </c>
      <c r="AJ25" s="71"/>
      <c r="AK25" s="71"/>
      <c r="AL25" s="71"/>
      <c r="AM25" s="71"/>
      <c r="AN25" s="34">
        <f>SUM(AN4:AN24)</f>
        <v>1420174</v>
      </c>
    </row>
    <row r="27" spans="1:40" x14ac:dyDescent="0.2">
      <c r="AN27" s="45">
        <v>49025340</v>
      </c>
    </row>
    <row r="29" spans="1:40" x14ac:dyDescent="0.2">
      <c r="AI29" s="63" t="s">
        <v>13</v>
      </c>
      <c r="AJ29" s="63"/>
      <c r="AK29" s="63"/>
      <c r="AL29" s="63"/>
      <c r="AM29" s="63"/>
      <c r="AN29" s="63"/>
    </row>
    <row r="30" spans="1:40" x14ac:dyDescent="0.2">
      <c r="AI30" s="63" t="s">
        <v>14</v>
      </c>
      <c r="AJ30" s="63"/>
      <c r="AK30" s="63"/>
      <c r="AL30" s="63"/>
      <c r="AM30" s="63"/>
      <c r="AN30" s="63"/>
    </row>
  </sheetData>
  <mergeCells count="22">
    <mergeCell ref="C1:AM1"/>
    <mergeCell ref="AI29:AN29"/>
    <mergeCell ref="A25:D25"/>
    <mergeCell ref="A2:A3"/>
    <mergeCell ref="B2:B3"/>
    <mergeCell ref="C2:C3"/>
    <mergeCell ref="D2:D3"/>
    <mergeCell ref="T2:X2"/>
    <mergeCell ref="T25:W25"/>
    <mergeCell ref="AD2:AH2"/>
    <mergeCell ref="AD25:AG25"/>
    <mergeCell ref="AI30:AN30"/>
    <mergeCell ref="O2:S2"/>
    <mergeCell ref="AI2:AN2"/>
    <mergeCell ref="AI25:AM25"/>
    <mergeCell ref="E25:H25"/>
    <mergeCell ref="O25:R25"/>
    <mergeCell ref="E2:I2"/>
    <mergeCell ref="J2:N2"/>
    <mergeCell ref="J25:M25"/>
    <mergeCell ref="Y2:AC2"/>
    <mergeCell ref="Y25:AB25"/>
  </mergeCells>
  <pageMargins left="0.7" right="0.7" top="0.75" bottom="0.75" header="0.3" footer="0.3"/>
  <pageSetup paperSize="2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 CONTRATOS</dc:creator>
  <cp:lastModifiedBy>CAMILA Moreno Sanchez</cp:lastModifiedBy>
  <cp:lastPrinted>2024-06-27T14:35:37Z</cp:lastPrinted>
  <dcterms:created xsi:type="dcterms:W3CDTF">2024-04-30T17:30:21Z</dcterms:created>
  <dcterms:modified xsi:type="dcterms:W3CDTF">2026-02-24T20:05:38Z</dcterms:modified>
</cp:coreProperties>
</file>