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C:\Users\jorge\OneDrive\Escritorio\Cortolima 2020\Proyectos\redes\Cotizaciones\"/>
    </mc:Choice>
  </mc:AlternateContent>
  <xr:revisionPtr revIDLastSave="0" documentId="8_{31F2E147-076E-4049-92C0-91EB806BA3A4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estudio de mercados 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9" i="6" l="1"/>
  <c r="Q20" i="6"/>
  <c r="Q21" i="6"/>
  <c r="Q66" i="6"/>
  <c r="Q67" i="6"/>
  <c r="Q68" i="6"/>
  <c r="Q97" i="6"/>
  <c r="N8" i="6" l="1"/>
  <c r="O8" i="6" s="1"/>
  <c r="P8" i="6" s="1"/>
  <c r="Q8" i="6" s="1"/>
  <c r="N9" i="6"/>
  <c r="O9" i="6" s="1"/>
  <c r="P9" i="6" s="1"/>
  <c r="Q9" i="6" s="1"/>
  <c r="N10" i="6"/>
  <c r="O10" i="6" s="1"/>
  <c r="P10" i="6" s="1"/>
  <c r="Q10" i="6" s="1"/>
  <c r="N11" i="6"/>
  <c r="O11" i="6" s="1"/>
  <c r="P11" i="6" s="1"/>
  <c r="Q11" i="6" s="1"/>
  <c r="N12" i="6"/>
  <c r="O12" i="6" s="1"/>
  <c r="P12" i="6" s="1"/>
  <c r="Q12" i="6" s="1"/>
  <c r="N13" i="6"/>
  <c r="O13" i="6" s="1"/>
  <c r="P13" i="6" s="1"/>
  <c r="Q13" i="6" s="1"/>
  <c r="N14" i="6"/>
  <c r="O14" i="6" s="1"/>
  <c r="P14" i="6" s="1"/>
  <c r="Q14" i="6" s="1"/>
  <c r="N15" i="6"/>
  <c r="O15" i="6" s="1"/>
  <c r="P15" i="6" s="1"/>
  <c r="Q15" i="6" s="1"/>
  <c r="N16" i="6"/>
  <c r="O16" i="6" s="1"/>
  <c r="P16" i="6" s="1"/>
  <c r="Q16" i="6" s="1"/>
  <c r="N17" i="6"/>
  <c r="O17" i="6" s="1"/>
  <c r="P17" i="6" s="1"/>
  <c r="Q17" i="6" s="1"/>
  <c r="N22" i="6"/>
  <c r="O22" i="6" s="1"/>
  <c r="N23" i="6"/>
  <c r="O23" i="6" s="1"/>
  <c r="P23" i="6" s="1"/>
  <c r="Q23" i="6" s="1"/>
  <c r="N24" i="6"/>
  <c r="O24" i="6" s="1"/>
  <c r="P24" i="6" s="1"/>
  <c r="Q24" i="6" s="1"/>
  <c r="N25" i="6"/>
  <c r="O25" i="6" s="1"/>
  <c r="P25" i="6" s="1"/>
  <c r="Q25" i="6" s="1"/>
  <c r="N26" i="6"/>
  <c r="O26" i="6" s="1"/>
  <c r="P26" i="6" s="1"/>
  <c r="Q26" i="6" s="1"/>
  <c r="N27" i="6"/>
  <c r="O27" i="6" s="1"/>
  <c r="P27" i="6" s="1"/>
  <c r="Q27" i="6" s="1"/>
  <c r="N28" i="6"/>
  <c r="O28" i="6" s="1"/>
  <c r="P28" i="6" s="1"/>
  <c r="Q28" i="6" s="1"/>
  <c r="N29" i="6"/>
  <c r="O29" i="6" s="1"/>
  <c r="P29" i="6" s="1"/>
  <c r="Q29" i="6" s="1"/>
  <c r="N30" i="6"/>
  <c r="O30" i="6" s="1"/>
  <c r="P30" i="6" s="1"/>
  <c r="Q30" i="6" s="1"/>
  <c r="N31" i="6"/>
  <c r="O31" i="6" s="1"/>
  <c r="P31" i="6" s="1"/>
  <c r="Q31" i="6" s="1"/>
  <c r="N32" i="6"/>
  <c r="O32" i="6" s="1"/>
  <c r="P32" i="6" s="1"/>
  <c r="Q32" i="6" s="1"/>
  <c r="N33" i="6"/>
  <c r="O33" i="6" s="1"/>
  <c r="P33" i="6" s="1"/>
  <c r="Q33" i="6" s="1"/>
  <c r="N34" i="6"/>
  <c r="O34" i="6" s="1"/>
  <c r="P34" i="6" s="1"/>
  <c r="Q34" i="6" s="1"/>
  <c r="N35" i="6"/>
  <c r="O35" i="6" s="1"/>
  <c r="P35" i="6" s="1"/>
  <c r="Q35" i="6" s="1"/>
  <c r="N36" i="6"/>
  <c r="O36" i="6" s="1"/>
  <c r="P36" i="6" s="1"/>
  <c r="Q36" i="6" s="1"/>
  <c r="N37" i="6"/>
  <c r="O37" i="6" s="1"/>
  <c r="P37" i="6" s="1"/>
  <c r="Q37" i="6" s="1"/>
  <c r="N38" i="6"/>
  <c r="O38" i="6"/>
  <c r="P38" i="6" s="1"/>
  <c r="Q38" i="6" s="1"/>
  <c r="N39" i="6"/>
  <c r="O39" i="6" s="1"/>
  <c r="P39" i="6" s="1"/>
  <c r="Q39" i="6" s="1"/>
  <c r="N40" i="6"/>
  <c r="O40" i="6" s="1"/>
  <c r="P40" i="6" s="1"/>
  <c r="Q40" i="6" s="1"/>
  <c r="N41" i="6"/>
  <c r="O41" i="6" s="1"/>
  <c r="P41" i="6" s="1"/>
  <c r="Q41" i="6" s="1"/>
  <c r="N42" i="6"/>
  <c r="O42" i="6" s="1"/>
  <c r="P42" i="6" s="1"/>
  <c r="Q42" i="6" s="1"/>
  <c r="N43" i="6"/>
  <c r="O43" i="6" s="1"/>
  <c r="P43" i="6" s="1"/>
  <c r="Q43" i="6" s="1"/>
  <c r="N44" i="6"/>
  <c r="O44" i="6" s="1"/>
  <c r="P44" i="6" s="1"/>
  <c r="Q44" i="6" s="1"/>
  <c r="N45" i="6"/>
  <c r="O45" i="6" s="1"/>
  <c r="P45" i="6" s="1"/>
  <c r="Q45" i="6" s="1"/>
  <c r="N46" i="6"/>
  <c r="O46" i="6" s="1"/>
  <c r="P46" i="6" s="1"/>
  <c r="Q46" i="6" s="1"/>
  <c r="N47" i="6"/>
  <c r="O47" i="6" s="1"/>
  <c r="P47" i="6" s="1"/>
  <c r="Q47" i="6" s="1"/>
  <c r="N48" i="6"/>
  <c r="O48" i="6" s="1"/>
  <c r="P48" i="6" s="1"/>
  <c r="Q48" i="6" s="1"/>
  <c r="N49" i="6"/>
  <c r="O49" i="6" s="1"/>
  <c r="P49" i="6" s="1"/>
  <c r="Q49" i="6" s="1"/>
  <c r="N50" i="6"/>
  <c r="O50" i="6" s="1"/>
  <c r="P50" i="6" s="1"/>
  <c r="Q50" i="6" s="1"/>
  <c r="N51" i="6"/>
  <c r="O51" i="6" s="1"/>
  <c r="P51" i="6" s="1"/>
  <c r="Q51" i="6" s="1"/>
  <c r="N52" i="6"/>
  <c r="O52" i="6" s="1"/>
  <c r="P52" i="6" s="1"/>
  <c r="Q52" i="6" s="1"/>
  <c r="N53" i="6"/>
  <c r="O53" i="6" s="1"/>
  <c r="P53" i="6" s="1"/>
  <c r="Q53" i="6" s="1"/>
  <c r="N54" i="6"/>
  <c r="O54" i="6" s="1"/>
  <c r="P54" i="6" s="1"/>
  <c r="Q54" i="6" s="1"/>
  <c r="N55" i="6"/>
  <c r="O55" i="6" s="1"/>
  <c r="P55" i="6" s="1"/>
  <c r="Q55" i="6" s="1"/>
  <c r="N56" i="6"/>
  <c r="O56" i="6" s="1"/>
  <c r="P56" i="6" s="1"/>
  <c r="Q56" i="6" s="1"/>
  <c r="N57" i="6"/>
  <c r="O57" i="6" s="1"/>
  <c r="P57" i="6" s="1"/>
  <c r="Q57" i="6" s="1"/>
  <c r="N58" i="6"/>
  <c r="O58" i="6" s="1"/>
  <c r="P58" i="6" s="1"/>
  <c r="Q58" i="6" s="1"/>
  <c r="N59" i="6"/>
  <c r="O59" i="6" s="1"/>
  <c r="P59" i="6" s="1"/>
  <c r="Q59" i="6" s="1"/>
  <c r="N60" i="6"/>
  <c r="O60" i="6" s="1"/>
  <c r="P60" i="6" s="1"/>
  <c r="Q60" i="6" s="1"/>
  <c r="N61" i="6"/>
  <c r="O61" i="6" s="1"/>
  <c r="P61" i="6" s="1"/>
  <c r="Q61" i="6" s="1"/>
  <c r="N62" i="6"/>
  <c r="O62" i="6" s="1"/>
  <c r="P62" i="6" s="1"/>
  <c r="Q62" i="6" s="1"/>
  <c r="N63" i="6"/>
  <c r="O63" i="6" s="1"/>
  <c r="P63" i="6" s="1"/>
  <c r="Q63" i="6" s="1"/>
  <c r="N64" i="6"/>
  <c r="O64" i="6" s="1"/>
  <c r="P64" i="6" s="1"/>
  <c r="Q64" i="6" s="1"/>
  <c r="N69" i="6"/>
  <c r="O69" i="6" s="1"/>
  <c r="N70" i="6"/>
  <c r="O70" i="6" s="1"/>
  <c r="N71" i="6"/>
  <c r="O71" i="6" s="1"/>
  <c r="P71" i="6" s="1"/>
  <c r="Q71" i="6" s="1"/>
  <c r="N72" i="6"/>
  <c r="O72" i="6" s="1"/>
  <c r="P72" i="6" s="1"/>
  <c r="Q72" i="6" s="1"/>
  <c r="N73" i="6"/>
  <c r="O73" i="6" s="1"/>
  <c r="P73" i="6" s="1"/>
  <c r="Q73" i="6" s="1"/>
  <c r="N74" i="6"/>
  <c r="O74" i="6" s="1"/>
  <c r="P74" i="6" s="1"/>
  <c r="Q74" i="6" s="1"/>
  <c r="N75" i="6"/>
  <c r="O75" i="6" s="1"/>
  <c r="P75" i="6" s="1"/>
  <c r="Q75" i="6" s="1"/>
  <c r="N76" i="6"/>
  <c r="O76" i="6" s="1"/>
  <c r="P76" i="6" s="1"/>
  <c r="Q76" i="6" s="1"/>
  <c r="N77" i="6"/>
  <c r="O77" i="6" s="1"/>
  <c r="P77" i="6" s="1"/>
  <c r="Q77" i="6" s="1"/>
  <c r="N78" i="6"/>
  <c r="O78" i="6" s="1"/>
  <c r="P78" i="6" s="1"/>
  <c r="Q78" i="6" s="1"/>
  <c r="N79" i="6"/>
  <c r="O79" i="6" s="1"/>
  <c r="P79" i="6" s="1"/>
  <c r="Q79" i="6" s="1"/>
  <c r="N80" i="6"/>
  <c r="O80" i="6" s="1"/>
  <c r="P80" i="6" s="1"/>
  <c r="Q80" i="6" s="1"/>
  <c r="N81" i="6"/>
  <c r="O81" i="6" s="1"/>
  <c r="P81" i="6" s="1"/>
  <c r="Q81" i="6" s="1"/>
  <c r="N82" i="6"/>
  <c r="O82" i="6" s="1"/>
  <c r="P82" i="6" s="1"/>
  <c r="Q82" i="6" s="1"/>
  <c r="N83" i="6"/>
  <c r="O83" i="6" s="1"/>
  <c r="P83" i="6" s="1"/>
  <c r="Q83" i="6" s="1"/>
  <c r="N84" i="6"/>
  <c r="O84" i="6" s="1"/>
  <c r="P84" i="6" s="1"/>
  <c r="Q84" i="6" s="1"/>
  <c r="N85" i="6"/>
  <c r="O85" i="6" s="1"/>
  <c r="P85" i="6" s="1"/>
  <c r="Q85" i="6" s="1"/>
  <c r="N86" i="6"/>
  <c r="O86" i="6" s="1"/>
  <c r="P86" i="6" s="1"/>
  <c r="Q86" i="6" s="1"/>
  <c r="N87" i="6"/>
  <c r="O87" i="6" s="1"/>
  <c r="P87" i="6" s="1"/>
  <c r="Q87" i="6" s="1"/>
  <c r="N88" i="6"/>
  <c r="O88" i="6" s="1"/>
  <c r="P88" i="6" s="1"/>
  <c r="Q88" i="6" s="1"/>
  <c r="N89" i="6"/>
  <c r="O89" i="6" s="1"/>
  <c r="P89" i="6" s="1"/>
  <c r="Q89" i="6" s="1"/>
  <c r="N90" i="6"/>
  <c r="O90" i="6" s="1"/>
  <c r="P90" i="6" s="1"/>
  <c r="Q90" i="6" s="1"/>
  <c r="N91" i="6"/>
  <c r="O91" i="6" s="1"/>
  <c r="P91" i="6" s="1"/>
  <c r="Q91" i="6" s="1"/>
  <c r="N92" i="6"/>
  <c r="O92" i="6" s="1"/>
  <c r="P92" i="6" s="1"/>
  <c r="Q92" i="6" s="1"/>
  <c r="N93" i="6"/>
  <c r="O93" i="6" s="1"/>
  <c r="P93" i="6" s="1"/>
  <c r="Q93" i="6" s="1"/>
  <c r="N94" i="6"/>
  <c r="O94" i="6" s="1"/>
  <c r="P94" i="6" s="1"/>
  <c r="Q94" i="6" s="1"/>
  <c r="N96" i="6"/>
  <c r="O96" i="6" s="1"/>
  <c r="P96" i="6" s="1"/>
  <c r="Q96" i="6" s="1"/>
  <c r="N98" i="6"/>
  <c r="O98" i="6" s="1"/>
  <c r="P98" i="6" s="1"/>
  <c r="Q98" i="6" s="1"/>
  <c r="N99" i="6"/>
  <c r="O99" i="6" s="1"/>
  <c r="P99" i="6" s="1"/>
  <c r="Q99" i="6" s="1"/>
  <c r="N100" i="6"/>
  <c r="O100" i="6" s="1"/>
  <c r="P100" i="6" s="1"/>
  <c r="Q100" i="6" s="1"/>
  <c r="N101" i="6"/>
  <c r="O101" i="6" s="1"/>
  <c r="P101" i="6" s="1"/>
  <c r="Q101" i="6" s="1"/>
  <c r="N95" i="6"/>
  <c r="O95" i="6" s="1"/>
  <c r="P95" i="6" s="1"/>
  <c r="Q95" i="6" s="1"/>
  <c r="N102" i="6"/>
  <c r="O102" i="6" s="1"/>
  <c r="P102" i="6" s="1"/>
  <c r="Q102" i="6" s="1"/>
  <c r="N103" i="6"/>
  <c r="O103" i="6" s="1"/>
  <c r="P103" i="6" s="1"/>
  <c r="Q103" i="6" s="1"/>
  <c r="N104" i="6"/>
  <c r="O104" i="6" s="1"/>
  <c r="P104" i="6" s="1"/>
  <c r="Q104" i="6" s="1"/>
  <c r="N105" i="6"/>
  <c r="O105" i="6" s="1"/>
  <c r="P105" i="6" s="1"/>
  <c r="Q105" i="6" s="1"/>
  <c r="O106" i="6"/>
  <c r="P106" i="6" s="1"/>
  <c r="N5" i="6"/>
  <c r="O5" i="6" s="1"/>
  <c r="P5" i="6" s="1"/>
  <c r="Q5" i="6" s="1"/>
  <c r="N6" i="6"/>
  <c r="O6" i="6" s="1"/>
  <c r="P6" i="6" s="1"/>
  <c r="Q6" i="6" s="1"/>
  <c r="N7" i="6"/>
  <c r="O7" i="6" s="1"/>
  <c r="P7" i="6" s="1"/>
  <c r="Q7" i="6" s="1"/>
  <c r="N4" i="6"/>
  <c r="O4" i="6" s="1"/>
  <c r="I70" i="6"/>
  <c r="J70" i="6" s="1"/>
  <c r="L70" i="6"/>
  <c r="M70" i="6" s="1"/>
  <c r="I71" i="6"/>
  <c r="J71" i="6" s="1"/>
  <c r="L71" i="6"/>
  <c r="M71" i="6" s="1"/>
  <c r="I72" i="6"/>
  <c r="J72" i="6" s="1"/>
  <c r="L72" i="6"/>
  <c r="M72" i="6" s="1"/>
  <c r="I73" i="6"/>
  <c r="J73" i="6" s="1"/>
  <c r="L73" i="6"/>
  <c r="M73" i="6" s="1"/>
  <c r="I74" i="6"/>
  <c r="J74" i="6" s="1"/>
  <c r="L74" i="6"/>
  <c r="M74" i="6" s="1"/>
  <c r="I75" i="6"/>
  <c r="J75" i="6" s="1"/>
  <c r="L75" i="6"/>
  <c r="M75" i="6" s="1"/>
  <c r="I76" i="6"/>
  <c r="J76" i="6" s="1"/>
  <c r="L76" i="6"/>
  <c r="M76" i="6" s="1"/>
  <c r="I77" i="6"/>
  <c r="J77" i="6" s="1"/>
  <c r="L77" i="6"/>
  <c r="M77" i="6" s="1"/>
  <c r="I78" i="6"/>
  <c r="J78" i="6" s="1"/>
  <c r="L78" i="6"/>
  <c r="M78" i="6" s="1"/>
  <c r="I79" i="6"/>
  <c r="J79" i="6" s="1"/>
  <c r="L79" i="6"/>
  <c r="M79" i="6" s="1"/>
  <c r="I80" i="6"/>
  <c r="J80" i="6" s="1"/>
  <c r="L80" i="6"/>
  <c r="M80" i="6" s="1"/>
  <c r="I81" i="6"/>
  <c r="J81" i="6" s="1"/>
  <c r="L81" i="6"/>
  <c r="M81" i="6" s="1"/>
  <c r="I82" i="6"/>
  <c r="J82" i="6" s="1"/>
  <c r="L82" i="6"/>
  <c r="M82" i="6" s="1"/>
  <c r="I83" i="6"/>
  <c r="J83" i="6" s="1"/>
  <c r="L83" i="6"/>
  <c r="M83" i="6" s="1"/>
  <c r="I84" i="6"/>
  <c r="J84" i="6" s="1"/>
  <c r="L84" i="6"/>
  <c r="M84" i="6" s="1"/>
  <c r="I85" i="6"/>
  <c r="J85" i="6" s="1"/>
  <c r="L85" i="6"/>
  <c r="M85" i="6" s="1"/>
  <c r="I86" i="6"/>
  <c r="J86" i="6" s="1"/>
  <c r="L86" i="6"/>
  <c r="M86" i="6" s="1"/>
  <c r="I87" i="6"/>
  <c r="J87" i="6" s="1"/>
  <c r="L87" i="6"/>
  <c r="M87" i="6" s="1"/>
  <c r="I88" i="6"/>
  <c r="J88" i="6" s="1"/>
  <c r="L88" i="6"/>
  <c r="M88" i="6" s="1"/>
  <c r="I89" i="6"/>
  <c r="J89" i="6" s="1"/>
  <c r="L89" i="6"/>
  <c r="M89" i="6" s="1"/>
  <c r="I90" i="6"/>
  <c r="J90" i="6" s="1"/>
  <c r="L90" i="6"/>
  <c r="M90" i="6" s="1"/>
  <c r="I91" i="6"/>
  <c r="J91" i="6" s="1"/>
  <c r="L91" i="6"/>
  <c r="M91" i="6" s="1"/>
  <c r="I92" i="6"/>
  <c r="J92" i="6" s="1"/>
  <c r="L92" i="6"/>
  <c r="M92" i="6" s="1"/>
  <c r="I93" i="6"/>
  <c r="J93" i="6" s="1"/>
  <c r="L93" i="6"/>
  <c r="M93" i="6" s="1"/>
  <c r="I94" i="6"/>
  <c r="J94" i="6" s="1"/>
  <c r="L94" i="6"/>
  <c r="M94" i="6" s="1"/>
  <c r="I96" i="6"/>
  <c r="J96" i="6" s="1"/>
  <c r="L96" i="6"/>
  <c r="M96" i="6" s="1"/>
  <c r="I98" i="6"/>
  <c r="J98" i="6" s="1"/>
  <c r="L98" i="6"/>
  <c r="M98" i="6" s="1"/>
  <c r="I99" i="6"/>
  <c r="J99" i="6" s="1"/>
  <c r="L99" i="6"/>
  <c r="M99" i="6" s="1"/>
  <c r="I100" i="6"/>
  <c r="J100" i="6" s="1"/>
  <c r="L100" i="6"/>
  <c r="M100" i="6" s="1"/>
  <c r="I101" i="6"/>
  <c r="J101" i="6" s="1"/>
  <c r="L101" i="6"/>
  <c r="M101" i="6" s="1"/>
  <c r="I95" i="6"/>
  <c r="J95" i="6" s="1"/>
  <c r="L95" i="6"/>
  <c r="M95" i="6" s="1"/>
  <c r="I102" i="6"/>
  <c r="J102" i="6" s="1"/>
  <c r="L102" i="6"/>
  <c r="M102" i="6" s="1"/>
  <c r="I103" i="6"/>
  <c r="J103" i="6" s="1"/>
  <c r="L103" i="6"/>
  <c r="M103" i="6" s="1"/>
  <c r="I104" i="6"/>
  <c r="J104" i="6" s="1"/>
  <c r="L104" i="6"/>
  <c r="M104" i="6" s="1"/>
  <c r="I105" i="6"/>
  <c r="J105" i="6" s="1"/>
  <c r="L105" i="6"/>
  <c r="M105" i="6" s="1"/>
  <c r="I106" i="6"/>
  <c r="J106" i="6" s="1"/>
  <c r="L106" i="6"/>
  <c r="M106" i="6" s="1"/>
  <c r="L69" i="6"/>
  <c r="I69" i="6"/>
  <c r="I23" i="6"/>
  <c r="J23" i="6" s="1"/>
  <c r="L23" i="6"/>
  <c r="M23" i="6" s="1"/>
  <c r="I24" i="6"/>
  <c r="J24" i="6" s="1"/>
  <c r="L24" i="6"/>
  <c r="I25" i="6"/>
  <c r="J25" i="6" s="1"/>
  <c r="L25" i="6"/>
  <c r="M25" i="6" s="1"/>
  <c r="I26" i="6"/>
  <c r="J26" i="6" s="1"/>
  <c r="L26" i="6"/>
  <c r="M26" i="6" s="1"/>
  <c r="I27" i="6"/>
  <c r="J27" i="6" s="1"/>
  <c r="L27" i="6"/>
  <c r="M27" i="6" s="1"/>
  <c r="I28" i="6"/>
  <c r="J28" i="6" s="1"/>
  <c r="L28" i="6"/>
  <c r="M28" i="6" s="1"/>
  <c r="I29" i="6"/>
  <c r="J29" i="6" s="1"/>
  <c r="L29" i="6"/>
  <c r="M29" i="6" s="1"/>
  <c r="I30" i="6"/>
  <c r="J30" i="6" s="1"/>
  <c r="L30" i="6"/>
  <c r="M30" i="6" s="1"/>
  <c r="I31" i="6"/>
  <c r="J31" i="6" s="1"/>
  <c r="L31" i="6"/>
  <c r="M31" i="6" s="1"/>
  <c r="I32" i="6"/>
  <c r="J32" i="6" s="1"/>
  <c r="L32" i="6"/>
  <c r="M32" i="6" s="1"/>
  <c r="I33" i="6"/>
  <c r="J33" i="6" s="1"/>
  <c r="L33" i="6"/>
  <c r="M33" i="6" s="1"/>
  <c r="I34" i="6"/>
  <c r="J34" i="6" s="1"/>
  <c r="L34" i="6"/>
  <c r="M34" i="6" s="1"/>
  <c r="I35" i="6"/>
  <c r="J35" i="6" s="1"/>
  <c r="L35" i="6"/>
  <c r="M35" i="6" s="1"/>
  <c r="I36" i="6"/>
  <c r="J36" i="6" s="1"/>
  <c r="L36" i="6"/>
  <c r="M36" i="6" s="1"/>
  <c r="I37" i="6"/>
  <c r="J37" i="6" s="1"/>
  <c r="L37" i="6"/>
  <c r="M37" i="6" s="1"/>
  <c r="I38" i="6"/>
  <c r="J38" i="6" s="1"/>
  <c r="L38" i="6"/>
  <c r="M38" i="6" s="1"/>
  <c r="I39" i="6"/>
  <c r="J39" i="6" s="1"/>
  <c r="L39" i="6"/>
  <c r="M39" i="6" s="1"/>
  <c r="I40" i="6"/>
  <c r="J40" i="6" s="1"/>
  <c r="L40" i="6"/>
  <c r="M40" i="6" s="1"/>
  <c r="I41" i="6"/>
  <c r="J41" i="6" s="1"/>
  <c r="L41" i="6"/>
  <c r="M41" i="6" s="1"/>
  <c r="I42" i="6"/>
  <c r="J42" i="6" s="1"/>
  <c r="L42" i="6"/>
  <c r="M42" i="6" s="1"/>
  <c r="I43" i="6"/>
  <c r="J43" i="6" s="1"/>
  <c r="L43" i="6"/>
  <c r="M43" i="6" s="1"/>
  <c r="I44" i="6"/>
  <c r="J44" i="6" s="1"/>
  <c r="L44" i="6"/>
  <c r="M44" i="6" s="1"/>
  <c r="I45" i="6"/>
  <c r="J45" i="6" s="1"/>
  <c r="L45" i="6"/>
  <c r="M45" i="6" s="1"/>
  <c r="I46" i="6"/>
  <c r="J46" i="6" s="1"/>
  <c r="L46" i="6"/>
  <c r="M46" i="6" s="1"/>
  <c r="I47" i="6"/>
  <c r="J47" i="6" s="1"/>
  <c r="L47" i="6"/>
  <c r="M47" i="6" s="1"/>
  <c r="I48" i="6"/>
  <c r="J48" i="6" s="1"/>
  <c r="L48" i="6"/>
  <c r="M48" i="6" s="1"/>
  <c r="I49" i="6"/>
  <c r="J49" i="6" s="1"/>
  <c r="L49" i="6"/>
  <c r="M49" i="6" s="1"/>
  <c r="I50" i="6"/>
  <c r="J50" i="6" s="1"/>
  <c r="L50" i="6"/>
  <c r="M50" i="6" s="1"/>
  <c r="I51" i="6"/>
  <c r="J51" i="6" s="1"/>
  <c r="L51" i="6"/>
  <c r="M51" i="6" s="1"/>
  <c r="I52" i="6"/>
  <c r="J52" i="6" s="1"/>
  <c r="L52" i="6"/>
  <c r="M52" i="6" s="1"/>
  <c r="I53" i="6"/>
  <c r="J53" i="6" s="1"/>
  <c r="L53" i="6"/>
  <c r="M53" i="6" s="1"/>
  <c r="I54" i="6"/>
  <c r="J54" i="6" s="1"/>
  <c r="L54" i="6"/>
  <c r="M54" i="6" s="1"/>
  <c r="I55" i="6"/>
  <c r="J55" i="6" s="1"/>
  <c r="L55" i="6"/>
  <c r="M55" i="6" s="1"/>
  <c r="I56" i="6"/>
  <c r="J56" i="6" s="1"/>
  <c r="L56" i="6"/>
  <c r="M56" i="6" s="1"/>
  <c r="I57" i="6"/>
  <c r="J57" i="6" s="1"/>
  <c r="L57" i="6"/>
  <c r="M57" i="6" s="1"/>
  <c r="I58" i="6"/>
  <c r="J58" i="6" s="1"/>
  <c r="L58" i="6"/>
  <c r="M58" i="6" s="1"/>
  <c r="I59" i="6"/>
  <c r="J59" i="6" s="1"/>
  <c r="L59" i="6"/>
  <c r="M59" i="6" s="1"/>
  <c r="I60" i="6"/>
  <c r="J60" i="6" s="1"/>
  <c r="L60" i="6"/>
  <c r="M60" i="6" s="1"/>
  <c r="I61" i="6"/>
  <c r="J61" i="6" s="1"/>
  <c r="L61" i="6"/>
  <c r="M61" i="6" s="1"/>
  <c r="I62" i="6"/>
  <c r="J62" i="6" s="1"/>
  <c r="L62" i="6"/>
  <c r="M62" i="6" s="1"/>
  <c r="I63" i="6"/>
  <c r="J63" i="6" s="1"/>
  <c r="L63" i="6"/>
  <c r="M63" i="6" s="1"/>
  <c r="I64" i="6"/>
  <c r="J64" i="6" s="1"/>
  <c r="L64" i="6"/>
  <c r="M64" i="6" s="1"/>
  <c r="L22" i="6"/>
  <c r="M22" i="6" s="1"/>
  <c r="I22" i="6"/>
  <c r="I5" i="6"/>
  <c r="J5" i="6" s="1"/>
  <c r="L5" i="6"/>
  <c r="M5" i="6" s="1"/>
  <c r="I6" i="6"/>
  <c r="J6" i="6" s="1"/>
  <c r="L6" i="6"/>
  <c r="M6" i="6" s="1"/>
  <c r="I7" i="6"/>
  <c r="J7" i="6" s="1"/>
  <c r="L7" i="6"/>
  <c r="M7" i="6" s="1"/>
  <c r="I8" i="6"/>
  <c r="J8" i="6" s="1"/>
  <c r="L8" i="6"/>
  <c r="M8" i="6" s="1"/>
  <c r="I9" i="6"/>
  <c r="J9" i="6" s="1"/>
  <c r="L9" i="6"/>
  <c r="M9" i="6" s="1"/>
  <c r="I10" i="6"/>
  <c r="J10" i="6" s="1"/>
  <c r="L10" i="6"/>
  <c r="M10" i="6" s="1"/>
  <c r="I11" i="6"/>
  <c r="J11" i="6" s="1"/>
  <c r="L11" i="6"/>
  <c r="M11" i="6" s="1"/>
  <c r="I12" i="6"/>
  <c r="J12" i="6" s="1"/>
  <c r="L12" i="6"/>
  <c r="M12" i="6" s="1"/>
  <c r="I13" i="6"/>
  <c r="J13" i="6" s="1"/>
  <c r="L13" i="6"/>
  <c r="M13" i="6" s="1"/>
  <c r="I14" i="6"/>
  <c r="J14" i="6" s="1"/>
  <c r="L14" i="6"/>
  <c r="M14" i="6" s="1"/>
  <c r="I15" i="6"/>
  <c r="J15" i="6" s="1"/>
  <c r="L15" i="6"/>
  <c r="M15" i="6" s="1"/>
  <c r="I16" i="6"/>
  <c r="J16" i="6" s="1"/>
  <c r="L16" i="6"/>
  <c r="M16" i="6" s="1"/>
  <c r="I17" i="6"/>
  <c r="J17" i="6" s="1"/>
  <c r="L17" i="6"/>
  <c r="M17" i="6" s="1"/>
  <c r="L4" i="6"/>
  <c r="M4" i="6" s="1"/>
  <c r="I4" i="6"/>
  <c r="J4" i="6" s="1"/>
  <c r="F106" i="6"/>
  <c r="G106" i="6" s="1"/>
  <c r="F105" i="6"/>
  <c r="G105" i="6" s="1"/>
  <c r="F104" i="6"/>
  <c r="G104" i="6" s="1"/>
  <c r="F103" i="6"/>
  <c r="G103" i="6" s="1"/>
  <c r="F102" i="6"/>
  <c r="G102" i="6" s="1"/>
  <c r="F95" i="6"/>
  <c r="G95" i="6" s="1"/>
  <c r="F101" i="6"/>
  <c r="G101" i="6" s="1"/>
  <c r="F100" i="6"/>
  <c r="G100" i="6" s="1"/>
  <c r="F99" i="6"/>
  <c r="G99" i="6" s="1"/>
  <c r="F98" i="6"/>
  <c r="G98" i="6" s="1"/>
  <c r="F96" i="6"/>
  <c r="G96" i="6" s="1"/>
  <c r="F94" i="6"/>
  <c r="G94" i="6" s="1"/>
  <c r="F93" i="6"/>
  <c r="G93" i="6" s="1"/>
  <c r="F92" i="6"/>
  <c r="G92" i="6" s="1"/>
  <c r="F91" i="6"/>
  <c r="G91" i="6" s="1"/>
  <c r="F90" i="6"/>
  <c r="G90" i="6" s="1"/>
  <c r="F89" i="6"/>
  <c r="G89" i="6" s="1"/>
  <c r="F88" i="6"/>
  <c r="G88" i="6" s="1"/>
  <c r="F87" i="6"/>
  <c r="G87" i="6" s="1"/>
  <c r="F86" i="6"/>
  <c r="G86" i="6" s="1"/>
  <c r="F85" i="6"/>
  <c r="G85" i="6" s="1"/>
  <c r="F84" i="6"/>
  <c r="G84" i="6" s="1"/>
  <c r="F83" i="6"/>
  <c r="G83" i="6" s="1"/>
  <c r="F82" i="6"/>
  <c r="G82" i="6" s="1"/>
  <c r="F81" i="6"/>
  <c r="G81" i="6" s="1"/>
  <c r="F80" i="6"/>
  <c r="G80" i="6" s="1"/>
  <c r="F79" i="6"/>
  <c r="G79" i="6" s="1"/>
  <c r="F78" i="6"/>
  <c r="G78" i="6" s="1"/>
  <c r="F77" i="6"/>
  <c r="G77" i="6" s="1"/>
  <c r="F76" i="6"/>
  <c r="G76" i="6" s="1"/>
  <c r="F75" i="6"/>
  <c r="G75" i="6" s="1"/>
  <c r="F74" i="6"/>
  <c r="G74" i="6" s="1"/>
  <c r="F73" i="6"/>
  <c r="G73" i="6" s="1"/>
  <c r="F72" i="6"/>
  <c r="G72" i="6" s="1"/>
  <c r="F71" i="6"/>
  <c r="G71" i="6" s="1"/>
  <c r="F70" i="6"/>
  <c r="G70" i="6" s="1"/>
  <c r="F69" i="6"/>
  <c r="G69" i="6" s="1"/>
  <c r="J22" i="6"/>
  <c r="F64" i="6"/>
  <c r="G64" i="6" s="1"/>
  <c r="F63" i="6"/>
  <c r="G63" i="6" s="1"/>
  <c r="F62" i="6"/>
  <c r="G62" i="6" s="1"/>
  <c r="F61" i="6"/>
  <c r="G61" i="6" s="1"/>
  <c r="F60" i="6"/>
  <c r="G60" i="6" s="1"/>
  <c r="F59" i="6"/>
  <c r="G59" i="6" s="1"/>
  <c r="F58" i="6"/>
  <c r="G58" i="6" s="1"/>
  <c r="F57" i="6"/>
  <c r="G57" i="6" s="1"/>
  <c r="F56" i="6"/>
  <c r="G56" i="6" s="1"/>
  <c r="F55" i="6"/>
  <c r="G55" i="6" s="1"/>
  <c r="F54" i="6"/>
  <c r="G54" i="6" s="1"/>
  <c r="F53" i="6"/>
  <c r="G53" i="6" s="1"/>
  <c r="F52" i="6"/>
  <c r="G52" i="6" s="1"/>
  <c r="F51" i="6"/>
  <c r="G51" i="6" s="1"/>
  <c r="F50" i="6"/>
  <c r="G50" i="6" s="1"/>
  <c r="F49" i="6"/>
  <c r="G49" i="6" s="1"/>
  <c r="F48" i="6"/>
  <c r="G48" i="6" s="1"/>
  <c r="F47" i="6"/>
  <c r="G47" i="6" s="1"/>
  <c r="F46" i="6"/>
  <c r="G46" i="6" s="1"/>
  <c r="F45" i="6"/>
  <c r="G45" i="6" s="1"/>
  <c r="F44" i="6"/>
  <c r="G44" i="6" s="1"/>
  <c r="F43" i="6"/>
  <c r="G43" i="6" s="1"/>
  <c r="F42" i="6"/>
  <c r="G42" i="6" s="1"/>
  <c r="F41" i="6"/>
  <c r="G41" i="6" s="1"/>
  <c r="F40" i="6"/>
  <c r="G40" i="6" s="1"/>
  <c r="F39" i="6"/>
  <c r="G39" i="6" s="1"/>
  <c r="F38" i="6"/>
  <c r="G38" i="6" s="1"/>
  <c r="F37" i="6"/>
  <c r="G37" i="6" s="1"/>
  <c r="F36" i="6"/>
  <c r="G36" i="6" s="1"/>
  <c r="F35" i="6"/>
  <c r="G35" i="6" s="1"/>
  <c r="F34" i="6"/>
  <c r="G34" i="6" s="1"/>
  <c r="F33" i="6"/>
  <c r="G33" i="6" s="1"/>
  <c r="F32" i="6"/>
  <c r="G32" i="6" s="1"/>
  <c r="F31" i="6"/>
  <c r="G31" i="6" s="1"/>
  <c r="F30" i="6"/>
  <c r="G30" i="6" s="1"/>
  <c r="F29" i="6"/>
  <c r="G29" i="6" s="1"/>
  <c r="F28" i="6"/>
  <c r="G28" i="6" s="1"/>
  <c r="F27" i="6"/>
  <c r="G27" i="6" s="1"/>
  <c r="F26" i="6"/>
  <c r="G26" i="6" s="1"/>
  <c r="F25" i="6"/>
  <c r="G25" i="6" s="1"/>
  <c r="F24" i="6"/>
  <c r="G24" i="6" s="1"/>
  <c r="F23" i="6"/>
  <c r="G23" i="6" s="1"/>
  <c r="F22" i="6"/>
  <c r="F17" i="6"/>
  <c r="G17" i="6" s="1"/>
  <c r="F16" i="6"/>
  <c r="G16" i="6" s="1"/>
  <c r="F15" i="6"/>
  <c r="G15" i="6" s="1"/>
  <c r="F14" i="6"/>
  <c r="G14" i="6" s="1"/>
  <c r="F13" i="6"/>
  <c r="G13" i="6" s="1"/>
  <c r="F12" i="6"/>
  <c r="G12" i="6" s="1"/>
  <c r="F11" i="6"/>
  <c r="G11" i="6" s="1"/>
  <c r="F10" i="6"/>
  <c r="G10" i="6" s="1"/>
  <c r="F9" i="6"/>
  <c r="G9" i="6" s="1"/>
  <c r="F8" i="6"/>
  <c r="G8" i="6" s="1"/>
  <c r="F7" i="6"/>
  <c r="G7" i="6" s="1"/>
  <c r="F6" i="6"/>
  <c r="G6" i="6" s="1"/>
  <c r="F5" i="6"/>
  <c r="G5" i="6" s="1"/>
  <c r="F4" i="6"/>
  <c r="G4" i="6" s="1"/>
  <c r="P69" i="6" l="1"/>
  <c r="Q69" i="6" s="1"/>
  <c r="O111" i="6"/>
  <c r="L111" i="6"/>
  <c r="M111" i="6" s="1"/>
  <c r="J69" i="6"/>
  <c r="I111" i="6"/>
  <c r="P22" i="6"/>
  <c r="Q22" i="6" s="1"/>
  <c r="O65" i="6"/>
  <c r="P65" i="6" s="1"/>
  <c r="Q65" i="6" s="1"/>
  <c r="P70" i="6"/>
  <c r="Q70" i="6" s="1"/>
  <c r="G111" i="6"/>
  <c r="O18" i="6"/>
  <c r="P18" i="6" s="1"/>
  <c r="Q18" i="6" s="1"/>
  <c r="P4" i="6"/>
  <c r="Q4" i="6" s="1"/>
  <c r="F18" i="6"/>
  <c r="G18" i="6" s="1"/>
  <c r="F65" i="6"/>
  <c r="G65" i="6" s="1"/>
  <c r="F111" i="6"/>
  <c r="G22" i="6"/>
  <c r="M69" i="6"/>
  <c r="I18" i="6"/>
  <c r="J18" i="6" s="1"/>
  <c r="L65" i="6"/>
  <c r="M65" i="6" s="1"/>
  <c r="M24" i="6"/>
  <c r="I65" i="6"/>
  <c r="J65" i="6" s="1"/>
  <c r="L18" i="6"/>
  <c r="M18" i="6" s="1"/>
  <c r="O112" i="6" l="1"/>
  <c r="P111" i="6"/>
  <c r="Q111" i="6" s="1"/>
  <c r="R111" i="6" s="1"/>
  <c r="I112" i="6"/>
  <c r="J111" i="6"/>
  <c r="J112" i="6" s="1"/>
  <c r="L112" i="6"/>
  <c r="M112" i="6"/>
  <c r="P112" i="6" l="1"/>
  <c r="L113" i="6"/>
  <c r="I113" i="6"/>
  <c r="Q112" i="6" l="1"/>
  <c r="O113" i="6"/>
</calcChain>
</file>

<file path=xl/sharedStrings.xml><?xml version="1.0" encoding="utf-8"?>
<sst xmlns="http://schemas.openxmlformats.org/spreadsheetml/2006/main" count="298" uniqueCount="165">
  <si>
    <t>Bolsas negras</t>
  </si>
  <si>
    <t>polietileno de alta densidad polipropileno</t>
  </si>
  <si>
    <t xml:space="preserve">Guadaña </t>
  </si>
  <si>
    <t>Guadañas de combustión</t>
  </si>
  <si>
    <t>pacas de agua</t>
  </si>
  <si>
    <t>bolsas de agua en plastico</t>
  </si>
  <si>
    <t>tablas de madera</t>
  </si>
  <si>
    <t xml:space="preserve">tabla de madera cepillada </t>
  </si>
  <si>
    <t>caja de grapas</t>
  </si>
  <si>
    <t>en Acero para madera</t>
  </si>
  <si>
    <t>Caja puntillas</t>
  </si>
  <si>
    <t>Lamparas solares</t>
  </si>
  <si>
    <t>panel solar fotovoltaico convierte la radiación solar en energía eléctrica, para cargar la batería.</t>
  </si>
  <si>
    <t>Puntos Ecologicos</t>
  </si>
  <si>
    <t>Caneca de cuerpo cilíndrico o cónico con tapa tipo vaivén y mecanismo de agarre, elaborada en polietileno con alta resistencia a la deformación y ruptura. Se deben presentar en tres colores, Verde, Azul y Gris. Marcadas con el logo referente al residuo a contener así: Residuos Orgánicos, Residuos Inorgánicos y Reciclable.</t>
  </si>
  <si>
    <t>Bulto Cemento</t>
  </si>
  <si>
    <t xml:space="preserve">Cemento </t>
  </si>
  <si>
    <t>Viajes de Arena</t>
  </si>
  <si>
    <t xml:space="preserve">Arena para mezcla </t>
  </si>
  <si>
    <t>Puertas en malla</t>
  </si>
  <si>
    <t>barniz</t>
  </si>
  <si>
    <t>galon de barniz</t>
  </si>
  <si>
    <t>Brochas cuatro pulgadas</t>
  </si>
  <si>
    <t>Mango en madera y  cerdas unidas al mango</t>
  </si>
  <si>
    <t>Brocha tres pulgadas</t>
  </si>
  <si>
    <t>Brocha dos pulgadas</t>
  </si>
  <si>
    <t>Brocha una pulgada</t>
  </si>
  <si>
    <t>Vallas Informativas 2metros de Ancho x1 de largo</t>
  </si>
  <si>
    <t xml:space="preserve">tubo galbanizado, lamina de 2x1, impresión en vinilo adhesivo con laminado </t>
  </si>
  <si>
    <t>Brochure con contenido explícito para recorrido turístico  fotografías de animales que se pueden encontrar en el humedal tamaño Tabloide</t>
  </si>
  <si>
    <t>Triptico impreso en papel</t>
  </si>
  <si>
    <t>manillas recordatorio tela</t>
  </si>
  <si>
    <t>manillas tipo tella</t>
  </si>
  <si>
    <t>postes de madera cortos para señalización </t>
  </si>
  <si>
    <t>Madera corta inmunizada</t>
  </si>
  <si>
    <t xml:space="preserve">Arboles </t>
  </si>
  <si>
    <t>nativos del municipio</t>
  </si>
  <si>
    <t>Viaje de Piedra</t>
  </si>
  <si>
    <t>Piedra para la demarcacion del sendero</t>
  </si>
  <si>
    <t>Sillas parque</t>
  </si>
  <si>
    <t>Sillas para exterior en madera</t>
  </si>
  <si>
    <t>Un galon de Tinner</t>
  </si>
  <si>
    <t>liquido diluyente</t>
  </si>
  <si>
    <t>Palin</t>
  </si>
  <si>
    <t>mango en madera</t>
  </si>
  <si>
    <t>Barreton</t>
  </si>
  <si>
    <t>azadon</t>
  </si>
  <si>
    <t>Azadón con mango en madera y la superficie en hierro macizo</t>
  </si>
  <si>
    <t>Pliegos de cartulina</t>
  </si>
  <si>
    <t>cartulina</t>
  </si>
  <si>
    <t>Pinceles</t>
  </si>
  <si>
    <t>Vinilos</t>
  </si>
  <si>
    <t>Unidad</t>
  </si>
  <si>
    <t>Bulto</t>
  </si>
  <si>
    <t>Galon</t>
  </si>
  <si>
    <t>BIEN O SERVICIO</t>
  </si>
  <si>
    <t>DESCRIPCIÓN</t>
  </si>
  <si>
    <t>UNIDAD</t>
  </si>
  <si>
    <t>CANTIDAD</t>
  </si>
  <si>
    <t>FOTOCOPIAS</t>
  </si>
  <si>
    <t>ESFEROS</t>
  </si>
  <si>
    <t>Esfero  negro de gel</t>
  </si>
  <si>
    <t>MARCADOR</t>
  </si>
  <si>
    <t>Resaltador</t>
  </si>
  <si>
    <t>unidad</t>
  </si>
  <si>
    <t>COMPACTADORA</t>
  </si>
  <si>
    <t>Fuerza de Compactación10 Ton. Relación de compactación
promedio5 a 1. Motor6 H.P. Presión de trabajo Máx.2660 PSI. Peso de paca promediohasta 200 Kg. Tiempo de ciclo en vacio 55 S.</t>
  </si>
  <si>
    <t>TULA DE RECOLECCION</t>
  </si>
  <si>
    <t xml:space="preserve">Tula con tela de alta  resistencia con capacidad de cargar 15  kg </t>
  </si>
  <si>
    <t>GUANTES</t>
  </si>
  <si>
    <t xml:space="preserve">Guentes de nitrilo </t>
  </si>
  <si>
    <t>CAJA</t>
  </si>
  <si>
    <t>TAPABOCAS</t>
  </si>
  <si>
    <t>Material: Polipropileno, no tejido.</t>
  </si>
  <si>
    <t>ESTIBAS</t>
  </si>
  <si>
    <t>Estiba Plástica para uso Sólo en Piso 100x120x15cm Set X10 Unidades</t>
  </si>
  <si>
    <t>SET 10 UNIDADES</t>
  </si>
  <si>
    <t>GAFAS PROTECTORAS</t>
  </si>
  <si>
    <t>Gafa northon claro antiempañante persona</t>
  </si>
  <si>
    <t>TIJERAS</t>
  </si>
  <si>
    <t>Tijera Pequena Mango Ergonómico</t>
  </si>
  <si>
    <t>CABUYA</t>
  </si>
  <si>
    <t>Rollo de 5 kg (3750 m)</t>
  </si>
  <si>
    <t>DIA DE CAMPO (EDUCACION AMBIENTAL)</t>
  </si>
  <si>
    <t>Logistica, alimentacion, refrigerio y material didactico para 15 personas</t>
  </si>
  <si>
    <t>PUNTO DE RECICLAJE</t>
  </si>
  <si>
    <t xml:space="preserve">Tomate </t>
  </si>
  <si>
    <t>Bolsa de 5 Gramos</t>
  </si>
  <si>
    <t>Acelga</t>
  </si>
  <si>
    <t xml:space="preserve">Zanahoria </t>
  </si>
  <si>
    <t xml:space="preserve">Lechuga Batavia </t>
  </si>
  <si>
    <t xml:space="preserve">Lechuga Simpson </t>
  </si>
  <si>
    <t>Cilantro</t>
  </si>
  <si>
    <t xml:space="preserve">Cebolla Cabezona </t>
  </si>
  <si>
    <t xml:space="preserve">Pimenton </t>
  </si>
  <si>
    <t xml:space="preserve">Apio </t>
  </si>
  <si>
    <t xml:space="preserve">Repollo </t>
  </si>
  <si>
    <t>Pepino Cohombro</t>
  </si>
  <si>
    <t>Polisombra negra al  65% de 4 metros de ancho</t>
  </si>
  <si>
    <t>Metro</t>
  </si>
  <si>
    <t xml:space="preserve">Plástico Negro Calibre 6 de 4 metros de ancho </t>
  </si>
  <si>
    <t>Turba (Sustrato para semilleros)</t>
  </si>
  <si>
    <t>Kilo</t>
  </si>
  <si>
    <t xml:space="preserve">Malla  Gallinero para encerramiento  de 1.50 de alto </t>
  </si>
  <si>
    <t>Guacales en madera de 49 cms de largo por 25 cms de ancho</t>
  </si>
  <si>
    <t>Nutrientes Mayores</t>
  </si>
  <si>
    <t>Kits</t>
  </si>
  <si>
    <t>Nutrientes Menores</t>
  </si>
  <si>
    <t xml:space="preserve">Abono Orgànico Tipo Bocashi </t>
  </si>
  <si>
    <t xml:space="preserve">Tierra Negra </t>
  </si>
  <si>
    <t>Oxicil K</t>
  </si>
  <si>
    <t xml:space="preserve">Cisco </t>
  </si>
  <si>
    <t>Bandejas de germinacion x 128 cavidades</t>
  </si>
  <si>
    <t>Cal Viva</t>
  </si>
  <si>
    <t>Alimentaciòn (1 refrigerio)</t>
  </si>
  <si>
    <t>Persona</t>
  </si>
  <si>
    <t>Memorias</t>
  </si>
  <si>
    <t>Fotocopia</t>
  </si>
  <si>
    <t>Materiales e Insumos</t>
  </si>
  <si>
    <t>Global</t>
  </si>
  <si>
    <t>Transporte</t>
  </si>
  <si>
    <t>Comuna  (comprende hacer recorrido por los direntes proveedores, descargar en los diferentes barrios donde se ejecuta el proyecto)</t>
  </si>
  <si>
    <t xml:space="preserve">Recorrido </t>
  </si>
  <si>
    <t>Comuna (comprende hacer recorrido por los direntes proveedores, descargar en los diferentes barrios donde se ejecuta el proyecto)</t>
  </si>
  <si>
    <t>Recorrido</t>
  </si>
  <si>
    <t>Kit para labores de las huertas (1 juego de jardinería de tres piezas,  1 par de guantes 2 caras, 1 Regadera, 1 tijera de podar, una fumigadora pequeña, 1 cachucha con logos)</t>
  </si>
  <si>
    <t>Kit</t>
  </si>
  <si>
    <t>Equipo Ejecutor</t>
  </si>
  <si>
    <t xml:space="preserve">Fotocopia tamaño carta Y oficio a blanco y negro </t>
  </si>
  <si>
    <t>PRECIO UNITARIO SIN IVA</t>
  </si>
  <si>
    <t>PRECIO TOTAL SIN IVA</t>
  </si>
  <si>
    <t>IVA</t>
  </si>
  <si>
    <t>Resma Papel Carta</t>
  </si>
  <si>
    <t>papel blanco</t>
  </si>
  <si>
    <t>Resma papel Oficio</t>
  </si>
  <si>
    <t>Caja Lapicero</t>
  </si>
  <si>
    <t xml:space="preserve">Caja Lapices </t>
  </si>
  <si>
    <t>Palagrada</t>
  </si>
  <si>
    <t xml:space="preserve">mango en madera, superficie en hierro </t>
  </si>
  <si>
    <t>pintura en aceite</t>
  </si>
  <si>
    <t>galon de pintura de aceite de colores surtidos</t>
  </si>
  <si>
    <t>martillos</t>
  </si>
  <si>
    <t>Mango en madera cabezal en acero</t>
  </si>
  <si>
    <t xml:space="preserve">Palas </t>
  </si>
  <si>
    <t>Mango en madera  superficie plana con una ligera curvatura en metal</t>
  </si>
  <si>
    <t>tijeras de poda</t>
  </si>
  <si>
    <t>Hoja de acero endurecido alto en carbono,estructura robusta en acero</t>
  </si>
  <si>
    <t>Carretilla</t>
  </si>
  <si>
    <t>Vehículo pequeño formado por un recipiente con una rueda delantera y dos barras paralelas para agarrarlo y empujarlo, que se utiliza para transportar materiales</t>
  </si>
  <si>
    <t>Rastrillos</t>
  </si>
  <si>
    <t>Mango en madera y peines metalicos</t>
  </si>
  <si>
    <t>MOTO CARGUERO</t>
  </si>
  <si>
    <t>VEHICULO A MOTOR, TIPO MOTOCICLETA CON CARROCERIA ADAPTADA PARA CARGA</t>
  </si>
  <si>
    <t>IBAGUE</t>
  </si>
  <si>
    <t>ARMERO GUAYABAL</t>
  </si>
  <si>
    <t xml:space="preserve">TOTAL COTIZACION </t>
  </si>
  <si>
    <t>SUB TOTAL HERVEO</t>
  </si>
  <si>
    <t>CON VISION  DE SER</t>
  </si>
  <si>
    <t>ACEP CB</t>
  </si>
  <si>
    <t>ASODIFAC</t>
  </si>
  <si>
    <t>Estación de Reciclaje x 3 Canecas 100  Litros con Tablero</t>
  </si>
  <si>
    <t>PROMEDIOS</t>
  </si>
  <si>
    <t>MUNICIPIO DE HERVEO</t>
  </si>
  <si>
    <t>SUBTOTAL</t>
  </si>
  <si>
    <t>PRECIO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</si>
</sst>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&quot;$&quot;\ * #,##0_-;\-&quot;$&quot;\ * #,##0_-;_-&quot;$&quot;\ * &quot;-&quot;_-;_-@_-"/>
    <numFmt numFmtId="165" formatCode="_-* #,##0\ _€_-;\-* #,##0\ _€_-;_-* &quot;-&quot;\ _€_-;_-@_-"/>
    <numFmt numFmtId="166" formatCode="_-* #,##0.00\ _€_-;\-* #,##0.00\ _€_-;_-* &quot;-&quot;??\ _€_-;_-@_-"/>
    <numFmt numFmtId="168" formatCode="_ * #,##0_ ;_ * \-#,##0_ ;_ * &quot;-&quot;??_ ;_ @_ "/>
    <numFmt numFmtId="169" formatCode="_-[$$-240A]* #,##0.00_-;\-[$$-240A]* #,##0.00_-;_-[$$-240A]* &quot;-&quot;??_-;_-@_-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b/>
      <sz val="10"/>
      <name val="Arial"/>
      <family val="2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166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73">
    <xf numFmtId="0" fontId="0" fillId="0" borderId="0" xfId="0"/>
    <xf numFmtId="0" fontId="0" fillId="0" borderId="2" xfId="0" applyFill="1" applyBorder="1"/>
    <xf numFmtId="0" fontId="0" fillId="0" borderId="2" xfId="0" applyFill="1" applyBorder="1" applyAlignment="1">
      <alignment horizontal="center" vertical="center"/>
    </xf>
    <xf numFmtId="0" fontId="1" fillId="0" borderId="2" xfId="0" applyFont="1" applyBorder="1" applyAlignment="1">
      <alignment wrapText="1"/>
    </xf>
    <xf numFmtId="0" fontId="1" fillId="0" borderId="2" xfId="0" applyFont="1" applyFill="1" applyBorder="1" applyAlignment="1">
      <alignment wrapText="1"/>
    </xf>
    <xf numFmtId="0" fontId="1" fillId="0" borderId="2" xfId="0" applyFont="1" applyBorder="1"/>
    <xf numFmtId="0" fontId="1" fillId="0" borderId="2" xfId="0" applyFont="1" applyFill="1" applyBorder="1"/>
    <xf numFmtId="0" fontId="0" fillId="0" borderId="2" xfId="0" applyFill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wrapText="1"/>
      <protection locked="0"/>
    </xf>
    <xf numFmtId="0" fontId="1" fillId="2" borderId="2" xfId="0" applyFont="1" applyFill="1" applyBorder="1" applyAlignment="1" applyProtection="1">
      <alignment horizontal="center"/>
      <protection locked="0"/>
    </xf>
    <xf numFmtId="0" fontId="1" fillId="2" borderId="2" xfId="0" applyFont="1" applyFill="1" applyBorder="1" applyAlignment="1"/>
    <xf numFmtId="168" fontId="4" fillId="2" borderId="2" xfId="1" applyNumberFormat="1" applyFont="1" applyFill="1" applyBorder="1" applyAlignment="1">
      <alignment horizontal="center"/>
    </xf>
    <xf numFmtId="168" fontId="1" fillId="2" borderId="2" xfId="1" applyNumberFormat="1" applyFont="1" applyFill="1" applyBorder="1" applyAlignment="1">
      <alignment horizontal="center"/>
    </xf>
    <xf numFmtId="0" fontId="1" fillId="2" borderId="2" xfId="0" applyFont="1" applyFill="1" applyBorder="1" applyAlignment="1" applyProtection="1">
      <alignment vertical="center" wrapText="1"/>
      <protection locked="0"/>
    </xf>
    <xf numFmtId="0" fontId="1" fillId="2" borderId="2" xfId="0" applyFont="1" applyFill="1" applyBorder="1"/>
    <xf numFmtId="0" fontId="1" fillId="2" borderId="2" xfId="0" applyFont="1" applyFill="1" applyBorder="1" applyAlignment="1">
      <alignment wrapText="1"/>
    </xf>
    <xf numFmtId="0" fontId="1" fillId="2" borderId="2" xfId="1" applyNumberFormat="1" applyFont="1" applyFill="1" applyBorder="1" applyAlignment="1">
      <alignment horizontal="center"/>
    </xf>
    <xf numFmtId="0" fontId="5" fillId="2" borderId="2" xfId="0" applyFont="1" applyFill="1" applyBorder="1" applyAlignment="1" applyProtection="1">
      <alignment vertical="center" wrapText="1"/>
      <protection locked="0"/>
    </xf>
    <xf numFmtId="169" fontId="1" fillId="2" borderId="2" xfId="0" applyNumberFormat="1" applyFont="1" applyFill="1" applyBorder="1" applyAlignment="1">
      <alignment wrapText="1"/>
    </xf>
    <xf numFmtId="169" fontId="1" fillId="2" borderId="3" xfId="0" applyNumberFormat="1" applyFont="1" applyFill="1" applyBorder="1" applyAlignment="1"/>
    <xf numFmtId="165" fontId="1" fillId="2" borderId="2" xfId="2" applyFont="1" applyFill="1" applyBorder="1" applyAlignment="1">
      <alignment horizontal="center"/>
    </xf>
    <xf numFmtId="0" fontId="5" fillId="2" borderId="2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/>
    </xf>
    <xf numFmtId="49" fontId="1" fillId="2" borderId="2" xfId="1" applyNumberFormat="1" applyFont="1" applyFill="1" applyBorder="1" applyAlignment="1">
      <alignment horizontal="center"/>
    </xf>
    <xf numFmtId="1" fontId="1" fillId="2" borderId="2" xfId="0" applyNumberFormat="1" applyFont="1" applyFill="1" applyBorder="1" applyAlignment="1">
      <alignment horizontal="center"/>
    </xf>
    <xf numFmtId="0" fontId="1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0" fontId="1" fillId="0" borderId="2" xfId="0" applyFont="1" applyFill="1" applyBorder="1" applyAlignment="1">
      <alignment horizontal="center"/>
    </xf>
    <xf numFmtId="0" fontId="1" fillId="0" borderId="4" xfId="0" applyFont="1" applyBorder="1"/>
    <xf numFmtId="0" fontId="1" fillId="0" borderId="5" xfId="0" applyFont="1" applyFill="1" applyBorder="1"/>
    <xf numFmtId="0" fontId="0" fillId="0" borderId="5" xfId="0" applyFill="1" applyBorder="1"/>
    <xf numFmtId="0" fontId="1" fillId="0" borderId="6" xfId="0" applyFont="1" applyBorder="1" applyAlignment="1">
      <alignment wrapText="1"/>
    </xf>
    <xf numFmtId="0" fontId="1" fillId="0" borderId="7" xfId="0" applyFont="1" applyFill="1" applyBorder="1" applyAlignment="1">
      <alignment horizontal="center"/>
    </xf>
    <xf numFmtId="0" fontId="0" fillId="0" borderId="3" xfId="0" applyFill="1" applyBorder="1"/>
    <xf numFmtId="0" fontId="1" fillId="0" borderId="4" xfId="0" applyFont="1" applyBorder="1" applyAlignment="1">
      <alignment wrapText="1"/>
    </xf>
    <xf numFmtId="0" fontId="1" fillId="0" borderId="5" xfId="0" applyFont="1" applyFill="1" applyBorder="1" applyAlignment="1">
      <alignment wrapText="1"/>
    </xf>
    <xf numFmtId="0" fontId="1" fillId="0" borderId="6" xfId="0" applyFont="1" applyBorder="1" applyAlignment="1">
      <alignment vertical="center"/>
    </xf>
    <xf numFmtId="0" fontId="1" fillId="0" borderId="7" xfId="0" applyFont="1" applyFill="1" applyBorder="1" applyAlignment="1">
      <alignment wrapText="1"/>
    </xf>
    <xf numFmtId="0" fontId="1" fillId="0" borderId="4" xfId="0" applyFont="1" applyBorder="1" applyAlignment="1">
      <alignment vertical="center"/>
    </xf>
    <xf numFmtId="0" fontId="1" fillId="0" borderId="5" xfId="0" applyFont="1" applyFill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8" xfId="0" applyFont="1" applyBorder="1" applyAlignment="1">
      <alignment vertical="center"/>
    </xf>
    <xf numFmtId="0" fontId="1" fillId="0" borderId="9" xfId="0" applyFont="1" applyFill="1" applyBorder="1" applyAlignment="1">
      <alignment wrapText="1"/>
    </xf>
    <xf numFmtId="0" fontId="0" fillId="0" borderId="1" xfId="0" applyFill="1" applyBorder="1"/>
    <xf numFmtId="0" fontId="0" fillId="0" borderId="2" xfId="0" applyBorder="1" applyAlignment="1">
      <alignment horizontal="center" vertical="center" wrapText="1"/>
    </xf>
    <xf numFmtId="164" fontId="2" fillId="0" borderId="2" xfId="3" applyFont="1" applyBorder="1" applyAlignment="1">
      <alignment horizontal="center" vertical="center" wrapText="1"/>
    </xf>
    <xf numFmtId="164" fontId="0" fillId="0" borderId="0" xfId="3" applyFont="1"/>
    <xf numFmtId="164" fontId="0" fillId="0" borderId="2" xfId="3" applyFont="1" applyBorder="1"/>
    <xf numFmtId="164" fontId="0" fillId="2" borderId="2" xfId="3" applyFont="1" applyFill="1" applyBorder="1"/>
    <xf numFmtId="0" fontId="0" fillId="0" borderId="2" xfId="0" applyBorder="1"/>
    <xf numFmtId="164" fontId="0" fillId="0" borderId="0" xfId="0" applyNumberFormat="1"/>
    <xf numFmtId="164" fontId="0" fillId="0" borderId="2" xfId="0" applyNumberFormat="1" applyBorder="1"/>
    <xf numFmtId="164" fontId="0" fillId="0" borderId="2" xfId="3" applyFont="1" applyFill="1" applyBorder="1"/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164" fontId="0" fillId="0" borderId="2" xfId="0" applyNumberFormat="1" applyFill="1" applyBorder="1"/>
    <xf numFmtId="164" fontId="2" fillId="0" borderId="10" xfId="3" applyFont="1" applyBorder="1" applyAlignment="1">
      <alignment horizontal="center" vertical="center" wrapText="1"/>
    </xf>
    <xf numFmtId="164" fontId="0" fillId="0" borderId="10" xfId="0" applyNumberFormat="1" applyBorder="1"/>
    <xf numFmtId="0" fontId="0" fillId="0" borderId="3" xfId="0" applyBorder="1"/>
    <xf numFmtId="164" fontId="0" fillId="0" borderId="3" xfId="0" applyNumberFormat="1" applyBorder="1"/>
    <xf numFmtId="164" fontId="0" fillId="0" borderId="3" xfId="0" applyNumberFormat="1" applyFill="1" applyBorder="1"/>
    <xf numFmtId="164" fontId="2" fillId="0" borderId="11" xfId="3" applyFont="1" applyFill="1" applyBorder="1" applyAlignment="1">
      <alignment horizontal="center" vertical="center" wrapText="1"/>
    </xf>
    <xf numFmtId="164" fontId="0" fillId="3" borderId="0" xfId="0" applyNumberFormat="1" applyFill="1"/>
    <xf numFmtId="164" fontId="6" fillId="0" borderId="0" xfId="0" applyNumberFormat="1" applyFont="1"/>
    <xf numFmtId="164" fontId="6" fillId="3" borderId="0" xfId="0" applyNumberFormat="1" applyFont="1" applyFill="1"/>
    <xf numFmtId="164" fontId="0" fillId="4" borderId="0" xfId="0" applyNumberFormat="1" applyFill="1"/>
    <xf numFmtId="0" fontId="2" fillId="0" borderId="2" xfId="0" applyFont="1" applyBorder="1" applyAlignment="1">
      <alignment horizontal="center"/>
    </xf>
    <xf numFmtId="0" fontId="1" fillId="2" borderId="2" xfId="0" applyFont="1" applyFill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2" fillId="0" borderId="10" xfId="0" applyFont="1" applyBorder="1" applyAlignment="1">
      <alignment horizontal="center"/>
    </xf>
  </cellXfs>
  <cellStyles count="4">
    <cellStyle name="Millares" xfId="1" builtinId="3"/>
    <cellStyle name="Millares [0]" xfId="2" builtinId="6"/>
    <cellStyle name="Moneda [0]" xfId="3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BCF14-19F6-41DC-8C6F-76334F9D58D5}">
  <dimension ref="A2:R113"/>
  <sheetViews>
    <sheetView tabSelected="1" zoomScale="75" zoomScaleNormal="75" workbookViewId="0">
      <pane ySplit="3" topLeftCell="A8" activePane="bottomLeft" state="frozen"/>
      <selection pane="bottomLeft" activeCell="L98" sqref="J98:L100"/>
    </sheetView>
  </sheetViews>
  <sheetFormatPr baseColWidth="10" defaultColWidth="29.140625" defaultRowHeight="15" x14ac:dyDescent="0.25"/>
  <cols>
    <col min="2" max="2" width="29.140625" customWidth="1"/>
    <col min="3" max="3" width="12.85546875" customWidth="1"/>
    <col min="4" max="4" width="10.28515625" bestFit="1" customWidth="1"/>
    <col min="5" max="5" width="17" customWidth="1"/>
    <col min="6" max="6" width="15.42578125" customWidth="1"/>
    <col min="7" max="7" width="22.42578125" customWidth="1"/>
    <col min="8" max="8" width="17" customWidth="1"/>
    <col min="9" max="9" width="17.42578125" customWidth="1"/>
    <col min="10" max="12" width="16.7109375" customWidth="1"/>
    <col min="13" max="19" width="18.140625" customWidth="1"/>
  </cols>
  <sheetData>
    <row r="2" spans="1:17" x14ac:dyDescent="0.25">
      <c r="A2" t="s">
        <v>162</v>
      </c>
      <c r="E2" s="69" t="s">
        <v>157</v>
      </c>
      <c r="F2" s="69"/>
      <c r="G2" s="69"/>
      <c r="H2" s="69" t="s">
        <v>158</v>
      </c>
      <c r="I2" s="69"/>
      <c r="J2" s="69"/>
      <c r="K2" s="69" t="s">
        <v>159</v>
      </c>
      <c r="L2" s="69"/>
      <c r="M2" s="69"/>
      <c r="N2" s="71" t="s">
        <v>161</v>
      </c>
      <c r="O2" s="71"/>
      <c r="P2" s="71"/>
    </row>
    <row r="3" spans="1:17" ht="30" customHeight="1" x14ac:dyDescent="0.25">
      <c r="A3" s="27" t="s">
        <v>55</v>
      </c>
      <c r="B3" s="27" t="s">
        <v>56</v>
      </c>
      <c r="C3" s="27" t="s">
        <v>57</v>
      </c>
      <c r="D3" s="27" t="s">
        <v>58</v>
      </c>
      <c r="E3" s="48" t="s">
        <v>129</v>
      </c>
      <c r="F3" s="48" t="s">
        <v>130</v>
      </c>
      <c r="G3" s="48" t="s">
        <v>131</v>
      </c>
      <c r="H3" s="48" t="s">
        <v>129</v>
      </c>
      <c r="I3" s="48" t="s">
        <v>130</v>
      </c>
      <c r="J3" s="48" t="s">
        <v>131</v>
      </c>
      <c r="K3" s="48" t="s">
        <v>129</v>
      </c>
      <c r="L3" s="48" t="s">
        <v>130</v>
      </c>
      <c r="M3" s="48" t="s">
        <v>131</v>
      </c>
      <c r="N3" s="48" t="s">
        <v>129</v>
      </c>
      <c r="O3" s="48" t="s">
        <v>130</v>
      </c>
      <c r="P3" s="48" t="s">
        <v>131</v>
      </c>
      <c r="Q3" s="64" t="s">
        <v>164</v>
      </c>
    </row>
    <row r="4" spans="1:17" ht="30" x14ac:dyDescent="0.25">
      <c r="A4" s="47" t="s">
        <v>59</v>
      </c>
      <c r="B4" s="47" t="s">
        <v>128</v>
      </c>
      <c r="C4" s="47" t="s">
        <v>52</v>
      </c>
      <c r="D4" s="47">
        <v>1000</v>
      </c>
      <c r="E4" s="50">
        <v>100</v>
      </c>
      <c r="F4" s="50">
        <f>D4*E4</f>
        <v>100000</v>
      </c>
      <c r="G4" s="50">
        <f>F4*0.19</f>
        <v>19000</v>
      </c>
      <c r="H4" s="52">
        <v>95</v>
      </c>
      <c r="I4" s="54">
        <f>H4*D4</f>
        <v>95000</v>
      </c>
      <c r="J4" s="54">
        <f>I4*0.19</f>
        <v>18050</v>
      </c>
      <c r="K4" s="52">
        <v>80</v>
      </c>
      <c r="L4" s="54">
        <f>D4*K4</f>
        <v>80000</v>
      </c>
      <c r="M4" s="54">
        <f>0.19*L4</f>
        <v>15200</v>
      </c>
      <c r="N4" s="54">
        <f>AVERAGE(E4,H4,K4)</f>
        <v>91.666666666666671</v>
      </c>
      <c r="O4" s="54">
        <f>N4*D4</f>
        <v>91666.666666666672</v>
      </c>
      <c r="P4" s="54">
        <f>O4*0.19</f>
        <v>17416.666666666668</v>
      </c>
      <c r="Q4" s="65">
        <f>+P4+O4</f>
        <v>109083.33333333334</v>
      </c>
    </row>
    <row r="5" spans="1:17" x14ac:dyDescent="0.25">
      <c r="A5" s="47" t="s">
        <v>60</v>
      </c>
      <c r="B5" s="47" t="s">
        <v>61</v>
      </c>
      <c r="C5" s="47" t="s">
        <v>52</v>
      </c>
      <c r="D5" s="47">
        <v>60</v>
      </c>
      <c r="E5" s="50">
        <v>900</v>
      </c>
      <c r="F5" s="50">
        <f t="shared" ref="F5:F17" si="0">D5*E5</f>
        <v>54000</v>
      </c>
      <c r="G5" s="50">
        <f t="shared" ref="G5:G18" si="1">F5*0.19</f>
        <v>10260</v>
      </c>
      <c r="H5" s="52">
        <v>1000</v>
      </c>
      <c r="I5" s="54">
        <f t="shared" ref="I5:I17" si="2">H5*D5</f>
        <v>60000</v>
      </c>
      <c r="J5" s="54">
        <f t="shared" ref="J5:J18" si="3">I5*0.19</f>
        <v>11400</v>
      </c>
      <c r="K5" s="52">
        <v>1200</v>
      </c>
      <c r="L5" s="54">
        <f t="shared" ref="L5:L17" si="4">D5*K5</f>
        <v>72000</v>
      </c>
      <c r="M5" s="54">
        <f t="shared" ref="M5:M17" si="5">0.19*L5</f>
        <v>13680</v>
      </c>
      <c r="N5" s="54">
        <f t="shared" ref="N5:N7" si="6">AVERAGE(E5,H5,K5)</f>
        <v>1033.3333333333333</v>
      </c>
      <c r="O5" s="54">
        <f t="shared" ref="O5:O7" si="7">N5*D5</f>
        <v>61999.999999999993</v>
      </c>
      <c r="P5" s="54">
        <f t="shared" ref="P5:P59" si="8">O5*0.19</f>
        <v>11779.999999999998</v>
      </c>
      <c r="Q5" s="65">
        <f t="shared" ref="Q5:Q62" si="9">+P5+O5</f>
        <v>73779.999999999985</v>
      </c>
    </row>
    <row r="6" spans="1:17" x14ac:dyDescent="0.25">
      <c r="A6" s="47" t="s">
        <v>62</v>
      </c>
      <c r="B6" s="47" t="s">
        <v>63</v>
      </c>
      <c r="C6" s="47" t="s">
        <v>64</v>
      </c>
      <c r="D6" s="47">
        <v>30</v>
      </c>
      <c r="E6" s="50">
        <v>2300</v>
      </c>
      <c r="F6" s="50">
        <f t="shared" si="0"/>
        <v>69000</v>
      </c>
      <c r="G6" s="50">
        <f t="shared" si="1"/>
        <v>13110</v>
      </c>
      <c r="H6" s="52">
        <v>2500</v>
      </c>
      <c r="I6" s="54">
        <f t="shared" si="2"/>
        <v>75000</v>
      </c>
      <c r="J6" s="54">
        <f t="shared" si="3"/>
        <v>14250</v>
      </c>
      <c r="K6" s="52">
        <v>2500</v>
      </c>
      <c r="L6" s="54">
        <f t="shared" si="4"/>
        <v>75000</v>
      </c>
      <c r="M6" s="54">
        <f t="shared" si="5"/>
        <v>14250</v>
      </c>
      <c r="N6" s="54">
        <f t="shared" si="6"/>
        <v>2433.3333333333335</v>
      </c>
      <c r="O6" s="54">
        <f t="shared" si="7"/>
        <v>73000</v>
      </c>
      <c r="P6" s="54">
        <f t="shared" si="8"/>
        <v>13870</v>
      </c>
      <c r="Q6" s="65">
        <f t="shared" si="9"/>
        <v>86870</v>
      </c>
    </row>
    <row r="7" spans="1:17" ht="103.5" customHeight="1" x14ac:dyDescent="0.25">
      <c r="A7" s="47" t="s">
        <v>65</v>
      </c>
      <c r="B7" s="47" t="s">
        <v>66</v>
      </c>
      <c r="C7" s="47" t="s">
        <v>52</v>
      </c>
      <c r="D7" s="47">
        <v>1</v>
      </c>
      <c r="E7" s="50">
        <v>19000000</v>
      </c>
      <c r="F7" s="50">
        <f t="shared" si="0"/>
        <v>19000000</v>
      </c>
      <c r="G7" s="50">
        <f t="shared" si="1"/>
        <v>3610000</v>
      </c>
      <c r="H7" s="52">
        <v>20500000</v>
      </c>
      <c r="I7" s="54">
        <f t="shared" si="2"/>
        <v>20500000</v>
      </c>
      <c r="J7" s="54">
        <f t="shared" si="3"/>
        <v>3895000</v>
      </c>
      <c r="K7" s="52">
        <v>19500000</v>
      </c>
      <c r="L7" s="54">
        <f t="shared" si="4"/>
        <v>19500000</v>
      </c>
      <c r="M7" s="54">
        <f t="shared" si="5"/>
        <v>3705000</v>
      </c>
      <c r="N7" s="54">
        <f t="shared" si="6"/>
        <v>19666666.666666668</v>
      </c>
      <c r="O7" s="54">
        <f t="shared" si="7"/>
        <v>19666666.666666668</v>
      </c>
      <c r="P7" s="54">
        <f t="shared" si="8"/>
        <v>3736666.666666667</v>
      </c>
      <c r="Q7" s="65">
        <f t="shared" si="9"/>
        <v>23403333.333333336</v>
      </c>
    </row>
    <row r="8" spans="1:17" ht="45" x14ac:dyDescent="0.25">
      <c r="A8" s="47" t="s">
        <v>67</v>
      </c>
      <c r="B8" s="47" t="s">
        <v>68</v>
      </c>
      <c r="C8" s="47" t="s">
        <v>57</v>
      </c>
      <c r="D8" s="47">
        <v>20</v>
      </c>
      <c r="E8" s="50">
        <v>15000</v>
      </c>
      <c r="F8" s="50">
        <f t="shared" si="0"/>
        <v>300000</v>
      </c>
      <c r="G8" s="50">
        <f t="shared" si="1"/>
        <v>57000</v>
      </c>
      <c r="H8" s="52">
        <v>25000</v>
      </c>
      <c r="I8" s="54">
        <f t="shared" si="2"/>
        <v>500000</v>
      </c>
      <c r="J8" s="54">
        <f t="shared" si="3"/>
        <v>95000</v>
      </c>
      <c r="K8" s="52">
        <v>17500</v>
      </c>
      <c r="L8" s="54">
        <f t="shared" si="4"/>
        <v>350000</v>
      </c>
      <c r="M8" s="54">
        <f t="shared" si="5"/>
        <v>66500</v>
      </c>
      <c r="N8" s="54">
        <f t="shared" ref="N8:N63" si="10">AVERAGE(E8,H8,K8)</f>
        <v>19166.666666666668</v>
      </c>
      <c r="O8" s="54">
        <f t="shared" ref="O8:O63" si="11">N8*D8</f>
        <v>383333.33333333337</v>
      </c>
      <c r="P8" s="54">
        <f t="shared" si="8"/>
        <v>72833.333333333343</v>
      </c>
      <c r="Q8" s="65">
        <f t="shared" si="9"/>
        <v>456166.66666666674</v>
      </c>
    </row>
    <row r="9" spans="1:17" x14ac:dyDescent="0.25">
      <c r="A9" s="7" t="s">
        <v>69</v>
      </c>
      <c r="B9" s="7" t="s">
        <v>70</v>
      </c>
      <c r="C9" s="7" t="s">
        <v>71</v>
      </c>
      <c r="D9" s="7">
        <v>10</v>
      </c>
      <c r="E9" s="50">
        <v>65000</v>
      </c>
      <c r="F9" s="50">
        <f t="shared" si="0"/>
        <v>650000</v>
      </c>
      <c r="G9" s="50">
        <f t="shared" si="1"/>
        <v>123500</v>
      </c>
      <c r="H9" s="52">
        <v>58000</v>
      </c>
      <c r="I9" s="54">
        <f t="shared" si="2"/>
        <v>580000</v>
      </c>
      <c r="J9" s="54">
        <f t="shared" si="3"/>
        <v>110200</v>
      </c>
      <c r="K9" s="52">
        <v>75000</v>
      </c>
      <c r="L9" s="54">
        <f t="shared" si="4"/>
        <v>750000</v>
      </c>
      <c r="M9" s="54">
        <f t="shared" si="5"/>
        <v>142500</v>
      </c>
      <c r="N9" s="54">
        <f t="shared" si="10"/>
        <v>66000</v>
      </c>
      <c r="O9" s="54">
        <f t="shared" si="11"/>
        <v>660000</v>
      </c>
      <c r="P9" s="54">
        <f t="shared" si="8"/>
        <v>125400</v>
      </c>
      <c r="Q9" s="65">
        <f t="shared" si="9"/>
        <v>785400</v>
      </c>
    </row>
    <row r="10" spans="1:17" ht="30" x14ac:dyDescent="0.25">
      <c r="A10" s="7" t="s">
        <v>72</v>
      </c>
      <c r="B10" s="7" t="s">
        <v>73</v>
      </c>
      <c r="C10" s="7" t="s">
        <v>71</v>
      </c>
      <c r="D10" s="7">
        <v>10</v>
      </c>
      <c r="E10" s="50">
        <v>65000</v>
      </c>
      <c r="F10" s="50">
        <f t="shared" si="0"/>
        <v>650000</v>
      </c>
      <c r="G10" s="50">
        <f t="shared" si="1"/>
        <v>123500</v>
      </c>
      <c r="H10" s="52">
        <v>65000</v>
      </c>
      <c r="I10" s="54">
        <f t="shared" si="2"/>
        <v>650000</v>
      </c>
      <c r="J10" s="54">
        <f t="shared" si="3"/>
        <v>123500</v>
      </c>
      <c r="K10" s="52">
        <v>75000</v>
      </c>
      <c r="L10" s="54">
        <f t="shared" si="4"/>
        <v>750000</v>
      </c>
      <c r="M10" s="54">
        <f t="shared" si="5"/>
        <v>142500</v>
      </c>
      <c r="N10" s="54">
        <f t="shared" si="10"/>
        <v>68333.333333333328</v>
      </c>
      <c r="O10" s="54">
        <f t="shared" si="11"/>
        <v>683333.33333333326</v>
      </c>
      <c r="P10" s="54">
        <f t="shared" si="8"/>
        <v>129833.33333333331</v>
      </c>
      <c r="Q10" s="65">
        <f t="shared" si="9"/>
        <v>813166.66666666651</v>
      </c>
    </row>
    <row r="11" spans="1:17" ht="45" x14ac:dyDescent="0.25">
      <c r="A11" s="7" t="s">
        <v>74</v>
      </c>
      <c r="B11" s="7" t="s">
        <v>75</v>
      </c>
      <c r="C11" s="7" t="s">
        <v>76</v>
      </c>
      <c r="D11" s="7">
        <v>1</v>
      </c>
      <c r="E11" s="50">
        <v>3580000</v>
      </c>
      <c r="F11" s="50">
        <f t="shared" si="0"/>
        <v>3580000</v>
      </c>
      <c r="G11" s="50">
        <f t="shared" si="1"/>
        <v>680200</v>
      </c>
      <c r="H11" s="52">
        <v>3650000</v>
      </c>
      <c r="I11" s="54">
        <f t="shared" si="2"/>
        <v>3650000</v>
      </c>
      <c r="J11" s="54">
        <f t="shared" si="3"/>
        <v>693500</v>
      </c>
      <c r="K11" s="52">
        <v>3800000</v>
      </c>
      <c r="L11" s="54">
        <f t="shared" si="4"/>
        <v>3800000</v>
      </c>
      <c r="M11" s="54">
        <f t="shared" si="5"/>
        <v>722000</v>
      </c>
      <c r="N11" s="54">
        <f t="shared" si="10"/>
        <v>3676666.6666666665</v>
      </c>
      <c r="O11" s="54">
        <f t="shared" si="11"/>
        <v>3676666.6666666665</v>
      </c>
      <c r="P11" s="54">
        <f t="shared" si="8"/>
        <v>698566.66666666663</v>
      </c>
      <c r="Q11" s="65">
        <f t="shared" si="9"/>
        <v>4375233.333333333</v>
      </c>
    </row>
    <row r="12" spans="1:17" ht="30" x14ac:dyDescent="0.25">
      <c r="A12" s="7" t="s">
        <v>77</v>
      </c>
      <c r="B12" s="7" t="s">
        <v>78</v>
      </c>
      <c r="C12" s="7" t="s">
        <v>52</v>
      </c>
      <c r="D12" s="7">
        <v>20</v>
      </c>
      <c r="E12" s="50">
        <v>32000</v>
      </c>
      <c r="F12" s="50">
        <f t="shared" si="0"/>
        <v>640000</v>
      </c>
      <c r="G12" s="50">
        <f t="shared" si="1"/>
        <v>121600</v>
      </c>
      <c r="H12" s="52">
        <v>28000</v>
      </c>
      <c r="I12" s="54">
        <f t="shared" si="2"/>
        <v>560000</v>
      </c>
      <c r="J12" s="54">
        <f t="shared" si="3"/>
        <v>106400</v>
      </c>
      <c r="K12" s="52">
        <v>29000</v>
      </c>
      <c r="L12" s="54">
        <f t="shared" si="4"/>
        <v>580000</v>
      </c>
      <c r="M12" s="54">
        <f t="shared" si="5"/>
        <v>110200</v>
      </c>
      <c r="N12" s="54">
        <f t="shared" si="10"/>
        <v>29666.666666666668</v>
      </c>
      <c r="O12" s="54">
        <f t="shared" si="11"/>
        <v>593333.33333333337</v>
      </c>
      <c r="P12" s="54">
        <f t="shared" si="8"/>
        <v>112733.33333333334</v>
      </c>
      <c r="Q12" s="65">
        <f t="shared" si="9"/>
        <v>706066.66666666674</v>
      </c>
    </row>
    <row r="13" spans="1:17" ht="30" x14ac:dyDescent="0.25">
      <c r="A13" s="7" t="s">
        <v>79</v>
      </c>
      <c r="B13" s="7" t="s">
        <v>80</v>
      </c>
      <c r="C13" s="7" t="s">
        <v>52</v>
      </c>
      <c r="D13" s="7">
        <v>10</v>
      </c>
      <c r="E13" s="50">
        <v>25000</v>
      </c>
      <c r="F13" s="50">
        <f t="shared" si="0"/>
        <v>250000</v>
      </c>
      <c r="G13" s="50">
        <f t="shared" si="1"/>
        <v>47500</v>
      </c>
      <c r="H13" s="52">
        <v>26000</v>
      </c>
      <c r="I13" s="54">
        <f t="shared" si="2"/>
        <v>260000</v>
      </c>
      <c r="J13" s="54">
        <f t="shared" si="3"/>
        <v>49400</v>
      </c>
      <c r="K13" s="52">
        <v>24000</v>
      </c>
      <c r="L13" s="54">
        <f t="shared" si="4"/>
        <v>240000</v>
      </c>
      <c r="M13" s="54">
        <f t="shared" si="5"/>
        <v>45600</v>
      </c>
      <c r="N13" s="54">
        <f t="shared" si="10"/>
        <v>25000</v>
      </c>
      <c r="O13" s="54">
        <f t="shared" si="11"/>
        <v>250000</v>
      </c>
      <c r="P13" s="54">
        <f t="shared" si="8"/>
        <v>47500</v>
      </c>
      <c r="Q13" s="65">
        <f t="shared" si="9"/>
        <v>297500</v>
      </c>
    </row>
    <row r="14" spans="1:17" x14ac:dyDescent="0.25">
      <c r="A14" s="7" t="s">
        <v>81</v>
      </c>
      <c r="B14" s="7" t="s">
        <v>82</v>
      </c>
      <c r="C14" s="7" t="s">
        <v>52</v>
      </c>
      <c r="D14" s="7">
        <v>2</v>
      </c>
      <c r="E14" s="50">
        <v>15500</v>
      </c>
      <c r="F14" s="50">
        <f t="shared" si="0"/>
        <v>31000</v>
      </c>
      <c r="G14" s="50">
        <f t="shared" si="1"/>
        <v>5890</v>
      </c>
      <c r="H14" s="52">
        <v>18000</v>
      </c>
      <c r="I14" s="54">
        <f t="shared" si="2"/>
        <v>36000</v>
      </c>
      <c r="J14" s="54">
        <f t="shared" si="3"/>
        <v>6840</v>
      </c>
      <c r="K14" s="52">
        <v>17000</v>
      </c>
      <c r="L14" s="54">
        <f t="shared" si="4"/>
        <v>34000</v>
      </c>
      <c r="M14" s="54">
        <f t="shared" si="5"/>
        <v>6460</v>
      </c>
      <c r="N14" s="54">
        <f t="shared" si="10"/>
        <v>16833.333333333332</v>
      </c>
      <c r="O14" s="54">
        <f t="shared" si="11"/>
        <v>33666.666666666664</v>
      </c>
      <c r="P14" s="54">
        <f t="shared" si="8"/>
        <v>6396.6666666666661</v>
      </c>
      <c r="Q14" s="65">
        <f t="shared" si="9"/>
        <v>40063.333333333328</v>
      </c>
    </row>
    <row r="15" spans="1:17" ht="45" x14ac:dyDescent="0.25">
      <c r="A15" s="47" t="s">
        <v>83</v>
      </c>
      <c r="B15" s="47" t="s">
        <v>84</v>
      </c>
      <c r="C15" s="47" t="s">
        <v>52</v>
      </c>
      <c r="D15" s="47">
        <v>2</v>
      </c>
      <c r="E15" s="50">
        <v>250000</v>
      </c>
      <c r="F15" s="50">
        <f t="shared" si="0"/>
        <v>500000</v>
      </c>
      <c r="G15" s="50">
        <f t="shared" si="1"/>
        <v>95000</v>
      </c>
      <c r="H15" s="52">
        <v>300000</v>
      </c>
      <c r="I15" s="54">
        <f t="shared" si="2"/>
        <v>600000</v>
      </c>
      <c r="J15" s="54">
        <f t="shared" si="3"/>
        <v>114000</v>
      </c>
      <c r="K15" s="52">
        <v>300000</v>
      </c>
      <c r="L15" s="54">
        <f t="shared" si="4"/>
        <v>600000</v>
      </c>
      <c r="M15" s="54">
        <f t="shared" si="5"/>
        <v>114000</v>
      </c>
      <c r="N15" s="54">
        <f t="shared" si="10"/>
        <v>283333.33333333331</v>
      </c>
      <c r="O15" s="54">
        <f t="shared" si="11"/>
        <v>566666.66666666663</v>
      </c>
      <c r="P15" s="54">
        <f t="shared" si="8"/>
        <v>107666.66666666666</v>
      </c>
      <c r="Q15" s="65">
        <f t="shared" si="9"/>
        <v>674333.33333333326</v>
      </c>
    </row>
    <row r="16" spans="1:17" ht="30" x14ac:dyDescent="0.25">
      <c r="A16" s="47" t="s">
        <v>85</v>
      </c>
      <c r="B16" s="47" t="s">
        <v>160</v>
      </c>
      <c r="C16" s="47" t="s">
        <v>52</v>
      </c>
      <c r="D16" s="47">
        <v>5</v>
      </c>
      <c r="E16" s="50">
        <v>1350000</v>
      </c>
      <c r="F16" s="50">
        <f t="shared" si="0"/>
        <v>6750000</v>
      </c>
      <c r="G16" s="50">
        <f t="shared" si="1"/>
        <v>1282500</v>
      </c>
      <c r="H16" s="52">
        <v>1300000</v>
      </c>
      <c r="I16" s="54">
        <f t="shared" si="2"/>
        <v>6500000</v>
      </c>
      <c r="J16" s="54">
        <f t="shared" si="3"/>
        <v>1235000</v>
      </c>
      <c r="K16" s="52">
        <v>1450000</v>
      </c>
      <c r="L16" s="54">
        <f t="shared" si="4"/>
        <v>7250000</v>
      </c>
      <c r="M16" s="54">
        <f t="shared" si="5"/>
        <v>1377500</v>
      </c>
      <c r="N16" s="54">
        <f t="shared" si="10"/>
        <v>1366666.6666666667</v>
      </c>
      <c r="O16" s="54">
        <f t="shared" si="11"/>
        <v>6833333.333333334</v>
      </c>
      <c r="P16" s="54">
        <f t="shared" si="8"/>
        <v>1298333.3333333335</v>
      </c>
      <c r="Q16" s="65">
        <f t="shared" si="9"/>
        <v>8131666.6666666679</v>
      </c>
    </row>
    <row r="17" spans="1:17" ht="60" x14ac:dyDescent="0.25">
      <c r="A17" s="47" t="s">
        <v>151</v>
      </c>
      <c r="B17" s="47" t="s">
        <v>152</v>
      </c>
      <c r="C17" s="47" t="s">
        <v>52</v>
      </c>
      <c r="D17" s="47">
        <v>1</v>
      </c>
      <c r="E17" s="50">
        <v>12500000</v>
      </c>
      <c r="F17" s="50">
        <f t="shared" si="0"/>
        <v>12500000</v>
      </c>
      <c r="G17" s="50">
        <f t="shared" si="1"/>
        <v>2375000</v>
      </c>
      <c r="H17" s="52">
        <v>12750000</v>
      </c>
      <c r="I17" s="54">
        <f t="shared" si="2"/>
        <v>12750000</v>
      </c>
      <c r="J17" s="54">
        <f t="shared" si="3"/>
        <v>2422500</v>
      </c>
      <c r="K17" s="52">
        <v>11900000</v>
      </c>
      <c r="L17" s="54">
        <f t="shared" si="4"/>
        <v>11900000</v>
      </c>
      <c r="M17" s="54">
        <f t="shared" si="5"/>
        <v>2261000</v>
      </c>
      <c r="N17" s="54">
        <f t="shared" si="10"/>
        <v>12383333.333333334</v>
      </c>
      <c r="O17" s="54">
        <f t="shared" si="11"/>
        <v>12383333.333333334</v>
      </c>
      <c r="P17" s="54">
        <f t="shared" si="8"/>
        <v>2352833.3333333335</v>
      </c>
      <c r="Q17" s="65">
        <f t="shared" si="9"/>
        <v>14736166.666666668</v>
      </c>
    </row>
    <row r="18" spans="1:17" x14ac:dyDescent="0.25">
      <c r="A18" s="7" t="s">
        <v>156</v>
      </c>
      <c r="B18" s="52"/>
      <c r="C18" s="52"/>
      <c r="D18" s="52"/>
      <c r="E18" s="52"/>
      <c r="F18" s="54">
        <f>SUM(F4:F17)</f>
        <v>45074000</v>
      </c>
      <c r="G18" s="55">
        <f t="shared" si="1"/>
        <v>8564060</v>
      </c>
      <c r="I18" s="54">
        <f>SUM(I4:I17)</f>
        <v>46816000</v>
      </c>
      <c r="J18" s="58">
        <f t="shared" si="3"/>
        <v>8895040</v>
      </c>
      <c r="K18" s="52"/>
      <c r="L18" s="54">
        <f>SUM(L4:L17)</f>
        <v>45981000</v>
      </c>
      <c r="M18" s="58">
        <f t="shared" ref="M18" si="12">L18*0.19</f>
        <v>8736390</v>
      </c>
      <c r="N18" s="54"/>
      <c r="O18" s="54">
        <f>SUM(O4:O17)</f>
        <v>45957000.000000007</v>
      </c>
      <c r="P18" s="58">
        <f t="shared" si="8"/>
        <v>8731830.0000000019</v>
      </c>
      <c r="Q18" s="53">
        <f t="shared" si="9"/>
        <v>54688830.000000007</v>
      </c>
    </row>
    <row r="19" spans="1:17" x14ac:dyDescent="0.25">
      <c r="N19" s="53"/>
      <c r="O19" s="53"/>
      <c r="P19" s="53"/>
      <c r="Q19" s="53">
        <f t="shared" si="9"/>
        <v>0</v>
      </c>
    </row>
    <row r="20" spans="1:17" x14ac:dyDescent="0.25">
      <c r="A20" s="56" t="s">
        <v>154</v>
      </c>
      <c r="E20" s="69" t="s">
        <v>157</v>
      </c>
      <c r="F20" s="69"/>
      <c r="G20" s="69"/>
      <c r="H20" s="69" t="s">
        <v>158</v>
      </c>
      <c r="I20" s="69"/>
      <c r="J20" s="69"/>
      <c r="K20" s="69" t="s">
        <v>159</v>
      </c>
      <c r="L20" s="69"/>
      <c r="M20" s="72"/>
      <c r="N20" s="71" t="s">
        <v>161</v>
      </c>
      <c r="O20" s="71"/>
      <c r="P20" s="71"/>
      <c r="Q20" s="53">
        <f t="shared" si="9"/>
        <v>0</v>
      </c>
    </row>
    <row r="21" spans="1:17" ht="45" x14ac:dyDescent="0.25">
      <c r="A21" s="27" t="s">
        <v>55</v>
      </c>
      <c r="B21" s="27" t="s">
        <v>56</v>
      </c>
      <c r="C21" s="27" t="s">
        <v>57</v>
      </c>
      <c r="D21" s="27" t="s">
        <v>58</v>
      </c>
      <c r="E21" s="48" t="s">
        <v>129</v>
      </c>
      <c r="F21" s="48" t="s">
        <v>130</v>
      </c>
      <c r="G21" s="48" t="s">
        <v>131</v>
      </c>
      <c r="H21" s="48" t="s">
        <v>129</v>
      </c>
      <c r="I21" s="48" t="s">
        <v>130</v>
      </c>
      <c r="J21" s="48" t="s">
        <v>131</v>
      </c>
      <c r="K21" s="48" t="s">
        <v>129</v>
      </c>
      <c r="L21" s="48" t="s">
        <v>130</v>
      </c>
      <c r="M21" s="59" t="s">
        <v>131</v>
      </c>
      <c r="N21" s="48" t="s">
        <v>129</v>
      </c>
      <c r="O21" s="48" t="s">
        <v>130</v>
      </c>
      <c r="P21" s="48" t="s">
        <v>131</v>
      </c>
      <c r="Q21" s="53" t="e">
        <f t="shared" si="9"/>
        <v>#VALUE!</v>
      </c>
    </row>
    <row r="22" spans="1:17" ht="26.25" x14ac:dyDescent="0.25">
      <c r="A22" s="26" t="s">
        <v>0</v>
      </c>
      <c r="B22" s="4" t="s">
        <v>1</v>
      </c>
      <c r="C22" s="2" t="s">
        <v>52</v>
      </c>
      <c r="D22" s="2">
        <v>500</v>
      </c>
      <c r="E22" s="50">
        <v>1500</v>
      </c>
      <c r="F22" s="50">
        <f>D22*E22</f>
        <v>750000</v>
      </c>
      <c r="G22" s="50">
        <f>F22*0.19</f>
        <v>142500</v>
      </c>
      <c r="H22" s="52">
        <v>1000</v>
      </c>
      <c r="I22" s="54">
        <f>H22*D22</f>
        <v>500000</v>
      </c>
      <c r="J22" s="54">
        <f t="shared" ref="J22:J65" si="13">I22*0.19</f>
        <v>95000</v>
      </c>
      <c r="K22" s="52">
        <v>900</v>
      </c>
      <c r="L22" s="54">
        <f>D22*K22</f>
        <v>450000</v>
      </c>
      <c r="M22" s="60">
        <f t="shared" ref="M22:M64" si="14">0.19*L22</f>
        <v>85500</v>
      </c>
      <c r="N22" s="54">
        <f t="shared" si="10"/>
        <v>1133.3333333333333</v>
      </c>
      <c r="O22" s="54">
        <f t="shared" si="11"/>
        <v>566666.66666666663</v>
      </c>
      <c r="P22" s="54">
        <f t="shared" si="8"/>
        <v>107666.66666666666</v>
      </c>
      <c r="Q22" s="67">
        <f t="shared" si="9"/>
        <v>674333.33333333326</v>
      </c>
    </row>
    <row r="23" spans="1:17" ht="15.75" x14ac:dyDescent="0.25">
      <c r="A23" s="41" t="s">
        <v>2</v>
      </c>
      <c r="B23" s="33" t="s">
        <v>3</v>
      </c>
      <c r="C23" s="1">
        <v>1</v>
      </c>
      <c r="D23" s="1">
        <v>1</v>
      </c>
      <c r="E23" s="50">
        <v>2300000</v>
      </c>
      <c r="F23" s="50">
        <f t="shared" ref="F23:F64" si="15">D23*E23</f>
        <v>2300000</v>
      </c>
      <c r="G23" s="50">
        <f t="shared" ref="G23:G65" si="16">F23*0.19</f>
        <v>437000</v>
      </c>
      <c r="H23" s="52">
        <v>1950000</v>
      </c>
      <c r="I23" s="54">
        <f t="shared" ref="I23:I64" si="17">H23*D23</f>
        <v>1950000</v>
      </c>
      <c r="J23" s="54">
        <f t="shared" si="13"/>
        <v>370500</v>
      </c>
      <c r="K23" s="52">
        <v>2000000</v>
      </c>
      <c r="L23" s="54">
        <f t="shared" ref="L23:L64" si="18">D23*K23</f>
        <v>2000000</v>
      </c>
      <c r="M23" s="60">
        <f t="shared" si="14"/>
        <v>380000</v>
      </c>
      <c r="N23" s="54">
        <f t="shared" si="10"/>
        <v>2083333.3333333333</v>
      </c>
      <c r="O23" s="54">
        <f t="shared" si="11"/>
        <v>2083333.3333333333</v>
      </c>
      <c r="P23" s="54">
        <f t="shared" si="8"/>
        <v>395833.33333333331</v>
      </c>
      <c r="Q23" s="67">
        <f t="shared" si="9"/>
        <v>2479166.6666666665</v>
      </c>
    </row>
    <row r="24" spans="1:17" ht="26.25" x14ac:dyDescent="0.25">
      <c r="A24" s="44" t="s">
        <v>149</v>
      </c>
      <c r="B24" s="45" t="s">
        <v>150</v>
      </c>
      <c r="C24" s="46">
        <v>1</v>
      </c>
      <c r="D24" s="46">
        <v>20</v>
      </c>
      <c r="E24" s="50">
        <v>35000</v>
      </c>
      <c r="F24" s="50">
        <f t="shared" si="15"/>
        <v>700000</v>
      </c>
      <c r="G24" s="50">
        <f t="shared" si="16"/>
        <v>133000</v>
      </c>
      <c r="H24" s="52">
        <v>32000</v>
      </c>
      <c r="I24" s="54">
        <f t="shared" si="17"/>
        <v>640000</v>
      </c>
      <c r="J24" s="54">
        <f t="shared" si="13"/>
        <v>121600</v>
      </c>
      <c r="K24" s="52">
        <v>40000</v>
      </c>
      <c r="L24" s="54">
        <f t="shared" si="18"/>
        <v>800000</v>
      </c>
      <c r="M24" s="60">
        <f t="shared" si="14"/>
        <v>152000</v>
      </c>
      <c r="N24" s="54">
        <f t="shared" si="10"/>
        <v>35666.666666666664</v>
      </c>
      <c r="O24" s="54">
        <f t="shared" si="11"/>
        <v>713333.33333333326</v>
      </c>
      <c r="P24" s="54">
        <f t="shared" si="8"/>
        <v>135533.33333333331</v>
      </c>
      <c r="Q24" s="67">
        <f t="shared" si="9"/>
        <v>848866.66666666651</v>
      </c>
    </row>
    <row r="25" spans="1:17" ht="39" x14ac:dyDescent="0.25">
      <c r="A25" s="41" t="s">
        <v>145</v>
      </c>
      <c r="B25" s="43" t="s">
        <v>146</v>
      </c>
      <c r="C25" s="2" t="s">
        <v>52</v>
      </c>
      <c r="D25" s="36">
        <v>4</v>
      </c>
      <c r="E25" s="50">
        <v>85000</v>
      </c>
      <c r="F25" s="50">
        <f t="shared" si="15"/>
        <v>340000</v>
      </c>
      <c r="G25" s="50">
        <f t="shared" si="16"/>
        <v>64600</v>
      </c>
      <c r="H25" s="52">
        <v>65000</v>
      </c>
      <c r="I25" s="54">
        <f t="shared" si="17"/>
        <v>260000</v>
      </c>
      <c r="J25" s="54">
        <f t="shared" si="13"/>
        <v>49400</v>
      </c>
      <c r="K25" s="52">
        <v>55000</v>
      </c>
      <c r="L25" s="54">
        <f t="shared" si="18"/>
        <v>220000</v>
      </c>
      <c r="M25" s="60">
        <f t="shared" si="14"/>
        <v>41800</v>
      </c>
      <c r="N25" s="54">
        <f t="shared" si="10"/>
        <v>68333.333333333328</v>
      </c>
      <c r="O25" s="54">
        <f t="shared" si="11"/>
        <v>273333.33333333331</v>
      </c>
      <c r="P25" s="54">
        <f t="shared" si="8"/>
        <v>51933.333333333328</v>
      </c>
      <c r="Q25" s="67">
        <f t="shared" si="9"/>
        <v>325266.66666666663</v>
      </c>
    </row>
    <row r="26" spans="1:17" ht="15.75" x14ac:dyDescent="0.25">
      <c r="A26" s="26" t="s">
        <v>4</v>
      </c>
      <c r="B26" s="4" t="s">
        <v>5</v>
      </c>
      <c r="C26" s="2" t="s">
        <v>52</v>
      </c>
      <c r="D26" s="2">
        <v>5</v>
      </c>
      <c r="E26" s="50">
        <v>24000</v>
      </c>
      <c r="F26" s="50">
        <f t="shared" si="15"/>
        <v>120000</v>
      </c>
      <c r="G26" s="50">
        <f t="shared" si="16"/>
        <v>22800</v>
      </c>
      <c r="H26" s="52">
        <v>18000</v>
      </c>
      <c r="I26" s="54">
        <f t="shared" si="17"/>
        <v>90000</v>
      </c>
      <c r="J26" s="54">
        <f t="shared" si="13"/>
        <v>17100</v>
      </c>
      <c r="K26" s="52">
        <v>19500</v>
      </c>
      <c r="L26" s="54">
        <f t="shared" si="18"/>
        <v>97500</v>
      </c>
      <c r="M26" s="60">
        <f t="shared" si="14"/>
        <v>18525</v>
      </c>
      <c r="N26" s="54">
        <f t="shared" si="10"/>
        <v>20500</v>
      </c>
      <c r="O26" s="54">
        <f t="shared" si="11"/>
        <v>102500</v>
      </c>
      <c r="P26" s="54">
        <f t="shared" si="8"/>
        <v>19475</v>
      </c>
      <c r="Q26" s="67">
        <f t="shared" si="9"/>
        <v>121975</v>
      </c>
    </row>
    <row r="27" spans="1:17" ht="77.25" x14ac:dyDescent="0.25">
      <c r="A27" s="41" t="s">
        <v>147</v>
      </c>
      <c r="B27" s="43" t="s">
        <v>148</v>
      </c>
      <c r="C27" s="2" t="s">
        <v>52</v>
      </c>
      <c r="D27" s="36">
        <v>3</v>
      </c>
      <c r="E27" s="50">
        <v>350000</v>
      </c>
      <c r="F27" s="50">
        <f t="shared" si="15"/>
        <v>1050000</v>
      </c>
      <c r="G27" s="50">
        <f t="shared" si="16"/>
        <v>199500</v>
      </c>
      <c r="H27" s="52">
        <v>345000</v>
      </c>
      <c r="I27" s="54">
        <f t="shared" si="17"/>
        <v>1035000</v>
      </c>
      <c r="J27" s="54">
        <f t="shared" si="13"/>
        <v>196650</v>
      </c>
      <c r="K27" s="52">
        <v>420000</v>
      </c>
      <c r="L27" s="54">
        <f t="shared" si="18"/>
        <v>1260000</v>
      </c>
      <c r="M27" s="60">
        <f t="shared" si="14"/>
        <v>239400</v>
      </c>
      <c r="N27" s="54">
        <f t="shared" si="10"/>
        <v>371666.66666666669</v>
      </c>
      <c r="O27" s="54">
        <f t="shared" si="11"/>
        <v>1115000</v>
      </c>
      <c r="P27" s="54">
        <f t="shared" si="8"/>
        <v>211850</v>
      </c>
      <c r="Q27" s="67">
        <f t="shared" si="9"/>
        <v>1326850</v>
      </c>
    </row>
    <row r="28" spans="1:17" ht="39" x14ac:dyDescent="0.25">
      <c r="A28" s="41" t="s">
        <v>143</v>
      </c>
      <c r="B28" s="42" t="s">
        <v>144</v>
      </c>
      <c r="C28" s="2" t="s">
        <v>52</v>
      </c>
      <c r="D28" s="1">
        <v>6</v>
      </c>
      <c r="E28" s="50">
        <v>35000</v>
      </c>
      <c r="F28" s="50">
        <f t="shared" si="15"/>
        <v>210000</v>
      </c>
      <c r="G28" s="50">
        <f t="shared" si="16"/>
        <v>39900</v>
      </c>
      <c r="H28" s="52">
        <v>30000</v>
      </c>
      <c r="I28" s="54">
        <f t="shared" si="17"/>
        <v>180000</v>
      </c>
      <c r="J28" s="54">
        <f t="shared" si="13"/>
        <v>34200</v>
      </c>
      <c r="K28" s="52">
        <v>30000</v>
      </c>
      <c r="L28" s="54">
        <f t="shared" si="18"/>
        <v>180000</v>
      </c>
      <c r="M28" s="60">
        <f t="shared" si="14"/>
        <v>34200</v>
      </c>
      <c r="N28" s="54">
        <f t="shared" si="10"/>
        <v>31666.666666666668</v>
      </c>
      <c r="O28" s="54">
        <f t="shared" si="11"/>
        <v>190000</v>
      </c>
      <c r="P28" s="54">
        <f t="shared" si="8"/>
        <v>36100</v>
      </c>
      <c r="Q28" s="67">
        <f t="shared" si="9"/>
        <v>226100</v>
      </c>
    </row>
    <row r="29" spans="1:17" ht="26.25" x14ac:dyDescent="0.25">
      <c r="A29" s="39" t="s">
        <v>141</v>
      </c>
      <c r="B29" s="40" t="s">
        <v>142</v>
      </c>
      <c r="C29" s="2" t="s">
        <v>52</v>
      </c>
      <c r="D29" s="36">
        <v>4</v>
      </c>
      <c r="E29" s="50">
        <v>35000</v>
      </c>
      <c r="F29" s="50">
        <f t="shared" si="15"/>
        <v>140000</v>
      </c>
      <c r="G29" s="50">
        <f t="shared" si="16"/>
        <v>26600</v>
      </c>
      <c r="H29" s="52">
        <v>30000</v>
      </c>
      <c r="I29" s="54">
        <f t="shared" si="17"/>
        <v>120000</v>
      </c>
      <c r="J29" s="54">
        <f t="shared" si="13"/>
        <v>22800</v>
      </c>
      <c r="K29" s="52">
        <v>30000</v>
      </c>
      <c r="L29" s="54">
        <f t="shared" si="18"/>
        <v>120000</v>
      </c>
      <c r="M29" s="60">
        <f t="shared" si="14"/>
        <v>22800</v>
      </c>
      <c r="N29" s="54">
        <f t="shared" si="10"/>
        <v>31666.666666666668</v>
      </c>
      <c r="O29" s="54">
        <f t="shared" si="11"/>
        <v>126666.66666666667</v>
      </c>
      <c r="P29" s="54">
        <f t="shared" si="8"/>
        <v>24066.666666666668</v>
      </c>
      <c r="Q29" s="67">
        <f t="shared" si="9"/>
        <v>150733.33333333334</v>
      </c>
    </row>
    <row r="30" spans="1:17" ht="15.75" x14ac:dyDescent="0.25">
      <c r="A30" s="26" t="s">
        <v>6</v>
      </c>
      <c r="B30" s="4" t="s">
        <v>7</v>
      </c>
      <c r="C30" s="2" t="s">
        <v>52</v>
      </c>
      <c r="D30" s="1">
        <v>40</v>
      </c>
      <c r="E30" s="50">
        <v>15000</v>
      </c>
      <c r="F30" s="50">
        <f t="shared" si="15"/>
        <v>600000</v>
      </c>
      <c r="G30" s="50">
        <f t="shared" si="16"/>
        <v>114000</v>
      </c>
      <c r="H30" s="52">
        <v>13000</v>
      </c>
      <c r="I30" s="54">
        <f t="shared" si="17"/>
        <v>520000</v>
      </c>
      <c r="J30" s="54">
        <f t="shared" si="13"/>
        <v>98800</v>
      </c>
      <c r="K30" s="52">
        <v>12000</v>
      </c>
      <c r="L30" s="54">
        <f t="shared" si="18"/>
        <v>480000</v>
      </c>
      <c r="M30" s="60">
        <f t="shared" si="14"/>
        <v>91200</v>
      </c>
      <c r="N30" s="54">
        <f t="shared" si="10"/>
        <v>13333.333333333334</v>
      </c>
      <c r="O30" s="54">
        <f t="shared" si="11"/>
        <v>533333.33333333337</v>
      </c>
      <c r="P30" s="54">
        <f t="shared" si="8"/>
        <v>101333.33333333334</v>
      </c>
      <c r="Q30" s="67">
        <f t="shared" si="9"/>
        <v>634666.66666666674</v>
      </c>
    </row>
    <row r="31" spans="1:17" ht="15.75" x14ac:dyDescent="0.25">
      <c r="A31" s="26" t="s">
        <v>8</v>
      </c>
      <c r="B31" s="4" t="s">
        <v>9</v>
      </c>
      <c r="C31" s="2" t="s">
        <v>52</v>
      </c>
      <c r="D31" s="1">
        <v>2</v>
      </c>
      <c r="E31" s="50">
        <v>25000</v>
      </c>
      <c r="F31" s="50">
        <f t="shared" si="15"/>
        <v>50000</v>
      </c>
      <c r="G31" s="50">
        <f t="shared" si="16"/>
        <v>9500</v>
      </c>
      <c r="H31" s="52">
        <v>22000</v>
      </c>
      <c r="I31" s="54">
        <f t="shared" si="17"/>
        <v>44000</v>
      </c>
      <c r="J31" s="54">
        <f t="shared" si="13"/>
        <v>8360</v>
      </c>
      <c r="K31" s="52">
        <v>23000</v>
      </c>
      <c r="L31" s="54">
        <f t="shared" si="18"/>
        <v>46000</v>
      </c>
      <c r="M31" s="60">
        <f t="shared" si="14"/>
        <v>8740</v>
      </c>
      <c r="N31" s="54">
        <f t="shared" si="10"/>
        <v>23333.333333333332</v>
      </c>
      <c r="O31" s="54">
        <f t="shared" si="11"/>
        <v>46666.666666666664</v>
      </c>
      <c r="P31" s="54">
        <f t="shared" si="8"/>
        <v>8866.6666666666661</v>
      </c>
      <c r="Q31" s="67">
        <f t="shared" si="9"/>
        <v>55533.333333333328</v>
      </c>
    </row>
    <row r="32" spans="1:17" ht="15.75" x14ac:dyDescent="0.25">
      <c r="A32" s="26" t="s">
        <v>10</v>
      </c>
      <c r="B32" s="4" t="s">
        <v>9</v>
      </c>
      <c r="C32" s="2" t="s">
        <v>52</v>
      </c>
      <c r="D32" s="1">
        <v>2</v>
      </c>
      <c r="E32" s="50">
        <v>6500</v>
      </c>
      <c r="F32" s="50">
        <f t="shared" si="15"/>
        <v>13000</v>
      </c>
      <c r="G32" s="50">
        <f t="shared" si="16"/>
        <v>2470</v>
      </c>
      <c r="H32" s="52">
        <v>7500</v>
      </c>
      <c r="I32" s="54">
        <f t="shared" si="17"/>
        <v>15000</v>
      </c>
      <c r="J32" s="54">
        <f t="shared" si="13"/>
        <v>2850</v>
      </c>
      <c r="K32" s="52">
        <v>7000</v>
      </c>
      <c r="L32" s="54">
        <f t="shared" si="18"/>
        <v>14000</v>
      </c>
      <c r="M32" s="60">
        <f t="shared" si="14"/>
        <v>2660</v>
      </c>
      <c r="N32" s="54">
        <f t="shared" si="10"/>
        <v>7000</v>
      </c>
      <c r="O32" s="54">
        <f t="shared" si="11"/>
        <v>14000</v>
      </c>
      <c r="P32" s="54">
        <f t="shared" si="8"/>
        <v>2660</v>
      </c>
      <c r="Q32" s="67">
        <f t="shared" si="9"/>
        <v>16660</v>
      </c>
    </row>
    <row r="33" spans="1:17" ht="39" x14ac:dyDescent="0.25">
      <c r="A33" s="26" t="s">
        <v>11</v>
      </c>
      <c r="B33" s="29" t="s">
        <v>12</v>
      </c>
      <c r="C33" s="2" t="s">
        <v>52</v>
      </c>
      <c r="D33" s="1">
        <v>10</v>
      </c>
      <c r="E33" s="50">
        <v>550000</v>
      </c>
      <c r="F33" s="50">
        <f t="shared" si="15"/>
        <v>5500000</v>
      </c>
      <c r="G33" s="50">
        <f t="shared" si="16"/>
        <v>1045000</v>
      </c>
      <c r="H33" s="52">
        <v>510000</v>
      </c>
      <c r="I33" s="54">
        <f t="shared" si="17"/>
        <v>5100000</v>
      </c>
      <c r="J33" s="54">
        <f t="shared" si="13"/>
        <v>969000</v>
      </c>
      <c r="K33" s="52">
        <v>480000</v>
      </c>
      <c r="L33" s="54">
        <f t="shared" si="18"/>
        <v>4800000</v>
      </c>
      <c r="M33" s="60">
        <f t="shared" si="14"/>
        <v>912000</v>
      </c>
      <c r="N33" s="54">
        <f t="shared" si="10"/>
        <v>513333.33333333331</v>
      </c>
      <c r="O33" s="54">
        <f t="shared" si="11"/>
        <v>5133333.333333333</v>
      </c>
      <c r="P33" s="54">
        <f t="shared" si="8"/>
        <v>975333.33333333326</v>
      </c>
      <c r="Q33" s="67">
        <f t="shared" si="9"/>
        <v>6108666.666666666</v>
      </c>
    </row>
    <row r="34" spans="1:17" ht="141" x14ac:dyDescent="0.25">
      <c r="A34" s="26" t="s">
        <v>13</v>
      </c>
      <c r="B34" s="29" t="s">
        <v>14</v>
      </c>
      <c r="C34" s="2" t="s">
        <v>52</v>
      </c>
      <c r="D34" s="1">
        <v>10</v>
      </c>
      <c r="E34" s="50">
        <v>450000</v>
      </c>
      <c r="F34" s="50">
        <f t="shared" si="15"/>
        <v>4500000</v>
      </c>
      <c r="G34" s="50">
        <f t="shared" si="16"/>
        <v>855000</v>
      </c>
      <c r="H34" s="52">
        <v>480000</v>
      </c>
      <c r="I34" s="54">
        <f t="shared" si="17"/>
        <v>4800000</v>
      </c>
      <c r="J34" s="54">
        <f t="shared" si="13"/>
        <v>912000</v>
      </c>
      <c r="K34" s="52">
        <v>521000</v>
      </c>
      <c r="L34" s="54">
        <f t="shared" si="18"/>
        <v>5210000</v>
      </c>
      <c r="M34" s="60">
        <f t="shared" si="14"/>
        <v>989900</v>
      </c>
      <c r="N34" s="54">
        <f t="shared" si="10"/>
        <v>483666.66666666669</v>
      </c>
      <c r="O34" s="54">
        <f t="shared" si="11"/>
        <v>4836666.666666667</v>
      </c>
      <c r="P34" s="54">
        <f t="shared" si="8"/>
        <v>918966.66666666674</v>
      </c>
      <c r="Q34" s="67">
        <f t="shared" si="9"/>
        <v>5755633.333333334</v>
      </c>
    </row>
    <row r="35" spans="1:17" ht="15.75" x14ac:dyDescent="0.25">
      <c r="A35" s="3" t="s">
        <v>15</v>
      </c>
      <c r="B35" s="29" t="s">
        <v>16</v>
      </c>
      <c r="C35" s="2" t="s">
        <v>53</v>
      </c>
      <c r="D35" s="1">
        <v>15</v>
      </c>
      <c r="E35" s="50">
        <v>26500</v>
      </c>
      <c r="F35" s="50">
        <f t="shared" si="15"/>
        <v>397500</v>
      </c>
      <c r="G35" s="50">
        <f t="shared" si="16"/>
        <v>75525</v>
      </c>
      <c r="H35" s="52">
        <v>25800</v>
      </c>
      <c r="I35" s="54">
        <f t="shared" si="17"/>
        <v>387000</v>
      </c>
      <c r="J35" s="54">
        <f t="shared" si="13"/>
        <v>73530</v>
      </c>
      <c r="K35" s="52">
        <v>29500</v>
      </c>
      <c r="L35" s="54">
        <f t="shared" si="18"/>
        <v>442500</v>
      </c>
      <c r="M35" s="60">
        <f t="shared" si="14"/>
        <v>84075</v>
      </c>
      <c r="N35" s="54">
        <f t="shared" si="10"/>
        <v>27266.666666666668</v>
      </c>
      <c r="O35" s="54">
        <f t="shared" si="11"/>
        <v>409000</v>
      </c>
      <c r="P35" s="54">
        <f t="shared" si="8"/>
        <v>77710</v>
      </c>
      <c r="Q35" s="67">
        <f t="shared" si="9"/>
        <v>486710</v>
      </c>
    </row>
    <row r="36" spans="1:17" ht="15.75" x14ac:dyDescent="0.25">
      <c r="A36" s="3" t="s">
        <v>17</v>
      </c>
      <c r="B36" s="4" t="s">
        <v>18</v>
      </c>
      <c r="C36" s="2" t="s">
        <v>53</v>
      </c>
      <c r="D36" s="1">
        <v>2</v>
      </c>
      <c r="E36" s="50">
        <v>180000</v>
      </c>
      <c r="F36" s="50">
        <f t="shared" si="15"/>
        <v>360000</v>
      </c>
      <c r="G36" s="50">
        <f t="shared" si="16"/>
        <v>68400</v>
      </c>
      <c r="H36" s="52">
        <v>75000</v>
      </c>
      <c r="I36" s="54">
        <f t="shared" si="17"/>
        <v>150000</v>
      </c>
      <c r="J36" s="54">
        <f t="shared" si="13"/>
        <v>28500</v>
      </c>
      <c r="K36" s="52">
        <v>60000</v>
      </c>
      <c r="L36" s="54">
        <f t="shared" si="18"/>
        <v>120000</v>
      </c>
      <c r="M36" s="60">
        <f t="shared" si="14"/>
        <v>22800</v>
      </c>
      <c r="N36" s="54">
        <f t="shared" si="10"/>
        <v>105000</v>
      </c>
      <c r="O36" s="54">
        <f t="shared" si="11"/>
        <v>210000</v>
      </c>
      <c r="P36" s="54">
        <f t="shared" si="8"/>
        <v>39900</v>
      </c>
      <c r="Q36" s="67">
        <f t="shared" si="9"/>
        <v>249900</v>
      </c>
    </row>
    <row r="37" spans="1:17" ht="26.25" x14ac:dyDescent="0.25">
      <c r="A37" s="37" t="s">
        <v>139</v>
      </c>
      <c r="B37" s="38" t="s">
        <v>140</v>
      </c>
      <c r="C37" s="1">
        <v>1</v>
      </c>
      <c r="D37" s="1">
        <v>10</v>
      </c>
      <c r="E37" s="50">
        <v>47500</v>
      </c>
      <c r="F37" s="50">
        <f t="shared" si="15"/>
        <v>475000</v>
      </c>
      <c r="G37" s="50">
        <f t="shared" si="16"/>
        <v>90250</v>
      </c>
      <c r="H37" s="52">
        <v>42000</v>
      </c>
      <c r="I37" s="54">
        <f t="shared" si="17"/>
        <v>420000</v>
      </c>
      <c r="J37" s="54">
        <f t="shared" si="13"/>
        <v>79800</v>
      </c>
      <c r="K37" s="52">
        <v>45000</v>
      </c>
      <c r="L37" s="54">
        <f t="shared" si="18"/>
        <v>450000</v>
      </c>
      <c r="M37" s="60">
        <f t="shared" si="14"/>
        <v>85500</v>
      </c>
      <c r="N37" s="54">
        <f t="shared" si="10"/>
        <v>44833.333333333336</v>
      </c>
      <c r="O37" s="54">
        <f t="shared" si="11"/>
        <v>448333.33333333337</v>
      </c>
      <c r="P37" s="54">
        <f t="shared" si="8"/>
        <v>85183.333333333343</v>
      </c>
      <c r="Q37" s="67">
        <f t="shared" si="9"/>
        <v>533516.66666666674</v>
      </c>
    </row>
    <row r="38" spans="1:17" ht="15.75" x14ac:dyDescent="0.25">
      <c r="A38" s="3" t="s">
        <v>19</v>
      </c>
      <c r="B38" s="4" t="s">
        <v>52</v>
      </c>
      <c r="C38" s="2">
        <v>1</v>
      </c>
      <c r="D38" s="1">
        <v>3</v>
      </c>
      <c r="E38" s="50">
        <v>250000</v>
      </c>
      <c r="F38" s="50">
        <f t="shared" si="15"/>
        <v>750000</v>
      </c>
      <c r="G38" s="50">
        <f t="shared" si="16"/>
        <v>142500</v>
      </c>
      <c r="H38" s="52">
        <v>250000</v>
      </c>
      <c r="I38" s="54">
        <f t="shared" si="17"/>
        <v>750000</v>
      </c>
      <c r="J38" s="54">
        <f t="shared" si="13"/>
        <v>142500</v>
      </c>
      <c r="K38" s="52">
        <v>245000</v>
      </c>
      <c r="L38" s="54">
        <f t="shared" si="18"/>
        <v>735000</v>
      </c>
      <c r="M38" s="60">
        <f t="shared" si="14"/>
        <v>139650</v>
      </c>
      <c r="N38" s="54">
        <f t="shared" si="10"/>
        <v>248333.33333333334</v>
      </c>
      <c r="O38" s="54">
        <f t="shared" si="11"/>
        <v>745000</v>
      </c>
      <c r="P38" s="54">
        <f t="shared" si="8"/>
        <v>141550</v>
      </c>
      <c r="Q38" s="67">
        <f t="shared" si="9"/>
        <v>886550</v>
      </c>
    </row>
    <row r="39" spans="1:17" ht="15.75" x14ac:dyDescent="0.25">
      <c r="A39" s="3" t="s">
        <v>20</v>
      </c>
      <c r="B39" s="6" t="s">
        <v>21</v>
      </c>
      <c r="C39" s="2" t="s">
        <v>54</v>
      </c>
      <c r="D39" s="1">
        <v>2</v>
      </c>
      <c r="E39" s="50">
        <v>65000</v>
      </c>
      <c r="F39" s="50">
        <f t="shared" si="15"/>
        <v>130000</v>
      </c>
      <c r="G39" s="50">
        <f t="shared" si="16"/>
        <v>24700</v>
      </c>
      <c r="H39" s="52">
        <v>57000</v>
      </c>
      <c r="I39" s="54">
        <f t="shared" si="17"/>
        <v>114000</v>
      </c>
      <c r="J39" s="54">
        <f t="shared" si="13"/>
        <v>21660</v>
      </c>
      <c r="K39" s="52">
        <v>55000</v>
      </c>
      <c r="L39" s="54">
        <f t="shared" si="18"/>
        <v>110000</v>
      </c>
      <c r="M39" s="60">
        <f t="shared" si="14"/>
        <v>20900</v>
      </c>
      <c r="N39" s="54">
        <f t="shared" si="10"/>
        <v>59000</v>
      </c>
      <c r="O39" s="54">
        <f t="shared" si="11"/>
        <v>118000</v>
      </c>
      <c r="P39" s="54">
        <f t="shared" si="8"/>
        <v>22420</v>
      </c>
      <c r="Q39" s="67">
        <f t="shared" si="9"/>
        <v>140420</v>
      </c>
    </row>
    <row r="40" spans="1:17" ht="15.75" x14ac:dyDescent="0.25">
      <c r="A40" s="3" t="s">
        <v>22</v>
      </c>
      <c r="B40" s="30" t="s">
        <v>23</v>
      </c>
      <c r="C40" s="2" t="s">
        <v>52</v>
      </c>
      <c r="D40" s="1">
        <v>10</v>
      </c>
      <c r="E40" s="50">
        <v>15000</v>
      </c>
      <c r="F40" s="50">
        <f t="shared" si="15"/>
        <v>150000</v>
      </c>
      <c r="G40" s="50">
        <f t="shared" si="16"/>
        <v>28500</v>
      </c>
      <c r="H40" s="52">
        <v>16500</v>
      </c>
      <c r="I40" s="54">
        <f t="shared" si="17"/>
        <v>165000</v>
      </c>
      <c r="J40" s="54">
        <f t="shared" si="13"/>
        <v>31350</v>
      </c>
      <c r="K40" s="52">
        <v>14500</v>
      </c>
      <c r="L40" s="54">
        <f t="shared" si="18"/>
        <v>145000</v>
      </c>
      <c r="M40" s="60">
        <f t="shared" si="14"/>
        <v>27550</v>
      </c>
      <c r="N40" s="54">
        <f t="shared" si="10"/>
        <v>15333.333333333334</v>
      </c>
      <c r="O40" s="54">
        <f t="shared" si="11"/>
        <v>153333.33333333334</v>
      </c>
      <c r="P40" s="54">
        <f t="shared" si="8"/>
        <v>29133.333333333336</v>
      </c>
      <c r="Q40" s="67">
        <f t="shared" si="9"/>
        <v>182466.66666666669</v>
      </c>
    </row>
    <row r="41" spans="1:17" ht="15.75" x14ac:dyDescent="0.25">
      <c r="A41" s="3" t="s">
        <v>24</v>
      </c>
      <c r="B41" s="30" t="s">
        <v>23</v>
      </c>
      <c r="C41" s="2" t="s">
        <v>52</v>
      </c>
      <c r="D41" s="1">
        <v>10</v>
      </c>
      <c r="E41" s="50">
        <v>12000</v>
      </c>
      <c r="F41" s="50">
        <f t="shared" si="15"/>
        <v>120000</v>
      </c>
      <c r="G41" s="50">
        <f t="shared" si="16"/>
        <v>22800</v>
      </c>
      <c r="H41" s="52">
        <v>14000</v>
      </c>
      <c r="I41" s="54">
        <f t="shared" si="17"/>
        <v>140000</v>
      </c>
      <c r="J41" s="54">
        <f t="shared" si="13"/>
        <v>26600</v>
      </c>
      <c r="K41" s="52">
        <v>12500</v>
      </c>
      <c r="L41" s="54">
        <f t="shared" si="18"/>
        <v>125000</v>
      </c>
      <c r="M41" s="60">
        <f t="shared" si="14"/>
        <v>23750</v>
      </c>
      <c r="N41" s="54">
        <f t="shared" si="10"/>
        <v>12833.333333333334</v>
      </c>
      <c r="O41" s="54">
        <f t="shared" si="11"/>
        <v>128333.33333333334</v>
      </c>
      <c r="P41" s="54">
        <f t="shared" si="8"/>
        <v>24383.333333333336</v>
      </c>
      <c r="Q41" s="67">
        <f t="shared" si="9"/>
        <v>152716.66666666669</v>
      </c>
    </row>
    <row r="42" spans="1:17" ht="15.75" x14ac:dyDescent="0.25">
      <c r="A42" s="3" t="s">
        <v>25</v>
      </c>
      <c r="B42" s="30" t="s">
        <v>23</v>
      </c>
      <c r="C42" s="2" t="s">
        <v>52</v>
      </c>
      <c r="D42" s="1">
        <v>10</v>
      </c>
      <c r="E42" s="50">
        <v>10000</v>
      </c>
      <c r="F42" s="50">
        <f t="shared" si="15"/>
        <v>100000</v>
      </c>
      <c r="G42" s="50">
        <f t="shared" si="16"/>
        <v>19000</v>
      </c>
      <c r="H42" s="52">
        <v>12000</v>
      </c>
      <c r="I42" s="54">
        <f t="shared" si="17"/>
        <v>120000</v>
      </c>
      <c r="J42" s="54">
        <f t="shared" si="13"/>
        <v>22800</v>
      </c>
      <c r="K42" s="52">
        <v>11500</v>
      </c>
      <c r="L42" s="54">
        <f t="shared" si="18"/>
        <v>115000</v>
      </c>
      <c r="M42" s="60">
        <f t="shared" si="14"/>
        <v>21850</v>
      </c>
      <c r="N42" s="54">
        <f t="shared" si="10"/>
        <v>11166.666666666666</v>
      </c>
      <c r="O42" s="54">
        <f t="shared" si="11"/>
        <v>111666.66666666666</v>
      </c>
      <c r="P42" s="54">
        <f t="shared" si="8"/>
        <v>21216.666666666664</v>
      </c>
      <c r="Q42" s="67">
        <f t="shared" si="9"/>
        <v>132883.33333333331</v>
      </c>
    </row>
    <row r="43" spans="1:17" ht="15.75" x14ac:dyDescent="0.25">
      <c r="A43" s="3" t="s">
        <v>26</v>
      </c>
      <c r="B43" s="30" t="s">
        <v>23</v>
      </c>
      <c r="C43" s="2" t="s">
        <v>52</v>
      </c>
      <c r="D43" s="1">
        <v>10</v>
      </c>
      <c r="E43" s="50">
        <v>8000</v>
      </c>
      <c r="F43" s="50">
        <f t="shared" si="15"/>
        <v>80000</v>
      </c>
      <c r="G43" s="50">
        <f t="shared" si="16"/>
        <v>15200</v>
      </c>
      <c r="H43" s="52">
        <v>7500</v>
      </c>
      <c r="I43" s="54">
        <f t="shared" si="17"/>
        <v>75000</v>
      </c>
      <c r="J43" s="54">
        <f t="shared" si="13"/>
        <v>14250</v>
      </c>
      <c r="K43" s="52">
        <v>6500</v>
      </c>
      <c r="L43" s="54">
        <f t="shared" si="18"/>
        <v>65000</v>
      </c>
      <c r="M43" s="60">
        <f t="shared" si="14"/>
        <v>12350</v>
      </c>
      <c r="N43" s="54">
        <f t="shared" si="10"/>
        <v>7333.333333333333</v>
      </c>
      <c r="O43" s="54">
        <f t="shared" si="11"/>
        <v>73333.333333333328</v>
      </c>
      <c r="P43" s="54">
        <f t="shared" si="8"/>
        <v>13933.333333333332</v>
      </c>
      <c r="Q43" s="67">
        <f t="shared" si="9"/>
        <v>87266.666666666657</v>
      </c>
    </row>
    <row r="44" spans="1:17" ht="39" x14ac:dyDescent="0.25">
      <c r="A44" s="3" t="s">
        <v>27</v>
      </c>
      <c r="B44" s="29" t="s">
        <v>28</v>
      </c>
      <c r="C44" s="2" t="s">
        <v>52</v>
      </c>
      <c r="D44" s="1">
        <v>9</v>
      </c>
      <c r="E44" s="50">
        <v>650000</v>
      </c>
      <c r="F44" s="50">
        <f t="shared" si="15"/>
        <v>5850000</v>
      </c>
      <c r="G44" s="50">
        <f t="shared" si="16"/>
        <v>1111500</v>
      </c>
      <c r="H44" s="52">
        <v>700000</v>
      </c>
      <c r="I44" s="54">
        <f t="shared" si="17"/>
        <v>6300000</v>
      </c>
      <c r="J44" s="54">
        <f t="shared" si="13"/>
        <v>1197000</v>
      </c>
      <c r="K44" s="52">
        <v>750000</v>
      </c>
      <c r="L44" s="54">
        <f t="shared" si="18"/>
        <v>6750000</v>
      </c>
      <c r="M44" s="60">
        <f t="shared" si="14"/>
        <v>1282500</v>
      </c>
      <c r="N44" s="54">
        <f t="shared" si="10"/>
        <v>700000</v>
      </c>
      <c r="O44" s="54">
        <f t="shared" si="11"/>
        <v>6300000</v>
      </c>
      <c r="P44" s="54">
        <f t="shared" si="8"/>
        <v>1197000</v>
      </c>
      <c r="Q44" s="67">
        <f t="shared" si="9"/>
        <v>7497000</v>
      </c>
    </row>
    <row r="45" spans="1:17" ht="64.5" x14ac:dyDescent="0.25">
      <c r="A45" s="28" t="s">
        <v>29</v>
      </c>
      <c r="B45" s="30" t="s">
        <v>30</v>
      </c>
      <c r="C45" s="2" t="s">
        <v>52</v>
      </c>
      <c r="D45" s="1">
        <v>1000</v>
      </c>
      <c r="E45" s="50">
        <v>4500</v>
      </c>
      <c r="F45" s="50">
        <f t="shared" si="15"/>
        <v>4500000</v>
      </c>
      <c r="G45" s="50">
        <f t="shared" si="16"/>
        <v>855000</v>
      </c>
      <c r="H45" s="52">
        <v>3500</v>
      </c>
      <c r="I45" s="54">
        <f t="shared" si="17"/>
        <v>3500000</v>
      </c>
      <c r="J45" s="54">
        <f t="shared" si="13"/>
        <v>665000</v>
      </c>
      <c r="K45" s="52">
        <v>3200</v>
      </c>
      <c r="L45" s="54">
        <f t="shared" si="18"/>
        <v>3200000</v>
      </c>
      <c r="M45" s="60">
        <f t="shared" si="14"/>
        <v>608000</v>
      </c>
      <c r="N45" s="54">
        <f t="shared" si="10"/>
        <v>3733.3333333333335</v>
      </c>
      <c r="O45" s="54">
        <f t="shared" si="11"/>
        <v>3733333.3333333335</v>
      </c>
      <c r="P45" s="54">
        <f t="shared" si="8"/>
        <v>709333.33333333337</v>
      </c>
      <c r="Q45" s="67">
        <f t="shared" si="9"/>
        <v>4442666.666666667</v>
      </c>
    </row>
    <row r="46" spans="1:17" ht="15.75" x14ac:dyDescent="0.25">
      <c r="A46" s="3" t="s">
        <v>31</v>
      </c>
      <c r="B46" s="30" t="s">
        <v>32</v>
      </c>
      <c r="C46" s="2" t="s">
        <v>52</v>
      </c>
      <c r="D46" s="1">
        <v>1000</v>
      </c>
      <c r="E46" s="50">
        <v>1000</v>
      </c>
      <c r="F46" s="50">
        <f t="shared" si="15"/>
        <v>1000000</v>
      </c>
      <c r="G46" s="50">
        <f t="shared" si="16"/>
        <v>190000</v>
      </c>
      <c r="H46" s="52">
        <v>900</v>
      </c>
      <c r="I46" s="54">
        <f t="shared" si="17"/>
        <v>900000</v>
      </c>
      <c r="J46" s="54">
        <f t="shared" si="13"/>
        <v>171000</v>
      </c>
      <c r="K46" s="52">
        <v>750</v>
      </c>
      <c r="L46" s="54">
        <f t="shared" si="18"/>
        <v>750000</v>
      </c>
      <c r="M46" s="60">
        <f t="shared" si="14"/>
        <v>142500</v>
      </c>
      <c r="N46" s="54">
        <f t="shared" si="10"/>
        <v>883.33333333333337</v>
      </c>
      <c r="O46" s="54">
        <f t="shared" si="11"/>
        <v>883333.33333333337</v>
      </c>
      <c r="P46" s="54">
        <f t="shared" si="8"/>
        <v>167833.33333333334</v>
      </c>
      <c r="Q46" s="67">
        <f t="shared" si="9"/>
        <v>1051166.6666666667</v>
      </c>
    </row>
    <row r="47" spans="1:17" ht="26.25" x14ac:dyDescent="0.25">
      <c r="A47" s="3" t="s">
        <v>33</v>
      </c>
      <c r="B47" s="30" t="s">
        <v>34</v>
      </c>
      <c r="C47" s="2" t="s">
        <v>52</v>
      </c>
      <c r="D47" s="1">
        <v>60</v>
      </c>
      <c r="E47" s="50">
        <v>15000</v>
      </c>
      <c r="F47" s="50">
        <f t="shared" si="15"/>
        <v>900000</v>
      </c>
      <c r="G47" s="50">
        <f t="shared" si="16"/>
        <v>171000</v>
      </c>
      <c r="H47" s="52">
        <v>17500</v>
      </c>
      <c r="I47" s="54">
        <f t="shared" si="17"/>
        <v>1050000</v>
      </c>
      <c r="J47" s="54">
        <f t="shared" si="13"/>
        <v>199500</v>
      </c>
      <c r="K47" s="52">
        <v>12500</v>
      </c>
      <c r="L47" s="54">
        <f t="shared" si="18"/>
        <v>750000</v>
      </c>
      <c r="M47" s="60">
        <f t="shared" si="14"/>
        <v>142500</v>
      </c>
      <c r="N47" s="54">
        <f t="shared" si="10"/>
        <v>15000</v>
      </c>
      <c r="O47" s="54">
        <f t="shared" si="11"/>
        <v>900000</v>
      </c>
      <c r="P47" s="54">
        <f t="shared" si="8"/>
        <v>171000</v>
      </c>
      <c r="Q47" s="67">
        <f t="shared" si="9"/>
        <v>1071000</v>
      </c>
    </row>
    <row r="48" spans="1:17" ht="15.75" x14ac:dyDescent="0.25">
      <c r="A48" s="3" t="s">
        <v>35</v>
      </c>
      <c r="B48" s="30" t="s">
        <v>36</v>
      </c>
      <c r="C48" s="2" t="s">
        <v>52</v>
      </c>
      <c r="D48" s="1">
        <v>50</v>
      </c>
      <c r="E48" s="50">
        <v>15000</v>
      </c>
      <c r="F48" s="50">
        <f t="shared" si="15"/>
        <v>750000</v>
      </c>
      <c r="G48" s="50">
        <f t="shared" si="16"/>
        <v>142500</v>
      </c>
      <c r="H48" s="52">
        <v>22000</v>
      </c>
      <c r="I48" s="54">
        <f t="shared" si="17"/>
        <v>1100000</v>
      </c>
      <c r="J48" s="54">
        <f t="shared" si="13"/>
        <v>209000</v>
      </c>
      <c r="K48" s="52">
        <v>12000</v>
      </c>
      <c r="L48" s="54">
        <f t="shared" si="18"/>
        <v>600000</v>
      </c>
      <c r="M48" s="60">
        <f t="shared" si="14"/>
        <v>114000</v>
      </c>
      <c r="N48" s="54">
        <f t="shared" si="10"/>
        <v>16333.333333333334</v>
      </c>
      <c r="O48" s="54">
        <f t="shared" si="11"/>
        <v>816666.66666666674</v>
      </c>
      <c r="P48" s="54">
        <f t="shared" si="8"/>
        <v>155166.66666666669</v>
      </c>
      <c r="Q48" s="67">
        <f t="shared" si="9"/>
        <v>971833.33333333349</v>
      </c>
    </row>
    <row r="49" spans="1:17" ht="15.75" x14ac:dyDescent="0.25">
      <c r="A49" s="3" t="s">
        <v>37</v>
      </c>
      <c r="B49" s="30" t="s">
        <v>38</v>
      </c>
      <c r="C49" s="2" t="s">
        <v>53</v>
      </c>
      <c r="D49" s="1">
        <v>2</v>
      </c>
      <c r="E49" s="50">
        <v>650000</v>
      </c>
      <c r="F49" s="50">
        <f t="shared" si="15"/>
        <v>1300000</v>
      </c>
      <c r="G49" s="50">
        <f t="shared" si="16"/>
        <v>247000</v>
      </c>
      <c r="H49" s="52">
        <v>350000</v>
      </c>
      <c r="I49" s="54">
        <f t="shared" si="17"/>
        <v>700000</v>
      </c>
      <c r="J49" s="54">
        <f t="shared" si="13"/>
        <v>133000</v>
      </c>
      <c r="K49" s="52">
        <v>400000</v>
      </c>
      <c r="L49" s="54">
        <f t="shared" si="18"/>
        <v>800000</v>
      </c>
      <c r="M49" s="60">
        <f t="shared" si="14"/>
        <v>152000</v>
      </c>
      <c r="N49" s="54">
        <f t="shared" si="10"/>
        <v>466666.66666666669</v>
      </c>
      <c r="O49" s="54">
        <f t="shared" si="11"/>
        <v>933333.33333333337</v>
      </c>
      <c r="P49" s="54">
        <f t="shared" si="8"/>
        <v>177333.33333333334</v>
      </c>
      <c r="Q49" s="67">
        <f t="shared" si="9"/>
        <v>1110666.6666666667</v>
      </c>
    </row>
    <row r="50" spans="1:17" ht="15.75" x14ac:dyDescent="0.25">
      <c r="A50" s="3" t="s">
        <v>39</v>
      </c>
      <c r="B50" s="30" t="s">
        <v>40</v>
      </c>
      <c r="C50" s="2" t="s">
        <v>52</v>
      </c>
      <c r="D50" s="1">
        <v>10</v>
      </c>
      <c r="E50" s="50">
        <v>450000</v>
      </c>
      <c r="F50" s="50">
        <f t="shared" si="15"/>
        <v>4500000</v>
      </c>
      <c r="G50" s="50">
        <f t="shared" si="16"/>
        <v>855000</v>
      </c>
      <c r="H50" s="52">
        <v>480000</v>
      </c>
      <c r="I50" s="54">
        <f t="shared" si="17"/>
        <v>4800000</v>
      </c>
      <c r="J50" s="54">
        <f t="shared" si="13"/>
        <v>912000</v>
      </c>
      <c r="K50" s="52">
        <v>500000</v>
      </c>
      <c r="L50" s="54">
        <f t="shared" si="18"/>
        <v>5000000</v>
      </c>
      <c r="M50" s="60">
        <f t="shared" si="14"/>
        <v>950000</v>
      </c>
      <c r="N50" s="54">
        <f t="shared" si="10"/>
        <v>476666.66666666669</v>
      </c>
      <c r="O50" s="54">
        <f t="shared" si="11"/>
        <v>4766666.666666667</v>
      </c>
      <c r="P50" s="54">
        <f t="shared" si="8"/>
        <v>905666.66666666674</v>
      </c>
      <c r="Q50" s="67">
        <f t="shared" si="9"/>
        <v>5672333.333333334</v>
      </c>
    </row>
    <row r="51" spans="1:17" ht="15.75" x14ac:dyDescent="0.25">
      <c r="A51" s="3" t="s">
        <v>41</v>
      </c>
      <c r="B51" s="30" t="s">
        <v>42</v>
      </c>
      <c r="C51" s="2" t="s">
        <v>54</v>
      </c>
      <c r="D51" s="1">
        <v>1</v>
      </c>
      <c r="E51" s="50">
        <v>35000</v>
      </c>
      <c r="F51" s="50">
        <f t="shared" si="15"/>
        <v>35000</v>
      </c>
      <c r="G51" s="50">
        <f t="shared" si="16"/>
        <v>6650</v>
      </c>
      <c r="H51" s="52">
        <v>40000</v>
      </c>
      <c r="I51" s="54">
        <f t="shared" si="17"/>
        <v>40000</v>
      </c>
      <c r="J51" s="54">
        <f t="shared" si="13"/>
        <v>7600</v>
      </c>
      <c r="K51" s="52">
        <v>25000</v>
      </c>
      <c r="L51" s="54">
        <f t="shared" si="18"/>
        <v>25000</v>
      </c>
      <c r="M51" s="60">
        <f t="shared" si="14"/>
        <v>4750</v>
      </c>
      <c r="N51" s="54">
        <f t="shared" si="10"/>
        <v>33333.333333333336</v>
      </c>
      <c r="O51" s="54">
        <f t="shared" si="11"/>
        <v>33333.333333333336</v>
      </c>
      <c r="P51" s="54">
        <f t="shared" si="8"/>
        <v>6333.3333333333339</v>
      </c>
      <c r="Q51" s="67">
        <f t="shared" si="9"/>
        <v>39666.666666666672</v>
      </c>
    </row>
    <row r="52" spans="1:17" ht="15.75" x14ac:dyDescent="0.25">
      <c r="A52" s="34" t="s">
        <v>137</v>
      </c>
      <c r="B52" s="35" t="s">
        <v>138</v>
      </c>
      <c r="C52" s="36">
        <v>1</v>
      </c>
      <c r="D52" s="36">
        <v>1</v>
      </c>
      <c r="E52" s="50">
        <v>35000</v>
      </c>
      <c r="F52" s="50">
        <f t="shared" si="15"/>
        <v>35000</v>
      </c>
      <c r="G52" s="50">
        <f t="shared" si="16"/>
        <v>6650</v>
      </c>
      <c r="H52" s="52">
        <v>30000</v>
      </c>
      <c r="I52" s="54">
        <f t="shared" si="17"/>
        <v>30000</v>
      </c>
      <c r="J52" s="54">
        <f t="shared" si="13"/>
        <v>5700</v>
      </c>
      <c r="K52" s="52">
        <v>30000</v>
      </c>
      <c r="L52" s="54">
        <f t="shared" si="18"/>
        <v>30000</v>
      </c>
      <c r="M52" s="60">
        <f t="shared" si="14"/>
        <v>5700</v>
      </c>
      <c r="N52" s="54">
        <f t="shared" si="10"/>
        <v>31666.666666666668</v>
      </c>
      <c r="O52" s="54">
        <f t="shared" si="11"/>
        <v>31666.666666666668</v>
      </c>
      <c r="P52" s="54">
        <f t="shared" si="8"/>
        <v>6016.666666666667</v>
      </c>
      <c r="Q52" s="67">
        <f t="shared" si="9"/>
        <v>37683.333333333336</v>
      </c>
    </row>
    <row r="53" spans="1:17" ht="15.75" x14ac:dyDescent="0.25">
      <c r="A53" s="3" t="s">
        <v>43</v>
      </c>
      <c r="B53" s="30" t="s">
        <v>44</v>
      </c>
      <c r="C53" s="2" t="s">
        <v>52</v>
      </c>
      <c r="D53" s="1">
        <v>2</v>
      </c>
      <c r="E53" s="50">
        <v>35000</v>
      </c>
      <c r="F53" s="50">
        <f t="shared" si="15"/>
        <v>70000</v>
      </c>
      <c r="G53" s="50">
        <f t="shared" si="16"/>
        <v>13300</v>
      </c>
      <c r="H53" s="52">
        <v>30000</v>
      </c>
      <c r="I53" s="54">
        <f t="shared" si="17"/>
        <v>60000</v>
      </c>
      <c r="J53" s="54">
        <f t="shared" si="13"/>
        <v>11400</v>
      </c>
      <c r="K53" s="52">
        <v>30000</v>
      </c>
      <c r="L53" s="54">
        <f t="shared" si="18"/>
        <v>60000</v>
      </c>
      <c r="M53" s="60">
        <f t="shared" si="14"/>
        <v>11400</v>
      </c>
      <c r="N53" s="54">
        <f t="shared" si="10"/>
        <v>31666.666666666668</v>
      </c>
      <c r="O53" s="54">
        <f t="shared" si="11"/>
        <v>63333.333333333336</v>
      </c>
      <c r="P53" s="54">
        <f t="shared" si="8"/>
        <v>12033.333333333334</v>
      </c>
      <c r="Q53" s="67">
        <f t="shared" si="9"/>
        <v>75366.666666666672</v>
      </c>
    </row>
    <row r="54" spans="1:17" ht="15.75" x14ac:dyDescent="0.25">
      <c r="A54" s="3" t="s">
        <v>45</v>
      </c>
      <c r="B54" s="30" t="s">
        <v>44</v>
      </c>
      <c r="C54" s="2" t="s">
        <v>52</v>
      </c>
      <c r="D54" s="1">
        <v>1</v>
      </c>
      <c r="E54" s="50">
        <v>80000</v>
      </c>
      <c r="F54" s="50">
        <f t="shared" si="15"/>
        <v>80000</v>
      </c>
      <c r="G54" s="50">
        <f t="shared" si="16"/>
        <v>15200</v>
      </c>
      <c r="H54" s="52">
        <v>50000</v>
      </c>
      <c r="I54" s="54">
        <f t="shared" si="17"/>
        <v>50000</v>
      </c>
      <c r="J54" s="54">
        <f t="shared" si="13"/>
        <v>9500</v>
      </c>
      <c r="K54" s="52">
        <v>55000</v>
      </c>
      <c r="L54" s="54">
        <f t="shared" si="18"/>
        <v>55000</v>
      </c>
      <c r="M54" s="60">
        <f t="shared" si="14"/>
        <v>10450</v>
      </c>
      <c r="N54" s="54">
        <f t="shared" si="10"/>
        <v>61666.666666666664</v>
      </c>
      <c r="O54" s="54">
        <f t="shared" si="11"/>
        <v>61666.666666666664</v>
      </c>
      <c r="P54" s="54">
        <f t="shared" si="8"/>
        <v>11716.666666666666</v>
      </c>
      <c r="Q54" s="67">
        <f t="shared" si="9"/>
        <v>73383.333333333328</v>
      </c>
    </row>
    <row r="55" spans="1:17" ht="26.25" x14ac:dyDescent="0.25">
      <c r="A55" s="5" t="s">
        <v>46</v>
      </c>
      <c r="B55" s="4" t="s">
        <v>47</v>
      </c>
      <c r="C55" s="2" t="s">
        <v>52</v>
      </c>
      <c r="D55" s="1">
        <v>1</v>
      </c>
      <c r="E55" s="50">
        <v>35000</v>
      </c>
      <c r="F55" s="50">
        <f t="shared" si="15"/>
        <v>35000</v>
      </c>
      <c r="G55" s="50">
        <f t="shared" si="16"/>
        <v>6650</v>
      </c>
      <c r="H55" s="52">
        <v>30000</v>
      </c>
      <c r="I55" s="54">
        <f t="shared" si="17"/>
        <v>30000</v>
      </c>
      <c r="J55" s="54">
        <f t="shared" si="13"/>
        <v>5700</v>
      </c>
      <c r="K55" s="52">
        <v>25000</v>
      </c>
      <c r="L55" s="54">
        <f t="shared" si="18"/>
        <v>25000</v>
      </c>
      <c r="M55" s="60">
        <f t="shared" si="14"/>
        <v>4750</v>
      </c>
      <c r="N55" s="54">
        <f t="shared" si="10"/>
        <v>30000</v>
      </c>
      <c r="O55" s="54">
        <f t="shared" si="11"/>
        <v>30000</v>
      </c>
      <c r="P55" s="54">
        <f t="shared" si="8"/>
        <v>5700</v>
      </c>
      <c r="Q55" s="67">
        <f t="shared" si="9"/>
        <v>35700</v>
      </c>
    </row>
    <row r="56" spans="1:17" ht="15.75" x14ac:dyDescent="0.25">
      <c r="A56" s="5" t="s">
        <v>4</v>
      </c>
      <c r="B56" s="6" t="s">
        <v>5</v>
      </c>
      <c r="C56" s="2" t="s">
        <v>52</v>
      </c>
      <c r="D56" s="1">
        <v>10</v>
      </c>
      <c r="E56" s="50">
        <v>24000</v>
      </c>
      <c r="F56" s="50">
        <f t="shared" si="15"/>
        <v>240000</v>
      </c>
      <c r="G56" s="50">
        <f t="shared" si="16"/>
        <v>45600</v>
      </c>
      <c r="H56" s="52">
        <v>18000</v>
      </c>
      <c r="I56" s="54">
        <f t="shared" si="17"/>
        <v>180000</v>
      </c>
      <c r="J56" s="54">
        <f t="shared" si="13"/>
        <v>34200</v>
      </c>
      <c r="K56" s="52">
        <v>19500</v>
      </c>
      <c r="L56" s="54">
        <f t="shared" si="18"/>
        <v>195000</v>
      </c>
      <c r="M56" s="60">
        <f t="shared" si="14"/>
        <v>37050</v>
      </c>
      <c r="N56" s="54">
        <f t="shared" si="10"/>
        <v>20500</v>
      </c>
      <c r="O56" s="54">
        <f t="shared" si="11"/>
        <v>205000</v>
      </c>
      <c r="P56" s="54">
        <f t="shared" si="8"/>
        <v>38950</v>
      </c>
      <c r="Q56" s="67">
        <f t="shared" si="9"/>
        <v>243950</v>
      </c>
    </row>
    <row r="57" spans="1:17" ht="15.75" x14ac:dyDescent="0.25">
      <c r="A57" s="5" t="s">
        <v>48</v>
      </c>
      <c r="B57" s="6" t="s">
        <v>49</v>
      </c>
      <c r="C57" s="2" t="s">
        <v>52</v>
      </c>
      <c r="D57" s="1">
        <v>20</v>
      </c>
      <c r="E57" s="50">
        <v>1000</v>
      </c>
      <c r="F57" s="50">
        <f t="shared" si="15"/>
        <v>20000</v>
      </c>
      <c r="G57" s="50">
        <f t="shared" si="16"/>
        <v>3800</v>
      </c>
      <c r="H57" s="52">
        <v>800</v>
      </c>
      <c r="I57" s="54">
        <f t="shared" si="17"/>
        <v>16000</v>
      </c>
      <c r="J57" s="54">
        <f t="shared" si="13"/>
        <v>3040</v>
      </c>
      <c r="K57" s="52">
        <v>1200</v>
      </c>
      <c r="L57" s="54">
        <f t="shared" si="18"/>
        <v>24000</v>
      </c>
      <c r="M57" s="60">
        <f t="shared" si="14"/>
        <v>4560</v>
      </c>
      <c r="N57" s="54">
        <f t="shared" si="10"/>
        <v>1000</v>
      </c>
      <c r="O57" s="54">
        <f t="shared" si="11"/>
        <v>20000</v>
      </c>
      <c r="P57" s="54">
        <f t="shared" si="8"/>
        <v>3800</v>
      </c>
      <c r="Q57" s="67">
        <f t="shared" si="9"/>
        <v>23800</v>
      </c>
    </row>
    <row r="58" spans="1:17" ht="15.75" x14ac:dyDescent="0.25">
      <c r="A58" s="5" t="s">
        <v>4</v>
      </c>
      <c r="B58" s="6" t="s">
        <v>5</v>
      </c>
      <c r="C58" s="2">
        <v>1</v>
      </c>
      <c r="D58" s="1">
        <v>10</v>
      </c>
      <c r="E58" s="50">
        <v>24000</v>
      </c>
      <c r="F58" s="50">
        <f t="shared" si="15"/>
        <v>240000</v>
      </c>
      <c r="G58" s="50">
        <f t="shared" si="16"/>
        <v>45600</v>
      </c>
      <c r="H58" s="52">
        <v>18000</v>
      </c>
      <c r="I58" s="54">
        <f t="shared" si="17"/>
        <v>180000</v>
      </c>
      <c r="J58" s="54">
        <f t="shared" si="13"/>
        <v>34200</v>
      </c>
      <c r="K58" s="52">
        <v>19500</v>
      </c>
      <c r="L58" s="54">
        <f t="shared" si="18"/>
        <v>195000</v>
      </c>
      <c r="M58" s="60">
        <f t="shared" si="14"/>
        <v>37050</v>
      </c>
      <c r="N58" s="54">
        <f t="shared" si="10"/>
        <v>20500</v>
      </c>
      <c r="O58" s="54">
        <f t="shared" si="11"/>
        <v>205000</v>
      </c>
      <c r="P58" s="54">
        <f t="shared" si="8"/>
        <v>38950</v>
      </c>
      <c r="Q58" s="67">
        <f t="shared" si="9"/>
        <v>243950</v>
      </c>
    </row>
    <row r="59" spans="1:17" ht="15.75" x14ac:dyDescent="0.25">
      <c r="A59" s="5" t="s">
        <v>50</v>
      </c>
      <c r="B59" s="6"/>
      <c r="C59" s="2" t="s">
        <v>52</v>
      </c>
      <c r="D59" s="1">
        <v>20</v>
      </c>
      <c r="E59" s="50">
        <v>3500</v>
      </c>
      <c r="F59" s="50">
        <f t="shared" si="15"/>
        <v>70000</v>
      </c>
      <c r="G59" s="50">
        <f t="shared" si="16"/>
        <v>13300</v>
      </c>
      <c r="H59" s="52">
        <v>3500</v>
      </c>
      <c r="I59" s="54">
        <f t="shared" si="17"/>
        <v>70000</v>
      </c>
      <c r="J59" s="54">
        <f t="shared" si="13"/>
        <v>13300</v>
      </c>
      <c r="K59" s="52">
        <v>3400</v>
      </c>
      <c r="L59" s="54">
        <f t="shared" si="18"/>
        <v>68000</v>
      </c>
      <c r="M59" s="60">
        <f t="shared" si="14"/>
        <v>12920</v>
      </c>
      <c r="N59" s="54">
        <f t="shared" si="10"/>
        <v>3466.6666666666665</v>
      </c>
      <c r="O59" s="54">
        <f t="shared" si="11"/>
        <v>69333.333333333328</v>
      </c>
      <c r="P59" s="54">
        <f t="shared" si="8"/>
        <v>13173.333333333332</v>
      </c>
      <c r="Q59" s="67">
        <f t="shared" si="9"/>
        <v>82506.666666666657</v>
      </c>
    </row>
    <row r="60" spans="1:17" ht="15.75" x14ac:dyDescent="0.25">
      <c r="A60" s="5" t="s">
        <v>51</v>
      </c>
      <c r="B60" s="6"/>
      <c r="C60" s="2" t="s">
        <v>52</v>
      </c>
      <c r="D60" s="1">
        <v>10</v>
      </c>
      <c r="E60" s="50">
        <v>4500</v>
      </c>
      <c r="F60" s="50">
        <f t="shared" si="15"/>
        <v>45000</v>
      </c>
      <c r="G60" s="50">
        <f t="shared" si="16"/>
        <v>8550</v>
      </c>
      <c r="H60" s="52">
        <v>4200</v>
      </c>
      <c r="I60" s="54">
        <f t="shared" si="17"/>
        <v>42000</v>
      </c>
      <c r="J60" s="54">
        <f t="shared" si="13"/>
        <v>7980</v>
      </c>
      <c r="K60" s="52">
        <v>6500</v>
      </c>
      <c r="L60" s="54">
        <f t="shared" si="18"/>
        <v>65000</v>
      </c>
      <c r="M60" s="60">
        <f t="shared" si="14"/>
        <v>12350</v>
      </c>
      <c r="N60" s="54">
        <f t="shared" si="10"/>
        <v>5066.666666666667</v>
      </c>
      <c r="O60" s="54">
        <f t="shared" si="11"/>
        <v>50666.666666666672</v>
      </c>
      <c r="P60" s="54">
        <f t="shared" ref="P60:P111" si="19">O60*0.19</f>
        <v>9626.6666666666679</v>
      </c>
      <c r="Q60" s="67">
        <f t="shared" si="9"/>
        <v>60293.333333333343</v>
      </c>
    </row>
    <row r="61" spans="1:17" ht="15.75" x14ac:dyDescent="0.25">
      <c r="A61" s="31" t="s">
        <v>132</v>
      </c>
      <c r="B61" s="32" t="s">
        <v>133</v>
      </c>
      <c r="C61" s="1">
        <v>1</v>
      </c>
      <c r="D61" s="1">
        <v>3</v>
      </c>
      <c r="E61" s="50">
        <v>12500</v>
      </c>
      <c r="F61" s="50">
        <f t="shared" si="15"/>
        <v>37500</v>
      </c>
      <c r="G61" s="50">
        <f t="shared" si="16"/>
        <v>7125</v>
      </c>
      <c r="H61" s="52">
        <v>13500</v>
      </c>
      <c r="I61" s="54">
        <f t="shared" si="17"/>
        <v>40500</v>
      </c>
      <c r="J61" s="54">
        <f t="shared" si="13"/>
        <v>7695</v>
      </c>
      <c r="K61" s="52">
        <v>13000</v>
      </c>
      <c r="L61" s="54">
        <f t="shared" si="18"/>
        <v>39000</v>
      </c>
      <c r="M61" s="60">
        <f t="shared" si="14"/>
        <v>7410</v>
      </c>
      <c r="N61" s="54">
        <f t="shared" si="10"/>
        <v>13000</v>
      </c>
      <c r="O61" s="54">
        <f t="shared" si="11"/>
        <v>39000</v>
      </c>
      <c r="P61" s="54">
        <f t="shared" si="19"/>
        <v>7410</v>
      </c>
      <c r="Q61" s="67">
        <f t="shared" si="9"/>
        <v>46410</v>
      </c>
    </row>
    <row r="62" spans="1:17" ht="15.75" x14ac:dyDescent="0.25">
      <c r="A62" s="31" t="s">
        <v>134</v>
      </c>
      <c r="B62" s="32" t="s">
        <v>133</v>
      </c>
      <c r="C62" s="1">
        <v>1</v>
      </c>
      <c r="D62" s="1">
        <v>3</v>
      </c>
      <c r="E62" s="50">
        <v>15500</v>
      </c>
      <c r="F62" s="50">
        <f t="shared" si="15"/>
        <v>46500</v>
      </c>
      <c r="G62" s="50">
        <f t="shared" si="16"/>
        <v>8835</v>
      </c>
      <c r="H62" s="52">
        <v>16500</v>
      </c>
      <c r="I62" s="54">
        <f t="shared" si="17"/>
        <v>49500</v>
      </c>
      <c r="J62" s="54">
        <f t="shared" si="13"/>
        <v>9405</v>
      </c>
      <c r="K62" s="52">
        <v>15500</v>
      </c>
      <c r="L62" s="54">
        <f t="shared" si="18"/>
        <v>46500</v>
      </c>
      <c r="M62" s="60">
        <f t="shared" si="14"/>
        <v>8835</v>
      </c>
      <c r="N62" s="54">
        <f t="shared" si="10"/>
        <v>15833.333333333334</v>
      </c>
      <c r="O62" s="54">
        <f t="shared" si="11"/>
        <v>47500</v>
      </c>
      <c r="P62" s="54">
        <f t="shared" si="19"/>
        <v>9025</v>
      </c>
      <c r="Q62" s="67">
        <f t="shared" si="9"/>
        <v>56525</v>
      </c>
    </row>
    <row r="63" spans="1:17" ht="15.75" x14ac:dyDescent="0.25">
      <c r="A63" s="31" t="s">
        <v>135</v>
      </c>
      <c r="B63" s="33"/>
      <c r="C63" s="1">
        <v>1</v>
      </c>
      <c r="D63" s="1">
        <v>5</v>
      </c>
      <c r="E63" s="50">
        <v>9000</v>
      </c>
      <c r="F63" s="50">
        <f t="shared" si="15"/>
        <v>45000</v>
      </c>
      <c r="G63" s="50">
        <f t="shared" si="16"/>
        <v>8550</v>
      </c>
      <c r="H63" s="52">
        <v>8500</v>
      </c>
      <c r="I63" s="54">
        <f t="shared" si="17"/>
        <v>42500</v>
      </c>
      <c r="J63" s="54">
        <f t="shared" si="13"/>
        <v>8075</v>
      </c>
      <c r="K63" s="52">
        <v>8500</v>
      </c>
      <c r="L63" s="54">
        <f t="shared" si="18"/>
        <v>42500</v>
      </c>
      <c r="M63" s="60">
        <f t="shared" si="14"/>
        <v>8075</v>
      </c>
      <c r="N63" s="54">
        <f t="shared" si="10"/>
        <v>8666.6666666666661</v>
      </c>
      <c r="O63" s="54">
        <f t="shared" si="11"/>
        <v>43333.333333333328</v>
      </c>
      <c r="P63" s="54">
        <f t="shared" si="19"/>
        <v>8233.3333333333321</v>
      </c>
      <c r="Q63" s="67">
        <f t="shared" ref="Q63:Q105" si="20">+P63+O63</f>
        <v>51566.666666666657</v>
      </c>
    </row>
    <row r="64" spans="1:17" ht="15.75" x14ac:dyDescent="0.25">
      <c r="A64" s="31" t="s">
        <v>136</v>
      </c>
      <c r="B64" s="33"/>
      <c r="C64" s="1">
        <v>1</v>
      </c>
      <c r="D64" s="1">
        <v>5</v>
      </c>
      <c r="E64" s="50">
        <v>9000</v>
      </c>
      <c r="F64" s="50">
        <f t="shared" si="15"/>
        <v>45000</v>
      </c>
      <c r="G64" s="50">
        <f t="shared" si="16"/>
        <v>8550</v>
      </c>
      <c r="H64" s="52">
        <v>7500</v>
      </c>
      <c r="I64" s="54">
        <f t="shared" si="17"/>
        <v>37500</v>
      </c>
      <c r="J64" s="54">
        <f t="shared" si="13"/>
        <v>7125</v>
      </c>
      <c r="K64" s="52">
        <v>6800</v>
      </c>
      <c r="L64" s="54">
        <f t="shared" si="18"/>
        <v>34000</v>
      </c>
      <c r="M64" s="60">
        <f t="shared" si="14"/>
        <v>6460</v>
      </c>
      <c r="N64" s="54">
        <f t="shared" ref="N64:N105" si="21">AVERAGE(E64,H64,K64)</f>
        <v>7766.666666666667</v>
      </c>
      <c r="O64" s="54">
        <f t="shared" ref="O64:O106" si="22">N64*D64</f>
        <v>38833.333333333336</v>
      </c>
      <c r="P64" s="54">
        <f t="shared" si="19"/>
        <v>7378.3333333333339</v>
      </c>
      <c r="Q64" s="67">
        <f t="shared" si="20"/>
        <v>46211.666666666672</v>
      </c>
    </row>
    <row r="65" spans="1:17" ht="15.75" x14ac:dyDescent="0.25">
      <c r="E65" s="49"/>
      <c r="F65" s="49">
        <f>SUM(F22:F64)</f>
        <v>38679500</v>
      </c>
      <c r="G65" s="49">
        <f t="shared" si="16"/>
        <v>7349105</v>
      </c>
      <c r="I65" s="49">
        <f>SUM(I22:I64)</f>
        <v>36793000</v>
      </c>
      <c r="J65" s="49">
        <f t="shared" si="13"/>
        <v>6990670</v>
      </c>
      <c r="L65" s="49">
        <f>SUM(L22:L64)</f>
        <v>36739000</v>
      </c>
      <c r="M65" s="49">
        <f t="shared" ref="M65" si="23">L65*0.19</f>
        <v>6980410</v>
      </c>
      <c r="N65" s="54"/>
      <c r="O65" s="54">
        <f>SUM(O22:O64)</f>
        <v>37403833.333333328</v>
      </c>
      <c r="P65" s="54">
        <f t="shared" si="19"/>
        <v>7106728.3333333321</v>
      </c>
      <c r="Q65" s="66">
        <f t="shared" si="20"/>
        <v>44510561.666666657</v>
      </c>
    </row>
    <row r="66" spans="1:17" x14ac:dyDescent="0.25">
      <c r="N66" s="53"/>
      <c r="O66" s="53"/>
      <c r="P66" s="53"/>
      <c r="Q66" s="53">
        <f t="shared" si="20"/>
        <v>0</v>
      </c>
    </row>
    <row r="67" spans="1:17" x14ac:dyDescent="0.25">
      <c r="A67" s="57" t="s">
        <v>153</v>
      </c>
      <c r="E67" s="69" t="s">
        <v>157</v>
      </c>
      <c r="F67" s="69"/>
      <c r="G67" s="69"/>
      <c r="H67" s="69" t="s">
        <v>158</v>
      </c>
      <c r="I67" s="69"/>
      <c r="J67" s="69"/>
      <c r="K67" s="69" t="s">
        <v>159</v>
      </c>
      <c r="L67" s="69"/>
      <c r="M67" s="69"/>
      <c r="N67" s="71" t="s">
        <v>161</v>
      </c>
      <c r="O67" s="71"/>
      <c r="P67" s="71"/>
      <c r="Q67" s="53">
        <f t="shared" si="20"/>
        <v>0</v>
      </c>
    </row>
    <row r="68" spans="1:17" ht="45" x14ac:dyDescent="0.25">
      <c r="A68" s="27" t="s">
        <v>55</v>
      </c>
      <c r="B68" s="27" t="s">
        <v>56</v>
      </c>
      <c r="C68" s="27" t="s">
        <v>57</v>
      </c>
      <c r="D68" s="27" t="s">
        <v>58</v>
      </c>
      <c r="E68" s="48" t="s">
        <v>129</v>
      </c>
      <c r="F68" s="48" t="s">
        <v>130</v>
      </c>
      <c r="G68" s="48" t="s">
        <v>131</v>
      </c>
      <c r="H68" s="48" t="s">
        <v>129</v>
      </c>
      <c r="I68" s="48" t="s">
        <v>130</v>
      </c>
      <c r="J68" s="48" t="s">
        <v>131</v>
      </c>
      <c r="K68" s="48" t="s">
        <v>129</v>
      </c>
      <c r="L68" s="48" t="s">
        <v>130</v>
      </c>
      <c r="M68" s="48" t="s">
        <v>131</v>
      </c>
      <c r="N68" s="48" t="s">
        <v>129</v>
      </c>
      <c r="O68" s="48" t="s">
        <v>130</v>
      </c>
      <c r="P68" s="48" t="s">
        <v>131</v>
      </c>
      <c r="Q68" s="53" t="e">
        <f t="shared" si="20"/>
        <v>#VALUE!</v>
      </c>
    </row>
    <row r="69" spans="1:17" x14ac:dyDescent="0.25">
      <c r="A69" s="15" t="s">
        <v>114</v>
      </c>
      <c r="B69" s="10" t="s">
        <v>115</v>
      </c>
      <c r="C69" s="16"/>
      <c r="D69" s="16">
        <v>30</v>
      </c>
      <c r="E69" s="50">
        <v>6500</v>
      </c>
      <c r="F69" s="50">
        <f>D69*E69</f>
        <v>195000</v>
      </c>
      <c r="G69" s="50">
        <f>F69*0.19</f>
        <v>37050</v>
      </c>
      <c r="H69" s="52">
        <v>5500</v>
      </c>
      <c r="I69" s="54">
        <f>H69*D69</f>
        <v>165000</v>
      </c>
      <c r="J69" s="54">
        <f t="shared" ref="J69:J111" si="24">I69*0.19</f>
        <v>31350</v>
      </c>
      <c r="K69" s="52">
        <v>6000</v>
      </c>
      <c r="L69" s="54">
        <f>D69*K69</f>
        <v>180000</v>
      </c>
      <c r="M69" s="54">
        <f t="shared" ref="M69:M111" si="25">0.19*L69</f>
        <v>34200</v>
      </c>
      <c r="N69" s="54">
        <f t="shared" si="21"/>
        <v>6000</v>
      </c>
      <c r="O69" s="54">
        <f t="shared" si="22"/>
        <v>180000</v>
      </c>
      <c r="P69" s="54">
        <f t="shared" si="19"/>
        <v>34200</v>
      </c>
      <c r="Q69" s="65">
        <f t="shared" si="20"/>
        <v>214200</v>
      </c>
    </row>
    <row r="70" spans="1:17" x14ac:dyDescent="0.25">
      <c r="A70" s="8" t="s">
        <v>116</v>
      </c>
      <c r="B70" s="10" t="s">
        <v>117</v>
      </c>
      <c r="C70" s="16"/>
      <c r="D70" s="16">
        <v>150</v>
      </c>
      <c r="E70" s="50">
        <v>1000</v>
      </c>
      <c r="F70" s="50">
        <f t="shared" ref="F70:F106" si="26">D70*E70</f>
        <v>150000</v>
      </c>
      <c r="G70" s="50">
        <f t="shared" ref="G70:G106" si="27">F70*0.19</f>
        <v>28500</v>
      </c>
      <c r="H70" s="52">
        <v>100</v>
      </c>
      <c r="I70" s="54">
        <f t="shared" ref="I70:I106" si="28">H70*D70</f>
        <v>15000</v>
      </c>
      <c r="J70" s="54">
        <f t="shared" si="24"/>
        <v>2850</v>
      </c>
      <c r="K70" s="52">
        <v>200</v>
      </c>
      <c r="L70" s="54">
        <f t="shared" ref="L70:L106" si="29">D70*K70</f>
        <v>30000</v>
      </c>
      <c r="M70" s="54">
        <f t="shared" si="25"/>
        <v>5700</v>
      </c>
      <c r="N70" s="54">
        <f t="shared" si="21"/>
        <v>433.33333333333331</v>
      </c>
      <c r="O70" s="54">
        <f t="shared" si="22"/>
        <v>65000</v>
      </c>
      <c r="P70" s="54">
        <f t="shared" si="19"/>
        <v>12350</v>
      </c>
      <c r="Q70" s="65">
        <f t="shared" si="20"/>
        <v>77350</v>
      </c>
    </row>
    <row r="71" spans="1:17" x14ac:dyDescent="0.25">
      <c r="A71" s="13" t="s">
        <v>118</v>
      </c>
      <c r="B71" s="10" t="s">
        <v>119</v>
      </c>
      <c r="C71" s="16"/>
      <c r="D71" s="16">
        <v>3</v>
      </c>
      <c r="E71" s="51">
        <v>500000</v>
      </c>
      <c r="F71" s="51">
        <f t="shared" si="26"/>
        <v>1500000</v>
      </c>
      <c r="G71" s="50">
        <f t="shared" si="27"/>
        <v>285000</v>
      </c>
      <c r="H71" s="52">
        <v>350000</v>
      </c>
      <c r="I71" s="54">
        <f t="shared" si="28"/>
        <v>1050000</v>
      </c>
      <c r="J71" s="54">
        <f t="shared" si="24"/>
        <v>199500</v>
      </c>
      <c r="K71" s="52">
        <v>400000</v>
      </c>
      <c r="L71" s="54">
        <f t="shared" si="29"/>
        <v>1200000</v>
      </c>
      <c r="M71" s="54">
        <f t="shared" si="25"/>
        <v>228000</v>
      </c>
      <c r="N71" s="54">
        <f t="shared" si="21"/>
        <v>416666.66666666669</v>
      </c>
      <c r="O71" s="54">
        <f t="shared" si="22"/>
        <v>1250000</v>
      </c>
      <c r="P71" s="54">
        <f t="shared" si="19"/>
        <v>237500</v>
      </c>
      <c r="Q71" s="65">
        <f t="shared" si="20"/>
        <v>1487500</v>
      </c>
    </row>
    <row r="72" spans="1:17" x14ac:dyDescent="0.25">
      <c r="A72" s="8" t="s">
        <v>86</v>
      </c>
      <c r="B72" s="8" t="s">
        <v>87</v>
      </c>
      <c r="C72" s="9"/>
      <c r="D72" s="9">
        <v>30</v>
      </c>
      <c r="E72" s="50">
        <v>4500</v>
      </c>
      <c r="F72" s="50">
        <f t="shared" si="26"/>
        <v>135000</v>
      </c>
      <c r="G72" s="50">
        <f t="shared" si="27"/>
        <v>25650</v>
      </c>
      <c r="H72" s="52">
        <v>4300</v>
      </c>
      <c r="I72" s="54">
        <f t="shared" si="28"/>
        <v>129000</v>
      </c>
      <c r="J72" s="54">
        <f t="shared" si="24"/>
        <v>24510</v>
      </c>
      <c r="K72" s="52">
        <v>4100</v>
      </c>
      <c r="L72" s="54">
        <f t="shared" si="29"/>
        <v>123000</v>
      </c>
      <c r="M72" s="54">
        <f t="shared" si="25"/>
        <v>23370</v>
      </c>
      <c r="N72" s="54">
        <f t="shared" si="21"/>
        <v>4300</v>
      </c>
      <c r="O72" s="54">
        <f t="shared" si="22"/>
        <v>129000</v>
      </c>
      <c r="P72" s="54">
        <f t="shared" si="19"/>
        <v>24510</v>
      </c>
      <c r="Q72" s="65">
        <f t="shared" si="20"/>
        <v>153510</v>
      </c>
    </row>
    <row r="73" spans="1:17" x14ac:dyDescent="0.25">
      <c r="A73" s="10" t="s">
        <v>88</v>
      </c>
      <c r="B73" s="8" t="s">
        <v>87</v>
      </c>
      <c r="C73" s="9"/>
      <c r="D73" s="9">
        <v>30</v>
      </c>
      <c r="E73" s="50">
        <v>4500</v>
      </c>
      <c r="F73" s="50">
        <f t="shared" si="26"/>
        <v>135000</v>
      </c>
      <c r="G73" s="50">
        <f t="shared" si="27"/>
        <v>25650</v>
      </c>
      <c r="H73" s="52">
        <v>4300</v>
      </c>
      <c r="I73" s="54">
        <f t="shared" si="28"/>
        <v>129000</v>
      </c>
      <c r="J73" s="54">
        <f t="shared" si="24"/>
        <v>24510</v>
      </c>
      <c r="K73" s="52">
        <v>4500</v>
      </c>
      <c r="L73" s="54">
        <f t="shared" si="29"/>
        <v>135000</v>
      </c>
      <c r="M73" s="54">
        <f t="shared" si="25"/>
        <v>25650</v>
      </c>
      <c r="N73" s="54">
        <f t="shared" si="21"/>
        <v>4433.333333333333</v>
      </c>
      <c r="O73" s="54">
        <f t="shared" si="22"/>
        <v>133000</v>
      </c>
      <c r="P73" s="54">
        <f t="shared" si="19"/>
        <v>25270</v>
      </c>
      <c r="Q73" s="65">
        <f t="shared" si="20"/>
        <v>158270</v>
      </c>
    </row>
    <row r="74" spans="1:17" x14ac:dyDescent="0.25">
      <c r="A74" s="8" t="s">
        <v>89</v>
      </c>
      <c r="B74" s="8" t="s">
        <v>87</v>
      </c>
      <c r="C74" s="9"/>
      <c r="D74" s="9">
        <v>30</v>
      </c>
      <c r="E74" s="50">
        <v>4500</v>
      </c>
      <c r="F74" s="50">
        <f t="shared" si="26"/>
        <v>135000</v>
      </c>
      <c r="G74" s="50">
        <f t="shared" si="27"/>
        <v>25650</v>
      </c>
      <c r="H74" s="52">
        <v>4300</v>
      </c>
      <c r="I74" s="54">
        <f t="shared" si="28"/>
        <v>129000</v>
      </c>
      <c r="J74" s="54">
        <f t="shared" si="24"/>
        <v>24510</v>
      </c>
      <c r="K74" s="52">
        <v>4200</v>
      </c>
      <c r="L74" s="54">
        <f t="shared" si="29"/>
        <v>126000</v>
      </c>
      <c r="M74" s="54">
        <f t="shared" si="25"/>
        <v>23940</v>
      </c>
      <c r="N74" s="54">
        <f t="shared" si="21"/>
        <v>4333.333333333333</v>
      </c>
      <c r="O74" s="54">
        <f t="shared" si="22"/>
        <v>129999.99999999999</v>
      </c>
      <c r="P74" s="54">
        <f t="shared" si="19"/>
        <v>24699.999999999996</v>
      </c>
      <c r="Q74" s="65">
        <f t="shared" si="20"/>
        <v>154699.99999999997</v>
      </c>
    </row>
    <row r="75" spans="1:17" x14ac:dyDescent="0.25">
      <c r="A75" s="8" t="s">
        <v>90</v>
      </c>
      <c r="B75" s="8" t="s">
        <v>87</v>
      </c>
      <c r="C75" s="9"/>
      <c r="D75" s="9">
        <v>30</v>
      </c>
      <c r="E75" s="50">
        <v>4500</v>
      </c>
      <c r="F75" s="50">
        <f t="shared" si="26"/>
        <v>135000</v>
      </c>
      <c r="G75" s="50">
        <f t="shared" si="27"/>
        <v>25650</v>
      </c>
      <c r="H75" s="52">
        <v>4300</v>
      </c>
      <c r="I75" s="54">
        <f t="shared" si="28"/>
        <v>129000</v>
      </c>
      <c r="J75" s="54">
        <f t="shared" si="24"/>
        <v>24510</v>
      </c>
      <c r="K75" s="52">
        <v>4100</v>
      </c>
      <c r="L75" s="54">
        <f t="shared" si="29"/>
        <v>123000</v>
      </c>
      <c r="M75" s="54">
        <f t="shared" si="25"/>
        <v>23370</v>
      </c>
      <c r="N75" s="54">
        <f t="shared" si="21"/>
        <v>4300</v>
      </c>
      <c r="O75" s="54">
        <f t="shared" si="22"/>
        <v>129000</v>
      </c>
      <c r="P75" s="54">
        <f t="shared" si="19"/>
        <v>24510</v>
      </c>
      <c r="Q75" s="65">
        <f t="shared" si="20"/>
        <v>153510</v>
      </c>
    </row>
    <row r="76" spans="1:17" x14ac:dyDescent="0.25">
      <c r="A76" s="8" t="s">
        <v>91</v>
      </c>
      <c r="B76" s="8" t="s">
        <v>87</v>
      </c>
      <c r="C76" s="9"/>
      <c r="D76" s="9">
        <v>30</v>
      </c>
      <c r="E76" s="50">
        <v>4500</v>
      </c>
      <c r="F76" s="50">
        <f t="shared" si="26"/>
        <v>135000</v>
      </c>
      <c r="G76" s="50">
        <f t="shared" si="27"/>
        <v>25650</v>
      </c>
      <c r="H76" s="52">
        <v>4300</v>
      </c>
      <c r="I76" s="54">
        <f t="shared" si="28"/>
        <v>129000</v>
      </c>
      <c r="J76" s="54">
        <f t="shared" si="24"/>
        <v>24510</v>
      </c>
      <c r="K76" s="52">
        <v>4100</v>
      </c>
      <c r="L76" s="54">
        <f t="shared" si="29"/>
        <v>123000</v>
      </c>
      <c r="M76" s="54">
        <f t="shared" si="25"/>
        <v>23370</v>
      </c>
      <c r="N76" s="54">
        <f t="shared" si="21"/>
        <v>4300</v>
      </c>
      <c r="O76" s="54">
        <f t="shared" si="22"/>
        <v>129000</v>
      </c>
      <c r="P76" s="54">
        <f t="shared" si="19"/>
        <v>24510</v>
      </c>
      <c r="Q76" s="65">
        <f t="shared" si="20"/>
        <v>153510</v>
      </c>
    </row>
    <row r="77" spans="1:17" x14ac:dyDescent="0.25">
      <c r="A77" s="10" t="s">
        <v>92</v>
      </c>
      <c r="B77" s="8" t="s">
        <v>87</v>
      </c>
      <c r="C77" s="9"/>
      <c r="D77" s="9">
        <v>30</v>
      </c>
      <c r="E77" s="50">
        <v>4500</v>
      </c>
      <c r="F77" s="50">
        <f t="shared" si="26"/>
        <v>135000</v>
      </c>
      <c r="G77" s="50">
        <f t="shared" si="27"/>
        <v>25650</v>
      </c>
      <c r="H77" s="52">
        <v>4300</v>
      </c>
      <c r="I77" s="54">
        <f t="shared" si="28"/>
        <v>129000</v>
      </c>
      <c r="J77" s="54">
        <f t="shared" si="24"/>
        <v>24510</v>
      </c>
      <c r="K77" s="52">
        <v>4100</v>
      </c>
      <c r="L77" s="54">
        <f t="shared" si="29"/>
        <v>123000</v>
      </c>
      <c r="M77" s="54">
        <f t="shared" si="25"/>
        <v>23370</v>
      </c>
      <c r="N77" s="54">
        <f t="shared" si="21"/>
        <v>4300</v>
      </c>
      <c r="O77" s="54">
        <f t="shared" si="22"/>
        <v>129000</v>
      </c>
      <c r="P77" s="54">
        <f t="shared" si="19"/>
        <v>24510</v>
      </c>
      <c r="Q77" s="65">
        <f t="shared" si="20"/>
        <v>153510</v>
      </c>
    </row>
    <row r="78" spans="1:17" x14ac:dyDescent="0.25">
      <c r="A78" s="8" t="s">
        <v>93</v>
      </c>
      <c r="B78" s="8" t="s">
        <v>87</v>
      </c>
      <c r="C78" s="9"/>
      <c r="D78" s="9">
        <v>30</v>
      </c>
      <c r="E78" s="50">
        <v>4500</v>
      </c>
      <c r="F78" s="50">
        <f t="shared" si="26"/>
        <v>135000</v>
      </c>
      <c r="G78" s="50">
        <f t="shared" si="27"/>
        <v>25650</v>
      </c>
      <c r="H78" s="52">
        <v>4300</v>
      </c>
      <c r="I78" s="54">
        <f t="shared" si="28"/>
        <v>129000</v>
      </c>
      <c r="J78" s="54">
        <f t="shared" si="24"/>
        <v>24510</v>
      </c>
      <c r="K78" s="52">
        <v>4250</v>
      </c>
      <c r="L78" s="54">
        <f t="shared" si="29"/>
        <v>127500</v>
      </c>
      <c r="M78" s="54">
        <f t="shared" si="25"/>
        <v>24225</v>
      </c>
      <c r="N78" s="54">
        <f t="shared" si="21"/>
        <v>4350</v>
      </c>
      <c r="O78" s="54">
        <f t="shared" si="22"/>
        <v>130500</v>
      </c>
      <c r="P78" s="54">
        <f t="shared" si="19"/>
        <v>24795</v>
      </c>
      <c r="Q78" s="65">
        <f t="shared" si="20"/>
        <v>155295</v>
      </c>
    </row>
    <row r="79" spans="1:17" x14ac:dyDescent="0.25">
      <c r="A79" s="8" t="s">
        <v>94</v>
      </c>
      <c r="B79" s="8" t="s">
        <v>87</v>
      </c>
      <c r="C79" s="9"/>
      <c r="D79" s="9">
        <v>30</v>
      </c>
      <c r="E79" s="50">
        <v>4500</v>
      </c>
      <c r="F79" s="50">
        <f t="shared" si="26"/>
        <v>135000</v>
      </c>
      <c r="G79" s="50">
        <f t="shared" si="27"/>
        <v>25650</v>
      </c>
      <c r="H79" s="52">
        <v>4300</v>
      </c>
      <c r="I79" s="54">
        <f t="shared" si="28"/>
        <v>129000</v>
      </c>
      <c r="J79" s="54">
        <f t="shared" si="24"/>
        <v>24510</v>
      </c>
      <c r="K79" s="52">
        <v>4100</v>
      </c>
      <c r="L79" s="54">
        <f t="shared" si="29"/>
        <v>123000</v>
      </c>
      <c r="M79" s="54">
        <f t="shared" si="25"/>
        <v>23370</v>
      </c>
      <c r="N79" s="54">
        <f t="shared" si="21"/>
        <v>4300</v>
      </c>
      <c r="O79" s="54">
        <f t="shared" si="22"/>
        <v>129000</v>
      </c>
      <c r="P79" s="54">
        <f t="shared" si="19"/>
        <v>24510</v>
      </c>
      <c r="Q79" s="65">
        <f t="shared" si="20"/>
        <v>153510</v>
      </c>
    </row>
    <row r="80" spans="1:17" x14ac:dyDescent="0.25">
      <c r="A80" s="8" t="s">
        <v>95</v>
      </c>
      <c r="B80" s="8" t="s">
        <v>87</v>
      </c>
      <c r="C80" s="9"/>
      <c r="D80" s="9">
        <v>30</v>
      </c>
      <c r="E80" s="50">
        <v>4500</v>
      </c>
      <c r="F80" s="50">
        <f t="shared" si="26"/>
        <v>135000</v>
      </c>
      <c r="G80" s="50">
        <f t="shared" si="27"/>
        <v>25650</v>
      </c>
      <c r="H80" s="52">
        <v>4300</v>
      </c>
      <c r="I80" s="54">
        <f t="shared" si="28"/>
        <v>129000</v>
      </c>
      <c r="J80" s="54">
        <f t="shared" si="24"/>
        <v>24510</v>
      </c>
      <c r="K80" s="52">
        <v>4100</v>
      </c>
      <c r="L80" s="54">
        <f t="shared" si="29"/>
        <v>123000</v>
      </c>
      <c r="M80" s="54">
        <f t="shared" si="25"/>
        <v>23370</v>
      </c>
      <c r="N80" s="54">
        <f t="shared" si="21"/>
        <v>4300</v>
      </c>
      <c r="O80" s="54">
        <f t="shared" si="22"/>
        <v>129000</v>
      </c>
      <c r="P80" s="54">
        <f t="shared" si="19"/>
        <v>24510</v>
      </c>
      <c r="Q80" s="65">
        <f t="shared" si="20"/>
        <v>153510</v>
      </c>
    </row>
    <row r="81" spans="1:17" x14ac:dyDescent="0.25">
      <c r="A81" s="8" t="s">
        <v>96</v>
      </c>
      <c r="B81" s="8" t="s">
        <v>87</v>
      </c>
      <c r="C81" s="9"/>
      <c r="D81" s="9">
        <v>30</v>
      </c>
      <c r="E81" s="50">
        <v>4500</v>
      </c>
      <c r="F81" s="50">
        <f t="shared" si="26"/>
        <v>135000</v>
      </c>
      <c r="G81" s="50">
        <f t="shared" si="27"/>
        <v>25650</v>
      </c>
      <c r="H81" s="52">
        <v>4300</v>
      </c>
      <c r="I81" s="54">
        <f t="shared" si="28"/>
        <v>129000</v>
      </c>
      <c r="J81" s="54">
        <f t="shared" si="24"/>
        <v>24510</v>
      </c>
      <c r="K81" s="52">
        <v>4100</v>
      </c>
      <c r="L81" s="54">
        <f t="shared" si="29"/>
        <v>123000</v>
      </c>
      <c r="M81" s="54">
        <f t="shared" si="25"/>
        <v>23370</v>
      </c>
      <c r="N81" s="54">
        <f t="shared" si="21"/>
        <v>4300</v>
      </c>
      <c r="O81" s="54">
        <f t="shared" si="22"/>
        <v>129000</v>
      </c>
      <c r="P81" s="54">
        <f t="shared" si="19"/>
        <v>24510</v>
      </c>
      <c r="Q81" s="65">
        <f t="shared" si="20"/>
        <v>153510</v>
      </c>
    </row>
    <row r="82" spans="1:17" x14ac:dyDescent="0.25">
      <c r="A82" s="10" t="s">
        <v>97</v>
      </c>
      <c r="B82" s="8" t="s">
        <v>87</v>
      </c>
      <c r="C82" s="9"/>
      <c r="D82" s="9">
        <v>30</v>
      </c>
      <c r="E82" s="50">
        <v>4500</v>
      </c>
      <c r="F82" s="50">
        <f t="shared" si="26"/>
        <v>135000</v>
      </c>
      <c r="G82" s="50">
        <f t="shared" si="27"/>
        <v>25650</v>
      </c>
      <c r="H82" s="52">
        <v>4300</v>
      </c>
      <c r="I82" s="54">
        <f t="shared" si="28"/>
        <v>129000</v>
      </c>
      <c r="J82" s="54">
        <f t="shared" si="24"/>
        <v>24510</v>
      </c>
      <c r="K82" s="52">
        <v>4100</v>
      </c>
      <c r="L82" s="54">
        <f t="shared" si="29"/>
        <v>123000</v>
      </c>
      <c r="M82" s="54">
        <f t="shared" si="25"/>
        <v>23370</v>
      </c>
      <c r="N82" s="54">
        <f t="shared" si="21"/>
        <v>4300</v>
      </c>
      <c r="O82" s="54">
        <f t="shared" si="22"/>
        <v>129000</v>
      </c>
      <c r="P82" s="54">
        <f t="shared" si="19"/>
        <v>24510</v>
      </c>
      <c r="Q82" s="65">
        <f t="shared" si="20"/>
        <v>153510</v>
      </c>
    </row>
    <row r="83" spans="1:17" ht="26.25" x14ac:dyDescent="0.25">
      <c r="A83" s="8" t="s">
        <v>98</v>
      </c>
      <c r="B83" s="10" t="s">
        <v>99</v>
      </c>
      <c r="C83" s="11"/>
      <c r="D83" s="11">
        <v>180</v>
      </c>
      <c r="E83" s="50">
        <v>10000</v>
      </c>
      <c r="F83" s="50">
        <f t="shared" si="26"/>
        <v>1800000</v>
      </c>
      <c r="G83" s="50">
        <f t="shared" si="27"/>
        <v>342000</v>
      </c>
      <c r="H83" s="52">
        <v>9800</v>
      </c>
      <c r="I83" s="54">
        <f t="shared" si="28"/>
        <v>1764000</v>
      </c>
      <c r="J83" s="54">
        <f t="shared" si="24"/>
        <v>335160</v>
      </c>
      <c r="K83" s="52">
        <v>12000</v>
      </c>
      <c r="L83" s="54">
        <f t="shared" si="29"/>
        <v>2160000</v>
      </c>
      <c r="M83" s="54">
        <f t="shared" si="25"/>
        <v>410400</v>
      </c>
      <c r="N83" s="54">
        <f t="shared" si="21"/>
        <v>10600</v>
      </c>
      <c r="O83" s="54">
        <f t="shared" si="22"/>
        <v>1908000</v>
      </c>
      <c r="P83" s="54">
        <f t="shared" si="19"/>
        <v>362520</v>
      </c>
      <c r="Q83" s="65">
        <f t="shared" si="20"/>
        <v>2270520</v>
      </c>
    </row>
    <row r="84" spans="1:17" ht="26.25" x14ac:dyDescent="0.25">
      <c r="A84" s="8" t="s">
        <v>100</v>
      </c>
      <c r="B84" s="10" t="s">
        <v>99</v>
      </c>
      <c r="C84" s="12"/>
      <c r="D84" s="12">
        <v>150</v>
      </c>
      <c r="E84" s="50">
        <v>13000</v>
      </c>
      <c r="F84" s="50">
        <f t="shared" si="26"/>
        <v>1950000</v>
      </c>
      <c r="G84" s="50">
        <f t="shared" si="27"/>
        <v>370500</v>
      </c>
      <c r="H84" s="52">
        <v>12500</v>
      </c>
      <c r="I84" s="54">
        <f t="shared" si="28"/>
        <v>1875000</v>
      </c>
      <c r="J84" s="54">
        <f t="shared" si="24"/>
        <v>356250</v>
      </c>
      <c r="K84" s="52">
        <v>11500</v>
      </c>
      <c r="L84" s="54">
        <f t="shared" si="29"/>
        <v>1725000</v>
      </c>
      <c r="M84" s="54">
        <f t="shared" si="25"/>
        <v>327750</v>
      </c>
      <c r="N84" s="54">
        <f t="shared" si="21"/>
        <v>12333.333333333334</v>
      </c>
      <c r="O84" s="54">
        <f t="shared" si="22"/>
        <v>1850000</v>
      </c>
      <c r="P84" s="54">
        <f t="shared" si="19"/>
        <v>351500</v>
      </c>
      <c r="Q84" s="65">
        <f t="shared" si="20"/>
        <v>2201500</v>
      </c>
    </row>
    <row r="85" spans="1:17" x14ac:dyDescent="0.25">
      <c r="A85" s="8" t="s">
        <v>101</v>
      </c>
      <c r="B85" s="10" t="s">
        <v>102</v>
      </c>
      <c r="C85" s="12"/>
      <c r="D85" s="12">
        <v>30</v>
      </c>
      <c r="E85" s="50">
        <v>13000</v>
      </c>
      <c r="F85" s="50">
        <f t="shared" si="26"/>
        <v>390000</v>
      </c>
      <c r="G85" s="50">
        <f t="shared" si="27"/>
        <v>74100</v>
      </c>
      <c r="H85" s="52">
        <v>15000</v>
      </c>
      <c r="I85" s="54">
        <f t="shared" si="28"/>
        <v>450000</v>
      </c>
      <c r="J85" s="54">
        <f t="shared" si="24"/>
        <v>85500</v>
      </c>
      <c r="K85" s="52">
        <v>16000</v>
      </c>
      <c r="L85" s="54">
        <f t="shared" si="29"/>
        <v>480000</v>
      </c>
      <c r="M85" s="54">
        <f t="shared" si="25"/>
        <v>91200</v>
      </c>
      <c r="N85" s="54">
        <f t="shared" si="21"/>
        <v>14666.666666666666</v>
      </c>
      <c r="O85" s="54">
        <f t="shared" si="22"/>
        <v>440000</v>
      </c>
      <c r="P85" s="54">
        <f t="shared" si="19"/>
        <v>83600</v>
      </c>
      <c r="Q85" s="65">
        <f t="shared" si="20"/>
        <v>523600</v>
      </c>
    </row>
    <row r="86" spans="1:17" ht="26.25" x14ac:dyDescent="0.25">
      <c r="A86" s="8" t="s">
        <v>103</v>
      </c>
      <c r="B86" s="10" t="s">
        <v>99</v>
      </c>
      <c r="C86" s="12"/>
      <c r="D86" s="12">
        <v>360</v>
      </c>
      <c r="E86" s="50">
        <v>7500</v>
      </c>
      <c r="F86" s="50">
        <f t="shared" si="26"/>
        <v>2700000</v>
      </c>
      <c r="G86" s="50">
        <f t="shared" si="27"/>
        <v>513000</v>
      </c>
      <c r="H86" s="52">
        <v>5800</v>
      </c>
      <c r="I86" s="54">
        <f t="shared" si="28"/>
        <v>2088000</v>
      </c>
      <c r="J86" s="54">
        <f t="shared" si="24"/>
        <v>396720</v>
      </c>
      <c r="K86" s="52">
        <v>6500</v>
      </c>
      <c r="L86" s="54">
        <f t="shared" si="29"/>
        <v>2340000</v>
      </c>
      <c r="M86" s="54">
        <f t="shared" si="25"/>
        <v>444600</v>
      </c>
      <c r="N86" s="54">
        <f t="shared" si="21"/>
        <v>6600</v>
      </c>
      <c r="O86" s="54">
        <f t="shared" si="22"/>
        <v>2376000</v>
      </c>
      <c r="P86" s="54">
        <f t="shared" si="19"/>
        <v>451440</v>
      </c>
      <c r="Q86" s="65">
        <f t="shared" si="20"/>
        <v>2827440</v>
      </c>
    </row>
    <row r="87" spans="1:17" ht="26.25" x14ac:dyDescent="0.25">
      <c r="A87" s="8" t="s">
        <v>104</v>
      </c>
      <c r="B87" s="10" t="s">
        <v>52</v>
      </c>
      <c r="C87" s="12"/>
      <c r="D87" s="12">
        <v>300</v>
      </c>
      <c r="E87" s="50">
        <v>15000</v>
      </c>
      <c r="F87" s="50">
        <f t="shared" si="26"/>
        <v>4500000</v>
      </c>
      <c r="G87" s="50">
        <f t="shared" si="27"/>
        <v>855000</v>
      </c>
      <c r="H87" s="52">
        <v>15000</v>
      </c>
      <c r="I87" s="54">
        <f t="shared" si="28"/>
        <v>4500000</v>
      </c>
      <c r="J87" s="54">
        <f t="shared" si="24"/>
        <v>855000</v>
      </c>
      <c r="K87" s="52">
        <v>13500</v>
      </c>
      <c r="L87" s="54">
        <f t="shared" si="29"/>
        <v>4050000</v>
      </c>
      <c r="M87" s="54">
        <f t="shared" si="25"/>
        <v>769500</v>
      </c>
      <c r="N87" s="54">
        <f t="shared" si="21"/>
        <v>14500</v>
      </c>
      <c r="O87" s="54">
        <f t="shared" si="22"/>
        <v>4350000</v>
      </c>
      <c r="P87" s="54">
        <f t="shared" si="19"/>
        <v>826500</v>
      </c>
      <c r="Q87" s="65">
        <f t="shared" si="20"/>
        <v>5176500</v>
      </c>
    </row>
    <row r="88" spans="1:17" x14ac:dyDescent="0.25">
      <c r="A88" s="10" t="s">
        <v>105</v>
      </c>
      <c r="B88" s="10" t="s">
        <v>106</v>
      </c>
      <c r="C88" s="12"/>
      <c r="D88" s="12">
        <v>30</v>
      </c>
      <c r="E88" s="50">
        <v>45000</v>
      </c>
      <c r="F88" s="50">
        <f t="shared" si="26"/>
        <v>1350000</v>
      </c>
      <c r="G88" s="50">
        <f t="shared" si="27"/>
        <v>256500</v>
      </c>
      <c r="H88" s="52">
        <v>40000</v>
      </c>
      <c r="I88" s="54">
        <f t="shared" si="28"/>
        <v>1200000</v>
      </c>
      <c r="J88" s="54">
        <f t="shared" si="24"/>
        <v>228000</v>
      </c>
      <c r="K88" s="52">
        <v>38000</v>
      </c>
      <c r="L88" s="54">
        <f t="shared" si="29"/>
        <v>1140000</v>
      </c>
      <c r="M88" s="54">
        <f t="shared" si="25"/>
        <v>216600</v>
      </c>
      <c r="N88" s="54">
        <f t="shared" si="21"/>
        <v>41000</v>
      </c>
      <c r="O88" s="54">
        <f t="shared" si="22"/>
        <v>1230000</v>
      </c>
      <c r="P88" s="54">
        <f t="shared" si="19"/>
        <v>233700</v>
      </c>
      <c r="Q88" s="65">
        <f t="shared" si="20"/>
        <v>1463700</v>
      </c>
    </row>
    <row r="89" spans="1:17" x14ac:dyDescent="0.25">
      <c r="A89" s="13" t="s">
        <v>107</v>
      </c>
      <c r="B89" s="10" t="s">
        <v>106</v>
      </c>
      <c r="C89" s="12"/>
      <c r="D89" s="12">
        <v>30</v>
      </c>
      <c r="E89" s="50">
        <v>45000</v>
      </c>
      <c r="F89" s="50">
        <f t="shared" si="26"/>
        <v>1350000</v>
      </c>
      <c r="G89" s="50">
        <f t="shared" si="27"/>
        <v>256500</v>
      </c>
      <c r="H89" s="52">
        <v>40000</v>
      </c>
      <c r="I89" s="54">
        <f t="shared" si="28"/>
        <v>1200000</v>
      </c>
      <c r="J89" s="54">
        <f t="shared" si="24"/>
        <v>228000</v>
      </c>
      <c r="K89" s="52">
        <v>36500</v>
      </c>
      <c r="L89" s="54">
        <f t="shared" si="29"/>
        <v>1095000</v>
      </c>
      <c r="M89" s="54">
        <f t="shared" si="25"/>
        <v>208050</v>
      </c>
      <c r="N89" s="54">
        <f t="shared" si="21"/>
        <v>40500</v>
      </c>
      <c r="O89" s="54">
        <f t="shared" si="22"/>
        <v>1215000</v>
      </c>
      <c r="P89" s="54">
        <f t="shared" si="19"/>
        <v>230850</v>
      </c>
      <c r="Q89" s="65">
        <f t="shared" si="20"/>
        <v>1445850</v>
      </c>
    </row>
    <row r="90" spans="1:17" x14ac:dyDescent="0.25">
      <c r="A90" s="13" t="s">
        <v>108</v>
      </c>
      <c r="B90" s="10" t="s">
        <v>53</v>
      </c>
      <c r="C90" s="12"/>
      <c r="D90" s="12">
        <v>30</v>
      </c>
      <c r="E90" s="50">
        <v>25000</v>
      </c>
      <c r="F90" s="50">
        <f t="shared" si="26"/>
        <v>750000</v>
      </c>
      <c r="G90" s="50">
        <f t="shared" si="27"/>
        <v>142500</v>
      </c>
      <c r="H90" s="52">
        <v>28000</v>
      </c>
      <c r="I90" s="54">
        <f t="shared" si="28"/>
        <v>840000</v>
      </c>
      <c r="J90" s="54">
        <f t="shared" si="24"/>
        <v>159600</v>
      </c>
      <c r="K90" s="52">
        <v>18000</v>
      </c>
      <c r="L90" s="54">
        <f t="shared" si="29"/>
        <v>540000</v>
      </c>
      <c r="M90" s="54">
        <f t="shared" si="25"/>
        <v>102600</v>
      </c>
      <c r="N90" s="54">
        <f t="shared" si="21"/>
        <v>23666.666666666668</v>
      </c>
      <c r="O90" s="54">
        <f t="shared" si="22"/>
        <v>710000</v>
      </c>
      <c r="P90" s="54">
        <f t="shared" si="19"/>
        <v>134900</v>
      </c>
      <c r="Q90" s="65">
        <f t="shared" si="20"/>
        <v>844900</v>
      </c>
    </row>
    <row r="91" spans="1:17" x14ac:dyDescent="0.25">
      <c r="A91" s="13" t="s">
        <v>109</v>
      </c>
      <c r="B91" s="10" t="s">
        <v>53</v>
      </c>
      <c r="C91" s="12"/>
      <c r="D91" s="12">
        <v>450</v>
      </c>
      <c r="E91" s="50">
        <v>10000</v>
      </c>
      <c r="F91" s="50">
        <f t="shared" si="26"/>
        <v>4500000</v>
      </c>
      <c r="G91" s="50">
        <f t="shared" si="27"/>
        <v>855000</v>
      </c>
      <c r="H91" s="52">
        <v>12500</v>
      </c>
      <c r="I91" s="54">
        <f t="shared" si="28"/>
        <v>5625000</v>
      </c>
      <c r="J91" s="54">
        <f t="shared" si="24"/>
        <v>1068750</v>
      </c>
      <c r="K91" s="52">
        <v>15000</v>
      </c>
      <c r="L91" s="54">
        <f t="shared" si="29"/>
        <v>6750000</v>
      </c>
      <c r="M91" s="54">
        <f t="shared" si="25"/>
        <v>1282500</v>
      </c>
      <c r="N91" s="54">
        <f t="shared" si="21"/>
        <v>12500</v>
      </c>
      <c r="O91" s="54">
        <f t="shared" si="22"/>
        <v>5625000</v>
      </c>
      <c r="P91" s="54">
        <f t="shared" si="19"/>
        <v>1068750</v>
      </c>
      <c r="Q91" s="65">
        <f t="shared" si="20"/>
        <v>6693750</v>
      </c>
    </row>
    <row r="92" spans="1:17" x14ac:dyDescent="0.25">
      <c r="A92" s="13" t="s">
        <v>110</v>
      </c>
      <c r="B92" s="10" t="s">
        <v>53</v>
      </c>
      <c r="C92" s="12"/>
      <c r="D92" s="12">
        <v>250</v>
      </c>
      <c r="E92" s="50">
        <v>25000</v>
      </c>
      <c r="F92" s="50">
        <f t="shared" si="26"/>
        <v>6250000</v>
      </c>
      <c r="G92" s="50">
        <f t="shared" si="27"/>
        <v>1187500</v>
      </c>
      <c r="H92" s="52">
        <v>35000</v>
      </c>
      <c r="I92" s="54">
        <f t="shared" si="28"/>
        <v>8750000</v>
      </c>
      <c r="J92" s="54">
        <f t="shared" si="24"/>
        <v>1662500</v>
      </c>
      <c r="K92" s="52">
        <v>38000</v>
      </c>
      <c r="L92" s="54">
        <f t="shared" si="29"/>
        <v>9500000</v>
      </c>
      <c r="M92" s="54">
        <f t="shared" si="25"/>
        <v>1805000</v>
      </c>
      <c r="N92" s="54">
        <f t="shared" si="21"/>
        <v>32666.666666666668</v>
      </c>
      <c r="O92" s="54">
        <f t="shared" si="22"/>
        <v>8166666.666666667</v>
      </c>
      <c r="P92" s="54">
        <f t="shared" si="19"/>
        <v>1551666.6666666667</v>
      </c>
      <c r="Q92" s="65">
        <f t="shared" si="20"/>
        <v>9718333.333333334</v>
      </c>
    </row>
    <row r="93" spans="1:17" x14ac:dyDescent="0.25">
      <c r="A93" s="13" t="s">
        <v>111</v>
      </c>
      <c r="B93" s="10" t="s">
        <v>53</v>
      </c>
      <c r="C93" s="12"/>
      <c r="D93" s="12">
        <v>60</v>
      </c>
      <c r="E93" s="50">
        <v>18000</v>
      </c>
      <c r="F93" s="50">
        <f t="shared" si="26"/>
        <v>1080000</v>
      </c>
      <c r="G93" s="50">
        <f t="shared" si="27"/>
        <v>205200</v>
      </c>
      <c r="H93" s="52">
        <v>25000</v>
      </c>
      <c r="I93" s="54">
        <f t="shared" si="28"/>
        <v>1500000</v>
      </c>
      <c r="J93" s="54">
        <f t="shared" si="24"/>
        <v>285000</v>
      </c>
      <c r="K93" s="52">
        <v>24500</v>
      </c>
      <c r="L93" s="54">
        <f t="shared" si="29"/>
        <v>1470000</v>
      </c>
      <c r="M93" s="54">
        <f t="shared" si="25"/>
        <v>279300</v>
      </c>
      <c r="N93" s="54">
        <f t="shared" si="21"/>
        <v>22500</v>
      </c>
      <c r="O93" s="54">
        <f t="shared" si="22"/>
        <v>1350000</v>
      </c>
      <c r="P93" s="54">
        <f t="shared" si="19"/>
        <v>256500</v>
      </c>
      <c r="Q93" s="65">
        <f t="shared" si="20"/>
        <v>1606500</v>
      </c>
    </row>
    <row r="94" spans="1:17" ht="25.5" x14ac:dyDescent="0.25">
      <c r="A94" s="13" t="s">
        <v>112</v>
      </c>
      <c r="B94" s="14" t="s">
        <v>52</v>
      </c>
      <c r="C94" s="12"/>
      <c r="D94" s="12">
        <v>30</v>
      </c>
      <c r="E94" s="50">
        <v>18500</v>
      </c>
      <c r="F94" s="50">
        <f t="shared" si="26"/>
        <v>555000</v>
      </c>
      <c r="G94" s="50">
        <f t="shared" si="27"/>
        <v>105450</v>
      </c>
      <c r="H94" s="52">
        <v>22000</v>
      </c>
      <c r="I94" s="54">
        <f t="shared" si="28"/>
        <v>660000</v>
      </c>
      <c r="J94" s="54">
        <f t="shared" si="24"/>
        <v>125400</v>
      </c>
      <c r="K94" s="52">
        <v>17000</v>
      </c>
      <c r="L94" s="54">
        <f t="shared" si="29"/>
        <v>510000</v>
      </c>
      <c r="M94" s="54">
        <f t="shared" si="25"/>
        <v>96900</v>
      </c>
      <c r="N94" s="54">
        <f t="shared" si="21"/>
        <v>19166.666666666668</v>
      </c>
      <c r="O94" s="54">
        <f t="shared" si="22"/>
        <v>575000</v>
      </c>
      <c r="P94" s="54">
        <f t="shared" si="19"/>
        <v>109250</v>
      </c>
      <c r="Q94" s="65">
        <f t="shared" si="20"/>
        <v>684250</v>
      </c>
    </row>
    <row r="95" spans="1:17" ht="77.25" x14ac:dyDescent="0.25">
      <c r="A95" s="18" t="s">
        <v>125</v>
      </c>
      <c r="B95" s="19" t="s">
        <v>126</v>
      </c>
      <c r="C95" s="20"/>
      <c r="D95" s="20">
        <v>30</v>
      </c>
      <c r="E95" s="50">
        <v>280000</v>
      </c>
      <c r="F95" s="50">
        <f>D95*E95</f>
        <v>8400000</v>
      </c>
      <c r="G95" s="50">
        <f>F95*0.19</f>
        <v>1596000</v>
      </c>
      <c r="H95" s="52">
        <v>420000</v>
      </c>
      <c r="I95" s="54">
        <f>H95*D95</f>
        <v>12600000</v>
      </c>
      <c r="J95" s="54">
        <f>I95*0.19</f>
        <v>2394000</v>
      </c>
      <c r="K95" s="52">
        <v>350000</v>
      </c>
      <c r="L95" s="54">
        <f>D95*K95</f>
        <v>10500000</v>
      </c>
      <c r="M95" s="54">
        <f>0.19*L95</f>
        <v>1995000</v>
      </c>
      <c r="N95" s="54">
        <f>AVERAGE(E95,H95,K95)</f>
        <v>350000</v>
      </c>
      <c r="O95" s="54">
        <f>N95*D95</f>
        <v>10500000</v>
      </c>
      <c r="P95" s="54">
        <f>O95*0.19</f>
        <v>1995000</v>
      </c>
      <c r="Q95" s="65">
        <f>+P95+O95</f>
        <v>12495000</v>
      </c>
    </row>
    <row r="96" spans="1:17" x14ac:dyDescent="0.25">
      <c r="A96" s="13" t="s">
        <v>113</v>
      </c>
      <c r="B96" s="10" t="s">
        <v>53</v>
      </c>
      <c r="C96" s="12"/>
      <c r="D96" s="12">
        <v>30</v>
      </c>
      <c r="E96" s="50">
        <v>25000</v>
      </c>
      <c r="F96" s="50">
        <f t="shared" si="26"/>
        <v>750000</v>
      </c>
      <c r="G96" s="50">
        <f t="shared" si="27"/>
        <v>142500</v>
      </c>
      <c r="H96" s="52">
        <v>27500</v>
      </c>
      <c r="I96" s="54">
        <f t="shared" si="28"/>
        <v>825000</v>
      </c>
      <c r="J96" s="54">
        <f t="shared" si="24"/>
        <v>156750</v>
      </c>
      <c r="K96" s="52">
        <v>24500</v>
      </c>
      <c r="L96" s="54">
        <f t="shared" si="29"/>
        <v>735000</v>
      </c>
      <c r="M96" s="54">
        <f t="shared" si="25"/>
        <v>139650</v>
      </c>
      <c r="N96" s="54">
        <f t="shared" si="21"/>
        <v>25666.666666666668</v>
      </c>
      <c r="O96" s="54">
        <f t="shared" si="22"/>
        <v>770000</v>
      </c>
      <c r="P96" s="54">
        <f t="shared" si="19"/>
        <v>146300</v>
      </c>
      <c r="Q96" s="65">
        <f t="shared" si="20"/>
        <v>916300</v>
      </c>
    </row>
    <row r="97" spans="1:18" x14ac:dyDescent="0.25">
      <c r="A97" s="17" t="s">
        <v>120</v>
      </c>
      <c r="B97" s="10"/>
      <c r="C97" s="12"/>
      <c r="D97" s="12"/>
      <c r="E97" s="50"/>
      <c r="F97" s="50"/>
      <c r="G97" s="50"/>
      <c r="H97" s="52"/>
      <c r="I97" s="54"/>
      <c r="J97" s="54"/>
      <c r="K97" s="52"/>
      <c r="L97" s="54"/>
      <c r="M97" s="54"/>
      <c r="N97" s="54"/>
      <c r="O97" s="54"/>
      <c r="P97" s="54"/>
      <c r="Q97" s="53">
        <f t="shared" si="20"/>
        <v>0</v>
      </c>
    </row>
    <row r="98" spans="1:18" ht="64.5" x14ac:dyDescent="0.25">
      <c r="A98" s="18" t="s">
        <v>121</v>
      </c>
      <c r="B98" s="15" t="s">
        <v>122</v>
      </c>
      <c r="C98" s="12"/>
      <c r="D98" s="12">
        <v>3</v>
      </c>
      <c r="E98" s="50">
        <v>400000</v>
      </c>
      <c r="F98" s="50">
        <f t="shared" si="26"/>
        <v>1200000</v>
      </c>
      <c r="G98" s="50">
        <f t="shared" si="27"/>
        <v>228000</v>
      </c>
      <c r="H98" s="52">
        <v>420000</v>
      </c>
      <c r="I98" s="54">
        <f t="shared" si="28"/>
        <v>1260000</v>
      </c>
      <c r="J98" s="54">
        <f t="shared" si="24"/>
        <v>239400</v>
      </c>
      <c r="K98" s="52">
        <v>350000</v>
      </c>
      <c r="L98" s="54">
        <f t="shared" si="29"/>
        <v>1050000</v>
      </c>
      <c r="M98" s="54">
        <f t="shared" si="25"/>
        <v>199500</v>
      </c>
      <c r="N98" s="54">
        <f t="shared" si="21"/>
        <v>390000</v>
      </c>
      <c r="O98" s="54">
        <f t="shared" si="22"/>
        <v>1170000</v>
      </c>
      <c r="P98" s="54">
        <f t="shared" si="19"/>
        <v>222300</v>
      </c>
      <c r="Q98" s="65">
        <f t="shared" si="20"/>
        <v>1392300</v>
      </c>
    </row>
    <row r="99" spans="1:18" ht="64.5" x14ac:dyDescent="0.25">
      <c r="A99" s="8" t="s">
        <v>123</v>
      </c>
      <c r="B99" s="10" t="s">
        <v>124</v>
      </c>
      <c r="C99" s="12"/>
      <c r="D99" s="12">
        <v>3</v>
      </c>
      <c r="E99" s="50">
        <v>400000</v>
      </c>
      <c r="F99" s="50">
        <f t="shared" si="26"/>
        <v>1200000</v>
      </c>
      <c r="G99" s="50">
        <f t="shared" si="27"/>
        <v>228000</v>
      </c>
      <c r="H99" s="52">
        <v>420000</v>
      </c>
      <c r="I99" s="54">
        <f t="shared" si="28"/>
        <v>1260000</v>
      </c>
      <c r="J99" s="54">
        <f t="shared" si="24"/>
        <v>239400</v>
      </c>
      <c r="K99" s="52">
        <v>350000</v>
      </c>
      <c r="L99" s="54">
        <f t="shared" si="29"/>
        <v>1050000</v>
      </c>
      <c r="M99" s="54">
        <f t="shared" si="25"/>
        <v>199500</v>
      </c>
      <c r="N99" s="54">
        <f t="shared" si="21"/>
        <v>390000</v>
      </c>
      <c r="O99" s="54">
        <f t="shared" si="22"/>
        <v>1170000</v>
      </c>
      <c r="P99" s="54">
        <f t="shared" si="19"/>
        <v>222300</v>
      </c>
      <c r="Q99" s="65">
        <f t="shared" si="20"/>
        <v>1392300</v>
      </c>
    </row>
    <row r="100" spans="1:18" ht="64.5" x14ac:dyDescent="0.25">
      <c r="A100" s="8" t="s">
        <v>123</v>
      </c>
      <c r="B100" s="10" t="s">
        <v>124</v>
      </c>
      <c r="C100" s="12"/>
      <c r="D100" s="12">
        <v>3</v>
      </c>
      <c r="E100" s="50">
        <v>400000</v>
      </c>
      <c r="F100" s="50">
        <f t="shared" si="26"/>
        <v>1200000</v>
      </c>
      <c r="G100" s="50">
        <f t="shared" si="27"/>
        <v>228000</v>
      </c>
      <c r="H100" s="52">
        <v>420000</v>
      </c>
      <c r="I100" s="54">
        <f t="shared" si="28"/>
        <v>1260000</v>
      </c>
      <c r="J100" s="54">
        <f t="shared" si="24"/>
        <v>239400</v>
      </c>
      <c r="K100" s="52">
        <v>350000</v>
      </c>
      <c r="L100" s="54">
        <f t="shared" si="29"/>
        <v>1050000</v>
      </c>
      <c r="M100" s="54">
        <f t="shared" si="25"/>
        <v>199500</v>
      </c>
      <c r="N100" s="54">
        <f t="shared" si="21"/>
        <v>390000</v>
      </c>
      <c r="O100" s="54">
        <f t="shared" si="22"/>
        <v>1170000</v>
      </c>
      <c r="P100" s="54">
        <f t="shared" si="19"/>
        <v>222300</v>
      </c>
      <c r="Q100" s="65">
        <f t="shared" si="20"/>
        <v>1392300</v>
      </c>
    </row>
    <row r="101" spans="1:18" ht="64.5" x14ac:dyDescent="0.25">
      <c r="A101" s="8" t="s">
        <v>123</v>
      </c>
      <c r="B101" s="10" t="s">
        <v>124</v>
      </c>
      <c r="C101" s="12"/>
      <c r="D101" s="12">
        <v>3</v>
      </c>
      <c r="E101" s="50">
        <v>400000</v>
      </c>
      <c r="F101" s="50">
        <f t="shared" si="26"/>
        <v>1200000</v>
      </c>
      <c r="G101" s="50">
        <f t="shared" si="27"/>
        <v>228000</v>
      </c>
      <c r="H101" s="52">
        <v>420000</v>
      </c>
      <c r="I101" s="54">
        <f t="shared" si="28"/>
        <v>1260000</v>
      </c>
      <c r="J101" s="54">
        <f t="shared" si="24"/>
        <v>239400</v>
      </c>
      <c r="K101" s="52">
        <v>350000</v>
      </c>
      <c r="L101" s="54">
        <f t="shared" si="29"/>
        <v>1050000</v>
      </c>
      <c r="M101" s="54">
        <f t="shared" si="25"/>
        <v>199500</v>
      </c>
      <c r="N101" s="54">
        <f t="shared" si="21"/>
        <v>390000</v>
      </c>
      <c r="O101" s="54">
        <f t="shared" si="22"/>
        <v>1170000</v>
      </c>
      <c r="P101" s="54">
        <f t="shared" si="19"/>
        <v>222300</v>
      </c>
      <c r="Q101" s="65">
        <f t="shared" si="20"/>
        <v>1392300</v>
      </c>
    </row>
    <row r="102" spans="1:18" ht="64.5" x14ac:dyDescent="0.25">
      <c r="A102" s="18" t="s">
        <v>121</v>
      </c>
      <c r="B102" s="15" t="s">
        <v>122</v>
      </c>
      <c r="C102" s="20"/>
      <c r="D102" s="20">
        <v>1</v>
      </c>
      <c r="E102" s="50">
        <v>400000</v>
      </c>
      <c r="F102" s="50">
        <f t="shared" si="26"/>
        <v>400000</v>
      </c>
      <c r="G102" s="50">
        <f t="shared" si="27"/>
        <v>76000</v>
      </c>
      <c r="H102" s="52">
        <v>420000</v>
      </c>
      <c r="I102" s="54">
        <f t="shared" si="28"/>
        <v>420000</v>
      </c>
      <c r="J102" s="54">
        <f t="shared" si="24"/>
        <v>79800</v>
      </c>
      <c r="K102" s="52">
        <v>350000</v>
      </c>
      <c r="L102" s="54">
        <f t="shared" si="29"/>
        <v>350000</v>
      </c>
      <c r="M102" s="54">
        <f t="shared" si="25"/>
        <v>66500</v>
      </c>
      <c r="N102" s="54">
        <f t="shared" si="21"/>
        <v>390000</v>
      </c>
      <c r="O102" s="54">
        <f t="shared" si="22"/>
        <v>390000</v>
      </c>
      <c r="P102" s="54">
        <f t="shared" si="19"/>
        <v>74100</v>
      </c>
      <c r="Q102" s="65">
        <f t="shared" si="20"/>
        <v>464100</v>
      </c>
    </row>
    <row r="103" spans="1:18" ht="64.5" x14ac:dyDescent="0.25">
      <c r="A103" s="8" t="s">
        <v>123</v>
      </c>
      <c r="B103" s="10" t="s">
        <v>124</v>
      </c>
      <c r="C103" s="20"/>
      <c r="D103" s="20">
        <v>1</v>
      </c>
      <c r="E103" s="50">
        <v>400000</v>
      </c>
      <c r="F103" s="50">
        <f t="shared" si="26"/>
        <v>400000</v>
      </c>
      <c r="G103" s="50">
        <f t="shared" si="27"/>
        <v>76000</v>
      </c>
      <c r="H103" s="52">
        <v>420000</v>
      </c>
      <c r="I103" s="54">
        <f t="shared" si="28"/>
        <v>420000</v>
      </c>
      <c r="J103" s="54">
        <f t="shared" si="24"/>
        <v>79800</v>
      </c>
      <c r="K103" s="52">
        <v>350000</v>
      </c>
      <c r="L103" s="54">
        <f t="shared" si="29"/>
        <v>350000</v>
      </c>
      <c r="M103" s="54">
        <f t="shared" si="25"/>
        <v>66500</v>
      </c>
      <c r="N103" s="54">
        <f t="shared" si="21"/>
        <v>390000</v>
      </c>
      <c r="O103" s="54">
        <f t="shared" si="22"/>
        <v>390000</v>
      </c>
      <c r="P103" s="54">
        <f t="shared" si="19"/>
        <v>74100</v>
      </c>
      <c r="Q103" s="65">
        <f t="shared" si="20"/>
        <v>464100</v>
      </c>
    </row>
    <row r="104" spans="1:18" ht="64.5" x14ac:dyDescent="0.25">
      <c r="A104" s="8" t="s">
        <v>123</v>
      </c>
      <c r="B104" s="10" t="s">
        <v>124</v>
      </c>
      <c r="C104" s="20"/>
      <c r="D104" s="20">
        <v>1</v>
      </c>
      <c r="E104" s="50">
        <v>400000</v>
      </c>
      <c r="F104" s="50">
        <f t="shared" si="26"/>
        <v>400000</v>
      </c>
      <c r="G104" s="50">
        <f t="shared" si="27"/>
        <v>76000</v>
      </c>
      <c r="H104" s="52">
        <v>420000</v>
      </c>
      <c r="I104" s="54">
        <f t="shared" si="28"/>
        <v>420000</v>
      </c>
      <c r="J104" s="54">
        <f t="shared" si="24"/>
        <v>79800</v>
      </c>
      <c r="K104" s="52">
        <v>350000</v>
      </c>
      <c r="L104" s="54">
        <f t="shared" si="29"/>
        <v>350000</v>
      </c>
      <c r="M104" s="54">
        <f t="shared" si="25"/>
        <v>66500</v>
      </c>
      <c r="N104" s="54">
        <f t="shared" si="21"/>
        <v>390000</v>
      </c>
      <c r="O104" s="54">
        <f t="shared" si="22"/>
        <v>390000</v>
      </c>
      <c r="P104" s="54">
        <f t="shared" si="19"/>
        <v>74100</v>
      </c>
      <c r="Q104" s="65">
        <f t="shared" si="20"/>
        <v>464100</v>
      </c>
    </row>
    <row r="105" spans="1:18" ht="64.5" x14ac:dyDescent="0.25">
      <c r="A105" s="8" t="s">
        <v>123</v>
      </c>
      <c r="B105" s="10" t="s">
        <v>124</v>
      </c>
      <c r="C105" s="20"/>
      <c r="D105" s="20">
        <v>1</v>
      </c>
      <c r="E105" s="50">
        <v>400000</v>
      </c>
      <c r="F105" s="50">
        <f t="shared" si="26"/>
        <v>400000</v>
      </c>
      <c r="G105" s="50">
        <f t="shared" si="27"/>
        <v>76000</v>
      </c>
      <c r="H105" s="52">
        <v>420000</v>
      </c>
      <c r="I105" s="54">
        <f t="shared" si="28"/>
        <v>420000</v>
      </c>
      <c r="J105" s="54">
        <f t="shared" si="24"/>
        <v>79800</v>
      </c>
      <c r="K105" s="52">
        <v>350000</v>
      </c>
      <c r="L105" s="54">
        <f t="shared" si="29"/>
        <v>350000</v>
      </c>
      <c r="M105" s="54">
        <f t="shared" si="25"/>
        <v>66500</v>
      </c>
      <c r="N105" s="54">
        <f t="shared" si="21"/>
        <v>390000</v>
      </c>
      <c r="O105" s="54">
        <f t="shared" si="22"/>
        <v>390000</v>
      </c>
      <c r="P105" s="54">
        <f t="shared" si="19"/>
        <v>74100</v>
      </c>
      <c r="Q105" s="65">
        <f t="shared" si="20"/>
        <v>464100</v>
      </c>
    </row>
    <row r="106" spans="1:18" x14ac:dyDescent="0.25">
      <c r="A106" s="21" t="s">
        <v>127</v>
      </c>
      <c r="B106" s="22"/>
      <c r="C106" s="23"/>
      <c r="D106" s="23"/>
      <c r="E106" s="50"/>
      <c r="F106" s="50">
        <f t="shared" si="26"/>
        <v>0</v>
      </c>
      <c r="G106" s="50">
        <f t="shared" si="27"/>
        <v>0</v>
      </c>
      <c r="H106" s="52"/>
      <c r="I106" s="54">
        <f t="shared" si="28"/>
        <v>0</v>
      </c>
      <c r="J106" s="54">
        <f t="shared" si="24"/>
        <v>0</v>
      </c>
      <c r="K106" s="52"/>
      <c r="L106" s="54">
        <f t="shared" si="29"/>
        <v>0</v>
      </c>
      <c r="M106" s="54">
        <f t="shared" si="25"/>
        <v>0</v>
      </c>
      <c r="N106" s="54"/>
      <c r="O106" s="54">
        <f t="shared" si="22"/>
        <v>0</v>
      </c>
      <c r="P106" s="54">
        <f t="shared" si="19"/>
        <v>0</v>
      </c>
    </row>
    <row r="107" spans="1:18" x14ac:dyDescent="0.25">
      <c r="A107" s="10"/>
      <c r="B107" s="10"/>
      <c r="C107" s="24"/>
      <c r="D107" s="24"/>
      <c r="E107" s="50"/>
      <c r="F107" s="50"/>
      <c r="G107" s="50"/>
      <c r="H107" s="52"/>
      <c r="I107" s="54"/>
      <c r="J107" s="54"/>
      <c r="K107" s="52"/>
      <c r="L107" s="54"/>
      <c r="M107" s="54"/>
      <c r="N107" s="54"/>
      <c r="O107" s="54"/>
      <c r="P107" s="54"/>
    </row>
    <row r="108" spans="1:18" x14ac:dyDescent="0.25">
      <c r="A108" s="15"/>
      <c r="B108" s="10"/>
      <c r="C108" s="25"/>
      <c r="D108" s="25"/>
      <c r="E108" s="50"/>
      <c r="F108" s="50"/>
      <c r="G108" s="50"/>
      <c r="H108" s="52"/>
      <c r="I108" s="54"/>
      <c r="J108" s="54"/>
      <c r="K108" s="52"/>
      <c r="L108" s="54"/>
      <c r="M108" s="54"/>
      <c r="N108" s="54"/>
      <c r="O108" s="54"/>
      <c r="P108" s="54"/>
    </row>
    <row r="109" spans="1:18" x14ac:dyDescent="0.25">
      <c r="A109" s="15"/>
      <c r="B109" s="10"/>
      <c r="C109" s="25"/>
      <c r="D109" s="25"/>
      <c r="E109" s="50"/>
      <c r="F109" s="50"/>
      <c r="G109" s="50"/>
      <c r="H109" s="52"/>
      <c r="I109" s="54"/>
      <c r="J109" s="54"/>
      <c r="K109" s="52"/>
      <c r="L109" s="54"/>
      <c r="M109" s="54"/>
      <c r="N109" s="54"/>
      <c r="O109" s="54"/>
      <c r="P109" s="54"/>
    </row>
    <row r="110" spans="1:18" x14ac:dyDescent="0.25">
      <c r="A110" s="15"/>
      <c r="B110" s="10"/>
      <c r="C110" s="25"/>
      <c r="D110" s="25"/>
      <c r="E110" s="50"/>
      <c r="F110" s="50"/>
      <c r="G110" s="50"/>
      <c r="H110" s="52"/>
      <c r="I110" s="54"/>
      <c r="J110" s="54"/>
      <c r="K110" s="52"/>
      <c r="L110" s="54"/>
      <c r="M110" s="54"/>
      <c r="N110" s="54"/>
      <c r="O110" s="54"/>
      <c r="P110" s="54"/>
    </row>
    <row r="111" spans="1:18" x14ac:dyDescent="0.25">
      <c r="C111" s="61"/>
      <c r="D111" s="61"/>
      <c r="E111" s="61"/>
      <c r="F111" s="62">
        <f>SUM(F69:F110)</f>
        <v>46055000</v>
      </c>
      <c r="G111" s="62">
        <f>SUM(G69:G110)</f>
        <v>8750450</v>
      </c>
      <c r="H111" s="61"/>
      <c r="I111" s="62">
        <f>SUM(I69:I110)</f>
        <v>53246000</v>
      </c>
      <c r="J111" s="63">
        <f t="shared" si="24"/>
        <v>10116740</v>
      </c>
      <c r="K111" s="52"/>
      <c r="L111" s="54">
        <f>SUM(L69:L110)</f>
        <v>51377500</v>
      </c>
      <c r="M111" s="58">
        <f t="shared" si="25"/>
        <v>9761725</v>
      </c>
      <c r="N111" s="52"/>
      <c r="O111" s="54">
        <f>SUM(O69:O110)</f>
        <v>50226166.666666672</v>
      </c>
      <c r="P111" s="58">
        <f t="shared" si="19"/>
        <v>9542971.6666666679</v>
      </c>
      <c r="Q111" s="53">
        <f>+P111+O111</f>
        <v>59769138.333333343</v>
      </c>
      <c r="R111" s="68">
        <f>+Q65+Q111+Q18+9600000+54600000+9600000</f>
        <v>232768530</v>
      </c>
    </row>
    <row r="112" spans="1:18" x14ac:dyDescent="0.25">
      <c r="A112" s="70" t="s">
        <v>163</v>
      </c>
      <c r="B112" s="70"/>
      <c r="C112" s="70"/>
      <c r="D112" s="70"/>
      <c r="E112" s="70"/>
      <c r="F112" s="70"/>
      <c r="G112" s="70"/>
      <c r="H112" s="70"/>
      <c r="I112" s="54">
        <f>I111+I65+I18</f>
        <v>136855000</v>
      </c>
      <c r="J112" s="54">
        <f>J111+J65+J18</f>
        <v>26002450</v>
      </c>
      <c r="K112" s="53"/>
      <c r="L112" s="53">
        <f>L111+L65+L18</f>
        <v>134097500</v>
      </c>
      <c r="M112" s="53">
        <f>M111+M65+M18</f>
        <v>25478525</v>
      </c>
      <c r="N112" s="53"/>
      <c r="O112" s="53">
        <f>O111+O65+O18</f>
        <v>133587000</v>
      </c>
      <c r="P112" s="53">
        <f>P111+P65+P18</f>
        <v>25381530</v>
      </c>
      <c r="Q112" s="53">
        <f>+P112+O112</f>
        <v>158968530</v>
      </c>
    </row>
    <row r="113" spans="1:16" x14ac:dyDescent="0.25">
      <c r="A113" s="70" t="s">
        <v>155</v>
      </c>
      <c r="B113" s="70"/>
      <c r="C113" s="70"/>
      <c r="D113" s="70"/>
      <c r="E113" s="70"/>
      <c r="F113" s="70"/>
      <c r="G113" s="70"/>
      <c r="H113" s="70"/>
      <c r="I113" s="54">
        <f>I112+J112</f>
        <v>162857450</v>
      </c>
      <c r="J113" s="54"/>
      <c r="K113" s="53"/>
      <c r="L113" s="53">
        <f t="shared" ref="L113:O113" si="30">L112+M112</f>
        <v>159576025</v>
      </c>
      <c r="M113" s="53"/>
      <c r="N113" s="53"/>
      <c r="O113" s="53">
        <f t="shared" si="30"/>
        <v>158968530</v>
      </c>
      <c r="P113" s="53"/>
    </row>
  </sheetData>
  <mergeCells count="14">
    <mergeCell ref="N2:P2"/>
    <mergeCell ref="N20:P20"/>
    <mergeCell ref="N67:P67"/>
    <mergeCell ref="E2:G2"/>
    <mergeCell ref="H2:J2"/>
    <mergeCell ref="K2:M2"/>
    <mergeCell ref="H20:J20"/>
    <mergeCell ref="K20:M20"/>
    <mergeCell ref="E20:G20"/>
    <mergeCell ref="A112:H112"/>
    <mergeCell ref="A113:H113"/>
    <mergeCell ref="E67:G67"/>
    <mergeCell ref="H67:J67"/>
    <mergeCell ref="K67:M67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jorge sechague</cp:lastModifiedBy>
  <dcterms:created xsi:type="dcterms:W3CDTF">2020-09-18T19:21:19Z</dcterms:created>
  <dcterms:modified xsi:type="dcterms:W3CDTF">2020-10-20T20:29:14Z</dcterms:modified>
</cp:coreProperties>
</file>