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D:\Eli PC\Downloads\"/>
    </mc:Choice>
  </mc:AlternateContent>
  <xr:revisionPtr revIDLastSave="0" documentId="13_ncr:1_{6615823A-0FFE-4C35-BDBA-0F415A0C0255}" xr6:coauthVersionLast="47" xr6:coauthVersionMax="47" xr10:uidLastSave="{00000000-0000-0000-0000-000000000000}"/>
  <bookViews>
    <workbookView xWindow="-120" yWindow="-120" windowWidth="20730" windowHeight="11040" xr2:uid="{3A36D4FE-17AC-42E4-B948-30D75308D3E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62" i="1" l="1"/>
  <c r="W60" i="1"/>
  <c r="W58" i="1"/>
  <c r="W46" i="1"/>
  <c r="W41" i="1"/>
  <c r="W38" i="1"/>
  <c r="W32" i="1"/>
  <c r="W25" i="1"/>
  <c r="W18" i="1"/>
  <c r="W12" i="1"/>
  <c r="W7" i="1"/>
  <c r="W3" i="1"/>
  <c r="K3" i="1"/>
  <c r="V62" i="1"/>
  <c r="V60" i="1"/>
  <c r="V58" i="1"/>
  <c r="V46" i="1"/>
  <c r="V41" i="1"/>
  <c r="V38" i="1"/>
  <c r="V32" i="1"/>
  <c r="V25" i="1"/>
  <c r="V18" i="1"/>
  <c r="V12" i="1"/>
  <c r="V7" i="1"/>
  <c r="V3" i="1"/>
  <c r="J41" i="1"/>
  <c r="K41" i="1" s="1"/>
  <c r="J38" i="1"/>
  <c r="K38" i="1" s="1"/>
  <c r="J32" i="1"/>
  <c r="K32" i="1" s="1"/>
  <c r="J25" i="1"/>
  <c r="K25" i="1" s="1"/>
  <c r="J12" i="1"/>
  <c r="J46" i="1"/>
  <c r="I46" i="1"/>
  <c r="J58" i="1"/>
  <c r="T64" i="1"/>
  <c r="J18" i="1"/>
  <c r="K18" i="1" s="1"/>
  <c r="J3" i="1"/>
  <c r="S64" i="1"/>
  <c r="J7" i="1"/>
  <c r="J62" i="1"/>
  <c r="J60" i="1"/>
  <c r="V64" i="1" l="1"/>
  <c r="F64" i="1"/>
  <c r="H46" i="1"/>
  <c r="H60" i="1"/>
  <c r="I60" i="1" s="1"/>
  <c r="H62" i="1"/>
  <c r="I62" i="1" s="1"/>
  <c r="K62" i="1" s="1"/>
  <c r="H58" i="1"/>
  <c r="I58" i="1" s="1"/>
  <c r="K58" i="1" s="1"/>
  <c r="K46" i="1" l="1"/>
  <c r="H45" i="1"/>
  <c r="H44" i="1"/>
  <c r="H43" i="1"/>
  <c r="H42" i="1"/>
  <c r="H41" i="1"/>
  <c r="H40" i="1"/>
  <c r="H39" i="1"/>
  <c r="H38" i="1"/>
  <c r="I38" i="1" s="1"/>
  <c r="H33" i="1"/>
  <c r="H34" i="1"/>
  <c r="H35" i="1"/>
  <c r="H36" i="1"/>
  <c r="H37" i="1"/>
  <c r="H32" i="1"/>
  <c r="H30" i="1"/>
  <c r="H31" i="1"/>
  <c r="H26" i="1"/>
  <c r="H27" i="1"/>
  <c r="H28" i="1"/>
  <c r="H29" i="1"/>
  <c r="H25" i="1"/>
  <c r="H21" i="1"/>
  <c r="H23" i="1"/>
  <c r="H22" i="1"/>
  <c r="H20" i="1"/>
  <c r="H19" i="1"/>
  <c r="H18" i="1"/>
  <c r="H15" i="1"/>
  <c r="H13" i="1"/>
  <c r="H14" i="1"/>
  <c r="H16" i="1"/>
  <c r="H17" i="1"/>
  <c r="H12" i="1"/>
  <c r="H8" i="1"/>
  <c r="H9" i="1"/>
  <c r="H10" i="1"/>
  <c r="H11" i="1"/>
  <c r="H7" i="1"/>
  <c r="H4" i="1"/>
  <c r="H5" i="1"/>
  <c r="H3" i="1"/>
  <c r="I25" i="1" l="1"/>
  <c r="H64" i="1"/>
  <c r="I32" i="1"/>
  <c r="I41" i="1"/>
  <c r="I18" i="1"/>
  <c r="I7" i="1"/>
  <c r="K7" i="1" s="1"/>
  <c r="I12" i="1"/>
  <c r="K12" i="1" s="1"/>
  <c r="I3" i="1"/>
  <c r="K60" i="1" l="1"/>
  <c r="U64" i="1"/>
  <c r="N64" i="1" l="1"/>
  <c r="M64" i="1"/>
  <c r="L64" i="1"/>
  <c r="I64" i="1" l="1"/>
  <c r="K64" i="1"/>
  <c r="J64" i="1"/>
</calcChain>
</file>

<file path=xl/sharedStrings.xml><?xml version="1.0" encoding="utf-8"?>
<sst xmlns="http://schemas.openxmlformats.org/spreadsheetml/2006/main" count="162" uniqueCount="111">
  <si>
    <t xml:space="preserve">PRESUPUESTO PROYECTADO POR ACTIVIDADES, APORTES DE PM PNNF  Y DEL CONVINIENTE. </t>
  </si>
  <si>
    <t>Aportes PNNF</t>
  </si>
  <si>
    <t>Fecha Comprobante</t>
  </si>
  <si>
    <t>Numero</t>
  </si>
  <si>
    <t>Beneficiario</t>
  </si>
  <si>
    <t xml:space="preserve">Concepto </t>
  </si>
  <si>
    <t>VALOR PRIMERA LEGALIZACIÓN
PNNC</t>
  </si>
  <si>
    <t>VALOR SEGUNDA LEGALIZACIÓN
PNNC</t>
  </si>
  <si>
    <t>VALOR TOTAL LEGALIZADO</t>
  </si>
  <si>
    <t>No. Item</t>
  </si>
  <si>
    <t>VR. UNITARIO</t>
  </si>
  <si>
    <t>VALOR TOTAL</t>
  </si>
  <si>
    <t>PNNF</t>
  </si>
  <si>
    <t>Valor Ejecutado PNNF</t>
  </si>
  <si>
    <t>Saldo Por Ejecutar PNNF</t>
  </si>
  <si>
    <t>Conviniente</t>
  </si>
  <si>
    <t>Aportes Bajo Potedó</t>
  </si>
  <si>
    <t>Valor Ejecutado Bajo Potedó</t>
  </si>
  <si>
    <t>Saldo Por Ejecutar Bajo Potedó</t>
  </si>
  <si>
    <t>Actividad</t>
  </si>
  <si>
    <t>Descripción</t>
  </si>
  <si>
    <t>COSTO TOTAL DEL CONVENIO</t>
  </si>
  <si>
    <t>VALOR PRIMERA LEGALIZACIÓN BAJO POTEDÓ</t>
  </si>
  <si>
    <t>OBLIGACIÒN</t>
  </si>
  <si>
    <t>Gestionar la administración y Ejecución de un Convenio Suscrito entre PNN y el consejo comunitario</t>
  </si>
  <si>
    <t xml:space="preserve">1.1Planeación y definición de actividades  a  desarrollar con  su cronograma para la dinamización de las actividades del convenio </t>
  </si>
  <si>
    <t>1.2 Construcción conjunta de la metodología para el desarrollo de las actividades del presente convenio</t>
  </si>
  <si>
    <t>Alquiler de salón</t>
  </si>
  <si>
    <t>Desayuno</t>
  </si>
  <si>
    <t>Fortalecer los procesos de conservación y de gobernanza  a través de la implementación de los temas priorizados por la mesa local  en relación con el Fortalecimiento Organizativo, el ecoturismo y la restauración ecológica, para el manejo del territorio.</t>
  </si>
  <si>
    <t xml:space="preserve">2.1 Cualificación a las juntas de gobierno y lideres de los consejos comunitarios  sobre normatividad ambiental y jurídica como aporte al  ordenamiento del territorio. </t>
  </si>
  <si>
    <t>Almuerzo</t>
  </si>
  <si>
    <t>Refrigerio</t>
  </si>
  <si>
    <t>Transporte</t>
  </si>
  <si>
    <t>CANTIDAD</t>
  </si>
  <si>
    <t xml:space="preserve">2.1.2Valoración de las situaciones socioambientales en los consejos comunitarios del sector pacífico y sector Anchicayá, aplicando los elementos  normativos y jurídicos para el fortalecimiento del gobierno propio. </t>
  </si>
  <si>
    <t>Hospedaje</t>
  </si>
  <si>
    <t>Cena</t>
  </si>
  <si>
    <t>2.1.3Reflexión sobre Paz, conflicto y Recursos Naturales  como aporte a los diálogos de paz.</t>
  </si>
  <si>
    <t xml:space="preserve">2.2 Fortalecimiento de líderes  para el manejo del ecoturismo sostenible en el Consejo comunitario de Agua Clara </t>
  </si>
  <si>
    <t xml:space="preserve">2.3 Implementación de acciones de restauración ecológica  a través del establecimiento de una  Parcela ubicada en el consejo comunitario del rio Mayorquín </t>
  </si>
  <si>
    <t>Herramientas de trabajo</t>
  </si>
  <si>
    <t xml:space="preserve">2.4.Seguimiento a la implementación de los temas priorizados, con recomendaciones y proyecciones de acciones 2026  </t>
  </si>
  <si>
    <t>No.</t>
  </si>
  <si>
    <t xml:space="preserve">Dinamizar temas  de interés conjunto como aporte al ordenamiento ambiental de la cuenca del río Naya y la conservación de los recursos naturales. </t>
  </si>
  <si>
    <t xml:space="preserve">3.1Identificación conjunta sobre los elementos socioculturales en relación con el uso del recurso hídrico como eje articulador de los procesos de conservación.   </t>
  </si>
  <si>
    <t>RECURSO HUMANO EQUIPO BASE</t>
  </si>
  <si>
    <t>Perfil Gestor local</t>
  </si>
  <si>
    <t>Perfil Coordinador del Convenio</t>
  </si>
  <si>
    <t>Perfil Profesional en Sistematización y Metodología</t>
  </si>
  <si>
    <t>Perfil Profesional Contable</t>
  </si>
  <si>
    <t>CBCA288</t>
  </si>
  <si>
    <t>HARRINSON MORENO RAMOS</t>
  </si>
  <si>
    <t>Primer pago coordinador general</t>
  </si>
  <si>
    <t>CBCA289</t>
  </si>
  <si>
    <t>ELIZABETH CANDELO VELASQUEZ</t>
  </si>
  <si>
    <t>Primer pago profesional de sistematización</t>
  </si>
  <si>
    <t>CBCA290</t>
  </si>
  <si>
    <t>EMPERATRIZ RENTERIA SALAS</t>
  </si>
  <si>
    <t>Primer pago experto local</t>
  </si>
  <si>
    <t>CBCA291</t>
  </si>
  <si>
    <t>ERIKA ZUÑIGA RIASCO</t>
  </si>
  <si>
    <t>CBCA292</t>
  </si>
  <si>
    <t>ISMAEL VALENCIA RODALLEGA</t>
  </si>
  <si>
    <t>CBCA293</t>
  </si>
  <si>
    <t>LUZ MIRELLA DELAGADO RAMOS</t>
  </si>
  <si>
    <t>CBCA294</t>
  </si>
  <si>
    <t>DANIEL ANGULO SANCLEMENTE</t>
  </si>
  <si>
    <t>CBCA295</t>
  </si>
  <si>
    <t>WEIMAR ARROYO BRAVO</t>
  </si>
  <si>
    <t>CBCA296</t>
  </si>
  <si>
    <t>MARITZA RODRIGUEZ MOSQUERA</t>
  </si>
  <si>
    <t>Primer pago profesional contable</t>
  </si>
  <si>
    <t>FEV 39</t>
  </si>
  <si>
    <t>CONSEJO COMUNITARIO DE LA COMUNIDAD NEGRA DE AGUA CLARA</t>
  </si>
  <si>
    <t>Servicio de alimentación y alquiler de espacio</t>
  </si>
  <si>
    <t>FEV 40</t>
  </si>
  <si>
    <t>Servicio de alimentación, transporte y alquiler de espacio</t>
  </si>
  <si>
    <t>FEV 41</t>
  </si>
  <si>
    <t>Servicio de alimentación, transporte y Hospedaje</t>
  </si>
  <si>
    <t>EPOS - 755</t>
  </si>
  <si>
    <t>INVERGROUP BCA S.A.S</t>
  </si>
  <si>
    <t>Servicio de eventos</t>
  </si>
  <si>
    <t>CCRM36</t>
  </si>
  <si>
    <t>CONSEJO COMUNITARIO RIO MAYORQUIN</t>
  </si>
  <si>
    <t>Servicio de transporte</t>
  </si>
  <si>
    <t>CBCA332</t>
  </si>
  <si>
    <t>JAVIER DIAZ GUERRERO</t>
  </si>
  <si>
    <t>CBCA333</t>
  </si>
  <si>
    <t>Segundo pago profesional de sistematización</t>
  </si>
  <si>
    <t>Segundo pago coordinador general</t>
  </si>
  <si>
    <t>CBCA334</t>
  </si>
  <si>
    <t>CBCA336</t>
  </si>
  <si>
    <t>Segundo pago experto local</t>
  </si>
  <si>
    <t>CBCA337</t>
  </si>
  <si>
    <t>CBCA338</t>
  </si>
  <si>
    <t>CBCA339</t>
  </si>
  <si>
    <t>CBCA340</t>
  </si>
  <si>
    <t>CBCA341</t>
  </si>
  <si>
    <t>CBCA335</t>
  </si>
  <si>
    <t>Segundo pago profesional contable</t>
  </si>
  <si>
    <t>FEV 43</t>
  </si>
  <si>
    <t>FEV 44</t>
  </si>
  <si>
    <t>Servicio de alimentación, transporte,  Hospedaje y alquiler de salón</t>
  </si>
  <si>
    <t>CCRM37</t>
  </si>
  <si>
    <t>CONSEJO COMUNITARIO DEL RIO MAYORQUIN</t>
  </si>
  <si>
    <t xml:space="preserve">Servicio de alimentación,  Hospedaje y Herramientas de trabajo </t>
  </si>
  <si>
    <t>CCRM38</t>
  </si>
  <si>
    <t xml:space="preserve">Servicio de alimentación y transporte </t>
  </si>
  <si>
    <t>CCSRM39</t>
  </si>
  <si>
    <t xml:space="preserve">Servicio de alimentación, hospedaje y transporte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</si>
</sst>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name val="Arial"/>
      <family val="2"/>
    </font>
    <font>
      <sz val="1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ptos Narrow"/>
      <family val="2"/>
    </font>
    <font>
      <sz val="10"/>
      <name val="Aptos Narrow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9">
    <xf numFmtId="0" fontId="0" fillId="0" borderId="0" xfId="0"/>
    <xf numFmtId="0" fontId="3" fillId="0" borderId="0" xfId="0" applyFont="1" applyAlignment="1">
      <alignment vertical="center"/>
    </xf>
    <xf numFmtId="0" fontId="0" fillId="0" borderId="1" xfId="0" applyBorder="1"/>
    <xf numFmtId="44" fontId="0" fillId="0" borderId="1" xfId="1" applyFont="1" applyBorder="1"/>
    <xf numFmtId="164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3" xfId="0" applyBorder="1"/>
    <xf numFmtId="44" fontId="0" fillId="0" borderId="3" xfId="1" applyFont="1" applyBorder="1"/>
    <xf numFmtId="0" fontId="0" fillId="0" borderId="11" xfId="0" applyBorder="1"/>
    <xf numFmtId="44" fontId="0" fillId="0" borderId="11" xfId="1" applyFont="1" applyBorder="1"/>
    <xf numFmtId="0" fontId="0" fillId="0" borderId="17" xfId="0" applyBorder="1"/>
    <xf numFmtId="44" fontId="0" fillId="0" borderId="17" xfId="1" applyFont="1" applyBorder="1"/>
    <xf numFmtId="0" fontId="2" fillId="5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0" fillId="0" borderId="16" xfId="0" applyBorder="1"/>
    <xf numFmtId="44" fontId="0" fillId="0" borderId="2" xfId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2" xfId="0" applyBorder="1"/>
    <xf numFmtId="0" fontId="0" fillId="0" borderId="4" xfId="0" applyBorder="1"/>
    <xf numFmtId="44" fontId="7" fillId="6" borderId="16" xfId="0" applyNumberFormat="1" applyFont="1" applyFill="1" applyBorder="1" applyAlignment="1">
      <alignment vertical="center"/>
    </xf>
    <xf numFmtId="164" fontId="7" fillId="6" borderId="16" xfId="0" applyNumberFormat="1" applyFont="1" applyFill="1" applyBorder="1" applyAlignment="1">
      <alignment vertical="center"/>
    </xf>
    <xf numFmtId="164" fontId="7" fillId="6" borderId="16" xfId="0" applyNumberFormat="1" applyFont="1" applyFill="1" applyBorder="1" applyAlignment="1">
      <alignment horizontal="center" vertical="center"/>
    </xf>
    <xf numFmtId="164" fontId="7" fillId="6" borderId="16" xfId="0" applyNumberFormat="1" applyFont="1" applyFill="1" applyBorder="1" applyAlignment="1">
      <alignment horizontal="left" vertical="center" wrapText="1"/>
    </xf>
    <xf numFmtId="164" fontId="7" fillId="6" borderId="16" xfId="0" applyNumberFormat="1" applyFont="1" applyFill="1" applyBorder="1" applyAlignment="1">
      <alignment vertical="center" wrapText="1"/>
    </xf>
    <xf numFmtId="164" fontId="7" fillId="6" borderId="16" xfId="0" applyNumberFormat="1" applyFont="1" applyFill="1" applyBorder="1" applyAlignment="1">
      <alignment horizontal="right" vertical="center"/>
    </xf>
    <xf numFmtId="164" fontId="7" fillId="6" borderId="18" xfId="0" applyNumberFormat="1" applyFont="1" applyFill="1" applyBorder="1" applyAlignment="1">
      <alignment horizontal="right" vertical="center"/>
    </xf>
    <xf numFmtId="44" fontId="0" fillId="0" borderId="0" xfId="1" applyFont="1"/>
    <xf numFmtId="44" fontId="0" fillId="0" borderId="16" xfId="1" applyFont="1" applyBorder="1" applyAlignment="1">
      <alignment horizontal="center" vertical="center"/>
    </xf>
    <xf numFmtId="44" fontId="0" fillId="0" borderId="11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7" xfId="1" applyFont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44" fontId="0" fillId="0" borderId="11" xfId="1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17" xfId="1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44" fontId="0" fillId="0" borderId="3" xfId="1" applyFont="1" applyBorder="1" applyAlignment="1">
      <alignment horizontal="center" vertical="center"/>
    </xf>
    <xf numFmtId="44" fontId="0" fillId="0" borderId="9" xfId="1" applyFont="1" applyBorder="1" applyAlignment="1">
      <alignment vertical="center"/>
    </xf>
    <xf numFmtId="0" fontId="2" fillId="5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3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4" fontId="0" fillId="0" borderId="2" xfId="1" applyFont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/>
    <xf numFmtId="44" fontId="0" fillId="0" borderId="6" xfId="1" applyFont="1" applyBorder="1" applyAlignment="1">
      <alignment vertical="center"/>
    </xf>
    <xf numFmtId="44" fontId="0" fillId="0" borderId="2" xfId="1" applyFont="1" applyBorder="1"/>
    <xf numFmtId="0" fontId="4" fillId="0" borderId="40" xfId="0" applyFont="1" applyBorder="1" applyAlignment="1">
      <alignment vertical="center" wrapText="1"/>
    </xf>
    <xf numFmtId="44" fontId="0" fillId="0" borderId="16" xfId="1" applyFont="1" applyBorder="1"/>
    <xf numFmtId="14" fontId="0" fillId="0" borderId="3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41" xfId="0" applyBorder="1"/>
    <xf numFmtId="0" fontId="0" fillId="0" borderId="39" xfId="0" applyBorder="1"/>
    <xf numFmtId="0" fontId="0" fillId="0" borderId="42" xfId="0" applyBorder="1"/>
    <xf numFmtId="0" fontId="0" fillId="0" borderId="1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7" xfId="0" applyBorder="1" applyAlignment="1">
      <alignment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4" fontId="0" fillId="0" borderId="4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/>
    </xf>
    <xf numFmtId="44" fontId="0" fillId="0" borderId="9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44" fontId="0" fillId="0" borderId="16" xfId="1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4" fontId="0" fillId="0" borderId="12" xfId="0" applyNumberFormat="1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44" fontId="3" fillId="0" borderId="9" xfId="1" applyFont="1" applyBorder="1" applyAlignment="1">
      <alignment horizontal="center" vertical="center"/>
    </xf>
    <xf numFmtId="44" fontId="3" fillId="0" borderId="4" xfId="1" applyFont="1" applyBorder="1" applyAlignment="1">
      <alignment horizontal="center" vertical="center"/>
    </xf>
    <xf numFmtId="44" fontId="3" fillId="0" borderId="16" xfId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44" fontId="0" fillId="0" borderId="11" xfId="1" applyFon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4" fontId="0" fillId="0" borderId="9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44" fontId="0" fillId="0" borderId="3" xfId="1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/>
    </xf>
    <xf numFmtId="0" fontId="7" fillId="6" borderId="29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0" fontId="2" fillId="7" borderId="2" xfId="0" applyFont="1" applyFill="1" applyBorder="1" applyAlignment="1">
      <alignment horizontal="center" vertical="center" wrapText="1"/>
    </xf>
    <xf numFmtId="44" fontId="0" fillId="7" borderId="11" xfId="1" applyFont="1" applyFill="1" applyBorder="1" applyAlignment="1">
      <alignment vertical="center"/>
    </xf>
    <xf numFmtId="44" fontId="0" fillId="7" borderId="1" xfId="1" applyFont="1" applyFill="1" applyBorder="1" applyAlignment="1">
      <alignment vertical="center"/>
    </xf>
    <xf numFmtId="44" fontId="0" fillId="7" borderId="2" xfId="1" applyFont="1" applyFill="1" applyBorder="1" applyAlignment="1">
      <alignment horizontal="center" vertical="center"/>
    </xf>
    <xf numFmtId="44" fontId="0" fillId="7" borderId="16" xfId="1" applyFont="1" applyFill="1" applyBorder="1" applyAlignment="1">
      <alignment horizontal="center" vertical="center"/>
    </xf>
    <xf numFmtId="44" fontId="0" fillId="7" borderId="17" xfId="1" applyFont="1" applyFill="1" applyBorder="1" applyAlignment="1">
      <alignment vertical="center"/>
    </xf>
    <xf numFmtId="44" fontId="0" fillId="7" borderId="9" xfId="1" applyFont="1" applyFill="1" applyBorder="1" applyAlignment="1">
      <alignment vertical="center"/>
    </xf>
    <xf numFmtId="44" fontId="0" fillId="7" borderId="4" xfId="1" applyFont="1" applyFill="1" applyBorder="1" applyAlignment="1">
      <alignment vertical="center"/>
    </xf>
    <xf numFmtId="44" fontId="0" fillId="7" borderId="2" xfId="1" applyFont="1" applyFill="1" applyBorder="1" applyAlignment="1">
      <alignment vertical="center"/>
    </xf>
    <xf numFmtId="44" fontId="0" fillId="7" borderId="9" xfId="1" applyFont="1" applyFill="1" applyBorder="1" applyAlignment="1">
      <alignment horizontal="center" vertical="center"/>
    </xf>
    <xf numFmtId="44" fontId="0" fillId="7" borderId="5" xfId="1" applyFont="1" applyFill="1" applyBorder="1" applyAlignment="1">
      <alignment horizontal="center" vertical="center"/>
    </xf>
    <xf numFmtId="164" fontId="7" fillId="7" borderId="16" xfId="0" applyNumberFormat="1" applyFont="1" applyFill="1" applyBorder="1" applyAlignment="1">
      <alignment vertical="center"/>
    </xf>
    <xf numFmtId="0" fontId="0" fillId="7" borderId="0" xfId="0" applyFill="1"/>
    <xf numFmtId="0" fontId="0" fillId="8" borderId="11" xfId="0" applyFill="1" applyBorder="1" applyAlignment="1">
      <alignment horizontal="center" vertical="center"/>
    </xf>
    <xf numFmtId="44" fontId="0" fillId="8" borderId="11" xfId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44" fontId="0" fillId="8" borderId="1" xfId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44" fontId="0" fillId="8" borderId="2" xfId="1" applyFont="1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44" fontId="0" fillId="8" borderId="9" xfId="1" applyFont="1" applyFill="1" applyBorder="1" applyAlignment="1">
      <alignment horizontal="center" vertical="center"/>
    </xf>
    <xf numFmtId="44" fontId="0" fillId="8" borderId="4" xfId="1" applyFont="1" applyFill="1" applyBorder="1" applyAlignment="1">
      <alignment horizontal="center" vertical="center"/>
    </xf>
    <xf numFmtId="44" fontId="0" fillId="8" borderId="16" xfId="1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44" fontId="3" fillId="8" borderId="9" xfId="1" applyFont="1" applyFill="1" applyBorder="1" applyAlignment="1">
      <alignment horizontal="center" vertical="center"/>
    </xf>
    <xf numFmtId="44" fontId="3" fillId="8" borderId="4" xfId="1" applyFont="1" applyFill="1" applyBorder="1" applyAlignment="1">
      <alignment horizontal="center" vertical="center"/>
    </xf>
    <xf numFmtId="44" fontId="3" fillId="8" borderId="3" xfId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44" fontId="0" fillId="8" borderId="4" xfId="1" applyFont="1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44" fontId="0" fillId="8" borderId="16" xfId="1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44" fontId="0" fillId="8" borderId="3" xfId="1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44" fontId="0" fillId="8" borderId="17" xfId="1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44" fontId="0" fillId="8" borderId="2" xfId="1" applyFont="1" applyFill="1" applyBorder="1" applyAlignment="1">
      <alignment horizontal="center" vertical="center"/>
    </xf>
    <xf numFmtId="44" fontId="0" fillId="0" borderId="27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581F-FC66-4D6A-BD57-A102736CF5BA}">
  <dimension ref="A1:Y64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J60" sqref="J60:J61"/>
    </sheetView>
  </sheetViews>
  <sheetFormatPr baseColWidth="10" defaultRowHeight="15" x14ac:dyDescent="0.25"/>
  <cols>
    <col min="1" max="1" width="7.42578125" style="58" bestFit="1" customWidth="1"/>
    <col min="2" max="2" width="34.28515625" customWidth="1"/>
    <col min="3" max="3" width="17.5703125" customWidth="1"/>
    <col min="4" max="4" width="20.140625" customWidth="1"/>
    <col min="5" max="5" width="5.85546875" customWidth="1"/>
    <col min="6" max="6" width="17.7109375" bestFit="1" customWidth="1"/>
    <col min="7" max="7" width="10.140625" customWidth="1"/>
    <col min="8" max="8" width="15.42578125" style="189" customWidth="1"/>
    <col min="9" max="9" width="16.7109375" bestFit="1" customWidth="1"/>
    <col min="10" max="10" width="17.140625" customWidth="1"/>
    <col min="11" max="11" width="15.85546875" customWidth="1"/>
    <col min="12" max="14" width="0" hidden="1" customWidth="1"/>
    <col min="15" max="15" width="13.7109375" customWidth="1"/>
    <col min="16" max="16" width="14" customWidth="1"/>
    <col min="17" max="17" width="26.7109375" style="7" customWidth="1"/>
    <col min="18" max="18" width="26.140625" style="7" hidden="1" customWidth="1"/>
    <col min="19" max="20" width="15.5703125" bestFit="1" customWidth="1"/>
    <col min="21" max="21" width="15.5703125" hidden="1" customWidth="1"/>
    <col min="22" max="22" width="20" bestFit="1" customWidth="1"/>
    <col min="24" max="24" width="15.5703125" bestFit="1" customWidth="1"/>
    <col min="25" max="25" width="16.28515625" customWidth="1"/>
  </cols>
  <sheetData>
    <row r="1" spans="1:23" s="1" customFormat="1" ht="19.5" customHeight="1" x14ac:dyDescent="0.25">
      <c r="A1" s="153" t="s">
        <v>0</v>
      </c>
      <c r="B1" s="154"/>
      <c r="C1" s="154"/>
      <c r="D1" s="154"/>
      <c r="E1" s="154"/>
      <c r="F1" s="154"/>
      <c r="G1" s="154"/>
      <c r="H1" s="155"/>
      <c r="I1" s="159" t="s">
        <v>1</v>
      </c>
      <c r="J1" s="160"/>
      <c r="K1" s="161"/>
      <c r="L1" s="156" t="s">
        <v>16</v>
      </c>
      <c r="M1" s="157"/>
      <c r="N1" s="158"/>
      <c r="O1" s="149" t="s">
        <v>2</v>
      </c>
      <c r="P1" s="162" t="s">
        <v>3</v>
      </c>
      <c r="Q1" s="149" t="s">
        <v>4</v>
      </c>
      <c r="R1" s="149" t="s">
        <v>5</v>
      </c>
      <c r="S1" s="149" t="s">
        <v>6</v>
      </c>
      <c r="T1" s="149" t="s">
        <v>7</v>
      </c>
      <c r="U1" s="149" t="s">
        <v>22</v>
      </c>
      <c r="V1" s="151" t="s">
        <v>8</v>
      </c>
    </row>
    <row r="2" spans="1:23" s="1" customFormat="1" ht="28.5" customHeight="1" thickBot="1" x14ac:dyDescent="0.3">
      <c r="A2" s="57" t="s">
        <v>9</v>
      </c>
      <c r="B2" s="14" t="s">
        <v>23</v>
      </c>
      <c r="C2" s="14" t="s">
        <v>19</v>
      </c>
      <c r="D2" s="14" t="s">
        <v>20</v>
      </c>
      <c r="E2" s="14" t="s">
        <v>43</v>
      </c>
      <c r="F2" s="14" t="s">
        <v>10</v>
      </c>
      <c r="G2" s="14" t="s">
        <v>34</v>
      </c>
      <c r="H2" s="177" t="s">
        <v>11</v>
      </c>
      <c r="I2" s="15" t="s">
        <v>12</v>
      </c>
      <c r="J2" s="15" t="s">
        <v>13</v>
      </c>
      <c r="K2" s="15" t="s">
        <v>14</v>
      </c>
      <c r="L2" s="16" t="s">
        <v>15</v>
      </c>
      <c r="M2" s="16" t="s">
        <v>17</v>
      </c>
      <c r="N2" s="16" t="s">
        <v>18</v>
      </c>
      <c r="O2" s="150"/>
      <c r="P2" s="163"/>
      <c r="Q2" s="150"/>
      <c r="R2" s="150"/>
      <c r="S2" s="150"/>
      <c r="T2" s="150"/>
      <c r="U2" s="150"/>
      <c r="V2" s="152"/>
    </row>
    <row r="3" spans="1:23" x14ac:dyDescent="0.25">
      <c r="A3" s="166">
        <v>1</v>
      </c>
      <c r="B3" s="164" t="s">
        <v>24</v>
      </c>
      <c r="C3" s="137" t="s">
        <v>25</v>
      </c>
      <c r="D3" s="53" t="s">
        <v>31</v>
      </c>
      <c r="E3" s="63">
        <v>1</v>
      </c>
      <c r="F3" s="50">
        <v>30000</v>
      </c>
      <c r="G3" s="218">
        <v>15</v>
      </c>
      <c r="H3" s="178">
        <f>F3*G3</f>
        <v>450000</v>
      </c>
      <c r="I3" s="85">
        <f>SUM(H3:H5)</f>
        <v>1200000</v>
      </c>
      <c r="J3" s="85">
        <f>SUM(S3)</f>
        <v>1200000</v>
      </c>
      <c r="K3" s="85">
        <f>I3-J3</f>
        <v>0</v>
      </c>
      <c r="L3" s="10"/>
      <c r="M3" s="10"/>
      <c r="N3" s="10"/>
      <c r="O3" s="88">
        <v>46007</v>
      </c>
      <c r="P3" s="196" t="s">
        <v>73</v>
      </c>
      <c r="Q3" s="91" t="s">
        <v>74</v>
      </c>
      <c r="R3" s="91" t="s">
        <v>75</v>
      </c>
      <c r="S3" s="199">
        <v>1200000</v>
      </c>
      <c r="T3" s="85"/>
      <c r="U3" s="76"/>
      <c r="V3" s="94">
        <f>SUM(S3)</f>
        <v>1200000</v>
      </c>
      <c r="W3" s="216">
        <f>J3-V3</f>
        <v>0</v>
      </c>
    </row>
    <row r="4" spans="1:23" x14ac:dyDescent="0.25">
      <c r="A4" s="167"/>
      <c r="B4" s="165"/>
      <c r="C4" s="138"/>
      <c r="D4" s="48" t="s">
        <v>28</v>
      </c>
      <c r="E4" s="39">
        <v>1</v>
      </c>
      <c r="F4" s="51">
        <v>20000</v>
      </c>
      <c r="G4" s="219">
        <v>9</v>
      </c>
      <c r="H4" s="179">
        <f t="shared" ref="H4:H5" si="0">F4*G4</f>
        <v>180000</v>
      </c>
      <c r="I4" s="86"/>
      <c r="J4" s="86"/>
      <c r="K4" s="86"/>
      <c r="L4" s="8"/>
      <c r="M4" s="8"/>
      <c r="N4" s="8"/>
      <c r="O4" s="89"/>
      <c r="P4" s="197"/>
      <c r="Q4" s="92"/>
      <c r="R4" s="92"/>
      <c r="S4" s="200"/>
      <c r="T4" s="86"/>
      <c r="U4" s="77"/>
      <c r="V4" s="95"/>
      <c r="W4" s="216"/>
    </row>
    <row r="5" spans="1:23" ht="36" customHeight="1" x14ac:dyDescent="0.25">
      <c r="A5" s="167"/>
      <c r="B5" s="165"/>
      <c r="C5" s="170"/>
      <c r="D5" s="171" t="s">
        <v>27</v>
      </c>
      <c r="E5" s="140">
        <v>1</v>
      </c>
      <c r="F5" s="106">
        <v>570000</v>
      </c>
      <c r="G5" s="220">
        <v>1</v>
      </c>
      <c r="H5" s="180">
        <f t="shared" si="0"/>
        <v>570000</v>
      </c>
      <c r="I5" s="86"/>
      <c r="J5" s="86"/>
      <c r="K5" s="86"/>
      <c r="L5" s="8"/>
      <c r="M5" s="8"/>
      <c r="N5" s="8"/>
      <c r="O5" s="89"/>
      <c r="P5" s="197"/>
      <c r="Q5" s="92"/>
      <c r="R5" s="92"/>
      <c r="S5" s="200"/>
      <c r="T5" s="86"/>
      <c r="U5" s="77"/>
      <c r="V5" s="95"/>
      <c r="W5" s="216"/>
    </row>
    <row r="6" spans="1:23" ht="77.25" thickBot="1" x14ac:dyDescent="0.3">
      <c r="A6" s="168"/>
      <c r="B6" s="169"/>
      <c r="C6" s="68" t="s">
        <v>26</v>
      </c>
      <c r="D6" s="172"/>
      <c r="E6" s="141"/>
      <c r="F6" s="87"/>
      <c r="G6" s="221"/>
      <c r="H6" s="181"/>
      <c r="I6" s="87"/>
      <c r="J6" s="87"/>
      <c r="K6" s="87"/>
      <c r="L6" s="12"/>
      <c r="M6" s="12"/>
      <c r="N6" s="12"/>
      <c r="O6" s="90"/>
      <c r="P6" s="198"/>
      <c r="Q6" s="93"/>
      <c r="R6" s="93"/>
      <c r="S6" s="201"/>
      <c r="T6" s="87"/>
      <c r="U6" s="78"/>
      <c r="V6" s="96"/>
      <c r="W6" s="216"/>
    </row>
    <row r="7" spans="1:23" ht="15" customHeight="1" x14ac:dyDescent="0.25">
      <c r="A7" s="166">
        <v>2</v>
      </c>
      <c r="B7" s="164" t="s">
        <v>29</v>
      </c>
      <c r="C7" s="142" t="s">
        <v>30</v>
      </c>
      <c r="D7" s="47" t="s">
        <v>28</v>
      </c>
      <c r="E7" s="38">
        <v>2</v>
      </c>
      <c r="F7" s="50">
        <v>20000</v>
      </c>
      <c r="G7" s="218">
        <v>40</v>
      </c>
      <c r="H7" s="178">
        <f>F7*G7*E7</f>
        <v>1600000</v>
      </c>
      <c r="I7" s="85">
        <f>SUM(H7:H11)</f>
        <v>16450000</v>
      </c>
      <c r="J7" s="85">
        <f>SUM(S7)</f>
        <v>16450000</v>
      </c>
      <c r="K7" s="85">
        <f>I7-J7</f>
        <v>0</v>
      </c>
      <c r="L7" s="10"/>
      <c r="M7" s="10"/>
      <c r="N7" s="10"/>
      <c r="O7" s="88">
        <v>46007</v>
      </c>
      <c r="P7" s="196" t="s">
        <v>76</v>
      </c>
      <c r="Q7" s="91" t="s">
        <v>74</v>
      </c>
      <c r="R7" s="91" t="s">
        <v>77</v>
      </c>
      <c r="S7" s="199">
        <v>16450000</v>
      </c>
      <c r="T7" s="85"/>
      <c r="U7" s="10"/>
      <c r="V7" s="94">
        <f>SUM(S7)</f>
        <v>16450000</v>
      </c>
      <c r="W7" s="216">
        <f>J7-V7</f>
        <v>0</v>
      </c>
    </row>
    <row r="8" spans="1:23" x14ac:dyDescent="0.25">
      <c r="A8" s="167"/>
      <c r="B8" s="165"/>
      <c r="C8" s="143"/>
      <c r="D8" s="48" t="s">
        <v>31</v>
      </c>
      <c r="E8" s="39">
        <v>2</v>
      </c>
      <c r="F8" s="51">
        <v>30000</v>
      </c>
      <c r="G8" s="219">
        <v>40</v>
      </c>
      <c r="H8" s="179">
        <f t="shared" ref="H8:H9" si="1">F8*G8*E8</f>
        <v>2400000</v>
      </c>
      <c r="I8" s="86"/>
      <c r="J8" s="86"/>
      <c r="K8" s="86"/>
      <c r="L8" s="2"/>
      <c r="M8" s="2"/>
      <c r="N8" s="2"/>
      <c r="O8" s="89"/>
      <c r="P8" s="197"/>
      <c r="Q8" s="92"/>
      <c r="R8" s="92"/>
      <c r="S8" s="200"/>
      <c r="T8" s="86"/>
      <c r="U8" s="2"/>
      <c r="V8" s="95"/>
      <c r="W8" s="217"/>
    </row>
    <row r="9" spans="1:23" x14ac:dyDescent="0.25">
      <c r="A9" s="167"/>
      <c r="B9" s="165"/>
      <c r="C9" s="143"/>
      <c r="D9" s="48" t="s">
        <v>32</v>
      </c>
      <c r="E9" s="39">
        <v>2</v>
      </c>
      <c r="F9" s="51">
        <v>17000</v>
      </c>
      <c r="G9" s="219">
        <v>40</v>
      </c>
      <c r="H9" s="179">
        <f t="shared" si="1"/>
        <v>1360000</v>
      </c>
      <c r="I9" s="86"/>
      <c r="J9" s="86"/>
      <c r="K9" s="86"/>
      <c r="L9" s="2"/>
      <c r="M9" s="2"/>
      <c r="N9" s="2"/>
      <c r="O9" s="89"/>
      <c r="P9" s="197"/>
      <c r="Q9" s="92"/>
      <c r="R9" s="92"/>
      <c r="S9" s="200"/>
      <c r="T9" s="86"/>
      <c r="U9" s="2"/>
      <c r="V9" s="95"/>
      <c r="W9" s="217"/>
    </row>
    <row r="10" spans="1:23" x14ac:dyDescent="0.25">
      <c r="A10" s="167"/>
      <c r="B10" s="165"/>
      <c r="C10" s="143"/>
      <c r="D10" s="48" t="s">
        <v>33</v>
      </c>
      <c r="E10" s="39">
        <v>2</v>
      </c>
      <c r="F10" s="51">
        <v>8700000</v>
      </c>
      <c r="G10" s="219">
        <v>1</v>
      </c>
      <c r="H10" s="179">
        <f t="shared" ref="H10:H11" si="2">F10*G10</f>
        <v>8700000</v>
      </c>
      <c r="I10" s="86"/>
      <c r="J10" s="86"/>
      <c r="K10" s="86"/>
      <c r="L10" s="2"/>
      <c r="M10" s="2"/>
      <c r="N10" s="2"/>
      <c r="O10" s="89"/>
      <c r="P10" s="197"/>
      <c r="Q10" s="92"/>
      <c r="R10" s="92"/>
      <c r="S10" s="200"/>
      <c r="T10" s="86"/>
      <c r="U10" s="2"/>
      <c r="V10" s="95"/>
      <c r="W10" s="217"/>
    </row>
    <row r="11" spans="1:23" ht="15.75" thickBot="1" x14ac:dyDescent="0.3">
      <c r="A11" s="167"/>
      <c r="B11" s="165"/>
      <c r="C11" s="144"/>
      <c r="D11" s="49" t="s">
        <v>27</v>
      </c>
      <c r="E11" s="40">
        <v>2</v>
      </c>
      <c r="F11" s="52">
        <v>2390000</v>
      </c>
      <c r="G11" s="222">
        <v>1</v>
      </c>
      <c r="H11" s="182">
        <f t="shared" si="2"/>
        <v>2390000</v>
      </c>
      <c r="I11" s="87"/>
      <c r="J11" s="87"/>
      <c r="K11" s="87"/>
      <c r="L11" s="12"/>
      <c r="M11" s="12"/>
      <c r="N11" s="12"/>
      <c r="O11" s="90"/>
      <c r="P11" s="198"/>
      <c r="Q11" s="93"/>
      <c r="R11" s="93"/>
      <c r="S11" s="201"/>
      <c r="T11" s="87"/>
      <c r="U11" s="12"/>
      <c r="V11" s="96"/>
      <c r="W11" s="217"/>
    </row>
    <row r="12" spans="1:23" ht="15" customHeight="1" x14ac:dyDescent="0.25">
      <c r="A12" s="167"/>
      <c r="B12" s="165"/>
      <c r="C12" s="142" t="s">
        <v>35</v>
      </c>
      <c r="D12" s="47" t="s">
        <v>28</v>
      </c>
      <c r="E12" s="41">
        <v>12</v>
      </c>
      <c r="F12" s="50">
        <v>20000</v>
      </c>
      <c r="G12" s="218">
        <v>40</v>
      </c>
      <c r="H12" s="183">
        <f>F12*G12*E12</f>
        <v>9600000</v>
      </c>
      <c r="I12" s="85">
        <f>SUM(H12:H17)</f>
        <v>90240000</v>
      </c>
      <c r="J12" s="85">
        <f>SUM(S12,T15)</f>
        <v>90240000</v>
      </c>
      <c r="K12" s="85">
        <f>I12-J12</f>
        <v>0</v>
      </c>
      <c r="L12" s="10"/>
      <c r="M12" s="10"/>
      <c r="N12" s="10"/>
      <c r="O12" s="88">
        <v>46007</v>
      </c>
      <c r="P12" s="196" t="s">
        <v>78</v>
      </c>
      <c r="Q12" s="91" t="s">
        <v>74</v>
      </c>
      <c r="R12" s="91" t="s">
        <v>79</v>
      </c>
      <c r="S12" s="199">
        <v>36330000</v>
      </c>
      <c r="T12" s="85"/>
      <c r="U12" s="10"/>
      <c r="V12" s="94">
        <f>SUM(S12,T15)</f>
        <v>90240000</v>
      </c>
      <c r="W12" s="216">
        <f>J12-V12</f>
        <v>0</v>
      </c>
    </row>
    <row r="13" spans="1:23" x14ac:dyDescent="0.25">
      <c r="A13" s="167"/>
      <c r="B13" s="165"/>
      <c r="C13" s="143"/>
      <c r="D13" s="48" t="s">
        <v>31</v>
      </c>
      <c r="E13" s="42">
        <v>12</v>
      </c>
      <c r="F13" s="51">
        <v>30000</v>
      </c>
      <c r="G13" s="219">
        <v>40</v>
      </c>
      <c r="H13" s="179">
        <f t="shared" ref="H13:H42" si="3">F13*G13*E13</f>
        <v>14400000</v>
      </c>
      <c r="I13" s="86"/>
      <c r="J13" s="86"/>
      <c r="K13" s="86"/>
      <c r="L13" s="2"/>
      <c r="M13" s="2"/>
      <c r="N13" s="2"/>
      <c r="O13" s="89"/>
      <c r="P13" s="197"/>
      <c r="Q13" s="92"/>
      <c r="R13" s="92"/>
      <c r="S13" s="200"/>
      <c r="T13" s="86"/>
      <c r="U13" s="2"/>
      <c r="V13" s="95"/>
      <c r="W13" s="217"/>
    </row>
    <row r="14" spans="1:23" x14ac:dyDescent="0.25">
      <c r="A14" s="167"/>
      <c r="B14" s="165"/>
      <c r="C14" s="143"/>
      <c r="D14" s="48" t="s">
        <v>32</v>
      </c>
      <c r="E14" s="42">
        <v>12</v>
      </c>
      <c r="F14" s="51">
        <v>17000</v>
      </c>
      <c r="G14" s="219">
        <v>40</v>
      </c>
      <c r="H14" s="179">
        <f t="shared" si="3"/>
        <v>8160000</v>
      </c>
      <c r="I14" s="86"/>
      <c r="J14" s="86"/>
      <c r="K14" s="86"/>
      <c r="L14" s="2"/>
      <c r="M14" s="2"/>
      <c r="N14" s="2"/>
      <c r="O14" s="89"/>
      <c r="P14" s="197"/>
      <c r="Q14" s="92"/>
      <c r="R14" s="92"/>
      <c r="S14" s="200"/>
      <c r="T14" s="86"/>
      <c r="U14" s="2"/>
      <c r="V14" s="95"/>
      <c r="W14" s="217"/>
    </row>
    <row r="15" spans="1:23" x14ac:dyDescent="0.25">
      <c r="A15" s="167"/>
      <c r="B15" s="165"/>
      <c r="C15" s="143"/>
      <c r="D15" s="48" t="s">
        <v>37</v>
      </c>
      <c r="E15" s="42">
        <v>12</v>
      </c>
      <c r="F15" s="51">
        <v>20000</v>
      </c>
      <c r="G15" s="219">
        <v>40</v>
      </c>
      <c r="H15" s="179">
        <f t="shared" si="3"/>
        <v>9600000</v>
      </c>
      <c r="I15" s="86"/>
      <c r="J15" s="86"/>
      <c r="K15" s="86"/>
      <c r="L15" s="2"/>
      <c r="M15" s="2"/>
      <c r="N15" s="2"/>
      <c r="O15" s="112">
        <v>46021</v>
      </c>
      <c r="P15" s="214" t="s">
        <v>101</v>
      </c>
      <c r="Q15" s="113" t="s">
        <v>74</v>
      </c>
      <c r="R15" s="113" t="s">
        <v>79</v>
      </c>
      <c r="S15" s="106"/>
      <c r="T15" s="215">
        <v>53910000</v>
      </c>
      <c r="U15" s="2"/>
      <c r="V15" s="95"/>
      <c r="W15" s="217"/>
    </row>
    <row r="16" spans="1:23" x14ac:dyDescent="0.25">
      <c r="A16" s="167"/>
      <c r="B16" s="165"/>
      <c r="C16" s="143"/>
      <c r="D16" s="48" t="s">
        <v>33</v>
      </c>
      <c r="E16" s="42">
        <v>1</v>
      </c>
      <c r="F16" s="51">
        <v>45980000</v>
      </c>
      <c r="G16" s="219">
        <v>1</v>
      </c>
      <c r="H16" s="179">
        <f t="shared" si="3"/>
        <v>45980000</v>
      </c>
      <c r="I16" s="86"/>
      <c r="J16" s="86"/>
      <c r="K16" s="86"/>
      <c r="L16" s="2"/>
      <c r="M16" s="2"/>
      <c r="N16" s="2"/>
      <c r="O16" s="89"/>
      <c r="P16" s="197"/>
      <c r="Q16" s="92"/>
      <c r="R16" s="92"/>
      <c r="S16" s="86"/>
      <c r="T16" s="200"/>
      <c r="U16" s="2"/>
      <c r="V16" s="95"/>
      <c r="W16" s="217"/>
    </row>
    <row r="17" spans="1:24" ht="15.75" thickBot="1" x14ac:dyDescent="0.3">
      <c r="A17" s="167"/>
      <c r="B17" s="165"/>
      <c r="C17" s="143"/>
      <c r="D17" s="61" t="s">
        <v>36</v>
      </c>
      <c r="E17" s="64">
        <v>1</v>
      </c>
      <c r="F17" s="62">
        <v>50000</v>
      </c>
      <c r="G17" s="223">
        <v>50</v>
      </c>
      <c r="H17" s="184">
        <f t="shared" si="3"/>
        <v>2500000</v>
      </c>
      <c r="I17" s="87"/>
      <c r="J17" s="87"/>
      <c r="K17" s="87"/>
      <c r="L17" s="65"/>
      <c r="M17" s="65"/>
      <c r="N17" s="65"/>
      <c r="O17" s="90"/>
      <c r="P17" s="198"/>
      <c r="Q17" s="93"/>
      <c r="R17" s="93"/>
      <c r="S17" s="87"/>
      <c r="T17" s="201"/>
      <c r="U17" s="65"/>
      <c r="V17" s="96"/>
      <c r="W17" s="217"/>
    </row>
    <row r="18" spans="1:24" x14ac:dyDescent="0.25">
      <c r="A18" s="167"/>
      <c r="B18" s="165"/>
      <c r="C18" s="142" t="s">
        <v>38</v>
      </c>
      <c r="D18" s="47" t="s">
        <v>28</v>
      </c>
      <c r="E18" s="41">
        <v>2</v>
      </c>
      <c r="F18" s="50">
        <v>20000</v>
      </c>
      <c r="G18" s="218">
        <v>150</v>
      </c>
      <c r="H18" s="178">
        <f t="shared" si="3"/>
        <v>6000000</v>
      </c>
      <c r="I18" s="85">
        <f>SUM(H18:H23)</f>
        <v>38520000</v>
      </c>
      <c r="J18" s="85">
        <f>SUM(T18:T24)</f>
        <v>38520000</v>
      </c>
      <c r="K18" s="85">
        <f>I18-J18</f>
        <v>0</v>
      </c>
      <c r="L18" s="10"/>
      <c r="M18" s="10"/>
      <c r="N18" s="10"/>
      <c r="O18" s="88">
        <v>46007</v>
      </c>
      <c r="P18" s="196" t="s">
        <v>80</v>
      </c>
      <c r="Q18" s="91" t="s">
        <v>81</v>
      </c>
      <c r="R18" s="91" t="s">
        <v>82</v>
      </c>
      <c r="S18" s="109"/>
      <c r="T18" s="203">
        <v>29000000</v>
      </c>
      <c r="U18" s="10"/>
      <c r="V18" s="94">
        <f>SUM(T18:T24)</f>
        <v>38520000</v>
      </c>
      <c r="W18" s="216">
        <f>J18-V18</f>
        <v>0</v>
      </c>
    </row>
    <row r="19" spans="1:24" x14ac:dyDescent="0.25">
      <c r="A19" s="167"/>
      <c r="B19" s="165"/>
      <c r="C19" s="143"/>
      <c r="D19" s="48" t="s">
        <v>31</v>
      </c>
      <c r="E19" s="42">
        <v>2</v>
      </c>
      <c r="F19" s="51">
        <v>30000</v>
      </c>
      <c r="G19" s="219">
        <v>150</v>
      </c>
      <c r="H19" s="179">
        <f t="shared" si="3"/>
        <v>9000000</v>
      </c>
      <c r="I19" s="86"/>
      <c r="J19" s="86"/>
      <c r="K19" s="86"/>
      <c r="L19" s="24"/>
      <c r="M19" s="24"/>
      <c r="N19" s="24"/>
      <c r="O19" s="89"/>
      <c r="P19" s="197"/>
      <c r="Q19" s="92"/>
      <c r="R19" s="92"/>
      <c r="S19" s="110"/>
      <c r="T19" s="204"/>
      <c r="U19" s="24"/>
      <c r="V19" s="95"/>
      <c r="W19" s="217"/>
    </row>
    <row r="20" spans="1:24" x14ac:dyDescent="0.25">
      <c r="A20" s="167"/>
      <c r="B20" s="165"/>
      <c r="C20" s="143"/>
      <c r="D20" s="48" t="s">
        <v>32</v>
      </c>
      <c r="E20" s="42">
        <v>2</v>
      </c>
      <c r="F20" s="51">
        <v>17000</v>
      </c>
      <c r="G20" s="219">
        <v>150</v>
      </c>
      <c r="H20" s="179">
        <f t="shared" si="3"/>
        <v>5100000</v>
      </c>
      <c r="I20" s="86"/>
      <c r="J20" s="86"/>
      <c r="K20" s="86"/>
      <c r="L20" s="24"/>
      <c r="M20" s="24"/>
      <c r="N20" s="24"/>
      <c r="O20" s="89"/>
      <c r="P20" s="197"/>
      <c r="Q20" s="92"/>
      <c r="R20" s="92"/>
      <c r="S20" s="110"/>
      <c r="T20" s="204"/>
      <c r="U20" s="24"/>
      <c r="V20" s="95"/>
      <c r="W20" s="217"/>
    </row>
    <row r="21" spans="1:24" x14ac:dyDescent="0.25">
      <c r="A21" s="167"/>
      <c r="B21" s="165"/>
      <c r="C21" s="143"/>
      <c r="D21" s="61" t="s">
        <v>37</v>
      </c>
      <c r="E21" s="64">
        <v>2</v>
      </c>
      <c r="F21" s="62">
        <v>20000</v>
      </c>
      <c r="G21" s="223">
        <v>150</v>
      </c>
      <c r="H21" s="185">
        <f t="shared" si="3"/>
        <v>6000000</v>
      </c>
      <c r="I21" s="86"/>
      <c r="J21" s="86"/>
      <c r="K21" s="86"/>
      <c r="L21" s="24"/>
      <c r="M21" s="24"/>
      <c r="N21" s="24"/>
      <c r="O21" s="89"/>
      <c r="P21" s="197"/>
      <c r="Q21" s="92"/>
      <c r="R21" s="92"/>
      <c r="S21" s="110"/>
      <c r="T21" s="204"/>
      <c r="U21" s="24"/>
      <c r="V21" s="95"/>
      <c r="W21" s="217"/>
    </row>
    <row r="22" spans="1:24" x14ac:dyDescent="0.25">
      <c r="A22" s="167"/>
      <c r="B22" s="165"/>
      <c r="C22" s="143"/>
      <c r="D22" s="61" t="s">
        <v>27</v>
      </c>
      <c r="E22" s="64">
        <v>1</v>
      </c>
      <c r="F22" s="62">
        <v>2195000</v>
      </c>
      <c r="G22" s="223">
        <v>1</v>
      </c>
      <c r="H22" s="185">
        <f t="shared" si="3"/>
        <v>2195000</v>
      </c>
      <c r="I22" s="86"/>
      <c r="J22" s="86"/>
      <c r="K22" s="86"/>
      <c r="L22" s="24"/>
      <c r="M22" s="24"/>
      <c r="N22" s="24"/>
      <c r="O22" s="107"/>
      <c r="P22" s="202"/>
      <c r="Q22" s="108"/>
      <c r="R22" s="108"/>
      <c r="S22" s="111"/>
      <c r="T22" s="205"/>
      <c r="U22" s="24"/>
      <c r="V22" s="95"/>
      <c r="W22" s="217"/>
    </row>
    <row r="23" spans="1:24" ht="30" x14ac:dyDescent="0.25">
      <c r="A23" s="167"/>
      <c r="B23" s="165"/>
      <c r="C23" s="143"/>
      <c r="D23" s="140" t="s">
        <v>33</v>
      </c>
      <c r="E23" s="145">
        <v>1</v>
      </c>
      <c r="F23" s="106">
        <v>10225000</v>
      </c>
      <c r="G23" s="220">
        <v>1</v>
      </c>
      <c r="H23" s="180">
        <f>F23*G23*E23</f>
        <v>10225000</v>
      </c>
      <c r="I23" s="86"/>
      <c r="J23" s="86"/>
      <c r="K23" s="86"/>
      <c r="L23" s="24"/>
      <c r="M23" s="24"/>
      <c r="N23" s="24"/>
      <c r="O23" s="79">
        <v>46009</v>
      </c>
      <c r="P23" s="206" t="s">
        <v>83</v>
      </c>
      <c r="Q23" s="80" t="s">
        <v>84</v>
      </c>
      <c r="R23" s="82" t="s">
        <v>85</v>
      </c>
      <c r="S23" s="81"/>
      <c r="T23" s="207">
        <v>9000000</v>
      </c>
      <c r="U23" s="24"/>
      <c r="V23" s="95"/>
      <c r="W23" s="217"/>
    </row>
    <row r="24" spans="1:24" ht="15.75" thickBot="1" x14ac:dyDescent="0.3">
      <c r="A24" s="167"/>
      <c r="B24" s="165"/>
      <c r="C24" s="143"/>
      <c r="D24" s="141"/>
      <c r="E24" s="119"/>
      <c r="F24" s="87"/>
      <c r="G24" s="221"/>
      <c r="H24" s="181"/>
      <c r="I24" s="86"/>
      <c r="J24" s="87"/>
      <c r="K24" s="87"/>
      <c r="L24" s="65"/>
      <c r="M24" s="65"/>
      <c r="N24" s="65"/>
      <c r="O24" s="22">
        <v>46009</v>
      </c>
      <c r="P24" s="194" t="s">
        <v>86</v>
      </c>
      <c r="Q24" s="83" t="s">
        <v>87</v>
      </c>
      <c r="R24" s="80" t="s">
        <v>85</v>
      </c>
      <c r="S24" s="84"/>
      <c r="T24" s="195">
        <v>520000</v>
      </c>
      <c r="U24" s="65"/>
      <c r="V24" s="96"/>
      <c r="W24" s="217"/>
    </row>
    <row r="25" spans="1:24" x14ac:dyDescent="0.25">
      <c r="A25" s="167"/>
      <c r="B25" s="165"/>
      <c r="C25" s="173" t="s">
        <v>39</v>
      </c>
      <c r="D25" s="47" t="s">
        <v>28</v>
      </c>
      <c r="E25" s="41">
        <v>1</v>
      </c>
      <c r="F25" s="50">
        <v>20000</v>
      </c>
      <c r="G25" s="218">
        <v>30</v>
      </c>
      <c r="H25" s="178">
        <f t="shared" si="3"/>
        <v>600000</v>
      </c>
      <c r="I25" s="85">
        <f>SUM(H25:H31)</f>
        <v>12000000</v>
      </c>
      <c r="J25" s="97">
        <f>SUM(T25)</f>
        <v>12000000</v>
      </c>
      <c r="K25" s="97">
        <f>I25-J25</f>
        <v>0</v>
      </c>
      <c r="L25" s="10"/>
      <c r="M25" s="10"/>
      <c r="N25" s="10"/>
      <c r="O25" s="88">
        <v>46021</v>
      </c>
      <c r="P25" s="196" t="s">
        <v>102</v>
      </c>
      <c r="Q25" s="91" t="s">
        <v>74</v>
      </c>
      <c r="R25" s="91" t="s">
        <v>103</v>
      </c>
      <c r="S25" s="85"/>
      <c r="T25" s="199">
        <v>12000000</v>
      </c>
      <c r="U25" s="11"/>
      <c r="V25" s="94">
        <f>SUM(T25)</f>
        <v>12000000</v>
      </c>
      <c r="W25" s="216">
        <f>J25-V25</f>
        <v>0</v>
      </c>
      <c r="X25" s="32"/>
    </row>
    <row r="26" spans="1:24" x14ac:dyDescent="0.25">
      <c r="A26" s="167"/>
      <c r="B26" s="165"/>
      <c r="C26" s="174"/>
      <c r="D26" s="48" t="s">
        <v>31</v>
      </c>
      <c r="E26" s="42">
        <v>1</v>
      </c>
      <c r="F26" s="51">
        <v>30000</v>
      </c>
      <c r="G26" s="219">
        <v>30</v>
      </c>
      <c r="H26" s="179">
        <f t="shared" si="3"/>
        <v>900000</v>
      </c>
      <c r="I26" s="86"/>
      <c r="J26" s="98"/>
      <c r="K26" s="98"/>
      <c r="L26" s="2"/>
      <c r="M26" s="2"/>
      <c r="N26" s="2"/>
      <c r="O26" s="89"/>
      <c r="P26" s="197"/>
      <c r="Q26" s="92"/>
      <c r="R26" s="92"/>
      <c r="S26" s="86"/>
      <c r="T26" s="200"/>
      <c r="U26" s="3"/>
      <c r="V26" s="95"/>
      <c r="W26" s="217"/>
      <c r="X26" s="32"/>
    </row>
    <row r="27" spans="1:24" x14ac:dyDescent="0.25">
      <c r="A27" s="167"/>
      <c r="B27" s="165"/>
      <c r="C27" s="174"/>
      <c r="D27" s="48" t="s">
        <v>32</v>
      </c>
      <c r="E27" s="42">
        <v>1</v>
      </c>
      <c r="F27" s="51">
        <v>17000</v>
      </c>
      <c r="G27" s="219">
        <v>30</v>
      </c>
      <c r="H27" s="179">
        <f t="shared" si="3"/>
        <v>510000</v>
      </c>
      <c r="I27" s="86"/>
      <c r="J27" s="98"/>
      <c r="K27" s="98"/>
      <c r="L27" s="2"/>
      <c r="M27" s="2"/>
      <c r="N27" s="2"/>
      <c r="O27" s="89"/>
      <c r="P27" s="197"/>
      <c r="Q27" s="92"/>
      <c r="R27" s="92"/>
      <c r="S27" s="86"/>
      <c r="T27" s="200"/>
      <c r="U27" s="3"/>
      <c r="V27" s="95"/>
      <c r="W27" s="217"/>
      <c r="X27" s="32"/>
    </row>
    <row r="28" spans="1:24" x14ac:dyDescent="0.25">
      <c r="A28" s="167"/>
      <c r="B28" s="165"/>
      <c r="C28" s="174"/>
      <c r="D28" s="48" t="s">
        <v>37</v>
      </c>
      <c r="E28" s="42">
        <v>1</v>
      </c>
      <c r="F28" s="62">
        <v>20000</v>
      </c>
      <c r="G28" s="219">
        <v>30</v>
      </c>
      <c r="H28" s="179">
        <f t="shared" si="3"/>
        <v>600000</v>
      </c>
      <c r="I28" s="86"/>
      <c r="J28" s="98"/>
      <c r="K28" s="98"/>
      <c r="L28" s="2"/>
      <c r="M28" s="2"/>
      <c r="N28" s="2"/>
      <c r="O28" s="89"/>
      <c r="P28" s="197"/>
      <c r="Q28" s="92"/>
      <c r="R28" s="92"/>
      <c r="S28" s="86"/>
      <c r="T28" s="200"/>
      <c r="U28" s="3"/>
      <c r="V28" s="95"/>
      <c r="W28" s="217"/>
    </row>
    <row r="29" spans="1:24" x14ac:dyDescent="0.25">
      <c r="A29" s="167"/>
      <c r="B29" s="165"/>
      <c r="C29" s="174"/>
      <c r="D29" s="48" t="s">
        <v>33</v>
      </c>
      <c r="E29" s="42">
        <v>1</v>
      </c>
      <c r="F29" s="51">
        <v>6300000</v>
      </c>
      <c r="G29" s="219">
        <v>1</v>
      </c>
      <c r="H29" s="179">
        <f t="shared" si="3"/>
        <v>6300000</v>
      </c>
      <c r="I29" s="86"/>
      <c r="J29" s="98"/>
      <c r="K29" s="98"/>
      <c r="L29" s="2"/>
      <c r="M29" s="2"/>
      <c r="N29" s="2"/>
      <c r="O29" s="89"/>
      <c r="P29" s="197"/>
      <c r="Q29" s="92"/>
      <c r="R29" s="92"/>
      <c r="S29" s="86"/>
      <c r="T29" s="200"/>
      <c r="U29" s="3"/>
      <c r="V29" s="95"/>
      <c r="W29" s="217"/>
    </row>
    <row r="30" spans="1:24" x14ac:dyDescent="0.25">
      <c r="A30" s="167"/>
      <c r="B30" s="165"/>
      <c r="C30" s="174"/>
      <c r="D30" s="48" t="s">
        <v>36</v>
      </c>
      <c r="E30" s="42">
        <v>1</v>
      </c>
      <c r="F30" s="51">
        <v>55000</v>
      </c>
      <c r="G30" s="219">
        <v>30</v>
      </c>
      <c r="H30" s="179">
        <f t="shared" si="3"/>
        <v>1650000</v>
      </c>
      <c r="I30" s="86"/>
      <c r="J30" s="98"/>
      <c r="K30" s="98"/>
      <c r="L30" s="2"/>
      <c r="M30" s="2"/>
      <c r="N30" s="2"/>
      <c r="O30" s="89"/>
      <c r="P30" s="197"/>
      <c r="Q30" s="92"/>
      <c r="R30" s="92"/>
      <c r="S30" s="86"/>
      <c r="T30" s="200"/>
      <c r="U30" s="3"/>
      <c r="V30" s="95"/>
      <c r="W30" s="217"/>
    </row>
    <row r="31" spans="1:24" ht="15.75" thickBot="1" x14ac:dyDescent="0.3">
      <c r="A31" s="167"/>
      <c r="B31" s="165"/>
      <c r="C31" s="175"/>
      <c r="D31" s="49" t="s">
        <v>27</v>
      </c>
      <c r="E31" s="43">
        <v>1</v>
      </c>
      <c r="F31" s="52">
        <v>1440000</v>
      </c>
      <c r="G31" s="222">
        <v>1</v>
      </c>
      <c r="H31" s="182">
        <f t="shared" si="3"/>
        <v>1440000</v>
      </c>
      <c r="I31" s="87"/>
      <c r="J31" s="99"/>
      <c r="K31" s="99"/>
      <c r="L31" s="12"/>
      <c r="M31" s="12"/>
      <c r="N31" s="12"/>
      <c r="O31" s="90"/>
      <c r="P31" s="198"/>
      <c r="Q31" s="93"/>
      <c r="R31" s="93"/>
      <c r="S31" s="87"/>
      <c r="T31" s="201"/>
      <c r="U31" s="13"/>
      <c r="V31" s="96"/>
      <c r="W31" s="217"/>
    </row>
    <row r="32" spans="1:24" x14ac:dyDescent="0.25">
      <c r="A32" s="167"/>
      <c r="B32" s="165"/>
      <c r="C32" s="142" t="s">
        <v>40</v>
      </c>
      <c r="D32" s="53" t="s">
        <v>28</v>
      </c>
      <c r="E32" s="59">
        <v>2</v>
      </c>
      <c r="F32" s="56">
        <v>20000</v>
      </c>
      <c r="G32" s="224">
        <v>3</v>
      </c>
      <c r="H32" s="183">
        <f t="shared" si="3"/>
        <v>120000</v>
      </c>
      <c r="I32" s="85">
        <f>SUM(H32:H37)</f>
        <v>22000000</v>
      </c>
      <c r="J32" s="97">
        <f>SUM(T32)</f>
        <v>22000000</v>
      </c>
      <c r="K32" s="97">
        <f>I32-J32</f>
        <v>0</v>
      </c>
      <c r="L32" s="10"/>
      <c r="M32" s="10"/>
      <c r="N32" s="10"/>
      <c r="O32" s="88">
        <v>46021</v>
      </c>
      <c r="P32" s="196" t="s">
        <v>104</v>
      </c>
      <c r="Q32" s="91" t="s">
        <v>105</v>
      </c>
      <c r="R32" s="91" t="s">
        <v>106</v>
      </c>
      <c r="S32" s="85"/>
      <c r="T32" s="199">
        <v>22000000</v>
      </c>
      <c r="U32" s="11"/>
      <c r="V32" s="94">
        <f>SUM(T32)</f>
        <v>22000000</v>
      </c>
      <c r="W32" s="216">
        <f>J32-V32</f>
        <v>0</v>
      </c>
    </row>
    <row r="33" spans="1:23" x14ac:dyDescent="0.25">
      <c r="A33" s="167"/>
      <c r="B33" s="165"/>
      <c r="C33" s="143"/>
      <c r="D33" s="48" t="s">
        <v>31</v>
      </c>
      <c r="E33" s="42">
        <v>2</v>
      </c>
      <c r="F33" s="51">
        <v>30000</v>
      </c>
      <c r="G33" s="219">
        <v>3</v>
      </c>
      <c r="H33" s="179">
        <f t="shared" si="3"/>
        <v>180000</v>
      </c>
      <c r="I33" s="86"/>
      <c r="J33" s="98"/>
      <c r="K33" s="98"/>
      <c r="L33" s="2"/>
      <c r="M33" s="2"/>
      <c r="N33" s="2"/>
      <c r="O33" s="89"/>
      <c r="P33" s="197"/>
      <c r="Q33" s="92"/>
      <c r="R33" s="92"/>
      <c r="S33" s="86"/>
      <c r="T33" s="200"/>
      <c r="U33" s="3"/>
      <c r="V33" s="95"/>
      <c r="W33" s="217"/>
    </row>
    <row r="34" spans="1:23" x14ac:dyDescent="0.25">
      <c r="A34" s="167"/>
      <c r="B34" s="165"/>
      <c r="C34" s="143"/>
      <c r="D34" s="48" t="s">
        <v>32</v>
      </c>
      <c r="E34" s="42">
        <v>2</v>
      </c>
      <c r="F34" s="51">
        <v>17000</v>
      </c>
      <c r="G34" s="219">
        <v>3</v>
      </c>
      <c r="H34" s="179">
        <f t="shared" si="3"/>
        <v>102000</v>
      </c>
      <c r="I34" s="86"/>
      <c r="J34" s="98"/>
      <c r="K34" s="98"/>
      <c r="L34" s="2"/>
      <c r="M34" s="2"/>
      <c r="N34" s="2"/>
      <c r="O34" s="89"/>
      <c r="P34" s="197"/>
      <c r="Q34" s="92"/>
      <c r="R34" s="92"/>
      <c r="S34" s="86"/>
      <c r="T34" s="200"/>
      <c r="U34" s="3"/>
      <c r="V34" s="95"/>
      <c r="W34" s="217"/>
    </row>
    <row r="35" spans="1:23" x14ac:dyDescent="0.25">
      <c r="A35" s="167"/>
      <c r="B35" s="165"/>
      <c r="C35" s="143"/>
      <c r="D35" s="48" t="s">
        <v>37</v>
      </c>
      <c r="E35" s="42">
        <v>2</v>
      </c>
      <c r="F35" s="51">
        <v>20000</v>
      </c>
      <c r="G35" s="219">
        <v>3</v>
      </c>
      <c r="H35" s="179">
        <f t="shared" si="3"/>
        <v>120000</v>
      </c>
      <c r="I35" s="86"/>
      <c r="J35" s="98"/>
      <c r="K35" s="98"/>
      <c r="L35" s="2"/>
      <c r="M35" s="2"/>
      <c r="N35" s="2"/>
      <c r="O35" s="89"/>
      <c r="P35" s="197"/>
      <c r="Q35" s="92"/>
      <c r="R35" s="92"/>
      <c r="S35" s="86"/>
      <c r="T35" s="200"/>
      <c r="U35" s="3"/>
      <c r="V35" s="95"/>
      <c r="W35" s="217"/>
    </row>
    <row r="36" spans="1:23" x14ac:dyDescent="0.25">
      <c r="A36" s="167"/>
      <c r="B36" s="165"/>
      <c r="C36" s="143"/>
      <c r="D36" s="48" t="s">
        <v>36</v>
      </c>
      <c r="E36" s="42">
        <v>2</v>
      </c>
      <c r="F36" s="51">
        <v>50000</v>
      </c>
      <c r="G36" s="219">
        <v>3</v>
      </c>
      <c r="H36" s="179">
        <f t="shared" si="3"/>
        <v>300000</v>
      </c>
      <c r="I36" s="86"/>
      <c r="J36" s="98"/>
      <c r="K36" s="98"/>
      <c r="L36" s="2"/>
      <c r="M36" s="2"/>
      <c r="N36" s="2"/>
      <c r="O36" s="89"/>
      <c r="P36" s="197"/>
      <c r="Q36" s="92"/>
      <c r="R36" s="92"/>
      <c r="S36" s="86"/>
      <c r="T36" s="200"/>
      <c r="U36" s="3"/>
      <c r="V36" s="95"/>
      <c r="W36" s="217"/>
    </row>
    <row r="37" spans="1:23" ht="26.25" thickBot="1" x14ac:dyDescent="0.3">
      <c r="A37" s="167"/>
      <c r="B37" s="165"/>
      <c r="C37" s="143"/>
      <c r="D37" s="54" t="s">
        <v>41</v>
      </c>
      <c r="E37" s="60">
        <v>1</v>
      </c>
      <c r="F37" s="66">
        <v>21178000</v>
      </c>
      <c r="G37" s="225">
        <v>1</v>
      </c>
      <c r="H37" s="184">
        <f t="shared" si="3"/>
        <v>21178000</v>
      </c>
      <c r="I37" s="86"/>
      <c r="J37" s="99"/>
      <c r="K37" s="99"/>
      <c r="L37" s="65"/>
      <c r="M37" s="65"/>
      <c r="N37" s="65"/>
      <c r="O37" s="90"/>
      <c r="P37" s="198"/>
      <c r="Q37" s="93"/>
      <c r="R37" s="93"/>
      <c r="S37" s="87"/>
      <c r="T37" s="201"/>
      <c r="U37" s="67"/>
      <c r="V37" s="96"/>
      <c r="W37" s="217"/>
    </row>
    <row r="38" spans="1:23" x14ac:dyDescent="0.25">
      <c r="A38" s="167"/>
      <c r="B38" s="165"/>
      <c r="C38" s="173" t="s">
        <v>42</v>
      </c>
      <c r="D38" s="47" t="s">
        <v>28</v>
      </c>
      <c r="E38" s="41">
        <v>5</v>
      </c>
      <c r="F38" s="50">
        <v>20000</v>
      </c>
      <c r="G38" s="218">
        <v>30</v>
      </c>
      <c r="H38" s="178">
        <f t="shared" si="3"/>
        <v>3000000</v>
      </c>
      <c r="I38" s="104">
        <f>SUM(H38:H40)</f>
        <v>28923149</v>
      </c>
      <c r="J38" s="85">
        <f>SUM(T38)</f>
        <v>28923149</v>
      </c>
      <c r="K38" s="85">
        <f>I38-J38</f>
        <v>0</v>
      </c>
      <c r="L38" s="10"/>
      <c r="M38" s="10"/>
      <c r="N38" s="10"/>
      <c r="O38" s="88">
        <v>46021</v>
      </c>
      <c r="P38" s="196" t="s">
        <v>107</v>
      </c>
      <c r="Q38" s="91" t="s">
        <v>105</v>
      </c>
      <c r="R38" s="91" t="s">
        <v>108</v>
      </c>
      <c r="S38" s="97"/>
      <c r="T38" s="199">
        <v>28923149</v>
      </c>
      <c r="U38" s="11"/>
      <c r="V38" s="94">
        <f>SUM(T38)</f>
        <v>28923149</v>
      </c>
      <c r="W38" s="216">
        <f>J38-V38</f>
        <v>0</v>
      </c>
    </row>
    <row r="39" spans="1:23" x14ac:dyDescent="0.25">
      <c r="A39" s="167"/>
      <c r="B39" s="165"/>
      <c r="C39" s="174"/>
      <c r="D39" s="48" t="s">
        <v>31</v>
      </c>
      <c r="E39" s="42">
        <v>5</v>
      </c>
      <c r="F39" s="51">
        <v>30000</v>
      </c>
      <c r="G39" s="219">
        <v>30</v>
      </c>
      <c r="H39" s="179">
        <f t="shared" si="3"/>
        <v>4500000</v>
      </c>
      <c r="I39" s="105"/>
      <c r="J39" s="86"/>
      <c r="K39" s="86"/>
      <c r="L39" s="2"/>
      <c r="M39" s="2"/>
      <c r="N39" s="2"/>
      <c r="O39" s="89"/>
      <c r="P39" s="197"/>
      <c r="Q39" s="92"/>
      <c r="R39" s="92"/>
      <c r="S39" s="98"/>
      <c r="T39" s="200"/>
      <c r="U39" s="3"/>
      <c r="V39" s="95"/>
      <c r="W39" s="217"/>
    </row>
    <row r="40" spans="1:23" ht="15.75" thickBot="1" x14ac:dyDescent="0.3">
      <c r="A40" s="167"/>
      <c r="B40" s="165"/>
      <c r="C40" s="176"/>
      <c r="D40" s="61" t="s">
        <v>33</v>
      </c>
      <c r="E40" s="64">
        <v>1</v>
      </c>
      <c r="F40" s="62">
        <v>21423149</v>
      </c>
      <c r="G40" s="223">
        <v>1</v>
      </c>
      <c r="H40" s="185">
        <f t="shared" si="3"/>
        <v>21423149</v>
      </c>
      <c r="I40" s="106"/>
      <c r="J40" s="87"/>
      <c r="K40" s="87"/>
      <c r="L40" s="65"/>
      <c r="M40" s="65"/>
      <c r="N40" s="65"/>
      <c r="O40" s="90"/>
      <c r="P40" s="198"/>
      <c r="Q40" s="93"/>
      <c r="R40" s="93"/>
      <c r="S40" s="99"/>
      <c r="T40" s="201"/>
      <c r="U40" s="67"/>
      <c r="V40" s="96"/>
      <c r="W40" s="217"/>
    </row>
    <row r="41" spans="1:23" x14ac:dyDescent="0.25">
      <c r="A41" s="123">
        <v>3</v>
      </c>
      <c r="B41" s="120" t="s">
        <v>44</v>
      </c>
      <c r="C41" s="137" t="s">
        <v>45</v>
      </c>
      <c r="D41" s="47" t="s">
        <v>28</v>
      </c>
      <c r="E41" s="41">
        <v>2</v>
      </c>
      <c r="F41" s="50">
        <v>20000</v>
      </c>
      <c r="G41" s="218">
        <v>20</v>
      </c>
      <c r="H41" s="178">
        <f t="shared" si="3"/>
        <v>800000</v>
      </c>
      <c r="I41" s="85">
        <f>SUM(H41:H45)</f>
        <v>10200000</v>
      </c>
      <c r="J41" s="85">
        <f>SUM(T41)</f>
        <v>10200000</v>
      </c>
      <c r="K41" s="85">
        <f>I41-J41</f>
        <v>0</v>
      </c>
      <c r="L41" s="10"/>
      <c r="M41" s="10"/>
      <c r="N41" s="10"/>
      <c r="O41" s="88">
        <v>46021</v>
      </c>
      <c r="P41" s="196" t="s">
        <v>109</v>
      </c>
      <c r="Q41" s="91" t="s">
        <v>105</v>
      </c>
      <c r="R41" s="91" t="s">
        <v>110</v>
      </c>
      <c r="S41" s="85"/>
      <c r="T41" s="199">
        <v>10200000</v>
      </c>
      <c r="U41" s="11"/>
      <c r="V41" s="94">
        <f>SUM(T41)</f>
        <v>10200000</v>
      </c>
      <c r="W41" s="216">
        <f>J41-V41</f>
        <v>0</v>
      </c>
    </row>
    <row r="42" spans="1:23" x14ac:dyDescent="0.25">
      <c r="A42" s="124"/>
      <c r="B42" s="121"/>
      <c r="C42" s="138"/>
      <c r="D42" s="48" t="s">
        <v>31</v>
      </c>
      <c r="E42" s="42">
        <v>2</v>
      </c>
      <c r="F42" s="51">
        <v>30000</v>
      </c>
      <c r="G42" s="219">
        <v>20</v>
      </c>
      <c r="H42" s="179">
        <f t="shared" si="3"/>
        <v>1200000</v>
      </c>
      <c r="I42" s="86"/>
      <c r="J42" s="86"/>
      <c r="K42" s="86"/>
      <c r="L42" s="8"/>
      <c r="M42" s="8"/>
      <c r="N42" s="8"/>
      <c r="O42" s="89"/>
      <c r="P42" s="197"/>
      <c r="Q42" s="92"/>
      <c r="R42" s="92"/>
      <c r="S42" s="86"/>
      <c r="T42" s="200"/>
      <c r="U42" s="9"/>
      <c r="V42" s="95"/>
      <c r="W42" s="217"/>
    </row>
    <row r="43" spans="1:23" x14ac:dyDescent="0.25">
      <c r="A43" s="124"/>
      <c r="B43" s="121"/>
      <c r="C43" s="138"/>
      <c r="D43" s="48" t="s">
        <v>32</v>
      </c>
      <c r="E43" s="42">
        <v>2</v>
      </c>
      <c r="F43" s="51">
        <v>17000</v>
      </c>
      <c r="G43" s="219">
        <v>20</v>
      </c>
      <c r="H43" s="179">
        <f>F43*G43</f>
        <v>340000</v>
      </c>
      <c r="I43" s="86"/>
      <c r="J43" s="86"/>
      <c r="K43" s="86"/>
      <c r="L43" s="8"/>
      <c r="M43" s="8"/>
      <c r="N43" s="8"/>
      <c r="O43" s="89"/>
      <c r="P43" s="197"/>
      <c r="Q43" s="92"/>
      <c r="R43" s="92"/>
      <c r="S43" s="86"/>
      <c r="T43" s="200"/>
      <c r="U43" s="9"/>
      <c r="V43" s="95"/>
      <c r="W43" s="217"/>
    </row>
    <row r="44" spans="1:23" x14ac:dyDescent="0.25">
      <c r="A44" s="124"/>
      <c r="B44" s="121"/>
      <c r="C44" s="138"/>
      <c r="D44" s="48" t="s">
        <v>33</v>
      </c>
      <c r="E44" s="42">
        <v>1</v>
      </c>
      <c r="F44" s="51">
        <v>6840000</v>
      </c>
      <c r="G44" s="219">
        <v>1</v>
      </c>
      <c r="H44" s="179">
        <f>F44*G44</f>
        <v>6840000</v>
      </c>
      <c r="I44" s="86"/>
      <c r="J44" s="86"/>
      <c r="K44" s="86"/>
      <c r="L44" s="8"/>
      <c r="M44" s="8"/>
      <c r="N44" s="8"/>
      <c r="O44" s="89"/>
      <c r="P44" s="197"/>
      <c r="Q44" s="92"/>
      <c r="R44" s="92"/>
      <c r="S44" s="86"/>
      <c r="T44" s="200"/>
      <c r="U44" s="9"/>
      <c r="V44" s="95"/>
      <c r="W44" s="217"/>
    </row>
    <row r="45" spans="1:23" ht="15.75" thickBot="1" x14ac:dyDescent="0.3">
      <c r="A45" s="125"/>
      <c r="B45" s="122"/>
      <c r="C45" s="139"/>
      <c r="D45" s="49" t="s">
        <v>36</v>
      </c>
      <c r="E45" s="43">
        <v>1</v>
      </c>
      <c r="F45" s="52">
        <v>51000</v>
      </c>
      <c r="G45" s="222">
        <v>20</v>
      </c>
      <c r="H45" s="182">
        <f>F45*G45*E45</f>
        <v>1020000</v>
      </c>
      <c r="I45" s="87"/>
      <c r="J45" s="87"/>
      <c r="K45" s="87"/>
      <c r="L45" s="17"/>
      <c r="M45" s="17"/>
      <c r="N45" s="17"/>
      <c r="O45" s="90"/>
      <c r="P45" s="198"/>
      <c r="Q45" s="93"/>
      <c r="R45" s="93"/>
      <c r="S45" s="87"/>
      <c r="T45" s="201"/>
      <c r="U45" s="69"/>
      <c r="V45" s="96"/>
      <c r="W45" s="217"/>
    </row>
    <row r="46" spans="1:23" ht="15" customHeight="1" x14ac:dyDescent="0.25">
      <c r="A46" s="133" t="s">
        <v>46</v>
      </c>
      <c r="B46" s="134"/>
      <c r="C46" s="127" t="s">
        <v>47</v>
      </c>
      <c r="D46" s="128"/>
      <c r="E46" s="118">
        <v>6</v>
      </c>
      <c r="F46" s="85">
        <v>2700000</v>
      </c>
      <c r="G46" s="226">
        <v>12</v>
      </c>
      <c r="H46" s="186">
        <f>F46*G46</f>
        <v>32400000</v>
      </c>
      <c r="I46" s="85">
        <f>H46</f>
        <v>32400000</v>
      </c>
      <c r="J46" s="85">
        <f>SUM(S46:S57,T46:T57)</f>
        <v>32400000</v>
      </c>
      <c r="K46" s="85">
        <f>I46-J46</f>
        <v>0</v>
      </c>
      <c r="L46" s="10"/>
      <c r="M46" s="10"/>
      <c r="N46" s="10"/>
      <c r="O46" s="19">
        <v>45991</v>
      </c>
      <c r="P46" s="190" t="s">
        <v>57</v>
      </c>
      <c r="Q46" s="100" t="s">
        <v>58</v>
      </c>
      <c r="R46" s="44" t="s">
        <v>59</v>
      </c>
      <c r="S46" s="191">
        <v>2700000</v>
      </c>
      <c r="T46" s="34"/>
      <c r="U46" s="34"/>
      <c r="V46" s="94">
        <f>SUM(S46:S57,T46:T57)</f>
        <v>32400000</v>
      </c>
      <c r="W46" s="216">
        <f>J46-V46</f>
        <v>0</v>
      </c>
    </row>
    <row r="47" spans="1:23" ht="15" customHeight="1" x14ac:dyDescent="0.25">
      <c r="A47" s="135"/>
      <c r="B47" s="136"/>
      <c r="C47" s="129"/>
      <c r="D47" s="130"/>
      <c r="E47" s="126"/>
      <c r="F47" s="86"/>
      <c r="G47" s="227"/>
      <c r="H47" s="187"/>
      <c r="I47" s="86"/>
      <c r="J47" s="86"/>
      <c r="K47" s="86"/>
      <c r="L47" s="74"/>
      <c r="M47" s="8"/>
      <c r="N47" s="8"/>
      <c r="O47" s="70">
        <v>46017</v>
      </c>
      <c r="P47" s="210" t="s">
        <v>92</v>
      </c>
      <c r="Q47" s="101"/>
      <c r="R47" s="72" t="s">
        <v>93</v>
      </c>
      <c r="S47" s="55"/>
      <c r="T47" s="211">
        <v>2700000</v>
      </c>
      <c r="U47" s="55"/>
      <c r="V47" s="95"/>
      <c r="W47" s="217"/>
    </row>
    <row r="48" spans="1:23" x14ac:dyDescent="0.25">
      <c r="A48" s="135"/>
      <c r="B48" s="136"/>
      <c r="C48" s="129"/>
      <c r="D48" s="130"/>
      <c r="E48" s="126"/>
      <c r="F48" s="86"/>
      <c r="G48" s="227"/>
      <c r="H48" s="187"/>
      <c r="I48" s="86"/>
      <c r="J48" s="86"/>
      <c r="K48" s="86"/>
      <c r="L48" s="73"/>
      <c r="M48" s="2"/>
      <c r="N48" s="2"/>
      <c r="O48" s="71">
        <v>45991</v>
      </c>
      <c r="P48" s="192" t="s">
        <v>60</v>
      </c>
      <c r="Q48" s="102" t="s">
        <v>61</v>
      </c>
      <c r="R48" s="72" t="s">
        <v>59</v>
      </c>
      <c r="S48" s="193">
        <v>2700000</v>
      </c>
      <c r="T48" s="35"/>
      <c r="U48" s="35"/>
      <c r="V48" s="95"/>
      <c r="W48" s="217"/>
    </row>
    <row r="49" spans="1:25" x14ac:dyDescent="0.25">
      <c r="A49" s="135"/>
      <c r="B49" s="136"/>
      <c r="C49" s="129"/>
      <c r="D49" s="130"/>
      <c r="E49" s="126"/>
      <c r="F49" s="86"/>
      <c r="G49" s="227"/>
      <c r="H49" s="187"/>
      <c r="I49" s="86"/>
      <c r="J49" s="86"/>
      <c r="K49" s="86"/>
      <c r="L49" s="73"/>
      <c r="M49" s="2"/>
      <c r="N49" s="2"/>
      <c r="O49" s="71">
        <v>46017</v>
      </c>
      <c r="P49" s="192" t="s">
        <v>94</v>
      </c>
      <c r="Q49" s="101"/>
      <c r="R49" s="72" t="s">
        <v>93</v>
      </c>
      <c r="S49" s="35"/>
      <c r="T49" s="193">
        <v>2700000</v>
      </c>
      <c r="U49" s="35"/>
      <c r="V49" s="95"/>
      <c r="W49" s="217"/>
    </row>
    <row r="50" spans="1:25" x14ac:dyDescent="0.25">
      <c r="A50" s="135"/>
      <c r="B50" s="136"/>
      <c r="C50" s="129"/>
      <c r="D50" s="130"/>
      <c r="E50" s="126"/>
      <c r="F50" s="86"/>
      <c r="G50" s="227"/>
      <c r="H50" s="187"/>
      <c r="I50" s="86"/>
      <c r="J50" s="86"/>
      <c r="K50" s="86"/>
      <c r="L50" s="73"/>
      <c r="M50" s="2"/>
      <c r="N50" s="2"/>
      <c r="O50" s="71">
        <v>45991</v>
      </c>
      <c r="P50" s="192" t="s">
        <v>62</v>
      </c>
      <c r="Q50" s="102" t="s">
        <v>63</v>
      </c>
      <c r="R50" s="72" t="s">
        <v>59</v>
      </c>
      <c r="S50" s="193">
        <v>2700000</v>
      </c>
      <c r="T50" s="35"/>
      <c r="U50" s="35"/>
      <c r="V50" s="95"/>
      <c r="W50" s="217"/>
    </row>
    <row r="51" spans="1:25" x14ac:dyDescent="0.25">
      <c r="A51" s="135"/>
      <c r="B51" s="136"/>
      <c r="C51" s="129"/>
      <c r="D51" s="130"/>
      <c r="E51" s="126"/>
      <c r="F51" s="86"/>
      <c r="G51" s="227"/>
      <c r="H51" s="187"/>
      <c r="I51" s="86"/>
      <c r="J51" s="86"/>
      <c r="K51" s="86"/>
      <c r="L51" s="73"/>
      <c r="M51" s="2"/>
      <c r="N51" s="2"/>
      <c r="O51" s="71">
        <v>46021</v>
      </c>
      <c r="P51" s="192" t="s">
        <v>95</v>
      </c>
      <c r="Q51" s="101"/>
      <c r="R51" s="72" t="s">
        <v>93</v>
      </c>
      <c r="S51" s="35"/>
      <c r="T51" s="193">
        <v>2700000</v>
      </c>
      <c r="U51" s="35"/>
      <c r="V51" s="95"/>
      <c r="W51" s="217"/>
    </row>
    <row r="52" spans="1:25" x14ac:dyDescent="0.25">
      <c r="A52" s="135"/>
      <c r="B52" s="136"/>
      <c r="C52" s="129"/>
      <c r="D52" s="130"/>
      <c r="E52" s="126"/>
      <c r="F52" s="86"/>
      <c r="G52" s="227"/>
      <c r="H52" s="187"/>
      <c r="I52" s="86"/>
      <c r="J52" s="86"/>
      <c r="K52" s="86"/>
      <c r="L52" s="73"/>
      <c r="M52" s="2"/>
      <c r="N52" s="2"/>
      <c r="O52" s="71">
        <v>45991</v>
      </c>
      <c r="P52" s="192" t="s">
        <v>64</v>
      </c>
      <c r="Q52" s="102" t="s">
        <v>65</v>
      </c>
      <c r="R52" s="72" t="s">
        <v>59</v>
      </c>
      <c r="S52" s="193">
        <v>2700000</v>
      </c>
      <c r="T52" s="35"/>
      <c r="U52" s="35"/>
      <c r="V52" s="95"/>
      <c r="W52" s="217"/>
    </row>
    <row r="53" spans="1:25" x14ac:dyDescent="0.25">
      <c r="A53" s="135"/>
      <c r="B53" s="136"/>
      <c r="C53" s="129"/>
      <c r="D53" s="130"/>
      <c r="E53" s="126"/>
      <c r="F53" s="86"/>
      <c r="G53" s="227"/>
      <c r="H53" s="187"/>
      <c r="I53" s="86"/>
      <c r="J53" s="86"/>
      <c r="K53" s="86"/>
      <c r="L53" s="73"/>
      <c r="M53" s="2"/>
      <c r="N53" s="2"/>
      <c r="O53" s="71">
        <v>46017</v>
      </c>
      <c r="P53" s="192" t="s">
        <v>96</v>
      </c>
      <c r="Q53" s="101"/>
      <c r="R53" s="72" t="s">
        <v>93</v>
      </c>
      <c r="S53" s="35"/>
      <c r="T53" s="193">
        <v>2700000</v>
      </c>
      <c r="U53" s="35"/>
      <c r="V53" s="95"/>
      <c r="W53" s="217"/>
    </row>
    <row r="54" spans="1:25" x14ac:dyDescent="0.25">
      <c r="A54" s="135"/>
      <c r="B54" s="136"/>
      <c r="C54" s="129"/>
      <c r="D54" s="130"/>
      <c r="E54" s="126"/>
      <c r="F54" s="86"/>
      <c r="G54" s="227"/>
      <c r="H54" s="187"/>
      <c r="I54" s="86"/>
      <c r="J54" s="86"/>
      <c r="K54" s="86"/>
      <c r="L54" s="73"/>
      <c r="M54" s="2"/>
      <c r="N54" s="2"/>
      <c r="O54" s="71">
        <v>45991</v>
      </c>
      <c r="P54" s="192" t="s">
        <v>66</v>
      </c>
      <c r="Q54" s="102" t="s">
        <v>67</v>
      </c>
      <c r="R54" s="72" t="s">
        <v>59</v>
      </c>
      <c r="S54" s="193">
        <v>2700000</v>
      </c>
      <c r="T54" s="35"/>
      <c r="U54" s="35"/>
      <c r="V54" s="95"/>
      <c r="W54" s="217"/>
    </row>
    <row r="55" spans="1:25" x14ac:dyDescent="0.25">
      <c r="A55" s="135"/>
      <c r="B55" s="136"/>
      <c r="C55" s="129"/>
      <c r="D55" s="130"/>
      <c r="E55" s="126"/>
      <c r="F55" s="86"/>
      <c r="G55" s="227"/>
      <c r="H55" s="187"/>
      <c r="I55" s="86"/>
      <c r="J55" s="86"/>
      <c r="K55" s="86"/>
      <c r="L55" s="73"/>
      <c r="M55" s="2"/>
      <c r="N55" s="2"/>
      <c r="O55" s="71">
        <v>46017</v>
      </c>
      <c r="P55" s="192" t="s">
        <v>97</v>
      </c>
      <c r="Q55" s="101"/>
      <c r="R55" s="72" t="s">
        <v>93</v>
      </c>
      <c r="S55" s="35"/>
      <c r="T55" s="193">
        <v>2700000</v>
      </c>
      <c r="U55" s="35"/>
      <c r="V55" s="95"/>
      <c r="W55" s="217"/>
    </row>
    <row r="56" spans="1:25" x14ac:dyDescent="0.25">
      <c r="A56" s="135"/>
      <c r="B56" s="136"/>
      <c r="C56" s="129"/>
      <c r="D56" s="130"/>
      <c r="E56" s="126"/>
      <c r="F56" s="86"/>
      <c r="G56" s="227"/>
      <c r="H56" s="187"/>
      <c r="I56" s="86"/>
      <c r="J56" s="86"/>
      <c r="K56" s="86"/>
      <c r="L56" s="75"/>
      <c r="M56" s="65"/>
      <c r="N56" s="65"/>
      <c r="O56" s="22">
        <v>45991</v>
      </c>
      <c r="P56" s="194" t="s">
        <v>68</v>
      </c>
      <c r="Q56" s="102" t="s">
        <v>69</v>
      </c>
      <c r="R56" s="72" t="s">
        <v>59</v>
      </c>
      <c r="S56" s="195">
        <v>2700000</v>
      </c>
      <c r="T56" s="18"/>
      <c r="U56" s="18"/>
      <c r="V56" s="95"/>
      <c r="W56" s="217"/>
    </row>
    <row r="57" spans="1:25" ht="15.75" thickBot="1" x14ac:dyDescent="0.3">
      <c r="A57" s="135"/>
      <c r="B57" s="136"/>
      <c r="C57" s="131"/>
      <c r="D57" s="132"/>
      <c r="E57" s="119"/>
      <c r="F57" s="87"/>
      <c r="G57" s="221"/>
      <c r="H57" s="181"/>
      <c r="I57" s="87"/>
      <c r="J57" s="87"/>
      <c r="K57" s="87"/>
      <c r="L57" s="12"/>
      <c r="M57" s="12"/>
      <c r="N57" s="12"/>
      <c r="O57" s="20">
        <v>46017</v>
      </c>
      <c r="P57" s="212" t="s">
        <v>98</v>
      </c>
      <c r="Q57" s="103"/>
      <c r="R57" s="45" t="s">
        <v>93</v>
      </c>
      <c r="S57" s="36"/>
      <c r="T57" s="213">
        <v>2700000</v>
      </c>
      <c r="U57" s="36"/>
      <c r="V57" s="96"/>
      <c r="W57" s="217"/>
    </row>
    <row r="58" spans="1:25" ht="38.25" customHeight="1" thickBot="1" x14ac:dyDescent="0.3">
      <c r="A58" s="135"/>
      <c r="B58" s="136"/>
      <c r="C58" s="114" t="s">
        <v>48</v>
      </c>
      <c r="D58" s="115"/>
      <c r="E58" s="118">
        <v>1</v>
      </c>
      <c r="F58" s="85">
        <v>6000000</v>
      </c>
      <c r="G58" s="226">
        <v>2</v>
      </c>
      <c r="H58" s="186">
        <f>F58*G58</f>
        <v>12000000</v>
      </c>
      <c r="I58" s="85">
        <f>H58</f>
        <v>12000000</v>
      </c>
      <c r="J58" s="85">
        <f>SUM(S58,T59)</f>
        <v>12000000</v>
      </c>
      <c r="K58" s="85">
        <f t="shared" ref="K58" si="4">I58-J58</f>
        <v>0</v>
      </c>
      <c r="L58" s="23"/>
      <c r="M58" s="23"/>
      <c r="N58" s="23"/>
      <c r="O58" s="19">
        <v>45991</v>
      </c>
      <c r="P58" s="190" t="s">
        <v>51</v>
      </c>
      <c r="Q58" s="100" t="s">
        <v>52</v>
      </c>
      <c r="R58" s="44" t="s">
        <v>53</v>
      </c>
      <c r="S58" s="191">
        <v>6000000</v>
      </c>
      <c r="T58" s="34"/>
      <c r="U58" s="34"/>
      <c r="V58" s="94">
        <f>SUM(S58:S59,T58:T59)</f>
        <v>12000000</v>
      </c>
      <c r="W58" s="216">
        <f>J58-V58</f>
        <v>0</v>
      </c>
    </row>
    <row r="59" spans="1:25" ht="38.25" customHeight="1" thickBot="1" x14ac:dyDescent="0.3">
      <c r="A59" s="135"/>
      <c r="B59" s="136"/>
      <c r="C59" s="116"/>
      <c r="D59" s="117"/>
      <c r="E59" s="119"/>
      <c r="F59" s="87"/>
      <c r="G59" s="221"/>
      <c r="H59" s="181"/>
      <c r="I59" s="87"/>
      <c r="J59" s="87"/>
      <c r="K59" s="87"/>
      <c r="L59" s="23"/>
      <c r="M59" s="23"/>
      <c r="N59" s="23"/>
      <c r="O59" s="21">
        <v>46017</v>
      </c>
      <c r="P59" s="208" t="s">
        <v>88</v>
      </c>
      <c r="Q59" s="103"/>
      <c r="R59" s="46" t="s">
        <v>90</v>
      </c>
      <c r="S59" s="33"/>
      <c r="T59" s="209">
        <v>6000000</v>
      </c>
      <c r="U59" s="33"/>
      <c r="V59" s="96"/>
      <c r="W59" s="217"/>
    </row>
    <row r="60" spans="1:25" ht="38.25" customHeight="1" thickBot="1" x14ac:dyDescent="0.3">
      <c r="A60" s="135"/>
      <c r="B60" s="136"/>
      <c r="C60" s="114" t="s">
        <v>49</v>
      </c>
      <c r="D60" s="115"/>
      <c r="E60" s="118">
        <v>1</v>
      </c>
      <c r="F60" s="85">
        <v>5250000</v>
      </c>
      <c r="G60" s="226">
        <v>2</v>
      </c>
      <c r="H60" s="186">
        <f>F60*G60</f>
        <v>10500000</v>
      </c>
      <c r="I60" s="85">
        <f>H60</f>
        <v>10500000</v>
      </c>
      <c r="J60" s="85">
        <f>SUM(S60:S61,T60:T61)</f>
        <v>10500000</v>
      </c>
      <c r="K60" s="85">
        <f>I60-J60</f>
        <v>0</v>
      </c>
      <c r="L60" s="23"/>
      <c r="M60" s="23"/>
      <c r="N60" s="23"/>
      <c r="O60" s="19">
        <v>45991</v>
      </c>
      <c r="P60" s="190" t="s">
        <v>54</v>
      </c>
      <c r="Q60" s="100" t="s">
        <v>55</v>
      </c>
      <c r="R60" s="44" t="s">
        <v>56</v>
      </c>
      <c r="S60" s="191">
        <v>5250000</v>
      </c>
      <c r="T60" s="34"/>
      <c r="U60" s="34"/>
      <c r="V60" s="94">
        <f>SUM(S60:S61,T60:T61)</f>
        <v>10500000</v>
      </c>
      <c r="W60" s="216">
        <f>J60-V60</f>
        <v>0</v>
      </c>
    </row>
    <row r="61" spans="1:25" ht="24" customHeight="1" thickBot="1" x14ac:dyDescent="0.3">
      <c r="A61" s="135"/>
      <c r="B61" s="136"/>
      <c r="C61" s="116"/>
      <c r="D61" s="117"/>
      <c r="E61" s="119"/>
      <c r="F61" s="87"/>
      <c r="G61" s="221"/>
      <c r="H61" s="181"/>
      <c r="I61" s="87"/>
      <c r="J61" s="87"/>
      <c r="K61" s="87"/>
      <c r="L61" s="23"/>
      <c r="M61" s="23"/>
      <c r="N61" s="23"/>
      <c r="O61" s="21">
        <v>46017</v>
      </c>
      <c r="P61" s="208" t="s">
        <v>91</v>
      </c>
      <c r="Q61" s="103"/>
      <c r="R61" s="46" t="s">
        <v>89</v>
      </c>
      <c r="S61" s="33"/>
      <c r="T61" s="209">
        <v>5250000</v>
      </c>
      <c r="U61" s="33"/>
      <c r="V61" s="96"/>
      <c r="W61" s="217"/>
    </row>
    <row r="62" spans="1:25" ht="24" customHeight="1" thickBot="1" x14ac:dyDescent="0.3">
      <c r="A62" s="135"/>
      <c r="B62" s="136"/>
      <c r="C62" s="114" t="s">
        <v>50</v>
      </c>
      <c r="D62" s="115"/>
      <c r="E62" s="118">
        <v>1</v>
      </c>
      <c r="F62" s="85">
        <v>2250000</v>
      </c>
      <c r="G62" s="226">
        <v>2</v>
      </c>
      <c r="H62" s="186">
        <f>F62*G62</f>
        <v>4500000</v>
      </c>
      <c r="I62" s="85">
        <f>H62</f>
        <v>4500000</v>
      </c>
      <c r="J62" s="85">
        <f>SUM(S62:S63,T62:T63)</f>
        <v>4500000</v>
      </c>
      <c r="K62" s="85">
        <f>I62-J62</f>
        <v>0</v>
      </c>
      <c r="L62" s="23"/>
      <c r="M62" s="23"/>
      <c r="N62" s="23"/>
      <c r="O62" s="19">
        <v>45991</v>
      </c>
      <c r="P62" s="190" t="s">
        <v>70</v>
      </c>
      <c r="Q62" s="100" t="s">
        <v>71</v>
      </c>
      <c r="R62" s="44" t="s">
        <v>72</v>
      </c>
      <c r="S62" s="191">
        <v>2250000</v>
      </c>
      <c r="T62" s="34"/>
      <c r="U62" s="34"/>
      <c r="V62" s="94">
        <f>SUM(S62:S63,T62:T63)</f>
        <v>4500000</v>
      </c>
      <c r="W62" s="216">
        <f>J62-V62</f>
        <v>0</v>
      </c>
    </row>
    <row r="63" spans="1:25" ht="24" customHeight="1" thickBot="1" x14ac:dyDescent="0.3">
      <c r="A63" s="135"/>
      <c r="B63" s="136"/>
      <c r="C63" s="116"/>
      <c r="D63" s="117"/>
      <c r="E63" s="119"/>
      <c r="F63" s="87"/>
      <c r="G63" s="221"/>
      <c r="H63" s="181"/>
      <c r="I63" s="87"/>
      <c r="J63" s="87"/>
      <c r="K63" s="87"/>
      <c r="L63" s="23"/>
      <c r="M63" s="23"/>
      <c r="N63" s="23"/>
      <c r="O63" s="21">
        <v>46017</v>
      </c>
      <c r="P63" s="208" t="s">
        <v>99</v>
      </c>
      <c r="Q63" s="103"/>
      <c r="R63" s="46" t="s">
        <v>100</v>
      </c>
      <c r="S63" s="33"/>
      <c r="T63" s="209">
        <v>2250000</v>
      </c>
      <c r="U63" s="33"/>
      <c r="V63" s="96"/>
      <c r="W63" s="217"/>
    </row>
    <row r="64" spans="1:25" s="6" customFormat="1" ht="14.25" thickBot="1" x14ac:dyDescent="0.3">
      <c r="A64" s="146" t="s">
        <v>21</v>
      </c>
      <c r="B64" s="147"/>
      <c r="C64" s="147"/>
      <c r="D64" s="148"/>
      <c r="E64" s="37"/>
      <c r="F64" s="25">
        <f>SUM(F3:F62)</f>
        <v>144229149</v>
      </c>
      <c r="G64" s="228"/>
      <c r="H64" s="188">
        <f>SUM(H3:H62)</f>
        <v>278933149</v>
      </c>
      <c r="I64" s="26">
        <f>SUM(I3:I62)</f>
        <v>278933149</v>
      </c>
      <c r="J64" s="26">
        <f>SUM(J3:J63)</f>
        <v>278933149</v>
      </c>
      <c r="K64" s="26">
        <f>SUM(K3:K62)</f>
        <v>0</v>
      </c>
      <c r="L64" s="26" t="e">
        <f t="shared" ref="L64" si="5">SUM(#REF!)</f>
        <v>#REF!</v>
      </c>
      <c r="M64" s="26" t="e">
        <f t="shared" ref="M64" si="6">SUM(#REF!)</f>
        <v>#REF!</v>
      </c>
      <c r="N64" s="26" t="e">
        <f t="shared" ref="N64" si="7">SUM(#REF!)</f>
        <v>#REF!</v>
      </c>
      <c r="O64" s="27"/>
      <c r="P64" s="27"/>
      <c r="Q64" s="28"/>
      <c r="R64" s="29"/>
      <c r="S64" s="30">
        <f>SUM(S3:S63)</f>
        <v>83680000</v>
      </c>
      <c r="T64" s="30">
        <f>SUM(T3:T63)</f>
        <v>195253149</v>
      </c>
      <c r="U64" s="30">
        <f>SUM(U3:U63)</f>
        <v>0</v>
      </c>
      <c r="V64" s="31">
        <f>SUM(V3:V63)</f>
        <v>278933149</v>
      </c>
      <c r="W64" s="4"/>
      <c r="X64" s="5"/>
      <c r="Y64" s="5"/>
    </row>
  </sheetData>
  <mergeCells count="180">
    <mergeCell ref="W58:W59"/>
    <mergeCell ref="W60:W61"/>
    <mergeCell ref="W62:W63"/>
    <mergeCell ref="W3:W6"/>
    <mergeCell ref="W7:W11"/>
    <mergeCell ref="W12:W17"/>
    <mergeCell ref="W18:W24"/>
    <mergeCell ref="W25:W31"/>
    <mergeCell ref="W32:W37"/>
    <mergeCell ref="W38:W40"/>
    <mergeCell ref="W41:W45"/>
    <mergeCell ref="W46:W57"/>
    <mergeCell ref="A64:D64"/>
    <mergeCell ref="T1:T2"/>
    <mergeCell ref="U1:U2"/>
    <mergeCell ref="V1:V2"/>
    <mergeCell ref="A1:H1"/>
    <mergeCell ref="L1:N1"/>
    <mergeCell ref="I1:K1"/>
    <mergeCell ref="O1:O2"/>
    <mergeCell ref="P1:P2"/>
    <mergeCell ref="Q1:Q2"/>
    <mergeCell ref="R1:R2"/>
    <mergeCell ref="S1:S2"/>
    <mergeCell ref="B7:B40"/>
    <mergeCell ref="A7:A40"/>
    <mergeCell ref="A3:A6"/>
    <mergeCell ref="B3:B6"/>
    <mergeCell ref="C3:C5"/>
    <mergeCell ref="D5:D6"/>
    <mergeCell ref="F5:F6"/>
    <mergeCell ref="G5:G6"/>
    <mergeCell ref="H5:H6"/>
    <mergeCell ref="C25:C31"/>
    <mergeCell ref="C32:C37"/>
    <mergeCell ref="C38:C40"/>
    <mergeCell ref="E5:E6"/>
    <mergeCell ref="C7:C11"/>
    <mergeCell ref="I7:I11"/>
    <mergeCell ref="C12:C17"/>
    <mergeCell ref="I12:I17"/>
    <mergeCell ref="C18:C24"/>
    <mergeCell ref="I18:I24"/>
    <mergeCell ref="I25:I31"/>
    <mergeCell ref="I32:I37"/>
    <mergeCell ref="I3:I6"/>
    <mergeCell ref="D23:D24"/>
    <mergeCell ref="E23:E24"/>
    <mergeCell ref="F23:F24"/>
    <mergeCell ref="G23:G24"/>
    <mergeCell ref="H23:H24"/>
    <mergeCell ref="B41:B45"/>
    <mergeCell ref="A41:A45"/>
    <mergeCell ref="I41:I45"/>
    <mergeCell ref="E46:E57"/>
    <mergeCell ref="F46:F57"/>
    <mergeCell ref="G46:G57"/>
    <mergeCell ref="H46:H57"/>
    <mergeCell ref="C46:D57"/>
    <mergeCell ref="A46:B63"/>
    <mergeCell ref="C58:D59"/>
    <mergeCell ref="E58:E59"/>
    <mergeCell ref="F58:F59"/>
    <mergeCell ref="G58:G59"/>
    <mergeCell ref="H58:H59"/>
    <mergeCell ref="F62:F63"/>
    <mergeCell ref="G62:G63"/>
    <mergeCell ref="H62:H63"/>
    <mergeCell ref="I62:I63"/>
    <mergeCell ref="I58:I59"/>
    <mergeCell ref="I60:I61"/>
    <mergeCell ref="C41:C45"/>
    <mergeCell ref="V58:V59"/>
    <mergeCell ref="C60:D61"/>
    <mergeCell ref="E60:E61"/>
    <mergeCell ref="F60:F61"/>
    <mergeCell ref="G60:G61"/>
    <mergeCell ref="H60:H61"/>
    <mergeCell ref="V60:V61"/>
    <mergeCell ref="C62:D63"/>
    <mergeCell ref="E62:E63"/>
    <mergeCell ref="V62:V63"/>
    <mergeCell ref="Q58:Q59"/>
    <mergeCell ref="Q60:Q61"/>
    <mergeCell ref="Q62:Q63"/>
    <mergeCell ref="J62:J63"/>
    <mergeCell ref="K62:K63"/>
    <mergeCell ref="J58:J59"/>
    <mergeCell ref="J60:J61"/>
    <mergeCell ref="K58:K59"/>
    <mergeCell ref="K60:K61"/>
    <mergeCell ref="V3:V6"/>
    <mergeCell ref="T3:T6"/>
    <mergeCell ref="S3:S6"/>
    <mergeCell ref="R3:R6"/>
    <mergeCell ref="Q3:Q6"/>
    <mergeCell ref="P3:P6"/>
    <mergeCell ref="O3:O6"/>
    <mergeCell ref="J7:J11"/>
    <mergeCell ref="K7:K11"/>
    <mergeCell ref="O7:O11"/>
    <mergeCell ref="P7:P11"/>
    <mergeCell ref="Q7:Q11"/>
    <mergeCell ref="R7:R11"/>
    <mergeCell ref="S7:S11"/>
    <mergeCell ref="T7:T11"/>
    <mergeCell ref="V7:V11"/>
    <mergeCell ref="J3:J6"/>
    <mergeCell ref="K3:K6"/>
    <mergeCell ref="V12:V17"/>
    <mergeCell ref="O12:O14"/>
    <mergeCell ref="P12:P14"/>
    <mergeCell ref="Q12:Q14"/>
    <mergeCell ref="R12:R14"/>
    <mergeCell ref="S12:S14"/>
    <mergeCell ref="T12:T14"/>
    <mergeCell ref="O15:O17"/>
    <mergeCell ref="P15:P17"/>
    <mergeCell ref="Q15:Q17"/>
    <mergeCell ref="R15:R17"/>
    <mergeCell ref="S15:S17"/>
    <mergeCell ref="T15:T17"/>
    <mergeCell ref="J18:J24"/>
    <mergeCell ref="K18:K24"/>
    <mergeCell ref="O18:O22"/>
    <mergeCell ref="P18:P22"/>
    <mergeCell ref="Q18:Q22"/>
    <mergeCell ref="R18:R22"/>
    <mergeCell ref="S18:S22"/>
    <mergeCell ref="T18:T22"/>
    <mergeCell ref="J12:J17"/>
    <mergeCell ref="K12:K17"/>
    <mergeCell ref="V18:V24"/>
    <mergeCell ref="I46:I57"/>
    <mergeCell ref="J46:J57"/>
    <mergeCell ref="K46:K57"/>
    <mergeCell ref="Q46:Q47"/>
    <mergeCell ref="Q48:Q49"/>
    <mergeCell ref="Q50:Q51"/>
    <mergeCell ref="Q52:Q53"/>
    <mergeCell ref="Q54:Q55"/>
    <mergeCell ref="Q56:Q57"/>
    <mergeCell ref="J25:J31"/>
    <mergeCell ref="K25:K31"/>
    <mergeCell ref="O25:O31"/>
    <mergeCell ref="P25:P31"/>
    <mergeCell ref="Q25:Q31"/>
    <mergeCell ref="R25:R31"/>
    <mergeCell ref="T25:T31"/>
    <mergeCell ref="V46:V57"/>
    <mergeCell ref="I38:I40"/>
    <mergeCell ref="S25:S31"/>
    <mergeCell ref="V25:V31"/>
    <mergeCell ref="J32:J37"/>
    <mergeCell ref="K32:K37"/>
    <mergeCell ref="O32:O37"/>
    <mergeCell ref="P32:P37"/>
    <mergeCell ref="Q32:Q37"/>
    <mergeCell ref="R32:R37"/>
    <mergeCell ref="S32:S37"/>
    <mergeCell ref="T32:T37"/>
    <mergeCell ref="V32:V37"/>
    <mergeCell ref="J38:J40"/>
    <mergeCell ref="K38:K40"/>
    <mergeCell ref="O38:O40"/>
    <mergeCell ref="P38:P40"/>
    <mergeCell ref="Q38:Q40"/>
    <mergeCell ref="R38:R40"/>
    <mergeCell ref="S38:S40"/>
    <mergeCell ref="T38:T40"/>
    <mergeCell ref="V38:V40"/>
    <mergeCell ref="J41:J45"/>
    <mergeCell ref="K41:K45"/>
    <mergeCell ref="O41:O45"/>
    <mergeCell ref="P41:P45"/>
    <mergeCell ref="Q41:Q45"/>
    <mergeCell ref="R41:R45"/>
    <mergeCell ref="S41:S45"/>
    <mergeCell ref="T41:T45"/>
    <mergeCell ref="V41:V45"/>
  </mergeCells>
  <printOptions heading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EDILEUNIS BEATRIZ PITRE SOLANO</dc:creator>
  <cp:lastModifiedBy>Elizabeth Rivera Londoño</cp:lastModifiedBy>
  <dcterms:created xsi:type="dcterms:W3CDTF">2026-02-24T15:57:43Z</dcterms:created>
  <dcterms:modified xsi:type="dcterms:W3CDTF">2026-03-09T17:13:43Z</dcterms:modified>
</cp:coreProperties>
</file>