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Eli PC\Downloads\"/>
    </mc:Choice>
  </mc:AlternateContent>
  <xr:revisionPtr revIDLastSave="0" documentId="13_ncr:1_{E6626519-6832-427C-A39F-6787FCCB7F65}" xr6:coauthVersionLast="47" xr6:coauthVersionMax="47" xr10:uidLastSave="{00000000-0000-0000-0000-000000000000}"/>
  <bookViews>
    <workbookView xWindow="-120" yWindow="-120" windowWidth="20730" windowHeight="11040" xr2:uid="{3A36D4FE-17AC-42E4-B948-30D75308D3E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1" l="1"/>
  <c r="U28" i="1"/>
  <c r="I28" i="1"/>
  <c r="I88" i="1" l="1"/>
  <c r="U88" i="1"/>
  <c r="R90" i="1"/>
  <c r="I86" i="1"/>
  <c r="U86" i="1"/>
  <c r="I84" i="1"/>
  <c r="U84" i="1"/>
  <c r="I82" i="1"/>
  <c r="U82" i="1"/>
  <c r="I80" i="1"/>
  <c r="U80" i="1"/>
  <c r="I78" i="1"/>
  <c r="U78" i="1"/>
  <c r="I76" i="1"/>
  <c r="U76" i="1"/>
  <c r="I74" i="1"/>
  <c r="U74" i="1"/>
  <c r="I72" i="1"/>
  <c r="U72" i="1"/>
  <c r="I70" i="1"/>
  <c r="U70" i="1"/>
  <c r="I68" i="1"/>
  <c r="U68" i="1"/>
  <c r="I66" i="1"/>
  <c r="U66" i="1"/>
  <c r="I64" i="1"/>
  <c r="U64" i="1"/>
  <c r="I62" i="1"/>
  <c r="U62" i="1"/>
  <c r="I60" i="1"/>
  <c r="U60" i="1"/>
  <c r="I58" i="1"/>
  <c r="U58" i="1"/>
  <c r="I56" i="1"/>
  <c r="U56" i="1"/>
  <c r="I54" i="1"/>
  <c r="U54" i="1"/>
  <c r="I52" i="1"/>
  <c r="U52" i="1"/>
  <c r="U17" i="1"/>
  <c r="I3" i="1"/>
  <c r="S90" i="1"/>
  <c r="T90" i="1"/>
  <c r="U3" i="1"/>
  <c r="U90" i="1" l="1"/>
  <c r="H17" i="1"/>
  <c r="J17" i="1" s="1"/>
  <c r="H28" i="1"/>
  <c r="H40" i="1"/>
  <c r="H41" i="1"/>
  <c r="H42" i="1"/>
  <c r="H43" i="1"/>
  <c r="H44" i="1"/>
  <c r="H45" i="1"/>
  <c r="H46" i="1"/>
  <c r="H47" i="1"/>
  <c r="H48" i="1"/>
  <c r="H49" i="1"/>
  <c r="H50" i="1"/>
  <c r="H51" i="1"/>
  <c r="H3" i="1"/>
  <c r="I40" i="1"/>
  <c r="I41" i="1"/>
  <c r="I42" i="1"/>
  <c r="I43" i="1"/>
  <c r="I44" i="1"/>
  <c r="I45" i="1"/>
  <c r="I46" i="1"/>
  <c r="I47" i="1"/>
  <c r="I48" i="1"/>
  <c r="I49" i="1"/>
  <c r="I50" i="1"/>
  <c r="I51" i="1"/>
  <c r="G72" i="1"/>
  <c r="G78" i="1"/>
  <c r="G84" i="1"/>
  <c r="G54" i="1"/>
  <c r="H54" i="1" s="1"/>
  <c r="G56" i="1"/>
  <c r="H56" i="1" s="1"/>
  <c r="G58" i="1"/>
  <c r="H58" i="1" s="1"/>
  <c r="G60" i="1"/>
  <c r="H60" i="1" s="1"/>
  <c r="G62" i="1"/>
  <c r="H62" i="1" s="1"/>
  <c r="G64" i="1"/>
  <c r="G68" i="1"/>
  <c r="H68" i="1" s="1"/>
  <c r="G70" i="1"/>
  <c r="H70" i="1" s="1"/>
  <c r="G52" i="1"/>
  <c r="M90" i="1"/>
  <c r="L90" i="1"/>
  <c r="K90" i="1"/>
  <c r="E17" i="1"/>
  <c r="E28" i="1"/>
  <c r="E40" i="1"/>
  <c r="E41" i="1"/>
  <c r="E42" i="1"/>
  <c r="E43" i="1"/>
  <c r="E44" i="1"/>
  <c r="E45" i="1"/>
  <c r="E46" i="1"/>
  <c r="E47" i="1"/>
  <c r="E48" i="1"/>
  <c r="E49" i="1"/>
  <c r="E50" i="1"/>
  <c r="E51" i="1"/>
  <c r="E3" i="1"/>
  <c r="J46" i="1" l="1"/>
  <c r="H84" i="1"/>
  <c r="J84" i="1" s="1"/>
  <c r="H88" i="1"/>
  <c r="J88" i="1" s="1"/>
  <c r="H86" i="1"/>
  <c r="J86" i="1" s="1"/>
  <c r="H82" i="1"/>
  <c r="J82" i="1" s="1"/>
  <c r="H80" i="1"/>
  <c r="J80" i="1" s="1"/>
  <c r="H78" i="1"/>
  <c r="J78" i="1" s="1"/>
  <c r="H72" i="1"/>
  <c r="J72" i="1" s="1"/>
  <c r="H76" i="1"/>
  <c r="J76" i="1" s="1"/>
  <c r="H74" i="1"/>
  <c r="J74" i="1" s="1"/>
  <c r="H66" i="1"/>
  <c r="J66" i="1" s="1"/>
  <c r="H64" i="1"/>
  <c r="J64" i="1" s="1"/>
  <c r="E90" i="1"/>
  <c r="G90" i="1"/>
  <c r="J43" i="1"/>
  <c r="J68" i="1"/>
  <c r="J41" i="1"/>
  <c r="J45" i="1"/>
  <c r="J42" i="1"/>
  <c r="H52" i="1"/>
  <c r="J51" i="1"/>
  <c r="J50" i="1"/>
  <c r="J49" i="1"/>
  <c r="J48" i="1"/>
  <c r="J47" i="1"/>
  <c r="J70" i="1"/>
  <c r="J44" i="1"/>
  <c r="J62" i="1"/>
  <c r="J60" i="1"/>
  <c r="J58" i="1"/>
  <c r="J56" i="1"/>
  <c r="J40" i="1"/>
  <c r="J54" i="1"/>
  <c r="J28" i="1"/>
  <c r="J3" i="1"/>
  <c r="H90" i="1" l="1"/>
  <c r="J52" i="1"/>
  <c r="J90" i="1" s="1"/>
  <c r="I90" i="1"/>
</calcChain>
</file>

<file path=xl/sharedStrings.xml><?xml version="1.0" encoding="utf-8"?>
<sst xmlns="http://schemas.openxmlformats.org/spreadsheetml/2006/main" count="290" uniqueCount="216">
  <si>
    <t xml:space="preserve">PRESUPUESTO PROYECTADO POR ACTIVIDADES, APORTES DE PM PNNF  Y DEL CONVINIENTE. </t>
  </si>
  <si>
    <t>Aportes PNNF</t>
  </si>
  <si>
    <t>Fecha Comprobante</t>
  </si>
  <si>
    <t>Numero</t>
  </si>
  <si>
    <t>Beneficiario</t>
  </si>
  <si>
    <t xml:space="preserve">Concepto </t>
  </si>
  <si>
    <t>VALOR PRIMERA LEGALIZACIÓN
PNNC</t>
  </si>
  <si>
    <t>VALOR SEGUNDA LEGALIZACIÓN
PNNC</t>
  </si>
  <si>
    <t>VALOR TOTAL LEGALIZADO</t>
  </si>
  <si>
    <t>No. Item</t>
  </si>
  <si>
    <t>VR. UNITARIO</t>
  </si>
  <si>
    <t>CANTIDAD CONVENIO</t>
  </si>
  <si>
    <t>VALOR TOTAL</t>
  </si>
  <si>
    <t>PNNF</t>
  </si>
  <si>
    <t>Valor Ejecutado PNNF</t>
  </si>
  <si>
    <t>Saldo Por Ejecutar PNNF</t>
  </si>
  <si>
    <t>Conviniente</t>
  </si>
  <si>
    <t>Aportes Bajo Potedó</t>
  </si>
  <si>
    <t>Valor Ejecutado Bajo Potedó</t>
  </si>
  <si>
    <t>Saldo Por Ejecutar Bajo Potedó</t>
  </si>
  <si>
    <t>Reunión</t>
  </si>
  <si>
    <t>Mesa técnica</t>
  </si>
  <si>
    <t>Asamblea general</t>
  </si>
  <si>
    <t>Recorrido</t>
  </si>
  <si>
    <t>Objetivo</t>
  </si>
  <si>
    <t>Actividad</t>
  </si>
  <si>
    <t>Socialización de los argumentos técnicos y jurídicos del plan de manejo de Parques Nacionales Naturales de Colombia y la legislación especial para grupos étnicos, en especial para comunidades negras</t>
  </si>
  <si>
    <t>Reunión de consulta previa en la etapa de preconsulta y apertura, y concertación de ruta o metodología.</t>
  </si>
  <si>
    <t>Continuación de la socialización de los argumentos técnicos y jurídicos del plan de manejo de Parques Nacionales Naturales de Colombia y la legislación especial para grupos étnicos, en especial para comunidades negras.</t>
  </si>
  <si>
    <t>Reunión con sector interinstitucional</t>
  </si>
  <si>
    <t>Socialización a la comunidad en los elementos técnicos y jurídicos de la normatividad de Parques Nacionales Naturales de Colombia, consulta previa, legislación especial para los grupos étnicos en especial para las comunidades negras y el objetivo, alcance y actividades de este proyecto</t>
  </si>
  <si>
    <t>Recorrido y reconocimiento general en cada territorio de los CCCN.</t>
  </si>
  <si>
    <t>Revisar, analizar y consolidar los resultados obtenidos en las actividades programadas en la asamblea y los recorridos.</t>
  </si>
  <si>
    <t>Analizar e identificar las afectaciones sobre las medidas del plan de manejo</t>
  </si>
  <si>
    <t>Revisar y analizar la propuesta existente con relación a la GUÍA PARA LA ELABORACIÓN DE PLANES DE MANEJO Parques Nacionales Naturales de Colombia y otras normas vigentes</t>
  </si>
  <si>
    <t>Revisar y analizar la propuesta del plan de manejo existente con relación a la GUÍA PARA LA ELABORACIÓN DE PLANES DE MANEJO Parques Nacionales Naturales de Colombia y otras normas vigentes.</t>
  </si>
  <si>
    <t>Revisar, analizar y consolidar los resultados obtenidos sobre las evaluaciones, acciones, planes, programas y proyectos del plan de manejo de Parques Nacionales Naturales de Colombia.</t>
  </si>
  <si>
    <t>Revisar, ajustar, concertar la propuesta de los impactos identificados y las evaluaciones sobre las acciones, planes, programas y proyectos del plan de manejo de Parques Nacionales Naturales de Colombia.</t>
  </si>
  <si>
    <t>Construcción, análisis y concertación de preacuerdos y propuesta de seguimiento</t>
  </si>
  <si>
    <t>Revisión, ajuste y concertación de preacuerdos, acuerdos, seguimiento y evaluación de los planes, programas y proyectos del plan de manejo de Parques Nacionales Naturales de Colombia</t>
  </si>
  <si>
    <t>Definición de acuerdos y protocolización con Ministerio del Interior.</t>
  </si>
  <si>
    <t xml:space="preserve">Reunión </t>
  </si>
  <si>
    <t>Descripción</t>
  </si>
  <si>
    <t>Actividad a desarrollar con 45 asistentes, duración de 2 días.</t>
  </si>
  <si>
    <t>Actividad a desarrollar con 53 asistentes, duración de 2 días.</t>
  </si>
  <si>
    <t>Actividad a desarrollar con 210 asistentes, duración de 1 día.</t>
  </si>
  <si>
    <t>Actividad a desarrollar con 45 duración de 2 días.</t>
  </si>
  <si>
    <t>Actividad a desarrollar con 45 asistentes, con duración de 2 días.</t>
  </si>
  <si>
    <t>Actividad a desarrollar con un número de 53 asistentes, con duración de 2 días.</t>
  </si>
  <si>
    <t>COSTO TOTAL DEL CONVENIO</t>
  </si>
  <si>
    <t>Equipo profesional de Base General</t>
  </si>
  <si>
    <t>Coordinador</t>
  </si>
  <si>
    <t>Social</t>
  </si>
  <si>
    <t>Ambiental</t>
  </si>
  <si>
    <t>Asesor - Profesional SIG</t>
  </si>
  <si>
    <t>Asesor - Jurídico</t>
  </si>
  <si>
    <t>Asesor - Financiero</t>
  </si>
  <si>
    <t>Capacitadores</t>
  </si>
  <si>
    <t>Profesional técnico administrativo</t>
  </si>
  <si>
    <t>Facilitador comunitario</t>
  </si>
  <si>
    <t>Equipo profesional CCCN</t>
  </si>
  <si>
    <t>Profesional I</t>
  </si>
  <si>
    <t>Profesional II</t>
  </si>
  <si>
    <t>VALOR PRIMERA LEGALIZACIÓN BAJO POTEDÓ</t>
  </si>
  <si>
    <t>DS 19</t>
  </si>
  <si>
    <t>Carmenza Nuñez Quintero</t>
  </si>
  <si>
    <t>Gastos de Viaje</t>
  </si>
  <si>
    <t>DS 20</t>
  </si>
  <si>
    <t>Tenorio Aguedo</t>
  </si>
  <si>
    <t>DS 21</t>
  </si>
  <si>
    <t>Luceny Montaño Torres</t>
  </si>
  <si>
    <t>DS 22</t>
  </si>
  <si>
    <t>Oswaldo Neira Alomia</t>
  </si>
  <si>
    <t>DS 23</t>
  </si>
  <si>
    <t>Gaspar Espinosa Rios</t>
  </si>
  <si>
    <t>DS 24</t>
  </si>
  <si>
    <t>Luis Felipe Ramirez Mayor</t>
  </si>
  <si>
    <t>DS 25</t>
  </si>
  <si>
    <t>Flor Alba Peña Zuñiga</t>
  </si>
  <si>
    <t>DS 26</t>
  </si>
  <si>
    <t>Carolina Arboleda Quiñonez</t>
  </si>
  <si>
    <t>Carolina Castillo Largo</t>
  </si>
  <si>
    <t>DS 27</t>
  </si>
  <si>
    <t>ALBA TULIA CAICEDO CASTRO</t>
  </si>
  <si>
    <t>FEV6</t>
  </si>
  <si>
    <t>Alimentación</t>
  </si>
  <si>
    <t>FEHS:36175</t>
  </si>
  <si>
    <t>HOTEL SAN FERNANDO REAL</t>
  </si>
  <si>
    <t>Alquiler salón</t>
  </si>
  <si>
    <t>FEHS:36176</t>
  </si>
  <si>
    <t>Estación de café</t>
  </si>
  <si>
    <t>Fundación Isla Cascajal</t>
  </si>
  <si>
    <t>FE - 11</t>
  </si>
  <si>
    <t>Presentación cultural</t>
  </si>
  <si>
    <t>HOTELES ESTELAR S.A.</t>
  </si>
  <si>
    <t>E018 - 178984</t>
  </si>
  <si>
    <t xml:space="preserve">Alquiler de espacio y alimentación </t>
  </si>
  <si>
    <t>DS 28</t>
  </si>
  <si>
    <t>Mario Andres Sànchez Moreno</t>
  </si>
  <si>
    <t>Pago servicios profesionales -Coordinador  mes octubre</t>
  </si>
  <si>
    <t>DS 29</t>
  </si>
  <si>
    <t>Isabel Marina Mosquera Solis</t>
  </si>
  <si>
    <t>Pago servicios profesionales - Social mes octubre</t>
  </si>
  <si>
    <t>DS 30</t>
  </si>
  <si>
    <t>Alexis Orozco</t>
  </si>
  <si>
    <t>Pago servicios profesionales - Ambiental mes octubre</t>
  </si>
  <si>
    <t>DS 31</t>
  </si>
  <si>
    <t>Mario Alfonso Arroyo Alomia</t>
  </si>
  <si>
    <t>Pago servicios profesionales - Asesor SIG mes octubre</t>
  </si>
  <si>
    <t>DS 32</t>
  </si>
  <si>
    <t>Paola Andrea Angulo Palacio</t>
  </si>
  <si>
    <t>Pago servicios profesionales - jurìdico mes octubre</t>
  </si>
  <si>
    <t>DS 33</t>
  </si>
  <si>
    <t>Jimena Lucumi Ortega</t>
  </si>
  <si>
    <t>Pago servicios profesionales - Finaciero mes octubre</t>
  </si>
  <si>
    <t>DS 34</t>
  </si>
  <si>
    <t>Beatriz Eugenia Medrano Solis</t>
  </si>
  <si>
    <t>Pago servicios como Capacitador 1 mes octubre</t>
  </si>
  <si>
    <t>DS 35</t>
  </si>
  <si>
    <t>Elim Enrique Quesada Cordoba</t>
  </si>
  <si>
    <t>Pago servicios como Capacitador 2 mes octubre</t>
  </si>
  <si>
    <t>DS 36</t>
  </si>
  <si>
    <t>Ney Adalberto Solis Zamora</t>
  </si>
  <si>
    <t>Pago servicios profesionales - Tècnico Administrativo mes octubre</t>
  </si>
  <si>
    <t>DS 37</t>
  </si>
  <si>
    <t>Ramiro Rayo Quiñonez</t>
  </si>
  <si>
    <t>Pago servicios como facilitador comunitario mes octubre</t>
  </si>
  <si>
    <t>DS 38</t>
  </si>
  <si>
    <t>Leidys Mosquera Asprilla</t>
  </si>
  <si>
    <t>Pago servicios profesional I CCCN de Bella Vista Anchicaya mes octubre</t>
  </si>
  <si>
    <t>DS 39</t>
  </si>
  <si>
    <t>Ladys Salas Ruiz</t>
  </si>
  <si>
    <t>Pago servicios profesional I CCCN del Queremal  mes octubre</t>
  </si>
  <si>
    <t>DS 40</t>
  </si>
  <si>
    <t>Carlos Andres Riascos Vente</t>
  </si>
  <si>
    <t>Pago servicios profesional I CCCN del sector La Balastrera mes octubre</t>
  </si>
  <si>
    <t>DS 41</t>
  </si>
  <si>
    <t>Luis Alejandro Parra Bustamente</t>
  </si>
  <si>
    <t>Pago servicios profesional II CCCN de Bella Vista Anchicaya mes octubre</t>
  </si>
  <si>
    <t>DS 42</t>
  </si>
  <si>
    <t>Leidy Lucia Alvaràn Hoyos</t>
  </si>
  <si>
    <t>Pago servicios profesional II CCCN del Queremal  mes octubre</t>
  </si>
  <si>
    <t>Pago servicios profesional II CCCN del sector La Balastrera mes octubre</t>
  </si>
  <si>
    <t>DS 43</t>
  </si>
  <si>
    <t>Jose Nelson Moreno Baena</t>
  </si>
  <si>
    <t>Leidy Valentina Valencia Cortès</t>
  </si>
  <si>
    <t>Pago servicios Facilitador Comunitario CCCN de Bella Vista Anchicaya mes octubre</t>
  </si>
  <si>
    <t>Pago servicios Facilitador comunitario CCCN del Queremal  mes octubre</t>
  </si>
  <si>
    <t>Pago servicios facilitador comunitario CCCN del sector La Balastrera mes octubre</t>
  </si>
  <si>
    <t>DS 45</t>
  </si>
  <si>
    <t>DS 46</t>
  </si>
  <si>
    <t>DS 47</t>
  </si>
  <si>
    <t>DS 48</t>
  </si>
  <si>
    <t>DS 49</t>
  </si>
  <si>
    <t>DS 50</t>
  </si>
  <si>
    <t>DS 51</t>
  </si>
  <si>
    <t>DS 52</t>
  </si>
  <si>
    <t>DS 53</t>
  </si>
  <si>
    <t>DS 54</t>
  </si>
  <si>
    <t>DS 55</t>
  </si>
  <si>
    <t>E018 - 178985</t>
  </si>
  <si>
    <t>R00300428699</t>
  </si>
  <si>
    <t>ARCOS DORADOS COLOMBIA SAS</t>
  </si>
  <si>
    <t>DS 56</t>
  </si>
  <si>
    <t>DS 57</t>
  </si>
  <si>
    <t>DS 58</t>
  </si>
  <si>
    <t>DS 59</t>
  </si>
  <si>
    <t>DS 60</t>
  </si>
  <si>
    <t>DS 61</t>
  </si>
  <si>
    <t>DS 62</t>
  </si>
  <si>
    <t>DS 63</t>
  </si>
  <si>
    <t>DS 64</t>
  </si>
  <si>
    <t>FEV7</t>
  </si>
  <si>
    <t xml:space="preserve">Alimentación </t>
  </si>
  <si>
    <t>FUNDACION AFRODESCENDIENTES POR LA
DIVERSIDAD SOCIAL</t>
  </si>
  <si>
    <t>FEPS 93</t>
  </si>
  <si>
    <t>DS 65</t>
  </si>
  <si>
    <t>DS 66</t>
  </si>
  <si>
    <t>DS 67</t>
  </si>
  <si>
    <t>DS 68</t>
  </si>
  <si>
    <t>DS 69</t>
  </si>
  <si>
    <t xml:space="preserve"> </t>
  </si>
  <si>
    <t>DS 70</t>
  </si>
  <si>
    <t>DS 71</t>
  </si>
  <si>
    <t>DS 72</t>
  </si>
  <si>
    <t>DS 73</t>
  </si>
  <si>
    <t>DS 74</t>
  </si>
  <si>
    <t>DS 75</t>
  </si>
  <si>
    <t>DS 76</t>
  </si>
  <si>
    <t>DS 77</t>
  </si>
  <si>
    <t>DS 78</t>
  </si>
  <si>
    <t>DS 79</t>
  </si>
  <si>
    <t>DS 80</t>
  </si>
  <si>
    <t>DS 44</t>
  </si>
  <si>
    <t>DS 81</t>
  </si>
  <si>
    <t>DS 82</t>
  </si>
  <si>
    <t>DS 83</t>
  </si>
  <si>
    <t>Pago servicios profesionales -Coordinador  mes Noviembre</t>
  </si>
  <si>
    <t>Pago servicios profesionales - Social mes Noviembre</t>
  </si>
  <si>
    <t>Pago servicios profesionales - Ambiental mes noviembre</t>
  </si>
  <si>
    <t>Pago servicios profesionales - Asesor SIG mes noviembre</t>
  </si>
  <si>
    <t>Pago servicios profesionales - jurìdico mes noviembre</t>
  </si>
  <si>
    <t>Pago servicios profesionales - Finaciero mes noviembre</t>
  </si>
  <si>
    <t>Pago servicios como Capacitador 1 mes noviembre</t>
  </si>
  <si>
    <t>Pago servicios como Capacitador 2 mes noviembre</t>
  </si>
  <si>
    <t>Pago servicios profesionales - Tècnico Administrativo mes noviembre</t>
  </si>
  <si>
    <t>Pago servicios como facilitador comunitario mes noviembre</t>
  </si>
  <si>
    <t>Pago servicios profesional I CCCN de Bella Vista Anchicaya mes noviembre</t>
  </si>
  <si>
    <t>Pago servicios profesional I CCCN del Queremal  mes noviembre</t>
  </si>
  <si>
    <t>Pago servicios profesional I CCCN del sector La Balastrera mes noviembre</t>
  </si>
  <si>
    <t>Pago servicios profesional II CCCN de Bella Vista Anchicaya mes noviembre</t>
  </si>
  <si>
    <t>Pago servicios profesional II CCCN del Queremal  mes noviembre</t>
  </si>
  <si>
    <t>Pago servicios profesional II CCCN del sector La Balastrera mes noviembre</t>
  </si>
  <si>
    <t>Pago servicios Facilitador Comunitario CCCN de Bella Vista Anchicaya mes noviembre</t>
  </si>
  <si>
    <t>Pago servicios Facilitador comunitario CCCN del Queremal  mes noviembre</t>
  </si>
  <si>
    <t>Pago servicios facilitador comunitario CCCN del sector La Balastrera mes 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</si>
</sst>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[$$-240A]\ #,##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name val="Arial"/>
      <family val="2"/>
    </font>
    <font>
      <sz val="11"/>
      <name val="Aptos Narrow"/>
      <family val="2"/>
      <scheme val="minor"/>
    </font>
    <font>
      <sz val="11"/>
      <color theme="1"/>
      <name val="Aptos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ptos Narrow"/>
      <family val="2"/>
    </font>
    <font>
      <sz val="10"/>
      <name val="Aptos Narrow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1">
    <xf numFmtId="0" fontId="0" fillId="0" borderId="0" xfId="0"/>
    <xf numFmtId="0" fontId="3" fillId="0" borderId="0" xfId="0" applyFont="1" applyAlignment="1">
      <alignment vertical="center"/>
    </xf>
    <xf numFmtId="0" fontId="0" fillId="0" borderId="1" xfId="0" applyBorder="1"/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4" fontId="0" fillId="0" borderId="1" xfId="1" applyFont="1" applyBorder="1"/>
    <xf numFmtId="164" fontId="8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4" fontId="0" fillId="0" borderId="3" xfId="1" applyFont="1" applyBorder="1"/>
    <xf numFmtId="0" fontId="0" fillId="0" borderId="13" xfId="0" applyBorder="1"/>
    <xf numFmtId="14" fontId="0" fillId="0" borderId="13" xfId="0" applyNumberFormat="1" applyBorder="1"/>
    <xf numFmtId="0" fontId="0" fillId="0" borderId="13" xfId="0" applyBorder="1" applyAlignment="1">
      <alignment wrapText="1"/>
    </xf>
    <xf numFmtId="44" fontId="0" fillId="0" borderId="13" xfId="1" applyFont="1" applyBorder="1"/>
    <xf numFmtId="0" fontId="0" fillId="0" borderId="21" xfId="0" applyBorder="1"/>
    <xf numFmtId="0" fontId="0" fillId="0" borderId="21" xfId="0" applyBorder="1" applyAlignment="1">
      <alignment wrapText="1"/>
    </xf>
    <xf numFmtId="44" fontId="0" fillId="0" borderId="21" xfId="1" applyFont="1" applyBorder="1"/>
    <xf numFmtId="0" fontId="2" fillId="5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0" fillId="0" borderId="21" xfId="0" applyNumberFormat="1" applyBorder="1"/>
    <xf numFmtId="0" fontId="2" fillId="5" borderId="30" xfId="0" applyFont="1" applyFill="1" applyBorder="1" applyAlignment="1">
      <alignment vertical="center" wrapText="1"/>
    </xf>
    <xf numFmtId="0" fontId="0" fillId="0" borderId="18" xfId="0" applyBorder="1"/>
    <xf numFmtId="14" fontId="0" fillId="0" borderId="3" xfId="0" applyNumberFormat="1" applyBorder="1"/>
    <xf numFmtId="14" fontId="0" fillId="0" borderId="10" xfId="0" applyNumberFormat="1" applyBorder="1"/>
    <xf numFmtId="14" fontId="0" fillId="0" borderId="13" xfId="0" applyNumberFormat="1" applyBorder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44" fontId="0" fillId="0" borderId="21" xfId="1" applyFon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44" fontId="0" fillId="0" borderId="18" xfId="1" applyFont="1" applyBorder="1" applyAlignment="1">
      <alignment horizontal="center" vertical="center"/>
    </xf>
    <xf numFmtId="44" fontId="0" fillId="0" borderId="5" xfId="1" applyFont="1" applyBorder="1" applyAlignment="1">
      <alignment vertical="center"/>
    </xf>
    <xf numFmtId="44" fontId="0" fillId="0" borderId="5" xfId="1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44" fontId="0" fillId="0" borderId="39" xfId="1" applyFont="1" applyBorder="1" applyAlignment="1">
      <alignment vertical="center"/>
    </xf>
    <xf numFmtId="0" fontId="6" fillId="0" borderId="40" xfId="0" applyFont="1" applyBorder="1" applyAlignment="1">
      <alignment horizontal="center" vertical="center" wrapText="1"/>
    </xf>
    <xf numFmtId="44" fontId="0" fillId="0" borderId="39" xfId="1" applyFont="1" applyBorder="1" applyAlignment="1">
      <alignment horizontal="center" vertical="center"/>
    </xf>
    <xf numFmtId="0" fontId="0" fillId="0" borderId="39" xfId="0" applyBorder="1"/>
    <xf numFmtId="0" fontId="0" fillId="0" borderId="39" xfId="0" applyBorder="1" applyAlignment="1">
      <alignment wrapText="1"/>
    </xf>
    <xf numFmtId="44" fontId="0" fillId="0" borderId="39" xfId="1" applyFont="1" applyBorder="1"/>
    <xf numFmtId="44" fontId="0" fillId="0" borderId="41" xfId="1" applyFont="1" applyBorder="1"/>
    <xf numFmtId="0" fontId="10" fillId="0" borderId="1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0" borderId="5" xfId="0" applyBorder="1" applyAlignment="1">
      <alignment wrapText="1"/>
    </xf>
    <xf numFmtId="44" fontId="0" fillId="0" borderId="5" xfId="1" applyFont="1" applyBorder="1"/>
    <xf numFmtId="44" fontId="0" fillId="0" borderId="16" xfId="1" applyFont="1" applyBorder="1"/>
    <xf numFmtId="0" fontId="4" fillId="0" borderId="39" xfId="0" applyFont="1" applyBorder="1" applyAlignment="1">
      <alignment horizontal="center" vertical="center" wrapText="1"/>
    </xf>
    <xf numFmtId="44" fontId="8" fillId="6" borderId="18" xfId="0" applyNumberFormat="1" applyFont="1" applyFill="1" applyBorder="1" applyAlignment="1">
      <alignment vertical="center"/>
    </xf>
    <xf numFmtId="0" fontId="8" fillId="6" borderId="18" xfId="0" applyFont="1" applyFill="1" applyBorder="1" applyAlignment="1">
      <alignment vertical="center"/>
    </xf>
    <xf numFmtId="164" fontId="8" fillId="6" borderId="18" xfId="0" applyNumberFormat="1" applyFont="1" applyFill="1" applyBorder="1" applyAlignment="1">
      <alignment vertical="center"/>
    </xf>
    <xf numFmtId="164" fontId="8" fillId="6" borderId="18" xfId="0" applyNumberFormat="1" applyFont="1" applyFill="1" applyBorder="1" applyAlignment="1">
      <alignment horizontal="center" vertical="center"/>
    </xf>
    <xf numFmtId="164" fontId="8" fillId="6" borderId="18" xfId="0" applyNumberFormat="1" applyFont="1" applyFill="1" applyBorder="1" applyAlignment="1">
      <alignment horizontal="left" vertical="center" wrapText="1"/>
    </xf>
    <xf numFmtId="164" fontId="8" fillId="6" borderId="18" xfId="0" applyNumberFormat="1" applyFont="1" applyFill="1" applyBorder="1" applyAlignment="1">
      <alignment vertical="center" wrapText="1"/>
    </xf>
    <xf numFmtId="164" fontId="8" fillId="6" borderId="18" xfId="0" applyNumberFormat="1" applyFont="1" applyFill="1" applyBorder="1" applyAlignment="1">
      <alignment horizontal="right" vertical="center"/>
    </xf>
    <xf numFmtId="164" fontId="8" fillId="6" borderId="22" xfId="0" applyNumberFormat="1" applyFont="1" applyFill="1" applyBorder="1" applyAlignment="1">
      <alignment horizontal="right" vertical="center"/>
    </xf>
    <xf numFmtId="14" fontId="0" fillId="0" borderId="5" xfId="0" applyNumberFormat="1" applyBorder="1" applyAlignment="1">
      <alignment horizontal="right"/>
    </xf>
    <xf numFmtId="0" fontId="0" fillId="0" borderId="5" xfId="0" applyBorder="1" applyAlignment="1">
      <alignment vertical="top" wrapText="1"/>
    </xf>
    <xf numFmtId="14" fontId="0" fillId="0" borderId="39" xfId="0" applyNumberFormat="1" applyBorder="1"/>
    <xf numFmtId="44" fontId="0" fillId="0" borderId="0" xfId="1" applyFont="1"/>
    <xf numFmtId="0" fontId="3" fillId="0" borderId="13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4" fontId="0" fillId="0" borderId="14" xfId="0" applyNumberFormat="1" applyBorder="1" applyAlignment="1">
      <alignment horizontal="center" vertical="center"/>
    </xf>
    <xf numFmtId="44" fontId="0" fillId="0" borderId="16" xfId="0" applyNumberFormat="1" applyBorder="1" applyAlignment="1">
      <alignment horizontal="center" vertical="center"/>
    </xf>
    <xf numFmtId="44" fontId="0" fillId="0" borderId="22" xfId="0" applyNumberFormat="1" applyBorder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21" xfId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8" fillId="6" borderId="32" xfId="0" applyFont="1" applyFill="1" applyBorder="1" applyAlignment="1">
      <alignment horizontal="center" vertical="center"/>
    </xf>
    <xf numFmtId="0" fontId="8" fillId="6" borderId="33" xfId="0" applyFont="1" applyFill="1" applyBorder="1" applyAlignment="1">
      <alignment horizontal="center" vertical="center"/>
    </xf>
    <xf numFmtId="0" fontId="8" fillId="6" borderId="34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12" fillId="0" borderId="32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44" fontId="0" fillId="0" borderId="9" xfId="1" applyFont="1" applyBorder="1" applyAlignment="1">
      <alignment horizontal="center" vertical="center"/>
    </xf>
    <xf numFmtId="44" fontId="0" fillId="0" borderId="15" xfId="1" applyFont="1" applyBorder="1" applyAlignment="1">
      <alignment horizontal="center" vertical="center"/>
    </xf>
    <xf numFmtId="44" fontId="0" fillId="0" borderId="17" xfId="1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4" fontId="0" fillId="0" borderId="35" xfId="1" applyFont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44" fontId="0" fillId="0" borderId="36" xfId="1" applyFont="1" applyBorder="1" applyAlignment="1">
      <alignment horizontal="center" vertical="center"/>
    </xf>
    <xf numFmtId="44" fontId="0" fillId="0" borderId="10" xfId="1" applyFont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44" fontId="0" fillId="0" borderId="18" xfId="1" applyFont="1" applyBorder="1" applyAlignment="1">
      <alignment horizontal="center" vertical="center"/>
    </xf>
    <xf numFmtId="44" fontId="3" fillId="0" borderId="10" xfId="1" applyFont="1" applyBorder="1" applyAlignment="1">
      <alignment horizontal="center" vertical="center"/>
    </xf>
    <xf numFmtId="44" fontId="3" fillId="0" borderId="5" xfId="1" applyFont="1" applyBorder="1" applyAlignment="1">
      <alignment horizontal="center" vertical="center"/>
    </xf>
    <xf numFmtId="44" fontId="3" fillId="0" borderId="18" xfId="1" applyFont="1" applyBorder="1" applyAlignment="1">
      <alignment horizontal="center" vertical="center"/>
    </xf>
    <xf numFmtId="44" fontId="3" fillId="0" borderId="14" xfId="1" applyFont="1" applyBorder="1" applyAlignment="1">
      <alignment horizontal="center" vertical="center"/>
    </xf>
    <xf numFmtId="44" fontId="3" fillId="0" borderId="16" xfId="1" applyFont="1" applyBorder="1" applyAlignment="1">
      <alignment horizontal="center" vertical="center"/>
    </xf>
    <xf numFmtId="44" fontId="3" fillId="0" borderId="22" xfId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44" fontId="0" fillId="0" borderId="11" xfId="1" applyFont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4" fontId="0" fillId="0" borderId="14" xfId="1" applyFont="1" applyBorder="1" applyAlignment="1">
      <alignment horizontal="center" vertical="center"/>
    </xf>
    <xf numFmtId="44" fontId="0" fillId="0" borderId="16" xfId="1" applyFont="1" applyBorder="1" applyAlignment="1">
      <alignment horizontal="center" vertical="center"/>
    </xf>
    <xf numFmtId="44" fontId="0" fillId="0" borderId="19" xfId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44" fontId="0" fillId="0" borderId="22" xfId="1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4" fontId="0" fillId="7" borderId="13" xfId="1" applyFont="1" applyFill="1" applyBorder="1" applyAlignment="1">
      <alignment horizontal="center" vertical="center"/>
    </xf>
    <xf numFmtId="44" fontId="0" fillId="7" borderId="1" xfId="1" applyFont="1" applyFill="1" applyBorder="1" applyAlignment="1">
      <alignment horizontal="center" vertical="center"/>
    </xf>
    <xf numFmtId="44" fontId="0" fillId="7" borderId="21" xfId="1" applyFont="1" applyFill="1" applyBorder="1" applyAlignment="1">
      <alignment horizontal="center" vertical="center"/>
    </xf>
    <xf numFmtId="44" fontId="0" fillId="7" borderId="10" xfId="1" applyFont="1" applyFill="1" applyBorder="1" applyAlignment="1">
      <alignment horizontal="center" vertical="center"/>
    </xf>
    <xf numFmtId="44" fontId="0" fillId="7" borderId="5" xfId="1" applyFont="1" applyFill="1" applyBorder="1" applyAlignment="1">
      <alignment horizontal="center" vertical="center"/>
    </xf>
    <xf numFmtId="44" fontId="0" fillId="7" borderId="18" xfId="1" applyFont="1" applyFill="1" applyBorder="1" applyAlignment="1">
      <alignment horizontal="center" vertical="center"/>
    </xf>
    <xf numFmtId="44" fontId="0" fillId="7" borderId="39" xfId="1" applyFont="1" applyFill="1" applyBorder="1" applyAlignment="1">
      <alignment horizontal="center" vertical="center"/>
    </xf>
    <xf numFmtId="44" fontId="0" fillId="7" borderId="5" xfId="1" applyFont="1" applyFill="1" applyBorder="1" applyAlignment="1">
      <alignment horizontal="center" vertical="center"/>
    </xf>
    <xf numFmtId="44" fontId="0" fillId="7" borderId="9" xfId="1" applyFont="1" applyFill="1" applyBorder="1" applyAlignment="1">
      <alignment horizontal="center" vertical="center"/>
    </xf>
    <xf numFmtId="44" fontId="0" fillId="7" borderId="17" xfId="1" applyFont="1" applyFill="1" applyBorder="1" applyAlignment="1">
      <alignment horizontal="center" vertical="center"/>
    </xf>
    <xf numFmtId="0" fontId="0" fillId="8" borderId="1" xfId="0" applyFill="1" applyBorder="1"/>
    <xf numFmtId="44" fontId="0" fillId="8" borderId="1" xfId="1" applyFont="1" applyFill="1" applyBorder="1"/>
    <xf numFmtId="0" fontId="0" fillId="8" borderId="13" xfId="0" applyFill="1" applyBorder="1"/>
    <xf numFmtId="44" fontId="0" fillId="8" borderId="13" xfId="1" applyFont="1" applyFill="1" applyBorder="1"/>
    <xf numFmtId="0" fontId="0" fillId="8" borderId="21" xfId="0" applyFill="1" applyBorder="1"/>
    <xf numFmtId="44" fontId="0" fillId="8" borderId="21" xfId="1" applyFont="1" applyFill="1" applyBorder="1"/>
    <xf numFmtId="0" fontId="0" fillId="8" borderId="13" xfId="0" applyFill="1" applyBorder="1" applyAlignment="1">
      <alignment horizontal="center" vertical="center"/>
    </xf>
    <xf numFmtId="44" fontId="0" fillId="8" borderId="13" xfId="1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44" fontId="0" fillId="8" borderId="2" xfId="1" applyFont="1" applyFill="1" applyBorder="1" applyAlignment="1">
      <alignment horizontal="center" vertical="center"/>
    </xf>
    <xf numFmtId="44" fontId="3" fillId="8" borderId="1" xfId="1" applyFont="1" applyFill="1" applyBorder="1"/>
    <xf numFmtId="44" fontId="3" fillId="8" borderId="21" xfId="1" applyFont="1" applyFill="1" applyBorder="1"/>
    <xf numFmtId="44" fontId="3" fillId="8" borderId="13" xfId="1" applyFont="1" applyFill="1" applyBorder="1"/>
    <xf numFmtId="0" fontId="0" fillId="8" borderId="3" xfId="0" applyFill="1" applyBorder="1"/>
    <xf numFmtId="44" fontId="0" fillId="8" borderId="3" xfId="1" applyFont="1" applyFill="1" applyBorder="1"/>
    <xf numFmtId="0" fontId="0" fillId="8" borderId="5" xfId="0" applyFill="1" applyBorder="1"/>
    <xf numFmtId="44" fontId="0" fillId="8" borderId="5" xfId="1" applyFont="1" applyFill="1" applyBorder="1"/>
    <xf numFmtId="0" fontId="0" fillId="8" borderId="21" xfId="0" applyFill="1" applyBorder="1" applyAlignment="1">
      <alignment horizontal="center" vertical="center"/>
    </xf>
    <xf numFmtId="44" fontId="0" fillId="8" borderId="21" xfId="1" applyFont="1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44" fontId="0" fillId="8" borderId="18" xfId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8581F-FC66-4D6A-BD57-A102736CF5BA}">
  <dimension ref="A1:X90"/>
  <sheetViews>
    <sheetView tabSelected="1" zoomScale="70" zoomScaleNormal="70" workbookViewId="0">
      <pane xSplit="1" ySplit="2" topLeftCell="D45" activePane="bottomRight" state="frozen"/>
      <selection pane="topRight" activeCell="B1" sqref="B1"/>
      <selection pane="bottomLeft" activeCell="A3" sqref="A3"/>
      <selection pane="bottomRight" activeCell="R89" activeCellId="1" sqref="O89 R89"/>
    </sheetView>
  </sheetViews>
  <sheetFormatPr baseColWidth="10" defaultRowHeight="15" x14ac:dyDescent="0.25"/>
  <cols>
    <col min="1" max="1" width="7.42578125" bestFit="1" customWidth="1"/>
    <col min="2" max="2" width="34.28515625" customWidth="1"/>
    <col min="3" max="3" width="17.5703125" customWidth="1"/>
    <col min="5" max="5" width="20.42578125" customWidth="1"/>
    <col min="6" max="6" width="10.140625" customWidth="1"/>
    <col min="7" max="10" width="19.140625" bestFit="1" customWidth="1"/>
    <col min="11" max="13" width="0" hidden="1" customWidth="1"/>
    <col min="14" max="14" width="13.7109375" customWidth="1"/>
    <col min="15" max="15" width="14" customWidth="1"/>
    <col min="16" max="16" width="26.7109375" style="11" customWidth="1"/>
    <col min="17" max="17" width="26.140625" style="11" customWidth="1"/>
    <col min="18" max="18" width="19.140625" bestFit="1" customWidth="1"/>
    <col min="19" max="19" width="14.85546875" customWidth="1"/>
    <col min="20" max="20" width="15.5703125" customWidth="1"/>
    <col min="21" max="21" width="20" bestFit="1" customWidth="1"/>
    <col min="23" max="23" width="15.5703125" bestFit="1" customWidth="1"/>
    <col min="24" max="24" width="16.28515625" customWidth="1"/>
  </cols>
  <sheetData>
    <row r="1" spans="1:21" s="1" customFormat="1" ht="88.5" customHeight="1" x14ac:dyDescent="0.25">
      <c r="A1" s="139" t="s">
        <v>0</v>
      </c>
      <c r="B1" s="140"/>
      <c r="C1" s="140"/>
      <c r="D1" s="140"/>
      <c r="E1" s="140"/>
      <c r="F1" s="140"/>
      <c r="G1" s="141"/>
      <c r="H1" s="145" t="s">
        <v>1</v>
      </c>
      <c r="I1" s="146"/>
      <c r="J1" s="147"/>
      <c r="K1" s="142" t="s">
        <v>17</v>
      </c>
      <c r="L1" s="143"/>
      <c r="M1" s="144"/>
      <c r="N1" s="135" t="s">
        <v>2</v>
      </c>
      <c r="O1" s="148" t="s">
        <v>3</v>
      </c>
      <c r="P1" s="135" t="s">
        <v>4</v>
      </c>
      <c r="Q1" s="135" t="s">
        <v>5</v>
      </c>
      <c r="R1" s="135" t="s">
        <v>6</v>
      </c>
      <c r="S1" s="135" t="s">
        <v>7</v>
      </c>
      <c r="T1" s="135" t="s">
        <v>63</v>
      </c>
      <c r="U1" s="137" t="s">
        <v>8</v>
      </c>
    </row>
    <row r="2" spans="1:21" s="1" customFormat="1" ht="34.5" thickBot="1" x14ac:dyDescent="0.3">
      <c r="A2" s="26" t="s">
        <v>9</v>
      </c>
      <c r="B2" s="22" t="s">
        <v>24</v>
      </c>
      <c r="C2" s="22" t="s">
        <v>25</v>
      </c>
      <c r="D2" s="22" t="s">
        <v>42</v>
      </c>
      <c r="E2" s="22" t="s">
        <v>10</v>
      </c>
      <c r="F2" s="22" t="s">
        <v>11</v>
      </c>
      <c r="G2" s="22" t="s">
        <v>12</v>
      </c>
      <c r="H2" s="23" t="s">
        <v>13</v>
      </c>
      <c r="I2" s="23" t="s">
        <v>14</v>
      </c>
      <c r="J2" s="23" t="s">
        <v>15</v>
      </c>
      <c r="K2" s="24" t="s">
        <v>16</v>
      </c>
      <c r="L2" s="24" t="s">
        <v>18</v>
      </c>
      <c r="M2" s="24" t="s">
        <v>19</v>
      </c>
      <c r="N2" s="136"/>
      <c r="O2" s="149"/>
      <c r="P2" s="136"/>
      <c r="Q2" s="136"/>
      <c r="R2" s="136"/>
      <c r="S2" s="136"/>
      <c r="T2" s="136"/>
      <c r="U2" s="138"/>
    </row>
    <row r="3" spans="1:21" x14ac:dyDescent="0.25">
      <c r="A3" s="86">
        <v>1</v>
      </c>
      <c r="B3" s="89" t="s">
        <v>26</v>
      </c>
      <c r="C3" s="92" t="s">
        <v>21</v>
      </c>
      <c r="D3" s="95" t="s">
        <v>43</v>
      </c>
      <c r="E3" s="77">
        <f>G3/F3</f>
        <v>17770000</v>
      </c>
      <c r="F3" s="80">
        <v>2</v>
      </c>
      <c r="G3" s="77">
        <v>35540000</v>
      </c>
      <c r="H3" s="190">
        <f>G3</f>
        <v>35540000</v>
      </c>
      <c r="I3" s="77">
        <f>R3+R4+R5+R6+R7+R8+R9+R10+R11+R12+R13+R14+R15+R16</f>
        <v>29977400</v>
      </c>
      <c r="J3" s="77">
        <f>H3-I3</f>
        <v>5562600</v>
      </c>
      <c r="K3" s="15"/>
      <c r="L3" s="15"/>
      <c r="M3" s="15"/>
      <c r="N3" s="16">
        <v>46059</v>
      </c>
      <c r="O3" s="202" t="s">
        <v>64</v>
      </c>
      <c r="P3" s="17" t="s">
        <v>65</v>
      </c>
      <c r="Q3" s="17" t="s">
        <v>66</v>
      </c>
      <c r="R3" s="203">
        <v>900000</v>
      </c>
      <c r="S3" s="15"/>
      <c r="T3" s="15"/>
      <c r="U3" s="74">
        <f>R3+R4+R5+R6+R7+R8+R9+R10+R11+R12+R13+R14+R15+R16</f>
        <v>29977400</v>
      </c>
    </row>
    <row r="4" spans="1:21" x14ac:dyDescent="0.25">
      <c r="A4" s="87"/>
      <c r="B4" s="90"/>
      <c r="C4" s="93"/>
      <c r="D4" s="96"/>
      <c r="E4" s="78"/>
      <c r="F4" s="81"/>
      <c r="G4" s="78"/>
      <c r="H4" s="191"/>
      <c r="I4" s="78"/>
      <c r="J4" s="78"/>
      <c r="K4" s="2"/>
      <c r="L4" s="2"/>
      <c r="M4" s="2"/>
      <c r="N4" s="9">
        <v>46059</v>
      </c>
      <c r="O4" s="200" t="s">
        <v>67</v>
      </c>
      <c r="P4" s="10" t="s">
        <v>68</v>
      </c>
      <c r="Q4" s="10" t="s">
        <v>66</v>
      </c>
      <c r="R4" s="201">
        <v>900000</v>
      </c>
      <c r="S4" s="2"/>
      <c r="T4" s="2"/>
      <c r="U4" s="75"/>
    </row>
    <row r="5" spans="1:21" x14ac:dyDescent="0.25">
      <c r="A5" s="87"/>
      <c r="B5" s="90"/>
      <c r="C5" s="93"/>
      <c r="D5" s="96"/>
      <c r="E5" s="78"/>
      <c r="F5" s="81"/>
      <c r="G5" s="78"/>
      <c r="H5" s="191"/>
      <c r="I5" s="78"/>
      <c r="J5" s="78"/>
      <c r="K5" s="2"/>
      <c r="L5" s="2"/>
      <c r="M5" s="2"/>
      <c r="N5" s="9">
        <v>46059</v>
      </c>
      <c r="O5" s="200" t="s">
        <v>69</v>
      </c>
      <c r="P5" s="10" t="s">
        <v>70</v>
      </c>
      <c r="Q5" s="10" t="s">
        <v>66</v>
      </c>
      <c r="R5" s="201">
        <v>900000</v>
      </c>
      <c r="S5" s="2"/>
      <c r="T5" s="2"/>
      <c r="U5" s="75"/>
    </row>
    <row r="6" spans="1:21" x14ac:dyDescent="0.25">
      <c r="A6" s="87"/>
      <c r="B6" s="90"/>
      <c r="C6" s="93"/>
      <c r="D6" s="96"/>
      <c r="E6" s="78"/>
      <c r="F6" s="81"/>
      <c r="G6" s="78"/>
      <c r="H6" s="191"/>
      <c r="I6" s="78"/>
      <c r="J6" s="78"/>
      <c r="K6" s="2"/>
      <c r="L6" s="2"/>
      <c r="M6" s="2"/>
      <c r="N6" s="9">
        <v>46059</v>
      </c>
      <c r="O6" s="200" t="s">
        <v>71</v>
      </c>
      <c r="P6" s="10" t="s">
        <v>72</v>
      </c>
      <c r="Q6" s="10" t="s">
        <v>66</v>
      </c>
      <c r="R6" s="201">
        <v>700000</v>
      </c>
      <c r="S6" s="2"/>
      <c r="T6" s="2"/>
      <c r="U6" s="75"/>
    </row>
    <row r="7" spans="1:21" x14ac:dyDescent="0.25">
      <c r="A7" s="87"/>
      <c r="B7" s="90"/>
      <c r="C7" s="93"/>
      <c r="D7" s="96"/>
      <c r="E7" s="78"/>
      <c r="F7" s="81"/>
      <c r="G7" s="78"/>
      <c r="H7" s="191"/>
      <c r="I7" s="78"/>
      <c r="J7" s="78"/>
      <c r="K7" s="2"/>
      <c r="L7" s="2"/>
      <c r="M7" s="2"/>
      <c r="N7" s="9">
        <v>46059</v>
      </c>
      <c r="O7" s="200" t="s">
        <v>73</v>
      </c>
      <c r="P7" s="10" t="s">
        <v>74</v>
      </c>
      <c r="Q7" s="10" t="s">
        <v>66</v>
      </c>
      <c r="R7" s="201">
        <v>700000</v>
      </c>
      <c r="S7" s="2"/>
      <c r="T7" s="2"/>
      <c r="U7" s="75"/>
    </row>
    <row r="8" spans="1:21" x14ac:dyDescent="0.25">
      <c r="A8" s="87"/>
      <c r="B8" s="90"/>
      <c r="C8" s="93"/>
      <c r="D8" s="96"/>
      <c r="E8" s="78"/>
      <c r="F8" s="81"/>
      <c r="G8" s="78"/>
      <c r="H8" s="191"/>
      <c r="I8" s="78"/>
      <c r="J8" s="78"/>
      <c r="K8" s="2"/>
      <c r="L8" s="2"/>
      <c r="M8" s="2"/>
      <c r="N8" s="9">
        <v>46059</v>
      </c>
      <c r="O8" s="200" t="s">
        <v>75</v>
      </c>
      <c r="P8" s="10" t="s">
        <v>76</v>
      </c>
      <c r="Q8" s="10" t="s">
        <v>66</v>
      </c>
      <c r="R8" s="201">
        <v>700000</v>
      </c>
      <c r="S8" s="2"/>
      <c r="T8" s="2"/>
      <c r="U8" s="75"/>
    </row>
    <row r="9" spans="1:21" x14ac:dyDescent="0.25">
      <c r="A9" s="87"/>
      <c r="B9" s="90"/>
      <c r="C9" s="93"/>
      <c r="D9" s="96"/>
      <c r="E9" s="78"/>
      <c r="F9" s="81"/>
      <c r="G9" s="78"/>
      <c r="H9" s="191"/>
      <c r="I9" s="78"/>
      <c r="J9" s="78"/>
      <c r="K9" s="2"/>
      <c r="L9" s="2"/>
      <c r="M9" s="2"/>
      <c r="N9" s="9">
        <v>46059</v>
      </c>
      <c r="O9" s="200" t="s">
        <v>77</v>
      </c>
      <c r="P9" s="10" t="s">
        <v>78</v>
      </c>
      <c r="Q9" s="10" t="s">
        <v>66</v>
      </c>
      <c r="R9" s="201">
        <v>600000</v>
      </c>
      <c r="S9" s="2"/>
      <c r="T9" s="2"/>
      <c r="U9" s="75"/>
    </row>
    <row r="10" spans="1:21" x14ac:dyDescent="0.25">
      <c r="A10" s="87"/>
      <c r="B10" s="90"/>
      <c r="C10" s="93"/>
      <c r="D10" s="96"/>
      <c r="E10" s="78"/>
      <c r="F10" s="81"/>
      <c r="G10" s="78"/>
      <c r="H10" s="191"/>
      <c r="I10" s="78"/>
      <c r="J10" s="78"/>
      <c r="K10" s="2"/>
      <c r="L10" s="2"/>
      <c r="M10" s="2"/>
      <c r="N10" s="9">
        <v>46059</v>
      </c>
      <c r="O10" s="200" t="s">
        <v>79</v>
      </c>
      <c r="P10" s="10" t="s">
        <v>80</v>
      </c>
      <c r="Q10" s="10" t="s">
        <v>66</v>
      </c>
      <c r="R10" s="201">
        <v>600000</v>
      </c>
      <c r="S10" s="2"/>
      <c r="T10" s="2"/>
      <c r="U10" s="75"/>
    </row>
    <row r="11" spans="1:21" x14ac:dyDescent="0.25">
      <c r="A11" s="87"/>
      <c r="B11" s="90"/>
      <c r="C11" s="93"/>
      <c r="D11" s="96"/>
      <c r="E11" s="78"/>
      <c r="F11" s="81"/>
      <c r="G11" s="78"/>
      <c r="H11" s="191"/>
      <c r="I11" s="78"/>
      <c r="J11" s="78"/>
      <c r="K11" s="2"/>
      <c r="L11" s="2"/>
      <c r="M11" s="2"/>
      <c r="N11" s="9">
        <v>46059</v>
      </c>
      <c r="O11" s="200" t="s">
        <v>82</v>
      </c>
      <c r="P11" s="10" t="s">
        <v>81</v>
      </c>
      <c r="Q11" s="10" t="s">
        <v>66</v>
      </c>
      <c r="R11" s="201">
        <v>600000</v>
      </c>
      <c r="S11" s="2"/>
      <c r="T11" s="2"/>
      <c r="U11" s="75"/>
    </row>
    <row r="12" spans="1:21" x14ac:dyDescent="0.25">
      <c r="A12" s="87"/>
      <c r="B12" s="90"/>
      <c r="C12" s="93"/>
      <c r="D12" s="96"/>
      <c r="E12" s="78"/>
      <c r="F12" s="81"/>
      <c r="G12" s="78"/>
      <c r="H12" s="191"/>
      <c r="I12" s="78"/>
      <c r="J12" s="78"/>
      <c r="K12" s="2"/>
      <c r="L12" s="2"/>
      <c r="M12" s="2"/>
      <c r="N12" s="9">
        <v>46021</v>
      </c>
      <c r="O12" s="200" t="s">
        <v>84</v>
      </c>
      <c r="P12" s="10" t="s">
        <v>83</v>
      </c>
      <c r="Q12" s="10" t="s">
        <v>85</v>
      </c>
      <c r="R12" s="201">
        <v>9000000</v>
      </c>
      <c r="S12" s="2"/>
      <c r="T12" s="2"/>
      <c r="U12" s="75"/>
    </row>
    <row r="13" spans="1:21" x14ac:dyDescent="0.25">
      <c r="A13" s="87"/>
      <c r="B13" s="90"/>
      <c r="C13" s="93"/>
      <c r="D13" s="96"/>
      <c r="E13" s="78"/>
      <c r="F13" s="81"/>
      <c r="G13" s="78"/>
      <c r="H13" s="191"/>
      <c r="I13" s="78"/>
      <c r="J13" s="78"/>
      <c r="K13" s="2"/>
      <c r="L13" s="2"/>
      <c r="M13" s="2"/>
      <c r="N13" s="9">
        <v>45961</v>
      </c>
      <c r="O13" s="200" t="s">
        <v>86</v>
      </c>
      <c r="P13" s="10" t="s">
        <v>87</v>
      </c>
      <c r="Q13" s="10" t="s">
        <v>88</v>
      </c>
      <c r="R13" s="201">
        <v>800000</v>
      </c>
      <c r="S13" s="2"/>
      <c r="T13" s="2"/>
      <c r="U13" s="75"/>
    </row>
    <row r="14" spans="1:21" x14ac:dyDescent="0.25">
      <c r="A14" s="87"/>
      <c r="B14" s="90"/>
      <c r="C14" s="93"/>
      <c r="D14" s="96"/>
      <c r="E14" s="78"/>
      <c r="F14" s="81"/>
      <c r="G14" s="78"/>
      <c r="H14" s="191"/>
      <c r="I14" s="78"/>
      <c r="J14" s="78"/>
      <c r="K14" s="2"/>
      <c r="L14" s="2"/>
      <c r="M14" s="2"/>
      <c r="N14" s="9">
        <v>45961</v>
      </c>
      <c r="O14" s="200" t="s">
        <v>89</v>
      </c>
      <c r="P14" s="10" t="s">
        <v>87</v>
      </c>
      <c r="Q14" s="10" t="s">
        <v>90</v>
      </c>
      <c r="R14" s="201">
        <v>300000</v>
      </c>
      <c r="S14" s="2"/>
      <c r="T14" s="2"/>
      <c r="U14" s="75"/>
    </row>
    <row r="15" spans="1:21" x14ac:dyDescent="0.25">
      <c r="A15" s="87"/>
      <c r="B15" s="90"/>
      <c r="C15" s="93"/>
      <c r="D15" s="96"/>
      <c r="E15" s="78"/>
      <c r="F15" s="81"/>
      <c r="G15" s="78"/>
      <c r="H15" s="191"/>
      <c r="I15" s="78"/>
      <c r="J15" s="78"/>
      <c r="K15" s="2"/>
      <c r="L15" s="2"/>
      <c r="M15" s="2"/>
      <c r="N15" s="9">
        <v>46010</v>
      </c>
      <c r="O15" s="200" t="s">
        <v>92</v>
      </c>
      <c r="P15" s="10" t="s">
        <v>91</v>
      </c>
      <c r="Q15" s="10" t="s">
        <v>93</v>
      </c>
      <c r="R15" s="201">
        <v>4500000</v>
      </c>
      <c r="S15" s="2"/>
      <c r="T15" s="2"/>
      <c r="U15" s="75"/>
    </row>
    <row r="16" spans="1:21" ht="30.75" thickBot="1" x14ac:dyDescent="0.3">
      <c r="A16" s="88"/>
      <c r="B16" s="91"/>
      <c r="C16" s="94"/>
      <c r="D16" s="97"/>
      <c r="E16" s="79"/>
      <c r="F16" s="82"/>
      <c r="G16" s="79"/>
      <c r="H16" s="192"/>
      <c r="I16" s="79"/>
      <c r="J16" s="79"/>
      <c r="K16" s="19"/>
      <c r="L16" s="19"/>
      <c r="M16" s="19"/>
      <c r="N16" s="25">
        <v>45967</v>
      </c>
      <c r="O16" s="204" t="s">
        <v>95</v>
      </c>
      <c r="P16" s="20" t="s">
        <v>94</v>
      </c>
      <c r="Q16" s="20" t="s">
        <v>96</v>
      </c>
      <c r="R16" s="205">
        <v>8777400</v>
      </c>
      <c r="S16" s="19"/>
      <c r="T16" s="19"/>
      <c r="U16" s="76"/>
    </row>
    <row r="17" spans="1:23" x14ac:dyDescent="0.25">
      <c r="A17" s="162">
        <v>2</v>
      </c>
      <c r="B17" s="110" t="s">
        <v>27</v>
      </c>
      <c r="C17" s="113" t="s">
        <v>41</v>
      </c>
      <c r="D17" s="116" t="s">
        <v>44</v>
      </c>
      <c r="E17" s="167">
        <f t="shared" ref="E17:E51" si="0">G17/F17</f>
        <v>18570000</v>
      </c>
      <c r="F17" s="169">
        <v>2</v>
      </c>
      <c r="G17" s="153">
        <v>37140000</v>
      </c>
      <c r="H17" s="193">
        <f t="shared" ref="H17:H68" si="1">G17</f>
        <v>37140000</v>
      </c>
      <c r="I17" s="156">
        <f>R17+R18+R19+R20+R21+R22+R23+R24+R25+R26+R27</f>
        <v>37140000</v>
      </c>
      <c r="J17" s="156">
        <f>H17-I17</f>
        <v>0</v>
      </c>
      <c r="K17" s="15"/>
      <c r="L17" s="15"/>
      <c r="M17" s="15"/>
      <c r="N17" s="16">
        <v>46061</v>
      </c>
      <c r="O17" s="202" t="s">
        <v>151</v>
      </c>
      <c r="P17" s="17" t="s">
        <v>65</v>
      </c>
      <c r="Q17" s="17" t="s">
        <v>66</v>
      </c>
      <c r="R17" s="203">
        <v>900000</v>
      </c>
      <c r="S17" s="18"/>
      <c r="T17" s="18"/>
      <c r="U17" s="159">
        <f>R17+R18+R19+R20+R21+R22+R23+R24+R25+R26+R27</f>
        <v>37140000</v>
      </c>
      <c r="W17" s="69"/>
    </row>
    <row r="18" spans="1:23" x14ac:dyDescent="0.25">
      <c r="A18" s="163"/>
      <c r="B18" s="111"/>
      <c r="C18" s="114"/>
      <c r="D18" s="117"/>
      <c r="E18" s="168"/>
      <c r="F18" s="170"/>
      <c r="G18" s="154"/>
      <c r="H18" s="194"/>
      <c r="I18" s="157"/>
      <c r="J18" s="157"/>
      <c r="K18" s="2"/>
      <c r="L18" s="2"/>
      <c r="M18" s="2"/>
      <c r="N18" s="2"/>
      <c r="O18" s="200" t="s">
        <v>152</v>
      </c>
      <c r="P18" s="10" t="s">
        <v>68</v>
      </c>
      <c r="Q18" s="10" t="s">
        <v>66</v>
      </c>
      <c r="R18" s="201">
        <v>900000</v>
      </c>
      <c r="S18" s="5"/>
      <c r="T18" s="5"/>
      <c r="U18" s="160"/>
      <c r="W18" s="69"/>
    </row>
    <row r="19" spans="1:23" x14ac:dyDescent="0.25">
      <c r="A19" s="163"/>
      <c r="B19" s="111"/>
      <c r="C19" s="114"/>
      <c r="D19" s="117"/>
      <c r="E19" s="168"/>
      <c r="F19" s="170"/>
      <c r="G19" s="154"/>
      <c r="H19" s="194"/>
      <c r="I19" s="157"/>
      <c r="J19" s="157"/>
      <c r="K19" s="2"/>
      <c r="L19" s="2"/>
      <c r="M19" s="2"/>
      <c r="N19" s="2"/>
      <c r="O19" s="200" t="s">
        <v>153</v>
      </c>
      <c r="P19" s="10" t="s">
        <v>70</v>
      </c>
      <c r="Q19" s="10" t="s">
        <v>66</v>
      </c>
      <c r="R19" s="201">
        <v>900000</v>
      </c>
      <c r="S19" s="5"/>
      <c r="T19" s="5"/>
      <c r="U19" s="160"/>
      <c r="W19" s="69"/>
    </row>
    <row r="20" spans="1:23" x14ac:dyDescent="0.25">
      <c r="A20" s="163"/>
      <c r="B20" s="111"/>
      <c r="C20" s="114"/>
      <c r="D20" s="117"/>
      <c r="E20" s="168"/>
      <c r="F20" s="170"/>
      <c r="G20" s="154"/>
      <c r="H20" s="194"/>
      <c r="I20" s="157"/>
      <c r="J20" s="157"/>
      <c r="K20" s="2"/>
      <c r="L20" s="2"/>
      <c r="M20" s="2"/>
      <c r="N20" s="2"/>
      <c r="O20" s="200" t="s">
        <v>154</v>
      </c>
      <c r="P20" s="10" t="s">
        <v>72</v>
      </c>
      <c r="Q20" s="10" t="s">
        <v>66</v>
      </c>
      <c r="R20" s="201">
        <v>700000</v>
      </c>
      <c r="S20" s="5"/>
      <c r="T20" s="5"/>
      <c r="U20" s="160"/>
    </row>
    <row r="21" spans="1:23" x14ac:dyDescent="0.25">
      <c r="A21" s="163"/>
      <c r="B21" s="111"/>
      <c r="C21" s="114"/>
      <c r="D21" s="117"/>
      <c r="E21" s="168"/>
      <c r="F21" s="170"/>
      <c r="G21" s="154"/>
      <c r="H21" s="194"/>
      <c r="I21" s="157"/>
      <c r="J21" s="157"/>
      <c r="K21" s="2"/>
      <c r="L21" s="2"/>
      <c r="M21" s="2"/>
      <c r="N21" s="2"/>
      <c r="O21" s="200" t="s">
        <v>155</v>
      </c>
      <c r="P21" s="10" t="s">
        <v>74</v>
      </c>
      <c r="Q21" s="10" t="s">
        <v>66</v>
      </c>
      <c r="R21" s="201">
        <v>700000</v>
      </c>
      <c r="S21" s="5"/>
      <c r="T21" s="5"/>
      <c r="U21" s="160"/>
    </row>
    <row r="22" spans="1:23" x14ac:dyDescent="0.25">
      <c r="A22" s="163"/>
      <c r="B22" s="111"/>
      <c r="C22" s="114"/>
      <c r="D22" s="117"/>
      <c r="E22" s="168"/>
      <c r="F22" s="170"/>
      <c r="G22" s="154"/>
      <c r="H22" s="194"/>
      <c r="I22" s="157"/>
      <c r="J22" s="157"/>
      <c r="K22" s="2"/>
      <c r="L22" s="2"/>
      <c r="M22" s="2"/>
      <c r="N22" s="2"/>
      <c r="O22" s="200" t="s">
        <v>156</v>
      </c>
      <c r="P22" s="10" t="s">
        <v>76</v>
      </c>
      <c r="Q22" s="10" t="s">
        <v>66</v>
      </c>
      <c r="R22" s="201">
        <v>700000</v>
      </c>
      <c r="S22" s="5"/>
      <c r="T22" s="5"/>
      <c r="U22" s="160"/>
    </row>
    <row r="23" spans="1:23" x14ac:dyDescent="0.25">
      <c r="A23" s="163"/>
      <c r="B23" s="111"/>
      <c r="C23" s="114"/>
      <c r="D23" s="117"/>
      <c r="E23" s="168"/>
      <c r="F23" s="170"/>
      <c r="G23" s="154"/>
      <c r="H23" s="194"/>
      <c r="I23" s="157"/>
      <c r="J23" s="157"/>
      <c r="K23" s="2"/>
      <c r="L23" s="2"/>
      <c r="M23" s="2"/>
      <c r="N23" s="9">
        <v>46065</v>
      </c>
      <c r="O23" s="200" t="s">
        <v>157</v>
      </c>
      <c r="P23" s="10" t="s">
        <v>78</v>
      </c>
      <c r="Q23" s="10" t="s">
        <v>66</v>
      </c>
      <c r="R23" s="201">
        <v>600000</v>
      </c>
      <c r="S23" s="5"/>
      <c r="T23" s="5"/>
      <c r="U23" s="160"/>
    </row>
    <row r="24" spans="1:23" x14ac:dyDescent="0.25">
      <c r="A24" s="163"/>
      <c r="B24" s="111"/>
      <c r="C24" s="114"/>
      <c r="D24" s="117"/>
      <c r="E24" s="168"/>
      <c r="F24" s="170"/>
      <c r="G24" s="154"/>
      <c r="H24" s="194"/>
      <c r="I24" s="157"/>
      <c r="J24" s="157"/>
      <c r="K24" s="2"/>
      <c r="L24" s="2"/>
      <c r="M24" s="2"/>
      <c r="N24" s="9">
        <v>46061</v>
      </c>
      <c r="O24" s="200" t="s">
        <v>158</v>
      </c>
      <c r="P24" s="10" t="s">
        <v>80</v>
      </c>
      <c r="Q24" s="10" t="s">
        <v>66</v>
      </c>
      <c r="R24" s="201">
        <v>600000</v>
      </c>
      <c r="S24" s="5"/>
      <c r="T24" s="5"/>
      <c r="U24" s="160"/>
    </row>
    <row r="25" spans="1:23" x14ac:dyDescent="0.25">
      <c r="A25" s="163"/>
      <c r="B25" s="111"/>
      <c r="C25" s="114"/>
      <c r="D25" s="117"/>
      <c r="E25" s="168"/>
      <c r="F25" s="170"/>
      <c r="G25" s="154"/>
      <c r="H25" s="194"/>
      <c r="I25" s="157"/>
      <c r="J25" s="157"/>
      <c r="K25" s="2"/>
      <c r="L25" s="2"/>
      <c r="M25" s="2"/>
      <c r="N25" s="9">
        <v>46061</v>
      </c>
      <c r="O25" s="200" t="s">
        <v>159</v>
      </c>
      <c r="P25" s="10" t="s">
        <v>81</v>
      </c>
      <c r="Q25" s="10" t="s">
        <v>66</v>
      </c>
      <c r="R25" s="201">
        <v>600000</v>
      </c>
      <c r="S25" s="5"/>
      <c r="T25" s="5"/>
      <c r="U25" s="160"/>
    </row>
    <row r="26" spans="1:23" ht="30" x14ac:dyDescent="0.25">
      <c r="A26" s="163"/>
      <c r="B26" s="111"/>
      <c r="C26" s="114"/>
      <c r="D26" s="117"/>
      <c r="E26" s="168"/>
      <c r="F26" s="170"/>
      <c r="G26" s="154"/>
      <c r="H26" s="194"/>
      <c r="I26" s="157"/>
      <c r="J26" s="157"/>
      <c r="K26" s="2"/>
      <c r="L26" s="2"/>
      <c r="M26" s="2"/>
      <c r="N26" s="9">
        <v>45997</v>
      </c>
      <c r="O26" s="200" t="s">
        <v>160</v>
      </c>
      <c r="P26" s="10" t="s">
        <v>94</v>
      </c>
      <c r="Q26" s="10" t="s">
        <v>96</v>
      </c>
      <c r="R26" s="210">
        <v>28905000</v>
      </c>
      <c r="S26" s="5"/>
      <c r="T26" s="5"/>
      <c r="U26" s="160"/>
    </row>
    <row r="27" spans="1:23" ht="30.75" thickBot="1" x14ac:dyDescent="0.3">
      <c r="A27" s="164"/>
      <c r="B27" s="112"/>
      <c r="C27" s="115"/>
      <c r="D27" s="118"/>
      <c r="E27" s="173"/>
      <c r="F27" s="174"/>
      <c r="G27" s="155"/>
      <c r="H27" s="195"/>
      <c r="I27" s="158"/>
      <c r="J27" s="158"/>
      <c r="K27" s="19"/>
      <c r="L27" s="19"/>
      <c r="M27" s="19"/>
      <c r="N27" s="25">
        <v>45967</v>
      </c>
      <c r="O27" s="204" t="s">
        <v>161</v>
      </c>
      <c r="P27" s="20" t="s">
        <v>162</v>
      </c>
      <c r="Q27" s="20" t="s">
        <v>85</v>
      </c>
      <c r="R27" s="211">
        <v>1635000</v>
      </c>
      <c r="S27" s="21"/>
      <c r="T27" s="21"/>
      <c r="U27" s="161"/>
    </row>
    <row r="28" spans="1:23" ht="30.75" thickBot="1" x14ac:dyDescent="0.3">
      <c r="A28" s="162">
        <v>3</v>
      </c>
      <c r="B28" s="165" t="s">
        <v>28</v>
      </c>
      <c r="C28" s="113" t="s">
        <v>20</v>
      </c>
      <c r="D28" s="116" t="s">
        <v>43</v>
      </c>
      <c r="E28" s="167">
        <f t="shared" si="0"/>
        <v>17770000</v>
      </c>
      <c r="F28" s="169">
        <v>2</v>
      </c>
      <c r="G28" s="153">
        <v>35540000</v>
      </c>
      <c r="H28" s="193">
        <f t="shared" si="1"/>
        <v>35540000</v>
      </c>
      <c r="I28" s="153">
        <f>+R28+R29+R30+R31+R32+R33+R34+R35+R36+R37+R38+R39</f>
        <v>34689700</v>
      </c>
      <c r="J28" s="153">
        <f t="shared" ref="J28:J86" si="2">H28-I28</f>
        <v>850300</v>
      </c>
      <c r="K28" s="15"/>
      <c r="L28" s="15"/>
      <c r="M28" s="15"/>
      <c r="N28" s="9">
        <v>45997</v>
      </c>
      <c r="O28" s="200" t="s">
        <v>160</v>
      </c>
      <c r="P28" s="10" t="s">
        <v>94</v>
      </c>
      <c r="Q28" s="10" t="s">
        <v>96</v>
      </c>
      <c r="R28" s="210">
        <v>14589700</v>
      </c>
      <c r="S28" s="18"/>
      <c r="T28" s="18"/>
      <c r="U28" s="171">
        <f>R28+R29+R30+R31+R32+R33+R34+R35+R36+R37+R38+R39</f>
        <v>34689700</v>
      </c>
    </row>
    <row r="29" spans="1:23" x14ac:dyDescent="0.25">
      <c r="A29" s="163"/>
      <c r="B29" s="166"/>
      <c r="C29" s="114"/>
      <c r="D29" s="117"/>
      <c r="E29" s="168"/>
      <c r="F29" s="170"/>
      <c r="G29" s="154"/>
      <c r="H29" s="194"/>
      <c r="I29" s="154"/>
      <c r="J29" s="154"/>
      <c r="K29" s="12"/>
      <c r="L29" s="12"/>
      <c r="M29" s="12"/>
      <c r="N29" s="29">
        <v>46061</v>
      </c>
      <c r="O29" s="202" t="s">
        <v>163</v>
      </c>
      <c r="P29" s="17" t="s">
        <v>65</v>
      </c>
      <c r="Q29" s="17" t="s">
        <v>66</v>
      </c>
      <c r="R29" s="212">
        <v>900000</v>
      </c>
      <c r="S29" s="14"/>
      <c r="T29" s="14"/>
      <c r="U29" s="172"/>
    </row>
    <row r="30" spans="1:23" x14ac:dyDescent="0.25">
      <c r="A30" s="163"/>
      <c r="B30" s="166"/>
      <c r="C30" s="114"/>
      <c r="D30" s="117"/>
      <c r="E30" s="168"/>
      <c r="F30" s="170"/>
      <c r="G30" s="154"/>
      <c r="H30" s="194"/>
      <c r="I30" s="154"/>
      <c r="J30" s="154"/>
      <c r="K30" s="12"/>
      <c r="L30" s="12"/>
      <c r="M30" s="12"/>
      <c r="N30" s="9">
        <v>46061</v>
      </c>
      <c r="O30" s="213" t="s">
        <v>164</v>
      </c>
      <c r="P30" s="10" t="s">
        <v>68</v>
      </c>
      <c r="Q30" s="10" t="s">
        <v>66</v>
      </c>
      <c r="R30" s="214">
        <v>900000</v>
      </c>
      <c r="S30" s="14"/>
      <c r="T30" s="14"/>
      <c r="U30" s="172"/>
    </row>
    <row r="31" spans="1:23" x14ac:dyDescent="0.25">
      <c r="A31" s="163"/>
      <c r="B31" s="166"/>
      <c r="C31" s="114"/>
      <c r="D31" s="117"/>
      <c r="E31" s="168"/>
      <c r="F31" s="170"/>
      <c r="G31" s="154"/>
      <c r="H31" s="194"/>
      <c r="I31" s="154"/>
      <c r="J31" s="154"/>
      <c r="K31" s="12"/>
      <c r="L31" s="12"/>
      <c r="M31" s="12"/>
      <c r="N31" s="9">
        <v>46061</v>
      </c>
      <c r="O31" s="213" t="s">
        <v>165</v>
      </c>
      <c r="P31" s="10" t="s">
        <v>70</v>
      </c>
      <c r="Q31" s="10" t="s">
        <v>66</v>
      </c>
      <c r="R31" s="214">
        <v>900000</v>
      </c>
      <c r="S31" s="14"/>
      <c r="T31" s="14"/>
      <c r="U31" s="172"/>
    </row>
    <row r="32" spans="1:23" x14ac:dyDescent="0.25">
      <c r="A32" s="163"/>
      <c r="B32" s="166"/>
      <c r="C32" s="114"/>
      <c r="D32" s="117"/>
      <c r="E32" s="168"/>
      <c r="F32" s="170"/>
      <c r="G32" s="154"/>
      <c r="H32" s="194"/>
      <c r="I32" s="154"/>
      <c r="J32" s="154"/>
      <c r="K32" s="12"/>
      <c r="L32" s="12"/>
      <c r="M32" s="12"/>
      <c r="N32" s="9">
        <v>46061</v>
      </c>
      <c r="O32" s="213" t="s">
        <v>166</v>
      </c>
      <c r="P32" s="10" t="s">
        <v>72</v>
      </c>
      <c r="Q32" s="10" t="s">
        <v>66</v>
      </c>
      <c r="R32" s="214">
        <v>700000</v>
      </c>
      <c r="S32" s="14"/>
      <c r="T32" s="14"/>
      <c r="U32" s="172"/>
    </row>
    <row r="33" spans="1:21" x14ac:dyDescent="0.25">
      <c r="A33" s="163"/>
      <c r="B33" s="166"/>
      <c r="C33" s="114"/>
      <c r="D33" s="117"/>
      <c r="E33" s="168"/>
      <c r="F33" s="170"/>
      <c r="G33" s="154"/>
      <c r="H33" s="194"/>
      <c r="I33" s="154"/>
      <c r="J33" s="154"/>
      <c r="K33" s="12"/>
      <c r="L33" s="12"/>
      <c r="M33" s="12"/>
      <c r="N33" s="9">
        <v>46061</v>
      </c>
      <c r="O33" s="213" t="s">
        <v>167</v>
      </c>
      <c r="P33" s="10" t="s">
        <v>74</v>
      </c>
      <c r="Q33" s="10" t="s">
        <v>66</v>
      </c>
      <c r="R33" s="214">
        <v>700000</v>
      </c>
      <c r="S33" s="14"/>
      <c r="T33" s="14"/>
      <c r="U33" s="172"/>
    </row>
    <row r="34" spans="1:21" x14ac:dyDescent="0.25">
      <c r="A34" s="163"/>
      <c r="B34" s="166"/>
      <c r="C34" s="114"/>
      <c r="D34" s="117"/>
      <c r="E34" s="168"/>
      <c r="F34" s="170"/>
      <c r="G34" s="154"/>
      <c r="H34" s="194"/>
      <c r="I34" s="154"/>
      <c r="J34" s="154"/>
      <c r="K34" s="12"/>
      <c r="L34" s="12"/>
      <c r="M34" s="12"/>
      <c r="N34" s="9">
        <v>46061</v>
      </c>
      <c r="O34" s="213" t="s">
        <v>168</v>
      </c>
      <c r="P34" s="10" t="s">
        <v>76</v>
      </c>
      <c r="Q34" s="10" t="s">
        <v>66</v>
      </c>
      <c r="R34" s="214">
        <v>700000</v>
      </c>
      <c r="S34" s="14"/>
      <c r="T34" s="14"/>
      <c r="U34" s="172"/>
    </row>
    <row r="35" spans="1:21" x14ac:dyDescent="0.25">
      <c r="A35" s="163"/>
      <c r="B35" s="166"/>
      <c r="C35" s="114"/>
      <c r="D35" s="117"/>
      <c r="E35" s="168"/>
      <c r="F35" s="170"/>
      <c r="G35" s="154"/>
      <c r="H35" s="194"/>
      <c r="I35" s="154"/>
      <c r="J35" s="154"/>
      <c r="K35" s="12"/>
      <c r="L35" s="12"/>
      <c r="M35" s="12"/>
      <c r="N35" s="9">
        <v>46061</v>
      </c>
      <c r="O35" s="213" t="s">
        <v>169</v>
      </c>
      <c r="P35" s="10" t="s">
        <v>78</v>
      </c>
      <c r="Q35" s="10" t="s">
        <v>66</v>
      </c>
      <c r="R35" s="214">
        <v>600000</v>
      </c>
      <c r="S35" s="14"/>
      <c r="T35" s="14"/>
      <c r="U35" s="172"/>
    </row>
    <row r="36" spans="1:21" x14ac:dyDescent="0.25">
      <c r="A36" s="163"/>
      <c r="B36" s="166"/>
      <c r="C36" s="114"/>
      <c r="D36" s="117"/>
      <c r="E36" s="168"/>
      <c r="F36" s="170"/>
      <c r="G36" s="154"/>
      <c r="H36" s="194"/>
      <c r="I36" s="154"/>
      <c r="J36" s="154"/>
      <c r="K36" s="12"/>
      <c r="L36" s="12"/>
      <c r="M36" s="12"/>
      <c r="N36" s="9">
        <v>46061</v>
      </c>
      <c r="O36" s="213" t="s">
        <v>170</v>
      </c>
      <c r="P36" s="10" t="s">
        <v>80</v>
      </c>
      <c r="Q36" s="10" t="s">
        <v>66</v>
      </c>
      <c r="R36" s="214">
        <v>600000</v>
      </c>
      <c r="S36" s="14"/>
      <c r="T36" s="14"/>
      <c r="U36" s="172"/>
    </row>
    <row r="37" spans="1:21" x14ac:dyDescent="0.25">
      <c r="A37" s="163"/>
      <c r="B37" s="166"/>
      <c r="C37" s="114"/>
      <c r="D37" s="117"/>
      <c r="E37" s="168"/>
      <c r="F37" s="170"/>
      <c r="G37" s="154"/>
      <c r="H37" s="194"/>
      <c r="I37" s="154"/>
      <c r="J37" s="154"/>
      <c r="K37" s="12"/>
      <c r="L37" s="12"/>
      <c r="M37" s="12"/>
      <c r="N37" s="9">
        <v>46061</v>
      </c>
      <c r="O37" s="213" t="s">
        <v>171</v>
      </c>
      <c r="P37" s="10" t="s">
        <v>81</v>
      </c>
      <c r="Q37" s="10" t="s">
        <v>66</v>
      </c>
      <c r="R37" s="214">
        <v>600000</v>
      </c>
      <c r="S37" s="14"/>
      <c r="T37" s="14"/>
      <c r="U37" s="172"/>
    </row>
    <row r="38" spans="1:21" x14ac:dyDescent="0.25">
      <c r="A38" s="163"/>
      <c r="B38" s="166"/>
      <c r="C38" s="114"/>
      <c r="D38" s="117"/>
      <c r="E38" s="168"/>
      <c r="F38" s="170"/>
      <c r="G38" s="154"/>
      <c r="H38" s="194"/>
      <c r="I38" s="154"/>
      <c r="J38" s="154"/>
      <c r="K38" s="12"/>
      <c r="L38" s="12"/>
      <c r="M38" s="12"/>
      <c r="N38" s="28">
        <v>46021</v>
      </c>
      <c r="O38" s="213" t="s">
        <v>172</v>
      </c>
      <c r="P38" s="13" t="s">
        <v>83</v>
      </c>
      <c r="Q38" s="13" t="s">
        <v>173</v>
      </c>
      <c r="R38" s="214">
        <v>9000000</v>
      </c>
      <c r="S38" s="14"/>
      <c r="T38" s="14"/>
      <c r="U38" s="172"/>
    </row>
    <row r="39" spans="1:21" ht="47.25" customHeight="1" thickBot="1" x14ac:dyDescent="0.3">
      <c r="A39" s="163"/>
      <c r="B39" s="166"/>
      <c r="C39" s="114"/>
      <c r="D39" s="117"/>
      <c r="E39" s="168"/>
      <c r="F39" s="170"/>
      <c r="G39" s="154"/>
      <c r="H39" s="194"/>
      <c r="I39" s="154"/>
      <c r="J39" s="154"/>
      <c r="K39" s="53"/>
      <c r="L39" s="53"/>
      <c r="M39" s="53"/>
      <c r="N39" s="66">
        <v>46010</v>
      </c>
      <c r="O39" s="215" t="s">
        <v>175</v>
      </c>
      <c r="P39" s="67" t="s">
        <v>174</v>
      </c>
      <c r="Q39" s="54" t="s">
        <v>93</v>
      </c>
      <c r="R39" s="216">
        <v>4500000</v>
      </c>
      <c r="S39" s="55"/>
      <c r="T39" s="55"/>
      <c r="U39" s="172"/>
    </row>
    <row r="40" spans="1:21" ht="77.25" thickBot="1" x14ac:dyDescent="0.3">
      <c r="A40" s="39">
        <v>4</v>
      </c>
      <c r="B40" s="40" t="s">
        <v>29</v>
      </c>
      <c r="C40" s="41" t="s">
        <v>20</v>
      </c>
      <c r="D40" s="42" t="s">
        <v>44</v>
      </c>
      <c r="E40" s="43">
        <f t="shared" si="0"/>
        <v>18570000</v>
      </c>
      <c r="F40" s="44">
        <v>2</v>
      </c>
      <c r="G40" s="43">
        <v>37140000</v>
      </c>
      <c r="H40" s="196">
        <f t="shared" si="1"/>
        <v>37140000</v>
      </c>
      <c r="I40" s="45">
        <f t="shared" ref="I40:I51" si="3">R40</f>
        <v>0</v>
      </c>
      <c r="J40" s="45">
        <f t="shared" si="2"/>
        <v>37140000</v>
      </c>
      <c r="K40" s="46"/>
      <c r="L40" s="46"/>
      <c r="M40" s="46"/>
      <c r="N40" s="68"/>
      <c r="O40" s="46"/>
      <c r="P40" s="47"/>
      <c r="Q40" s="47"/>
      <c r="R40" s="48"/>
      <c r="S40" s="48"/>
      <c r="T40" s="48"/>
      <c r="U40" s="49"/>
    </row>
    <row r="41" spans="1:21" ht="135.75" thickBot="1" x14ac:dyDescent="0.3">
      <c r="A41" s="39">
        <v>5</v>
      </c>
      <c r="B41" s="40" t="s">
        <v>30</v>
      </c>
      <c r="C41" s="57" t="s">
        <v>22</v>
      </c>
      <c r="D41" s="42" t="s">
        <v>45</v>
      </c>
      <c r="E41" s="43">
        <f t="shared" si="0"/>
        <v>30455400</v>
      </c>
      <c r="F41" s="44">
        <v>1</v>
      </c>
      <c r="G41" s="43">
        <v>30455400</v>
      </c>
      <c r="H41" s="196">
        <f t="shared" si="1"/>
        <v>30455400</v>
      </c>
      <c r="I41" s="45">
        <f t="shared" si="3"/>
        <v>0</v>
      </c>
      <c r="J41" s="45">
        <f t="shared" si="2"/>
        <v>30455400</v>
      </c>
      <c r="K41" s="46"/>
      <c r="L41" s="46"/>
      <c r="M41" s="46"/>
      <c r="N41" s="46"/>
      <c r="O41" s="46"/>
      <c r="P41" s="47"/>
      <c r="Q41" s="47"/>
      <c r="R41" s="48"/>
      <c r="S41" s="48"/>
      <c r="T41" s="48"/>
      <c r="U41" s="49"/>
    </row>
    <row r="42" spans="1:21" ht="30.75" thickBot="1" x14ac:dyDescent="0.3">
      <c r="A42" s="50">
        <v>6</v>
      </c>
      <c r="B42" s="51" t="s">
        <v>31</v>
      </c>
      <c r="C42" s="52" t="s">
        <v>23</v>
      </c>
      <c r="D42" s="4"/>
      <c r="E42" s="36">
        <f t="shared" si="0"/>
        <v>10165800</v>
      </c>
      <c r="F42" s="3">
        <v>1</v>
      </c>
      <c r="G42" s="36">
        <v>10165800</v>
      </c>
      <c r="H42" s="197">
        <f t="shared" si="1"/>
        <v>10165800</v>
      </c>
      <c r="I42" s="37">
        <f t="shared" si="3"/>
        <v>0</v>
      </c>
      <c r="J42" s="37">
        <f t="shared" si="2"/>
        <v>10165800</v>
      </c>
      <c r="K42" s="53"/>
      <c r="L42" s="53"/>
      <c r="M42" s="53"/>
      <c r="N42" s="53"/>
      <c r="O42" s="53"/>
      <c r="P42" s="54"/>
      <c r="Q42" s="54"/>
      <c r="R42" s="55"/>
      <c r="S42" s="55"/>
      <c r="T42" s="55"/>
      <c r="U42" s="56"/>
    </row>
    <row r="43" spans="1:21" ht="77.25" thickBot="1" x14ac:dyDescent="0.3">
      <c r="A43" s="39">
        <v>7</v>
      </c>
      <c r="B43" s="40" t="s">
        <v>32</v>
      </c>
      <c r="C43" s="41" t="s">
        <v>21</v>
      </c>
      <c r="D43" s="42" t="s">
        <v>43</v>
      </c>
      <c r="E43" s="43">
        <f t="shared" si="0"/>
        <v>14860000</v>
      </c>
      <c r="F43" s="44">
        <v>2</v>
      </c>
      <c r="G43" s="43">
        <v>29720000</v>
      </c>
      <c r="H43" s="196">
        <f t="shared" si="1"/>
        <v>29720000</v>
      </c>
      <c r="I43" s="45">
        <f t="shared" si="3"/>
        <v>0</v>
      </c>
      <c r="J43" s="45">
        <f t="shared" si="2"/>
        <v>29720000</v>
      </c>
      <c r="K43" s="46"/>
      <c r="L43" s="46"/>
      <c r="M43" s="46"/>
      <c r="N43" s="46"/>
      <c r="O43" s="46"/>
      <c r="P43" s="47"/>
      <c r="Q43" s="47"/>
      <c r="R43" s="48"/>
      <c r="S43" s="48"/>
      <c r="T43" s="48"/>
      <c r="U43" s="49"/>
    </row>
    <row r="44" spans="1:21" ht="64.5" thickBot="1" x14ac:dyDescent="0.3">
      <c r="A44" s="50">
        <v>8</v>
      </c>
      <c r="B44" s="51" t="s">
        <v>33</v>
      </c>
      <c r="C44" s="52" t="s">
        <v>20</v>
      </c>
      <c r="D44" s="4" t="s">
        <v>46</v>
      </c>
      <c r="E44" s="36">
        <f t="shared" si="0"/>
        <v>17670000</v>
      </c>
      <c r="F44" s="3">
        <v>2</v>
      </c>
      <c r="G44" s="36">
        <v>35340000</v>
      </c>
      <c r="H44" s="197">
        <f t="shared" si="1"/>
        <v>35340000</v>
      </c>
      <c r="I44" s="37">
        <f t="shared" si="3"/>
        <v>0</v>
      </c>
      <c r="J44" s="37">
        <f t="shared" si="2"/>
        <v>35340000</v>
      </c>
      <c r="K44" s="53"/>
      <c r="L44" s="53"/>
      <c r="M44" s="53"/>
      <c r="N44" s="53"/>
      <c r="O44" s="53"/>
      <c r="P44" s="54"/>
      <c r="Q44" s="54"/>
      <c r="R44" s="55"/>
      <c r="S44" s="55"/>
      <c r="T44" s="55"/>
      <c r="U44" s="56"/>
    </row>
    <row r="45" spans="1:21" ht="90.75" thickBot="1" x14ac:dyDescent="0.3">
      <c r="A45" s="39">
        <v>9</v>
      </c>
      <c r="B45" s="40" t="s">
        <v>34</v>
      </c>
      <c r="C45" s="41" t="s">
        <v>21</v>
      </c>
      <c r="D45" s="42" t="s">
        <v>43</v>
      </c>
      <c r="E45" s="43">
        <f t="shared" si="0"/>
        <v>14860000</v>
      </c>
      <c r="F45" s="44">
        <v>2</v>
      </c>
      <c r="G45" s="43">
        <v>29720000</v>
      </c>
      <c r="H45" s="196">
        <f t="shared" si="1"/>
        <v>29720000</v>
      </c>
      <c r="I45" s="45">
        <f t="shared" si="3"/>
        <v>0</v>
      </c>
      <c r="J45" s="45">
        <f t="shared" si="2"/>
        <v>29720000</v>
      </c>
      <c r="K45" s="46"/>
      <c r="L45" s="46"/>
      <c r="M45" s="46"/>
      <c r="N45" s="46"/>
      <c r="O45" s="46"/>
      <c r="P45" s="47"/>
      <c r="Q45" s="47"/>
      <c r="R45" s="48"/>
      <c r="S45" s="48"/>
      <c r="T45" s="48"/>
      <c r="U45" s="49"/>
    </row>
    <row r="46" spans="1:21" ht="105.75" thickBot="1" x14ac:dyDescent="0.3">
      <c r="A46" s="50">
        <v>10</v>
      </c>
      <c r="B46" s="51" t="s">
        <v>35</v>
      </c>
      <c r="C46" s="52" t="s">
        <v>20</v>
      </c>
      <c r="D46" s="4" t="s">
        <v>47</v>
      </c>
      <c r="E46" s="36">
        <f t="shared" si="0"/>
        <v>17670000</v>
      </c>
      <c r="F46" s="3">
        <v>2</v>
      </c>
      <c r="G46" s="36">
        <v>35340000</v>
      </c>
      <c r="H46" s="197">
        <f t="shared" si="1"/>
        <v>35340000</v>
      </c>
      <c r="I46" s="37">
        <f t="shared" si="3"/>
        <v>0</v>
      </c>
      <c r="J46" s="37">
        <f t="shared" si="2"/>
        <v>35340000</v>
      </c>
      <c r="K46" s="53"/>
      <c r="L46" s="53"/>
      <c r="M46" s="53"/>
      <c r="N46" s="53"/>
      <c r="O46" s="53"/>
      <c r="P46" s="54"/>
      <c r="Q46" s="54"/>
      <c r="R46" s="55"/>
      <c r="S46" s="55"/>
      <c r="T46" s="55"/>
      <c r="U46" s="56"/>
    </row>
    <row r="47" spans="1:21" ht="90.75" thickBot="1" x14ac:dyDescent="0.3">
      <c r="A47" s="39">
        <v>11</v>
      </c>
      <c r="B47" s="40" t="s">
        <v>36</v>
      </c>
      <c r="C47" s="41" t="s">
        <v>21</v>
      </c>
      <c r="D47" s="42" t="s">
        <v>43</v>
      </c>
      <c r="E47" s="43">
        <f t="shared" si="0"/>
        <v>14860000</v>
      </c>
      <c r="F47" s="44">
        <v>2</v>
      </c>
      <c r="G47" s="43">
        <v>29720000</v>
      </c>
      <c r="H47" s="196">
        <f t="shared" si="1"/>
        <v>29720000</v>
      </c>
      <c r="I47" s="45">
        <f t="shared" si="3"/>
        <v>0</v>
      </c>
      <c r="J47" s="45">
        <f t="shared" si="2"/>
        <v>29720000</v>
      </c>
      <c r="K47" s="46"/>
      <c r="L47" s="46"/>
      <c r="M47" s="46"/>
      <c r="N47" s="46"/>
      <c r="O47" s="46"/>
      <c r="P47" s="47"/>
      <c r="Q47" s="47"/>
      <c r="R47" s="48"/>
      <c r="S47" s="48"/>
      <c r="T47" s="48"/>
      <c r="U47" s="49"/>
    </row>
    <row r="48" spans="1:21" ht="105.75" thickBot="1" x14ac:dyDescent="0.3">
      <c r="A48" s="39">
        <v>12</v>
      </c>
      <c r="B48" s="40" t="s">
        <v>37</v>
      </c>
      <c r="C48" s="41" t="s">
        <v>22</v>
      </c>
      <c r="D48" s="42" t="s">
        <v>45</v>
      </c>
      <c r="E48" s="43">
        <f t="shared" si="0"/>
        <v>30455400</v>
      </c>
      <c r="F48" s="44">
        <v>1</v>
      </c>
      <c r="G48" s="43">
        <v>30455400</v>
      </c>
      <c r="H48" s="196">
        <f t="shared" si="1"/>
        <v>30455400</v>
      </c>
      <c r="I48" s="45">
        <f t="shared" si="3"/>
        <v>0</v>
      </c>
      <c r="J48" s="45">
        <f t="shared" si="2"/>
        <v>30455400</v>
      </c>
      <c r="K48" s="46"/>
      <c r="L48" s="46"/>
      <c r="M48" s="46"/>
      <c r="N48" s="46"/>
      <c r="O48" s="46"/>
      <c r="P48" s="47"/>
      <c r="Q48" s="47"/>
      <c r="R48" s="48"/>
      <c r="S48" s="48"/>
      <c r="T48" s="48"/>
      <c r="U48" s="49"/>
    </row>
    <row r="49" spans="1:21" ht="77.25" thickBot="1" x14ac:dyDescent="0.3">
      <c r="A49" s="39">
        <v>13</v>
      </c>
      <c r="B49" s="40" t="s">
        <v>38</v>
      </c>
      <c r="C49" s="41" t="s">
        <v>21</v>
      </c>
      <c r="D49" s="42" t="s">
        <v>43</v>
      </c>
      <c r="E49" s="43">
        <f t="shared" si="0"/>
        <v>17770000</v>
      </c>
      <c r="F49" s="44">
        <v>2</v>
      </c>
      <c r="G49" s="43">
        <v>35540000</v>
      </c>
      <c r="H49" s="196">
        <f t="shared" si="1"/>
        <v>35540000</v>
      </c>
      <c r="I49" s="45">
        <f t="shared" si="3"/>
        <v>0</v>
      </c>
      <c r="J49" s="45">
        <f t="shared" si="2"/>
        <v>35540000</v>
      </c>
      <c r="K49" s="46"/>
      <c r="L49" s="46"/>
      <c r="M49" s="46"/>
      <c r="N49" s="46"/>
      <c r="O49" s="46"/>
      <c r="P49" s="47"/>
      <c r="Q49" s="47"/>
      <c r="R49" s="48"/>
      <c r="S49" s="48"/>
      <c r="T49" s="48"/>
      <c r="U49" s="49"/>
    </row>
    <row r="50" spans="1:21" ht="90.75" thickBot="1" x14ac:dyDescent="0.3">
      <c r="A50" s="39">
        <v>14</v>
      </c>
      <c r="B50" s="40" t="s">
        <v>39</v>
      </c>
      <c r="C50" s="41" t="s">
        <v>20</v>
      </c>
      <c r="D50" s="42" t="s">
        <v>43</v>
      </c>
      <c r="E50" s="43">
        <f t="shared" si="0"/>
        <v>17770000</v>
      </c>
      <c r="F50" s="44">
        <v>2</v>
      </c>
      <c r="G50" s="43">
        <v>35540000</v>
      </c>
      <c r="H50" s="196">
        <f t="shared" si="1"/>
        <v>35540000</v>
      </c>
      <c r="I50" s="45">
        <f t="shared" si="3"/>
        <v>0</v>
      </c>
      <c r="J50" s="45">
        <f t="shared" si="2"/>
        <v>35540000</v>
      </c>
      <c r="K50" s="46"/>
      <c r="L50" s="46"/>
      <c r="M50" s="46"/>
      <c r="N50" s="46"/>
      <c r="O50" s="46"/>
      <c r="P50" s="47"/>
      <c r="Q50" s="47"/>
      <c r="R50" s="48"/>
      <c r="S50" s="48"/>
      <c r="T50" s="48"/>
      <c r="U50" s="49"/>
    </row>
    <row r="51" spans="1:21" ht="115.5" thickBot="1" x14ac:dyDescent="0.3">
      <c r="A51" s="39">
        <v>15</v>
      </c>
      <c r="B51" s="40" t="s">
        <v>40</v>
      </c>
      <c r="C51" s="41" t="s">
        <v>41</v>
      </c>
      <c r="D51" s="42" t="s">
        <v>48</v>
      </c>
      <c r="E51" s="43">
        <f t="shared" si="0"/>
        <v>18652953</v>
      </c>
      <c r="F51" s="44">
        <v>2</v>
      </c>
      <c r="G51" s="43">
        <v>37305906</v>
      </c>
      <c r="H51" s="196">
        <f t="shared" si="1"/>
        <v>37305906</v>
      </c>
      <c r="I51" s="45">
        <f t="shared" si="3"/>
        <v>0</v>
      </c>
      <c r="J51" s="45">
        <f t="shared" si="2"/>
        <v>37305906</v>
      </c>
      <c r="K51" s="46"/>
      <c r="L51" s="46"/>
      <c r="M51" s="46"/>
      <c r="N51" s="46"/>
      <c r="O51" s="46"/>
      <c r="P51" s="47"/>
      <c r="Q51" s="47"/>
      <c r="R51" s="48"/>
      <c r="S51" s="48"/>
      <c r="T51" s="48"/>
      <c r="U51" s="49"/>
    </row>
    <row r="52" spans="1:21" ht="45" x14ac:dyDescent="0.25">
      <c r="A52" s="98" t="s">
        <v>50</v>
      </c>
      <c r="B52" s="99"/>
      <c r="C52" s="119" t="s">
        <v>51</v>
      </c>
      <c r="D52" s="121">
        <v>1</v>
      </c>
      <c r="E52" s="153">
        <v>8000000</v>
      </c>
      <c r="F52" s="132">
        <v>3</v>
      </c>
      <c r="G52" s="153">
        <f>E52*F52</f>
        <v>24000000</v>
      </c>
      <c r="H52" s="193">
        <f t="shared" si="1"/>
        <v>24000000</v>
      </c>
      <c r="I52" s="153">
        <f>R52+R53</f>
        <v>16000000</v>
      </c>
      <c r="J52" s="153">
        <f t="shared" si="2"/>
        <v>8000000</v>
      </c>
      <c r="K52" s="15"/>
      <c r="L52" s="15"/>
      <c r="M52" s="15"/>
      <c r="N52" s="30">
        <v>46059</v>
      </c>
      <c r="O52" s="206" t="s">
        <v>97</v>
      </c>
      <c r="P52" s="176" t="s">
        <v>98</v>
      </c>
      <c r="Q52" s="70" t="s">
        <v>99</v>
      </c>
      <c r="R52" s="207">
        <v>8000000</v>
      </c>
      <c r="S52" s="31"/>
      <c r="T52" s="31"/>
      <c r="U52" s="171">
        <f>R52+R53</f>
        <v>16000000</v>
      </c>
    </row>
    <row r="53" spans="1:21" ht="45.75" thickBot="1" x14ac:dyDescent="0.3">
      <c r="A53" s="100"/>
      <c r="B53" s="101"/>
      <c r="C53" s="120"/>
      <c r="D53" s="122"/>
      <c r="E53" s="155"/>
      <c r="F53" s="134"/>
      <c r="G53" s="155"/>
      <c r="H53" s="195"/>
      <c r="I53" s="155"/>
      <c r="J53" s="155"/>
      <c r="K53" s="19"/>
      <c r="L53" s="19"/>
      <c r="M53" s="19"/>
      <c r="N53" s="32">
        <v>46065</v>
      </c>
      <c r="O53" s="217" t="s">
        <v>176</v>
      </c>
      <c r="P53" s="177"/>
      <c r="Q53" s="71" t="s">
        <v>197</v>
      </c>
      <c r="R53" s="218">
        <v>8000000</v>
      </c>
      <c r="S53" s="33"/>
      <c r="T53" s="33"/>
      <c r="U53" s="175"/>
    </row>
    <row r="54" spans="1:21" ht="45" x14ac:dyDescent="0.25">
      <c r="A54" s="100"/>
      <c r="B54" s="101"/>
      <c r="C54" s="119" t="s">
        <v>52</v>
      </c>
      <c r="D54" s="121">
        <v>1</v>
      </c>
      <c r="E54" s="153">
        <v>6000000</v>
      </c>
      <c r="F54" s="132">
        <v>3</v>
      </c>
      <c r="G54" s="153">
        <f t="shared" ref="G54:G78" si="4">E54*F54</f>
        <v>18000000</v>
      </c>
      <c r="H54" s="193">
        <f t="shared" si="1"/>
        <v>18000000</v>
      </c>
      <c r="I54" s="153">
        <f>R54+R55</f>
        <v>12000000</v>
      </c>
      <c r="J54" s="153">
        <f t="shared" si="2"/>
        <v>6000000</v>
      </c>
      <c r="K54" s="15"/>
      <c r="L54" s="15"/>
      <c r="M54" s="15"/>
      <c r="N54" s="30">
        <v>46060</v>
      </c>
      <c r="O54" s="206" t="s">
        <v>100</v>
      </c>
      <c r="P54" s="176" t="s">
        <v>101</v>
      </c>
      <c r="Q54" s="70" t="s">
        <v>102</v>
      </c>
      <c r="R54" s="207">
        <v>6000000</v>
      </c>
      <c r="S54" s="31"/>
      <c r="T54" s="31"/>
      <c r="U54" s="171">
        <f>R54+R55</f>
        <v>12000000</v>
      </c>
    </row>
    <row r="55" spans="1:21" ht="45.75" thickBot="1" x14ac:dyDescent="0.3">
      <c r="A55" s="100"/>
      <c r="B55" s="101"/>
      <c r="C55" s="120"/>
      <c r="D55" s="122"/>
      <c r="E55" s="155"/>
      <c r="F55" s="134"/>
      <c r="G55" s="155"/>
      <c r="H55" s="195"/>
      <c r="I55" s="155"/>
      <c r="J55" s="155"/>
      <c r="K55" s="19"/>
      <c r="L55" s="19"/>
      <c r="M55" s="19"/>
      <c r="N55" s="32">
        <v>46062</v>
      </c>
      <c r="O55" s="217" t="s">
        <v>177</v>
      </c>
      <c r="P55" s="177"/>
      <c r="Q55" s="71" t="s">
        <v>198</v>
      </c>
      <c r="R55" s="218">
        <v>6000000</v>
      </c>
      <c r="S55" s="33"/>
      <c r="T55" s="33"/>
      <c r="U55" s="175"/>
    </row>
    <row r="56" spans="1:21" ht="45" x14ac:dyDescent="0.25">
      <c r="A56" s="100"/>
      <c r="B56" s="101"/>
      <c r="C56" s="119" t="s">
        <v>53</v>
      </c>
      <c r="D56" s="121">
        <v>1</v>
      </c>
      <c r="E56" s="153">
        <v>6000000</v>
      </c>
      <c r="F56" s="132">
        <v>3</v>
      </c>
      <c r="G56" s="153">
        <f t="shared" si="4"/>
        <v>18000000</v>
      </c>
      <c r="H56" s="193">
        <f t="shared" si="1"/>
        <v>18000000</v>
      </c>
      <c r="I56" s="153">
        <f>R56+R57</f>
        <v>12000000</v>
      </c>
      <c r="J56" s="153">
        <f t="shared" si="2"/>
        <v>6000000</v>
      </c>
      <c r="K56" s="15"/>
      <c r="L56" s="15"/>
      <c r="M56" s="15"/>
      <c r="N56" s="30">
        <v>46060</v>
      </c>
      <c r="O56" s="206" t="s">
        <v>103</v>
      </c>
      <c r="P56" s="176" t="s">
        <v>104</v>
      </c>
      <c r="Q56" s="70" t="s">
        <v>105</v>
      </c>
      <c r="R56" s="207">
        <v>6000000</v>
      </c>
      <c r="S56" s="31"/>
      <c r="T56" s="31"/>
      <c r="U56" s="171">
        <f>R56+R57</f>
        <v>12000000</v>
      </c>
    </row>
    <row r="57" spans="1:21" ht="45.75" thickBot="1" x14ac:dyDescent="0.3">
      <c r="A57" s="100"/>
      <c r="B57" s="101"/>
      <c r="C57" s="120"/>
      <c r="D57" s="122"/>
      <c r="E57" s="155"/>
      <c r="F57" s="134"/>
      <c r="G57" s="155"/>
      <c r="H57" s="195"/>
      <c r="I57" s="155"/>
      <c r="J57" s="155"/>
      <c r="K57" s="27"/>
      <c r="L57" s="27"/>
      <c r="M57" s="27"/>
      <c r="N57" s="34">
        <v>46062</v>
      </c>
      <c r="O57" s="219" t="s">
        <v>178</v>
      </c>
      <c r="P57" s="177"/>
      <c r="Q57" s="72" t="s">
        <v>199</v>
      </c>
      <c r="R57" s="220">
        <v>6000000</v>
      </c>
      <c r="S57" s="35"/>
      <c r="T57" s="35"/>
      <c r="U57" s="175"/>
    </row>
    <row r="58" spans="1:21" ht="45" x14ac:dyDescent="0.25">
      <c r="A58" s="100"/>
      <c r="B58" s="101"/>
      <c r="C58" s="119" t="s">
        <v>54</v>
      </c>
      <c r="D58" s="121">
        <v>1</v>
      </c>
      <c r="E58" s="153">
        <v>6000000</v>
      </c>
      <c r="F58" s="132">
        <v>3</v>
      </c>
      <c r="G58" s="153">
        <f t="shared" si="4"/>
        <v>18000000</v>
      </c>
      <c r="H58" s="193">
        <f t="shared" si="1"/>
        <v>18000000</v>
      </c>
      <c r="I58" s="153">
        <f>R58+R59</f>
        <v>12000000</v>
      </c>
      <c r="J58" s="153">
        <f t="shared" si="2"/>
        <v>6000000</v>
      </c>
      <c r="K58" s="15"/>
      <c r="L58" s="15"/>
      <c r="M58" s="15"/>
      <c r="N58" s="30">
        <v>46060</v>
      </c>
      <c r="O58" s="206" t="s">
        <v>106</v>
      </c>
      <c r="P58" s="178" t="s">
        <v>107</v>
      </c>
      <c r="Q58" s="70" t="s">
        <v>108</v>
      </c>
      <c r="R58" s="207">
        <v>6000000</v>
      </c>
      <c r="S58" s="31"/>
      <c r="T58" s="31"/>
      <c r="U58" s="171">
        <f>R58+R59</f>
        <v>12000000</v>
      </c>
    </row>
    <row r="59" spans="1:21" ht="45.75" thickBot="1" x14ac:dyDescent="0.3">
      <c r="A59" s="100"/>
      <c r="B59" s="101"/>
      <c r="C59" s="120"/>
      <c r="D59" s="122"/>
      <c r="E59" s="155"/>
      <c r="F59" s="134"/>
      <c r="G59" s="155"/>
      <c r="H59" s="195"/>
      <c r="I59" s="155"/>
      <c r="J59" s="155"/>
      <c r="K59" s="27"/>
      <c r="L59" s="27"/>
      <c r="M59" s="27"/>
      <c r="N59" s="34">
        <v>46062</v>
      </c>
      <c r="O59" s="219" t="s">
        <v>179</v>
      </c>
      <c r="P59" s="179"/>
      <c r="Q59" s="72" t="s">
        <v>200</v>
      </c>
      <c r="R59" s="220">
        <v>6000000</v>
      </c>
      <c r="S59" s="35"/>
      <c r="T59" s="35"/>
      <c r="U59" s="175"/>
    </row>
    <row r="60" spans="1:21" ht="45" x14ac:dyDescent="0.25">
      <c r="A60" s="100"/>
      <c r="B60" s="101"/>
      <c r="C60" s="119" t="s">
        <v>55</v>
      </c>
      <c r="D60" s="121">
        <v>1</v>
      </c>
      <c r="E60" s="153">
        <v>6000000</v>
      </c>
      <c r="F60" s="132">
        <v>3</v>
      </c>
      <c r="G60" s="153">
        <f t="shared" si="4"/>
        <v>18000000</v>
      </c>
      <c r="H60" s="193">
        <f t="shared" si="1"/>
        <v>18000000</v>
      </c>
      <c r="I60" s="153">
        <f>R60+R61</f>
        <v>12000000</v>
      </c>
      <c r="J60" s="153">
        <f t="shared" si="2"/>
        <v>6000000</v>
      </c>
      <c r="K60" s="15"/>
      <c r="L60" s="15"/>
      <c r="M60" s="15"/>
      <c r="N60" s="30">
        <v>46060</v>
      </c>
      <c r="O60" s="206" t="s">
        <v>109</v>
      </c>
      <c r="P60" s="178" t="s">
        <v>110</v>
      </c>
      <c r="Q60" s="70" t="s">
        <v>111</v>
      </c>
      <c r="R60" s="207">
        <v>6000000</v>
      </c>
      <c r="S60" s="31"/>
      <c r="T60" s="31"/>
      <c r="U60" s="171">
        <f>R60+R61</f>
        <v>12000000</v>
      </c>
    </row>
    <row r="61" spans="1:21" ht="45.75" thickBot="1" x14ac:dyDescent="0.3">
      <c r="A61" s="100"/>
      <c r="B61" s="101"/>
      <c r="C61" s="120"/>
      <c r="D61" s="122"/>
      <c r="E61" s="155"/>
      <c r="F61" s="134"/>
      <c r="G61" s="155"/>
      <c r="H61" s="195"/>
      <c r="I61" s="155"/>
      <c r="J61" s="155"/>
      <c r="K61" s="27"/>
      <c r="L61" s="27"/>
      <c r="M61" s="27"/>
      <c r="N61" s="34">
        <v>46062</v>
      </c>
      <c r="O61" s="219" t="s">
        <v>180</v>
      </c>
      <c r="P61" s="179"/>
      <c r="Q61" s="72" t="s">
        <v>201</v>
      </c>
      <c r="R61" s="220">
        <v>6000000</v>
      </c>
      <c r="S61" s="35"/>
      <c r="T61" s="35"/>
      <c r="U61" s="175"/>
    </row>
    <row r="62" spans="1:21" ht="45" x14ac:dyDescent="0.25">
      <c r="A62" s="100"/>
      <c r="B62" s="101"/>
      <c r="C62" s="119" t="s">
        <v>56</v>
      </c>
      <c r="D62" s="121">
        <v>1</v>
      </c>
      <c r="E62" s="153">
        <v>6000000</v>
      </c>
      <c r="F62" s="132">
        <v>3</v>
      </c>
      <c r="G62" s="153">
        <f t="shared" si="4"/>
        <v>18000000</v>
      </c>
      <c r="H62" s="193">
        <f t="shared" si="1"/>
        <v>18000000</v>
      </c>
      <c r="I62" s="153">
        <f>R62+R63</f>
        <v>12000000</v>
      </c>
      <c r="J62" s="153">
        <f t="shared" si="2"/>
        <v>6000000</v>
      </c>
      <c r="K62" s="15"/>
      <c r="L62" s="15"/>
      <c r="M62" s="15"/>
      <c r="N62" s="30">
        <v>46060</v>
      </c>
      <c r="O62" s="206" t="s">
        <v>112</v>
      </c>
      <c r="P62" s="176" t="s">
        <v>113</v>
      </c>
      <c r="Q62" s="70" t="s">
        <v>114</v>
      </c>
      <c r="R62" s="207">
        <v>6000000</v>
      </c>
      <c r="S62" s="31"/>
      <c r="T62" s="31"/>
      <c r="U62" s="171">
        <f>R62+R63</f>
        <v>12000000</v>
      </c>
    </row>
    <row r="63" spans="1:21" ht="45.75" thickBot="1" x14ac:dyDescent="0.3">
      <c r="A63" s="100"/>
      <c r="B63" s="101"/>
      <c r="C63" s="120"/>
      <c r="D63" s="122"/>
      <c r="E63" s="155"/>
      <c r="F63" s="134"/>
      <c r="G63" s="155"/>
      <c r="H63" s="195"/>
      <c r="I63" s="155"/>
      <c r="J63" s="155"/>
      <c r="K63" s="27"/>
      <c r="L63" s="27"/>
      <c r="M63" s="27"/>
      <c r="N63" s="34">
        <v>46065</v>
      </c>
      <c r="O63" s="219" t="s">
        <v>182</v>
      </c>
      <c r="P63" s="177"/>
      <c r="Q63" s="72" t="s">
        <v>202</v>
      </c>
      <c r="R63" s="220">
        <v>6000000</v>
      </c>
      <c r="S63" s="35"/>
      <c r="T63" s="35"/>
      <c r="U63" s="175"/>
    </row>
    <row r="64" spans="1:21" ht="30" x14ac:dyDescent="0.25">
      <c r="A64" s="100"/>
      <c r="B64" s="101"/>
      <c r="C64" s="104" t="s">
        <v>57</v>
      </c>
      <c r="D64" s="107">
        <v>2</v>
      </c>
      <c r="E64" s="153">
        <v>4000000</v>
      </c>
      <c r="F64" s="132">
        <v>3</v>
      </c>
      <c r="G64" s="150">
        <f t="shared" si="4"/>
        <v>12000000</v>
      </c>
      <c r="H64" s="198">
        <f>G64/2</f>
        <v>6000000</v>
      </c>
      <c r="I64" s="153">
        <f>R64+R65</f>
        <v>4000000</v>
      </c>
      <c r="J64" s="153">
        <f t="shared" si="2"/>
        <v>2000000</v>
      </c>
      <c r="K64" s="15"/>
      <c r="L64" s="15"/>
      <c r="M64" s="15"/>
      <c r="N64" s="30">
        <v>46060</v>
      </c>
      <c r="O64" s="206" t="s">
        <v>115</v>
      </c>
      <c r="P64" s="176" t="s">
        <v>116</v>
      </c>
      <c r="Q64" s="70" t="s">
        <v>117</v>
      </c>
      <c r="R64" s="207">
        <v>2000000</v>
      </c>
      <c r="S64" s="31"/>
      <c r="T64" s="31"/>
      <c r="U64" s="171">
        <f>R64+R65</f>
        <v>4000000</v>
      </c>
    </row>
    <row r="65" spans="1:22" ht="45.75" thickBot="1" x14ac:dyDescent="0.3">
      <c r="A65" s="100"/>
      <c r="B65" s="101"/>
      <c r="C65" s="105"/>
      <c r="D65" s="108"/>
      <c r="E65" s="154"/>
      <c r="F65" s="133"/>
      <c r="G65" s="151"/>
      <c r="H65" s="199"/>
      <c r="I65" s="155"/>
      <c r="J65" s="155"/>
      <c r="K65" s="27"/>
      <c r="L65" s="27"/>
      <c r="M65" s="27"/>
      <c r="N65" s="34">
        <v>46062</v>
      </c>
      <c r="O65" s="219" t="s">
        <v>183</v>
      </c>
      <c r="P65" s="177"/>
      <c r="Q65" s="72" t="s">
        <v>203</v>
      </c>
      <c r="R65" s="220">
        <v>2000000</v>
      </c>
      <c r="S65" s="35"/>
      <c r="T65" s="35"/>
      <c r="U65" s="175"/>
    </row>
    <row r="66" spans="1:22" ht="30" x14ac:dyDescent="0.25">
      <c r="A66" s="100"/>
      <c r="B66" s="101"/>
      <c r="C66" s="105"/>
      <c r="D66" s="108"/>
      <c r="E66" s="154"/>
      <c r="F66" s="133"/>
      <c r="G66" s="151"/>
      <c r="H66" s="198">
        <f>G64/2</f>
        <v>6000000</v>
      </c>
      <c r="I66" s="153">
        <f>R66+R67</f>
        <v>4000000</v>
      </c>
      <c r="J66" s="153">
        <f>H66-I66</f>
        <v>2000000</v>
      </c>
      <c r="K66" s="15"/>
      <c r="L66" s="15"/>
      <c r="M66" s="15"/>
      <c r="N66" s="38">
        <v>46060</v>
      </c>
      <c r="O66" s="208" t="s">
        <v>118</v>
      </c>
      <c r="P66" s="176" t="s">
        <v>119</v>
      </c>
      <c r="Q66" s="73" t="s">
        <v>120</v>
      </c>
      <c r="R66" s="209">
        <v>2000000</v>
      </c>
      <c r="S66" s="31"/>
      <c r="T66" s="31"/>
      <c r="U66" s="171">
        <f>R66+R67</f>
        <v>4000000</v>
      </c>
    </row>
    <row r="67" spans="1:22" ht="45.75" thickBot="1" x14ac:dyDescent="0.3">
      <c r="A67" s="100"/>
      <c r="B67" s="101"/>
      <c r="C67" s="106"/>
      <c r="D67" s="109"/>
      <c r="E67" s="155"/>
      <c r="F67" s="134"/>
      <c r="G67" s="152"/>
      <c r="H67" s="199"/>
      <c r="I67" s="155"/>
      <c r="J67" s="155"/>
      <c r="K67" s="19"/>
      <c r="L67" s="19"/>
      <c r="M67" s="19"/>
      <c r="N67" s="32">
        <v>46062</v>
      </c>
      <c r="O67" s="217" t="s">
        <v>184</v>
      </c>
      <c r="P67" s="177"/>
      <c r="Q67" s="71" t="s">
        <v>204</v>
      </c>
      <c r="R67" s="218">
        <v>2000000</v>
      </c>
      <c r="S67" s="33"/>
      <c r="T67" s="33"/>
      <c r="U67" s="175"/>
    </row>
    <row r="68" spans="1:22" ht="45" x14ac:dyDescent="0.25">
      <c r="A68" s="100"/>
      <c r="B68" s="101"/>
      <c r="C68" s="119" t="s">
        <v>58</v>
      </c>
      <c r="D68" s="121">
        <v>1</v>
      </c>
      <c r="E68" s="153">
        <v>3500000</v>
      </c>
      <c r="F68" s="132">
        <v>3</v>
      </c>
      <c r="G68" s="153">
        <f t="shared" si="4"/>
        <v>10500000</v>
      </c>
      <c r="H68" s="193">
        <f t="shared" si="1"/>
        <v>10500000</v>
      </c>
      <c r="I68" s="153">
        <f>R68+R69</f>
        <v>7000000</v>
      </c>
      <c r="J68" s="153">
        <f t="shared" si="2"/>
        <v>3500000</v>
      </c>
      <c r="K68" s="15"/>
      <c r="L68" s="15"/>
      <c r="M68" s="15"/>
      <c r="N68" s="30">
        <v>46060</v>
      </c>
      <c r="O68" s="206" t="s">
        <v>121</v>
      </c>
      <c r="P68" s="176" t="s">
        <v>122</v>
      </c>
      <c r="Q68" s="70" t="s">
        <v>123</v>
      </c>
      <c r="R68" s="207">
        <v>3500000</v>
      </c>
      <c r="S68" s="31"/>
      <c r="T68" s="31"/>
      <c r="U68" s="171">
        <f>R68+R69</f>
        <v>7000000</v>
      </c>
      <c r="V68" t="s">
        <v>181</v>
      </c>
    </row>
    <row r="69" spans="1:22" ht="60.75" thickBot="1" x14ac:dyDescent="0.3">
      <c r="A69" s="100"/>
      <c r="B69" s="101"/>
      <c r="C69" s="120"/>
      <c r="D69" s="122"/>
      <c r="E69" s="155"/>
      <c r="F69" s="134"/>
      <c r="G69" s="155"/>
      <c r="H69" s="195"/>
      <c r="I69" s="155"/>
      <c r="J69" s="155"/>
      <c r="K69" s="27"/>
      <c r="L69" s="27"/>
      <c r="M69" s="27"/>
      <c r="N69" s="34">
        <v>46062</v>
      </c>
      <c r="O69" s="219" t="s">
        <v>185</v>
      </c>
      <c r="P69" s="177"/>
      <c r="Q69" s="72" t="s">
        <v>205</v>
      </c>
      <c r="R69" s="220">
        <v>3500000</v>
      </c>
      <c r="S69" s="35"/>
      <c r="T69" s="35"/>
      <c r="U69" s="175"/>
    </row>
    <row r="70" spans="1:22" ht="45" x14ac:dyDescent="0.25">
      <c r="A70" s="100"/>
      <c r="B70" s="101"/>
      <c r="C70" s="119" t="s">
        <v>59</v>
      </c>
      <c r="D70" s="121">
        <v>1</v>
      </c>
      <c r="E70" s="153">
        <v>2000000</v>
      </c>
      <c r="F70" s="132">
        <v>3</v>
      </c>
      <c r="G70" s="153">
        <f>E70*F70</f>
        <v>6000000</v>
      </c>
      <c r="H70" s="193">
        <f>G70</f>
        <v>6000000</v>
      </c>
      <c r="I70" s="153">
        <f>R70+R71</f>
        <v>4000000</v>
      </c>
      <c r="J70" s="153">
        <f>H70-I70</f>
        <v>2000000</v>
      </c>
      <c r="K70" s="15"/>
      <c r="L70" s="15"/>
      <c r="M70" s="15"/>
      <c r="N70" s="30">
        <v>46060</v>
      </c>
      <c r="O70" s="206" t="s">
        <v>124</v>
      </c>
      <c r="P70" s="176" t="s">
        <v>125</v>
      </c>
      <c r="Q70" s="70" t="s">
        <v>126</v>
      </c>
      <c r="R70" s="207">
        <v>2000000</v>
      </c>
      <c r="S70" s="31"/>
      <c r="T70" s="31"/>
      <c r="U70" s="171">
        <f>R70+R71</f>
        <v>4000000</v>
      </c>
    </row>
    <row r="71" spans="1:22" ht="45.75" thickBot="1" x14ac:dyDescent="0.3">
      <c r="A71" s="102"/>
      <c r="B71" s="103"/>
      <c r="C71" s="120"/>
      <c r="D71" s="122"/>
      <c r="E71" s="155"/>
      <c r="F71" s="134"/>
      <c r="G71" s="155"/>
      <c r="H71" s="195"/>
      <c r="I71" s="155"/>
      <c r="J71" s="155"/>
      <c r="K71" s="19"/>
      <c r="L71" s="19"/>
      <c r="M71" s="19"/>
      <c r="N71" s="32">
        <v>46062</v>
      </c>
      <c r="O71" s="217" t="s">
        <v>186</v>
      </c>
      <c r="P71" s="177"/>
      <c r="Q71" s="71" t="s">
        <v>206</v>
      </c>
      <c r="R71" s="218">
        <v>2000000</v>
      </c>
      <c r="S71" s="33"/>
      <c r="T71" s="33"/>
      <c r="U71" s="175"/>
    </row>
    <row r="72" spans="1:22" ht="45" x14ac:dyDescent="0.25">
      <c r="A72" s="180" t="s">
        <v>60</v>
      </c>
      <c r="B72" s="181"/>
      <c r="C72" s="126" t="s">
        <v>61</v>
      </c>
      <c r="D72" s="116">
        <v>3</v>
      </c>
      <c r="E72" s="153">
        <v>12000000</v>
      </c>
      <c r="F72" s="132">
        <v>3</v>
      </c>
      <c r="G72" s="150">
        <f t="shared" si="4"/>
        <v>36000000</v>
      </c>
      <c r="H72" s="198">
        <f>G72/3</f>
        <v>12000000</v>
      </c>
      <c r="I72" s="153">
        <f>R72+R73</f>
        <v>8000000</v>
      </c>
      <c r="J72" s="153">
        <f t="shared" si="2"/>
        <v>4000000</v>
      </c>
      <c r="K72" s="15"/>
      <c r="L72" s="15"/>
      <c r="M72" s="15"/>
      <c r="N72" s="30">
        <v>46060</v>
      </c>
      <c r="O72" s="206" t="s">
        <v>127</v>
      </c>
      <c r="P72" s="176" t="s">
        <v>128</v>
      </c>
      <c r="Q72" s="70" t="s">
        <v>129</v>
      </c>
      <c r="R72" s="207">
        <v>4000000</v>
      </c>
      <c r="S72" s="31"/>
      <c r="T72" s="31"/>
      <c r="U72" s="171">
        <f>R72+R73</f>
        <v>8000000</v>
      </c>
    </row>
    <row r="73" spans="1:22" ht="45.75" thickBot="1" x14ac:dyDescent="0.3">
      <c r="A73" s="182"/>
      <c r="B73" s="183"/>
      <c r="C73" s="127"/>
      <c r="D73" s="117"/>
      <c r="E73" s="154"/>
      <c r="F73" s="133"/>
      <c r="G73" s="151"/>
      <c r="H73" s="199"/>
      <c r="I73" s="155"/>
      <c r="J73" s="155"/>
      <c r="K73" s="27"/>
      <c r="L73" s="27"/>
      <c r="M73" s="27"/>
      <c r="N73" s="34">
        <v>46062</v>
      </c>
      <c r="O73" s="219" t="s">
        <v>187</v>
      </c>
      <c r="P73" s="177"/>
      <c r="Q73" s="72" t="s">
        <v>207</v>
      </c>
      <c r="R73" s="220">
        <v>4000000</v>
      </c>
      <c r="S73" s="35"/>
      <c r="T73" s="35"/>
      <c r="U73" s="175"/>
    </row>
    <row r="74" spans="1:22" ht="45" x14ac:dyDescent="0.25">
      <c r="A74" s="182"/>
      <c r="B74" s="183"/>
      <c r="C74" s="127"/>
      <c r="D74" s="117"/>
      <c r="E74" s="154"/>
      <c r="F74" s="133"/>
      <c r="G74" s="151"/>
      <c r="H74" s="198">
        <f>G72/3</f>
        <v>12000000</v>
      </c>
      <c r="I74" s="153">
        <f>R74+R75</f>
        <v>8000000</v>
      </c>
      <c r="J74" s="153">
        <f t="shared" si="2"/>
        <v>4000000</v>
      </c>
      <c r="K74" s="15"/>
      <c r="L74" s="15"/>
      <c r="M74" s="15"/>
      <c r="N74" s="30">
        <v>46060</v>
      </c>
      <c r="O74" s="206" t="s">
        <v>130</v>
      </c>
      <c r="P74" s="176" t="s">
        <v>131</v>
      </c>
      <c r="Q74" s="70" t="s">
        <v>132</v>
      </c>
      <c r="R74" s="207">
        <v>4000000</v>
      </c>
      <c r="S74" s="31"/>
      <c r="T74" s="31"/>
      <c r="U74" s="171">
        <f>R74+R75</f>
        <v>8000000</v>
      </c>
    </row>
    <row r="75" spans="1:22" ht="45.75" thickBot="1" x14ac:dyDescent="0.3">
      <c r="A75" s="182"/>
      <c r="B75" s="183"/>
      <c r="C75" s="127"/>
      <c r="D75" s="117"/>
      <c r="E75" s="154"/>
      <c r="F75" s="133"/>
      <c r="G75" s="151"/>
      <c r="H75" s="199"/>
      <c r="I75" s="155"/>
      <c r="J75" s="155"/>
      <c r="K75" s="27"/>
      <c r="L75" s="27"/>
      <c r="M75" s="27"/>
      <c r="N75" s="34">
        <v>46062</v>
      </c>
      <c r="O75" s="219" t="s">
        <v>188</v>
      </c>
      <c r="P75" s="177"/>
      <c r="Q75" s="72" t="s">
        <v>208</v>
      </c>
      <c r="R75" s="220">
        <v>4000000</v>
      </c>
      <c r="S75" s="35"/>
      <c r="T75" s="35"/>
      <c r="U75" s="175"/>
    </row>
    <row r="76" spans="1:22" ht="45" x14ac:dyDescent="0.25">
      <c r="A76" s="182"/>
      <c r="B76" s="183"/>
      <c r="C76" s="127"/>
      <c r="D76" s="117"/>
      <c r="E76" s="154"/>
      <c r="F76" s="133"/>
      <c r="G76" s="151"/>
      <c r="H76" s="198">
        <f>G72/3</f>
        <v>12000000</v>
      </c>
      <c r="I76" s="153">
        <f>R76+R77</f>
        <v>8000000</v>
      </c>
      <c r="J76" s="153">
        <f t="shared" si="2"/>
        <v>4000000</v>
      </c>
      <c r="K76" s="15"/>
      <c r="L76" s="15"/>
      <c r="M76" s="15"/>
      <c r="N76" s="30">
        <v>46060</v>
      </c>
      <c r="O76" s="206" t="s">
        <v>133</v>
      </c>
      <c r="P76" s="176" t="s">
        <v>134</v>
      </c>
      <c r="Q76" s="70" t="s">
        <v>135</v>
      </c>
      <c r="R76" s="207">
        <v>4000000</v>
      </c>
      <c r="S76" s="31"/>
      <c r="T76" s="31"/>
      <c r="U76" s="171">
        <f>R76+R77</f>
        <v>8000000</v>
      </c>
    </row>
    <row r="77" spans="1:22" ht="45.75" thickBot="1" x14ac:dyDescent="0.3">
      <c r="A77" s="182"/>
      <c r="B77" s="183"/>
      <c r="C77" s="128"/>
      <c r="D77" s="118"/>
      <c r="E77" s="155"/>
      <c r="F77" s="134"/>
      <c r="G77" s="152"/>
      <c r="H77" s="199"/>
      <c r="I77" s="155"/>
      <c r="J77" s="155"/>
      <c r="K77" s="27"/>
      <c r="L77" s="27"/>
      <c r="M77" s="27"/>
      <c r="N77" s="34">
        <v>46062</v>
      </c>
      <c r="O77" s="219" t="s">
        <v>189</v>
      </c>
      <c r="P77" s="177"/>
      <c r="Q77" s="72" t="s">
        <v>209</v>
      </c>
      <c r="R77" s="220">
        <v>4000000</v>
      </c>
      <c r="S77" s="35"/>
      <c r="T77" s="35"/>
      <c r="U77" s="175"/>
    </row>
    <row r="78" spans="1:22" ht="45" x14ac:dyDescent="0.25">
      <c r="A78" s="182"/>
      <c r="B78" s="183"/>
      <c r="C78" s="126" t="s">
        <v>62</v>
      </c>
      <c r="D78" s="129">
        <v>3</v>
      </c>
      <c r="E78" s="123">
        <v>12000000</v>
      </c>
      <c r="F78" s="132">
        <v>3</v>
      </c>
      <c r="G78" s="150">
        <f t="shared" si="4"/>
        <v>36000000</v>
      </c>
      <c r="H78" s="198">
        <f>G78/F78</f>
        <v>12000000</v>
      </c>
      <c r="I78" s="153">
        <f>R78+R79</f>
        <v>8000000</v>
      </c>
      <c r="J78" s="153">
        <f t="shared" si="2"/>
        <v>4000000</v>
      </c>
      <c r="K78" s="15"/>
      <c r="L78" s="15"/>
      <c r="M78" s="15"/>
      <c r="N78" s="30">
        <v>46060</v>
      </c>
      <c r="O78" s="206" t="s">
        <v>136</v>
      </c>
      <c r="P78" s="176" t="s">
        <v>137</v>
      </c>
      <c r="Q78" s="70" t="s">
        <v>138</v>
      </c>
      <c r="R78" s="207">
        <v>4000000</v>
      </c>
      <c r="S78" s="31"/>
      <c r="T78" s="31"/>
      <c r="U78" s="171">
        <f>R78+R79</f>
        <v>8000000</v>
      </c>
    </row>
    <row r="79" spans="1:22" ht="45.75" thickBot="1" x14ac:dyDescent="0.3">
      <c r="A79" s="182"/>
      <c r="B79" s="183"/>
      <c r="C79" s="127"/>
      <c r="D79" s="130"/>
      <c r="E79" s="124"/>
      <c r="F79" s="133"/>
      <c r="G79" s="151"/>
      <c r="H79" s="199"/>
      <c r="I79" s="155"/>
      <c r="J79" s="155"/>
      <c r="K79" s="27"/>
      <c r="L79" s="27"/>
      <c r="M79" s="27"/>
      <c r="N79" s="34">
        <v>46062</v>
      </c>
      <c r="O79" s="219" t="s">
        <v>190</v>
      </c>
      <c r="P79" s="177"/>
      <c r="Q79" s="72" t="s">
        <v>210</v>
      </c>
      <c r="R79" s="220">
        <v>4000000</v>
      </c>
      <c r="S79" s="35"/>
      <c r="T79" s="35"/>
      <c r="U79" s="175"/>
    </row>
    <row r="80" spans="1:22" ht="45" x14ac:dyDescent="0.25">
      <c r="A80" s="182"/>
      <c r="B80" s="183"/>
      <c r="C80" s="127"/>
      <c r="D80" s="130"/>
      <c r="E80" s="124"/>
      <c r="F80" s="133"/>
      <c r="G80" s="151"/>
      <c r="H80" s="198">
        <f>G78/F78</f>
        <v>12000000</v>
      </c>
      <c r="I80" s="153">
        <f>R80+R81</f>
        <v>8000000</v>
      </c>
      <c r="J80" s="153">
        <f t="shared" si="2"/>
        <v>4000000</v>
      </c>
      <c r="K80" s="15"/>
      <c r="L80" s="15"/>
      <c r="M80" s="15"/>
      <c r="N80" s="30">
        <v>46060</v>
      </c>
      <c r="O80" s="206" t="s">
        <v>139</v>
      </c>
      <c r="P80" s="176" t="s">
        <v>140</v>
      </c>
      <c r="Q80" s="70" t="s">
        <v>141</v>
      </c>
      <c r="R80" s="207">
        <v>4000000</v>
      </c>
      <c r="S80" s="31"/>
      <c r="T80" s="31"/>
      <c r="U80" s="171">
        <f>R80+R81</f>
        <v>8000000</v>
      </c>
    </row>
    <row r="81" spans="1:24" ht="45.75" thickBot="1" x14ac:dyDescent="0.3">
      <c r="A81" s="182"/>
      <c r="B81" s="183"/>
      <c r="C81" s="127"/>
      <c r="D81" s="130"/>
      <c r="E81" s="124"/>
      <c r="F81" s="133"/>
      <c r="G81" s="151"/>
      <c r="H81" s="199"/>
      <c r="I81" s="155"/>
      <c r="J81" s="155"/>
      <c r="K81" s="27"/>
      <c r="L81" s="27"/>
      <c r="M81" s="27"/>
      <c r="N81" s="34">
        <v>46062</v>
      </c>
      <c r="O81" s="219" t="s">
        <v>191</v>
      </c>
      <c r="P81" s="177"/>
      <c r="Q81" s="72" t="s">
        <v>211</v>
      </c>
      <c r="R81" s="220">
        <v>4000000</v>
      </c>
      <c r="S81" s="35"/>
      <c r="T81" s="35"/>
      <c r="U81" s="175"/>
    </row>
    <row r="82" spans="1:24" ht="45" x14ac:dyDescent="0.25">
      <c r="A82" s="182"/>
      <c r="B82" s="183"/>
      <c r="C82" s="127"/>
      <c r="D82" s="130"/>
      <c r="E82" s="124"/>
      <c r="F82" s="133"/>
      <c r="G82" s="151"/>
      <c r="H82" s="198">
        <f>G78/F78</f>
        <v>12000000</v>
      </c>
      <c r="I82" s="153">
        <f>R82+R83</f>
        <v>8000000</v>
      </c>
      <c r="J82" s="153">
        <f t="shared" si="2"/>
        <v>4000000</v>
      </c>
      <c r="K82" s="15"/>
      <c r="L82" s="15"/>
      <c r="M82" s="15"/>
      <c r="N82" s="30">
        <v>46060</v>
      </c>
      <c r="O82" s="206" t="s">
        <v>143</v>
      </c>
      <c r="P82" s="176" t="s">
        <v>144</v>
      </c>
      <c r="Q82" s="70" t="s">
        <v>142</v>
      </c>
      <c r="R82" s="207">
        <v>4000000</v>
      </c>
      <c r="S82" s="31"/>
      <c r="T82" s="31"/>
      <c r="U82" s="171">
        <f>R82+R83</f>
        <v>8000000</v>
      </c>
    </row>
    <row r="83" spans="1:24" ht="45.75" thickBot="1" x14ac:dyDescent="0.3">
      <c r="A83" s="182"/>
      <c r="B83" s="183"/>
      <c r="C83" s="128"/>
      <c r="D83" s="131"/>
      <c r="E83" s="125"/>
      <c r="F83" s="134"/>
      <c r="G83" s="152"/>
      <c r="H83" s="199"/>
      <c r="I83" s="155"/>
      <c r="J83" s="155"/>
      <c r="K83" s="27"/>
      <c r="L83" s="27"/>
      <c r="M83" s="27"/>
      <c r="N83" s="34">
        <v>46062</v>
      </c>
      <c r="O83" s="219" t="s">
        <v>192</v>
      </c>
      <c r="P83" s="177"/>
      <c r="Q83" s="72" t="s">
        <v>212</v>
      </c>
      <c r="R83" s="220">
        <v>4000000</v>
      </c>
      <c r="S83" s="35"/>
      <c r="T83" s="35"/>
      <c r="U83" s="175"/>
    </row>
    <row r="84" spans="1:24" ht="60" x14ac:dyDescent="0.25">
      <c r="A84" s="182"/>
      <c r="B84" s="183"/>
      <c r="C84" s="186" t="s">
        <v>59</v>
      </c>
      <c r="D84" s="121">
        <v>3</v>
      </c>
      <c r="E84" s="153">
        <v>6000000</v>
      </c>
      <c r="F84" s="132">
        <v>3</v>
      </c>
      <c r="G84" s="150">
        <f>E84*F84</f>
        <v>18000000</v>
      </c>
      <c r="H84" s="198">
        <f>G84/F84</f>
        <v>6000000</v>
      </c>
      <c r="I84" s="153">
        <f>R84+R85</f>
        <v>4000000</v>
      </c>
      <c r="J84" s="153">
        <f t="shared" si="2"/>
        <v>2000000</v>
      </c>
      <c r="K84" s="15"/>
      <c r="L84" s="15"/>
      <c r="M84" s="15"/>
      <c r="N84" s="30">
        <v>46060</v>
      </c>
      <c r="O84" s="206" t="s">
        <v>193</v>
      </c>
      <c r="P84" s="176" t="s">
        <v>145</v>
      </c>
      <c r="Q84" s="70" t="s">
        <v>146</v>
      </c>
      <c r="R84" s="207">
        <v>2000000</v>
      </c>
      <c r="S84" s="31"/>
      <c r="T84" s="31"/>
      <c r="U84" s="171">
        <f>R84+R85</f>
        <v>4000000</v>
      </c>
    </row>
    <row r="85" spans="1:24" ht="60.75" thickBot="1" x14ac:dyDescent="0.3">
      <c r="A85" s="182"/>
      <c r="B85" s="183"/>
      <c r="C85" s="187"/>
      <c r="D85" s="189"/>
      <c r="E85" s="154"/>
      <c r="F85" s="133"/>
      <c r="G85" s="151"/>
      <c r="H85" s="199"/>
      <c r="I85" s="155"/>
      <c r="J85" s="155"/>
      <c r="K85" s="27"/>
      <c r="L85" s="27"/>
      <c r="M85" s="27"/>
      <c r="N85" s="34">
        <v>46062</v>
      </c>
      <c r="O85" s="219" t="s">
        <v>194</v>
      </c>
      <c r="P85" s="177"/>
      <c r="Q85" s="72" t="s">
        <v>213</v>
      </c>
      <c r="R85" s="220">
        <v>2000000</v>
      </c>
      <c r="S85" s="35"/>
      <c r="T85" s="35"/>
      <c r="U85" s="175"/>
    </row>
    <row r="86" spans="1:24" ht="45" x14ac:dyDescent="0.25">
      <c r="A86" s="182"/>
      <c r="B86" s="183"/>
      <c r="C86" s="187"/>
      <c r="D86" s="189"/>
      <c r="E86" s="154"/>
      <c r="F86" s="133"/>
      <c r="G86" s="151"/>
      <c r="H86" s="198">
        <f>G84/F84</f>
        <v>6000000</v>
      </c>
      <c r="I86" s="153">
        <f>R86+R87</f>
        <v>4000000</v>
      </c>
      <c r="J86" s="153">
        <f t="shared" si="2"/>
        <v>2000000</v>
      </c>
      <c r="K86" s="15"/>
      <c r="L86" s="15"/>
      <c r="M86" s="15"/>
      <c r="N86" s="30">
        <v>46060</v>
      </c>
      <c r="O86" s="206" t="s">
        <v>149</v>
      </c>
      <c r="P86" s="176" t="s">
        <v>81</v>
      </c>
      <c r="Q86" s="70" t="s">
        <v>147</v>
      </c>
      <c r="R86" s="207">
        <v>2000000</v>
      </c>
      <c r="S86" s="31"/>
      <c r="T86" s="31"/>
      <c r="U86" s="171">
        <f>R86+R87</f>
        <v>4000000</v>
      </c>
    </row>
    <row r="87" spans="1:24" ht="45.75" thickBot="1" x14ac:dyDescent="0.3">
      <c r="A87" s="182"/>
      <c r="B87" s="183"/>
      <c r="C87" s="187"/>
      <c r="D87" s="189"/>
      <c r="E87" s="154"/>
      <c r="F87" s="133"/>
      <c r="G87" s="151"/>
      <c r="H87" s="199"/>
      <c r="I87" s="155"/>
      <c r="J87" s="155"/>
      <c r="K87" s="19"/>
      <c r="L87" s="19"/>
      <c r="M87" s="19"/>
      <c r="N87" s="32">
        <v>46062</v>
      </c>
      <c r="O87" s="217" t="s">
        <v>195</v>
      </c>
      <c r="P87" s="177"/>
      <c r="Q87" s="71" t="s">
        <v>214</v>
      </c>
      <c r="R87" s="218">
        <v>2000000</v>
      </c>
      <c r="S87" s="33"/>
      <c r="T87" s="33"/>
      <c r="U87" s="175"/>
    </row>
    <row r="88" spans="1:24" ht="60" x14ac:dyDescent="0.25">
      <c r="A88" s="182"/>
      <c r="B88" s="183"/>
      <c r="C88" s="187"/>
      <c r="D88" s="189"/>
      <c r="E88" s="154"/>
      <c r="F88" s="133"/>
      <c r="G88" s="151"/>
      <c r="H88" s="198">
        <f>G84/F84</f>
        <v>6000000</v>
      </c>
      <c r="I88" s="153">
        <f>R88+R89</f>
        <v>4000000</v>
      </c>
      <c r="J88" s="153">
        <f>H88-I88</f>
        <v>2000000</v>
      </c>
      <c r="K88" s="15"/>
      <c r="L88" s="15"/>
      <c r="M88" s="15"/>
      <c r="N88" s="30">
        <v>46060</v>
      </c>
      <c r="O88" s="206" t="s">
        <v>150</v>
      </c>
      <c r="P88" s="176" t="s">
        <v>76</v>
      </c>
      <c r="Q88" s="70" t="s">
        <v>148</v>
      </c>
      <c r="R88" s="207">
        <v>2000000</v>
      </c>
      <c r="S88" s="31"/>
      <c r="T88" s="31"/>
      <c r="U88" s="171">
        <f>R88+R89</f>
        <v>4000000</v>
      </c>
    </row>
    <row r="89" spans="1:24" ht="60.75" thickBot="1" x14ac:dyDescent="0.3">
      <c r="A89" s="184"/>
      <c r="B89" s="185"/>
      <c r="C89" s="188"/>
      <c r="D89" s="122"/>
      <c r="E89" s="155"/>
      <c r="F89" s="134"/>
      <c r="G89" s="152"/>
      <c r="H89" s="199"/>
      <c r="I89" s="155"/>
      <c r="J89" s="155"/>
      <c r="K89" s="27"/>
      <c r="L89" s="27"/>
      <c r="M89" s="27"/>
      <c r="N89" s="34">
        <v>46062</v>
      </c>
      <c r="O89" s="219" t="s">
        <v>196</v>
      </c>
      <c r="P89" s="177"/>
      <c r="Q89" s="72" t="s">
        <v>215</v>
      </c>
      <c r="R89" s="220">
        <v>2000000</v>
      </c>
      <c r="S89" s="35"/>
      <c r="T89" s="35"/>
      <c r="U89" s="175"/>
    </row>
    <row r="90" spans="1:24" s="8" customFormat="1" ht="14.25" thickBot="1" x14ac:dyDescent="0.3">
      <c r="A90" s="83" t="s">
        <v>49</v>
      </c>
      <c r="B90" s="84"/>
      <c r="C90" s="84"/>
      <c r="D90" s="85"/>
      <c r="E90" s="58">
        <f>SUM(E3:E86)</f>
        <v>355369553</v>
      </c>
      <c r="F90" s="59"/>
      <c r="G90" s="60">
        <f>SUM(G3:G86)</f>
        <v>717162506</v>
      </c>
      <c r="H90" s="60">
        <f>SUM(H3:H88)</f>
        <v>717162506</v>
      </c>
      <c r="I90" s="60">
        <f>SUM(I3:I88)</f>
        <v>256807100</v>
      </c>
      <c r="J90" s="60">
        <f>SUM(J3:J88)</f>
        <v>460355406</v>
      </c>
      <c r="K90" s="60" t="e">
        <f t="shared" ref="K90" si="5">SUM(#REF!)</f>
        <v>#REF!</v>
      </c>
      <c r="L90" s="60" t="e">
        <f t="shared" ref="L90" si="6">SUM(#REF!)</f>
        <v>#REF!</v>
      </c>
      <c r="M90" s="60" t="e">
        <f t="shared" ref="M90" si="7">SUM(#REF!)</f>
        <v>#REF!</v>
      </c>
      <c r="N90" s="61"/>
      <c r="O90" s="61"/>
      <c r="P90" s="62"/>
      <c r="Q90" s="63"/>
      <c r="R90" s="64">
        <f>SUM(R3:R89)</f>
        <v>256807100</v>
      </c>
      <c r="S90" s="64">
        <f>SUM(S3:S88)</f>
        <v>0</v>
      </c>
      <c r="T90" s="64">
        <f>SUM(T3:T88)</f>
        <v>0</v>
      </c>
      <c r="U90" s="65">
        <f>SUM(U3:U88)</f>
        <v>256807100</v>
      </c>
      <c r="V90" s="6"/>
      <c r="W90" s="7"/>
      <c r="X90" s="7"/>
    </row>
  </sheetData>
  <mergeCells count="202">
    <mergeCell ref="H88:H89"/>
    <mergeCell ref="I88:I89"/>
    <mergeCell ref="J88:J89"/>
    <mergeCell ref="P88:P89"/>
    <mergeCell ref="U88:U89"/>
    <mergeCell ref="H86:H87"/>
    <mergeCell ref="I86:I87"/>
    <mergeCell ref="J86:J87"/>
    <mergeCell ref="P86:P87"/>
    <mergeCell ref="U86:U87"/>
    <mergeCell ref="H84:H85"/>
    <mergeCell ref="I84:I85"/>
    <mergeCell ref="J84:J85"/>
    <mergeCell ref="P84:P85"/>
    <mergeCell ref="U84:U85"/>
    <mergeCell ref="A72:B89"/>
    <mergeCell ref="C84:C89"/>
    <mergeCell ref="D84:D89"/>
    <mergeCell ref="E84:E89"/>
    <mergeCell ref="F84:F89"/>
    <mergeCell ref="H82:H83"/>
    <mergeCell ref="I82:I83"/>
    <mergeCell ref="J82:J83"/>
    <mergeCell ref="P82:P83"/>
    <mergeCell ref="U82:U83"/>
    <mergeCell ref="H80:H81"/>
    <mergeCell ref="I80:I81"/>
    <mergeCell ref="J80:J81"/>
    <mergeCell ref="P80:P81"/>
    <mergeCell ref="U80:U81"/>
    <mergeCell ref="P76:P77"/>
    <mergeCell ref="U76:U77"/>
    <mergeCell ref="H78:H79"/>
    <mergeCell ref="I78:I79"/>
    <mergeCell ref="J78:J79"/>
    <mergeCell ref="P78:P79"/>
    <mergeCell ref="U78:U79"/>
    <mergeCell ref="F72:F77"/>
    <mergeCell ref="G72:G77"/>
    <mergeCell ref="H76:H77"/>
    <mergeCell ref="I76:I77"/>
    <mergeCell ref="J76:J77"/>
    <mergeCell ref="H74:H75"/>
    <mergeCell ref="I74:I75"/>
    <mergeCell ref="J74:J75"/>
    <mergeCell ref="P74:P75"/>
    <mergeCell ref="U74:U75"/>
    <mergeCell ref="G78:G83"/>
    <mergeCell ref="P70:P71"/>
    <mergeCell ref="U68:U69"/>
    <mergeCell ref="U70:U71"/>
    <mergeCell ref="H72:H73"/>
    <mergeCell ref="I72:I73"/>
    <mergeCell ref="J72:J73"/>
    <mergeCell ref="P72:P73"/>
    <mergeCell ref="U72:U73"/>
    <mergeCell ref="H70:H71"/>
    <mergeCell ref="I68:I69"/>
    <mergeCell ref="I70:I71"/>
    <mergeCell ref="J68:J69"/>
    <mergeCell ref="J70:J71"/>
    <mergeCell ref="P64:P65"/>
    <mergeCell ref="P66:P67"/>
    <mergeCell ref="U64:U65"/>
    <mergeCell ref="U66:U67"/>
    <mergeCell ref="C68:C69"/>
    <mergeCell ref="D68:D69"/>
    <mergeCell ref="E68:E69"/>
    <mergeCell ref="F68:F69"/>
    <mergeCell ref="G68:G69"/>
    <mergeCell ref="H68:H69"/>
    <mergeCell ref="P68:P69"/>
    <mergeCell ref="H64:H65"/>
    <mergeCell ref="I64:I65"/>
    <mergeCell ref="H66:H67"/>
    <mergeCell ref="I66:I67"/>
    <mergeCell ref="J64:J65"/>
    <mergeCell ref="J66:J67"/>
    <mergeCell ref="H62:H63"/>
    <mergeCell ref="I62:I63"/>
    <mergeCell ref="J62:J63"/>
    <mergeCell ref="P62:P63"/>
    <mergeCell ref="U62:U63"/>
    <mergeCell ref="C62:C63"/>
    <mergeCell ref="D62:D63"/>
    <mergeCell ref="E62:E63"/>
    <mergeCell ref="F62:F63"/>
    <mergeCell ref="G62:G63"/>
    <mergeCell ref="P58:P59"/>
    <mergeCell ref="U58:U59"/>
    <mergeCell ref="C60:C61"/>
    <mergeCell ref="D60:D61"/>
    <mergeCell ref="E60:E61"/>
    <mergeCell ref="F60:F61"/>
    <mergeCell ref="G60:G61"/>
    <mergeCell ref="H60:H61"/>
    <mergeCell ref="I60:I61"/>
    <mergeCell ref="J60:J61"/>
    <mergeCell ref="P60:P61"/>
    <mergeCell ref="U60:U61"/>
    <mergeCell ref="H58:H59"/>
    <mergeCell ref="I58:I59"/>
    <mergeCell ref="J58:J59"/>
    <mergeCell ref="C58:C59"/>
    <mergeCell ref="D58:D59"/>
    <mergeCell ref="E58:E59"/>
    <mergeCell ref="F58:F59"/>
    <mergeCell ref="G58:G59"/>
    <mergeCell ref="H56:H57"/>
    <mergeCell ref="I56:I57"/>
    <mergeCell ref="J56:J57"/>
    <mergeCell ref="P56:P57"/>
    <mergeCell ref="U56:U57"/>
    <mergeCell ref="C56:C57"/>
    <mergeCell ref="D56:D57"/>
    <mergeCell ref="E56:E57"/>
    <mergeCell ref="F56:F57"/>
    <mergeCell ref="G56:G57"/>
    <mergeCell ref="J52:J53"/>
    <mergeCell ref="U52:U53"/>
    <mergeCell ref="P52:P53"/>
    <mergeCell ref="C54:C55"/>
    <mergeCell ref="D54:D55"/>
    <mergeCell ref="E54:E55"/>
    <mergeCell ref="F54:F55"/>
    <mergeCell ref="G54:G55"/>
    <mergeCell ref="H54:H55"/>
    <mergeCell ref="I54:I55"/>
    <mergeCell ref="J54:J55"/>
    <mergeCell ref="P54:P55"/>
    <mergeCell ref="U54:U55"/>
    <mergeCell ref="E52:E53"/>
    <mergeCell ref="F52:F53"/>
    <mergeCell ref="G52:G53"/>
    <mergeCell ref="H52:H53"/>
    <mergeCell ref="I52:I53"/>
    <mergeCell ref="J17:J27"/>
    <mergeCell ref="U17:U27"/>
    <mergeCell ref="A17:A27"/>
    <mergeCell ref="A28:A39"/>
    <mergeCell ref="B28:B39"/>
    <mergeCell ref="C28:C39"/>
    <mergeCell ref="D28:D39"/>
    <mergeCell ref="E28:E39"/>
    <mergeCell ref="F28:F39"/>
    <mergeCell ref="G28:G39"/>
    <mergeCell ref="H28:H39"/>
    <mergeCell ref="I28:I39"/>
    <mergeCell ref="J28:J39"/>
    <mergeCell ref="U28:U39"/>
    <mergeCell ref="E17:E27"/>
    <mergeCell ref="F17:F27"/>
    <mergeCell ref="G17:G27"/>
    <mergeCell ref="H17:H27"/>
    <mergeCell ref="I17:I27"/>
    <mergeCell ref="G84:G89"/>
    <mergeCell ref="E64:E67"/>
    <mergeCell ref="F64:F67"/>
    <mergeCell ref="G64:G67"/>
    <mergeCell ref="C70:C71"/>
    <mergeCell ref="D70:D71"/>
    <mergeCell ref="E70:E71"/>
    <mergeCell ref="F70:F71"/>
    <mergeCell ref="G70:G71"/>
    <mergeCell ref="C72:C77"/>
    <mergeCell ref="D72:D77"/>
    <mergeCell ref="E72:E77"/>
    <mergeCell ref="S1:S2"/>
    <mergeCell ref="T1:T2"/>
    <mergeCell ref="U1:U2"/>
    <mergeCell ref="A1:G1"/>
    <mergeCell ref="K1:M1"/>
    <mergeCell ref="H1:J1"/>
    <mergeCell ref="N1:N2"/>
    <mergeCell ref="O1:O2"/>
    <mergeCell ref="P1:P2"/>
    <mergeCell ref="Q1:Q2"/>
    <mergeCell ref="R1:R2"/>
    <mergeCell ref="U3:U16"/>
    <mergeCell ref="E3:E16"/>
    <mergeCell ref="F3:F16"/>
    <mergeCell ref="G3:G16"/>
    <mergeCell ref="H3:H16"/>
    <mergeCell ref="I3:I16"/>
    <mergeCell ref="J3:J16"/>
    <mergeCell ref="A90:D90"/>
    <mergeCell ref="A3:A16"/>
    <mergeCell ref="B3:B16"/>
    <mergeCell ref="C3:C16"/>
    <mergeCell ref="D3:D16"/>
    <mergeCell ref="A52:B71"/>
    <mergeCell ref="C64:C67"/>
    <mergeCell ref="D64:D67"/>
    <mergeCell ref="B17:B27"/>
    <mergeCell ref="C17:C27"/>
    <mergeCell ref="D17:D27"/>
    <mergeCell ref="C52:C53"/>
    <mergeCell ref="D52:D53"/>
    <mergeCell ref="E78:E83"/>
    <mergeCell ref="C78:C83"/>
    <mergeCell ref="D78:D83"/>
    <mergeCell ref="F78:F8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EDILEUNIS BEATRIZ PITRE SOLANO</dc:creator>
  <cp:lastModifiedBy>Elizabeth Rivera Londoño</cp:lastModifiedBy>
  <dcterms:created xsi:type="dcterms:W3CDTF">2026-02-24T15:57:43Z</dcterms:created>
  <dcterms:modified xsi:type="dcterms:W3CDTF">2026-02-26T21:42:53Z</dcterms:modified>
</cp:coreProperties>
</file>