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D:\CT4\032 TRANSMILENIO - ADECUACIONES\04. PRESUPUESTO Y APUS\02. ACTAS DE PAGO RADICADAS\07. ACTA DE COBRO 07\09. ACTA DE COSTOS\"/>
    </mc:Choice>
  </mc:AlternateContent>
  <xr:revisionPtr revIDLastSave="0" documentId="13_ncr:1_{C826B942-B0DD-457A-BEEC-A20DBC7B27B4}" xr6:coauthVersionLast="47" xr6:coauthVersionMax="47" xr10:uidLastSave="{00000000-0000-0000-0000-000000000000}"/>
  <bookViews>
    <workbookView xWindow="28680" yWindow="-120" windowWidth="29040" windowHeight="15720" activeTab="1" xr2:uid="{E4E05601-60F4-4300-AF27-BFA9A060DDC5}"/>
  </bookViews>
  <sheets>
    <sheet name="Hoja1" sheetId="2" r:id="rId1"/>
    <sheet name="FO-EO-MYE-001" sheetId="3" r:id="rId2"/>
  </sheets>
  <definedNames>
    <definedName name="_xlnm._FilterDatabase" localSheetId="1" hidden="1">'FO-EO-MYE-001'!$B$31:$O$54</definedName>
    <definedName name="_xlnm.Print_Area" localSheetId="1">'FO-EO-MYE-001'!$A$1:$P$114</definedName>
    <definedName name="_xlnm.Print_Titles" localSheetId="1">'FO-EO-MYE-001'!$1:$7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7" i="3" l="1"/>
  <c r="H78" i="3"/>
  <c r="H79" i="3" s="1"/>
  <c r="M39" i="3"/>
  <c r="M40" i="3"/>
  <c r="O39" i="3"/>
  <c r="M33" i="3"/>
  <c r="O33" i="3" s="1"/>
  <c r="M34" i="3"/>
  <c r="M35" i="3"/>
  <c r="K78" i="3" l="1"/>
  <c r="O34" i="3" l="1"/>
  <c r="K77" i="3" l="1"/>
  <c r="H90" i="3" l="1"/>
  <c r="H91" i="3" s="1"/>
  <c r="O51" i="3"/>
  <c r="M51" i="3"/>
  <c r="K74" i="3" l="1"/>
  <c r="H74" i="3"/>
  <c r="H75" i="3" s="1"/>
  <c r="H76" i="3" s="1"/>
  <c r="M41" i="3" l="1"/>
  <c r="O41" i="3"/>
  <c r="O35" i="3" l="1"/>
  <c r="O36" i="3"/>
  <c r="O37" i="3"/>
  <c r="O38" i="3"/>
  <c r="O40" i="3"/>
  <c r="O43" i="3"/>
  <c r="O44" i="3"/>
  <c r="O45" i="3"/>
  <c r="O46" i="3"/>
  <c r="O47" i="3"/>
  <c r="O48" i="3"/>
  <c r="O49" i="3"/>
  <c r="O50" i="3"/>
  <c r="O52" i="3"/>
  <c r="O53" i="3"/>
  <c r="O54" i="3"/>
  <c r="O32" i="3"/>
  <c r="Q32" i="3" a="1"/>
  <c r="Q32" i="3" s="1"/>
  <c r="T86" i="3" l="1"/>
  <c r="F91" i="3"/>
  <c r="I90" i="3"/>
  <c r="I89" i="3"/>
  <c r="M54" i="3"/>
  <c r="M53" i="3"/>
  <c r="M52" i="3"/>
  <c r="M50" i="3"/>
  <c r="M49" i="3"/>
  <c r="M48" i="3"/>
  <c r="M47" i="3"/>
  <c r="M46" i="3"/>
  <c r="M45" i="3"/>
  <c r="M44" i="3"/>
  <c r="M43" i="3"/>
  <c r="M42" i="3"/>
  <c r="O42" i="3" s="1"/>
  <c r="M38" i="3"/>
  <c r="M37" i="3"/>
  <c r="M36" i="3"/>
  <c r="M32" i="3"/>
  <c r="T85" i="3" l="1"/>
  <c r="I91" i="3"/>
  <c r="T87" i="3"/>
  <c r="O57" i="3"/>
  <c r="I80" i="3" s="1"/>
  <c r="O56" i="3"/>
  <c r="F80" i="3" s="1"/>
  <c r="H80" i="3" s="1"/>
  <c r="F84" i="3" l="1"/>
  <c r="O58" i="3"/>
  <c r="O59" i="3" s="1"/>
  <c r="J80" i="3" s="1"/>
  <c r="K80" i="3" s="1"/>
  <c r="K76" i="3" l="1"/>
  <c r="I84" i="3"/>
  <c r="H84" i="3"/>
  <c r="O60" i="3"/>
  <c r="J84" i="3"/>
  <c r="K89" i="3" l="1"/>
  <c r="J89" i="3" s="1"/>
  <c r="M89" i="3"/>
  <c r="L89" i="3" s="1"/>
  <c r="Q89" i="3"/>
  <c r="K75" i="3"/>
  <c r="K84" i="3" s="1"/>
  <c r="Q74" i="3" l="1"/>
  <c r="K90" i="3"/>
  <c r="J90" i="3" s="1"/>
  <c r="K91" i="3" l="1"/>
  <c r="Q90" i="3"/>
  <c r="M90" i="3"/>
  <c r="L90" i="3" s="1"/>
  <c r="T90" i="3" l="1"/>
  <c r="J91" i="3"/>
  <c r="M91" i="3"/>
  <c r="L91" i="3" s="1"/>
  <c r="Q91"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<sst xmlns="http://schemas.openxmlformats.org/spreadsheetml/2006/main" count="364" uniqueCount="245">
  <si>
    <t xml:space="preserve">ITEM No. </t>
  </si>
  <si>
    <t>DESCRIPCIÓN</t>
  </si>
  <si>
    <t xml:space="preserve">UND. </t>
  </si>
  <si>
    <t>PRECIO UNITARIO</t>
  </si>
  <si>
    <t>CANTIDAD</t>
  </si>
  <si>
    <t>VALOR TOTAL</t>
  </si>
  <si>
    <t>PRESENTE ACTA</t>
  </si>
  <si>
    <t>CONDICIONES CONTRACTUALES INICIALES</t>
  </si>
  <si>
    <t>OBRA EJECUCTADA</t>
  </si>
  <si>
    <t>MET-01</t>
  </si>
  <si>
    <t>MET-02</t>
  </si>
  <si>
    <t>MET-03</t>
  </si>
  <si>
    <t>MET-04</t>
  </si>
  <si>
    <t>MET-05</t>
  </si>
  <si>
    <t>MET-06</t>
  </si>
  <si>
    <t>MET-07</t>
  </si>
  <si>
    <t>MET-08</t>
  </si>
  <si>
    <t>MET-09</t>
  </si>
  <si>
    <t>MET-11</t>
  </si>
  <si>
    <t>MET-12</t>
  </si>
  <si>
    <t>SEÑ-01</t>
  </si>
  <si>
    <t>SEÑ-02</t>
  </si>
  <si>
    <t>SEÑ-03</t>
  </si>
  <si>
    <t>SEÑ-04</t>
  </si>
  <si>
    <t>SEÑ-05</t>
  </si>
  <si>
    <t>OBC-01</t>
  </si>
  <si>
    <t>OBC-02</t>
  </si>
  <si>
    <t>OBC-03</t>
  </si>
  <si>
    <t>OBC-04</t>
  </si>
  <si>
    <t>SUMINISTRO E INSTALACION DE CELOSIA METALICA EN VANOS DE VAGONES EN ESTACIONES</t>
  </si>
  <si>
    <t>M2</t>
  </si>
  <si>
    <t>SUMINISTRO E INSTALACION DE CELOSIA METALICA EN VANOS DE ZONA DE TRANSICION EN ESTACIONES</t>
  </si>
  <si>
    <t>SUMINISTRO E INSTALACION DE CERRAMIENTO TIPO ONDA</t>
  </si>
  <si>
    <t>ML</t>
  </si>
  <si>
    <t>SUMINISTRO E INSTALACION DE PUERTAS SENCILLAS Y/O DOBLES ABATIBLES</t>
  </si>
  <si>
    <t>SUMINISTRO E INSTALACION DE CELOSIA EN CERRAMIENTO PARA DIVISION OPERATIVA DE PLATAFORMAS DE PORTALES</t>
  </si>
  <si>
    <t>SUMINISTRO E INSTALACION DE LAMINA MICROPERFORADA EN CERRAMIENTO PARA DIVISION OPERATIVA DE PLATAFORMAS DE PORTALES</t>
  </si>
  <si>
    <t>REEMPLAZO Y DESMONTE DE FACHADA EN VIDRIO POR ESTRUCTURA SOPORTE CON LÁMINA CORTE LÁSER PARA SUPERFICIES DE PORTAL O ESTACIÓN</t>
  </si>
  <si>
    <t>CAMBIO DE MODULACIÓN DE VAGÓN ARTICULADO A BIARTICULADO EN UN VAGÓN SENCILLO INCLUYE ESTRUCTURA DE APROXIMACIÓN CINTAS Y CELOSÍAS NECESARIAS</t>
  </si>
  <si>
    <t xml:space="preserve">CAMBIO DE PISO EN RAMPA Y/O PUENTE PEATONAL INTERNO </t>
  </si>
  <si>
    <t>SUMINISTRO E INSTALACIÓN DE CELOSIA FACHADA VAGONES ETAPA 2</t>
  </si>
  <si>
    <t>SUMINISTRO E INSTALACIÓN DE BARANDA DE TRANSICIÓN ENTRE VAGONES CON LAMINA CORTE LASER ETAPA 2.</t>
  </si>
  <si>
    <t>SUMINISTRO E INSTALACION DE VALLAS PARA SEÑALETICA E INFORMACIÓN AL USUARIO</t>
  </si>
  <si>
    <t>SUMINISTRO E INSTALACIÓN DE RUTEROS INFORMATIVOS EN VALLA DE INFORMACIÓN AL USUARIO.</t>
  </si>
  <si>
    <t>SUMINISTRO E INSTALACION DE VALLAS PARA SEÑALETICA E INFORMACIÓN AL USUARIO EN VINILO FOTOLUMINISCENTE</t>
  </si>
  <si>
    <t>SUMINISTRO E INSTALACION DE ESTRUCTURAS PARA DE VALLAS DE SEÑALETICA E INFORMACIÓN AL USUARIO</t>
  </si>
  <si>
    <t>SUMINISTRO DE ESTRUCTURA PARA VALLAS DESCOLGADAS EN PORTAL</t>
  </si>
  <si>
    <t>DESMONTE, SUMINISTRO E INSTALACION DE CUBIERTAS EN PORTALES</t>
  </si>
  <si>
    <t>DESMONTE, SUMINISTRO E INSTALACION DE CUBIERTA EN ESTACIONES</t>
  </si>
  <si>
    <t>DESMONTE, SUMINISTRO E INSTALACION DE CUBIERTA EN ESTACIONES CON LUCERNARIOS</t>
  </si>
  <si>
    <t>SUMINISTRO E INSTALACION DE CERRAMIENTO PERIMETRAL TIPO PORTAL</t>
  </si>
  <si>
    <t>VALOR TOTAL A PAGAR</t>
  </si>
  <si>
    <t xml:space="preserve">Delegado del contratista  y </t>
  </si>
  <si>
    <t>representante legal o delegado de la interventoría,</t>
  </si>
  <si>
    <t>JOSE VICENTE BOCANEGRA GARCIA</t>
  </si>
  <si>
    <t>Las partes representadas por:</t>
  </si>
  <si>
    <t xml:space="preserve">  representante Legal o </t>
  </si>
  <si>
    <t>HECTOR ENRIQUE MALDONADO BARRIOS</t>
  </si>
  <si>
    <t>OBSERVACIONES</t>
  </si>
  <si>
    <t>Nota:</t>
  </si>
  <si>
    <t>Todas las cantidades de obra estarán aproximadas al entero por exceso o por defecto.</t>
  </si>
  <si>
    <t>Todos los valores estarán expresados en pesos aproximando los centavos por exceso o por defecto, inclusive los costos indirectos, retenciones y amortizaciones.</t>
  </si>
  <si>
    <t>SUPERVISOR CONTRATO DE INTERVENTORIA</t>
  </si>
  <si>
    <t>INTERVENTORIA</t>
  </si>
  <si>
    <t>NIT</t>
  </si>
  <si>
    <t>MILTON GUSTAVO RAMIREZ BOHORQUEZ</t>
  </si>
  <si>
    <t>CONSORCIO ALIANZA XXI</t>
  </si>
  <si>
    <t>CONSORCIO MYE BOGOTÁ</t>
  </si>
  <si>
    <t>901.958.489</t>
  </si>
  <si>
    <t>901.956.216</t>
  </si>
  <si>
    <t>REALIZAR LA ADECUACIÓN Y/O CONSTRUCCIÓN DE OBRAS COMPLEMENTARIAS REQUERIDAS PARA FORTALECER EL SISTEMA, MEJORAR LA EXPERIENCIA DEL USUARIO Y RENOVAR SUS CONDICIONES FÍSICAS, LAS CUALES SE REALIZARÁN SOBRE LA INFRAESTRUCTURA DEL COMPONENTE BRT DEL SISTEMA DE TRANSPORTE MASIVO DE LA CIUDAD DE BOGOTÁ D.C., QUE SE ENCUENTRAN A CARGO DE LA EMPRESA DE TRANSPORTE DEL TERCER MILENIO -TRANSMILENIO S.A.</t>
  </si>
  <si>
    <t>OBJETO DEL CONTRATO</t>
  </si>
  <si>
    <t>CONTRATO No.</t>
  </si>
  <si>
    <t>1380 - 2025</t>
  </si>
  <si>
    <t>CORRESPONDIENTE AL PERIODO</t>
  </si>
  <si>
    <t>AL</t>
  </si>
  <si>
    <t>B. CUADRO DE CONTROL FINANCIERO</t>
  </si>
  <si>
    <t>ACTA</t>
  </si>
  <si>
    <t>No.</t>
  </si>
  <si>
    <t>MES DE EJECUCIÓN</t>
  </si>
  <si>
    <t>FECHA RADICACIÓN</t>
  </si>
  <si>
    <t>VALOR EJECUTADO</t>
  </si>
  <si>
    <t>VALOR NETO A PAGAR</t>
  </si>
  <si>
    <t>VALOR EJECUTADO ACUMULADO</t>
  </si>
  <si>
    <t>CONCEPTO</t>
  </si>
  <si>
    <t>VALOR INICIAL DEL CONTRATO</t>
  </si>
  <si>
    <t xml:space="preserve">VALOR ACTUAL </t>
  </si>
  <si>
    <t>PENDIENTE POR EJECUTAR</t>
  </si>
  <si>
    <t>VALOR PARA LAS OBRAS DE ADECUACIÓN</t>
  </si>
  <si>
    <t>VALOR DEL AIU PARA LAS OBRAS DE ADECUACION</t>
  </si>
  <si>
    <t>VALOR TOTAL OBRAS DE ADECUACIÓN - INCLUIDO EL AIU:</t>
  </si>
  <si>
    <t>%</t>
  </si>
  <si>
    <t>VALOR PENDIENTE</t>
  </si>
  <si>
    <t>ACUMULADO ACTAS ANTERIORES</t>
  </si>
  <si>
    <t>Para constancia de lo anterior, se firma la presente acta bajo la responsabilidad expresa de los que intervienen en ella, de  conformidad  con las funciones  desempeñadas por cada uno de los mismos,  de acuerdo con el manual de interventoría, en Bogotá, D.C., a los</t>
  </si>
  <si>
    <t>JENY ANGELICA SIERRA MAYORGA</t>
  </si>
  <si>
    <t>DIRECTOR (A) DE OBRA</t>
  </si>
  <si>
    <t>CONSORCIO MYE BOGOTA</t>
  </si>
  <si>
    <t>(Firma)</t>
  </si>
  <si>
    <t>EDUARDO ANDRÉS ACERO CAJIGAS</t>
  </si>
  <si>
    <t>DIRECTOR DE INTERVENTORIA</t>
  </si>
  <si>
    <t>JOSÉ VICENTE BOCANEGRA GARCÍA</t>
  </si>
  <si>
    <t>REPRESENTANTE LEGAL</t>
  </si>
  <si>
    <t>de</t>
  </si>
  <si>
    <t>(Día en letras)</t>
  </si>
  <si>
    <t>(Día en números)</t>
  </si>
  <si>
    <t>(Mes en que se firma el acta)</t>
  </si>
  <si>
    <t>(Año de firma del acta)</t>
  </si>
  <si>
    <t>dias del mes de</t>
  </si>
  <si>
    <t>CONTRATISTA</t>
  </si>
  <si>
    <t>A. DATOS ESPECIFICOS</t>
  </si>
  <si>
    <t>ACTA DE COSTOS</t>
  </si>
  <si>
    <t>Version 001</t>
  </si>
  <si>
    <t>01</t>
  </si>
  <si>
    <t>ACTA DE COSTOS No.</t>
  </si>
  <si>
    <t>ACTAS DE COSTOS</t>
  </si>
  <si>
    <t>VALOR AIU (24.33%)</t>
  </si>
  <si>
    <t>TOTAL FACTURADO</t>
  </si>
  <si>
    <t>ORDEN DE TRABAJO</t>
  </si>
  <si>
    <t>TRONCAL</t>
  </si>
  <si>
    <t>ESTACIÓN</t>
  </si>
  <si>
    <t>TRONCALES</t>
  </si>
  <si>
    <t>NORTE</t>
  </si>
  <si>
    <t xml:space="preserve">AMERICAS </t>
  </si>
  <si>
    <t>NQS SUR</t>
  </si>
  <si>
    <t>CALLE 26</t>
  </si>
  <si>
    <t>CARRERA DECIMA</t>
  </si>
  <si>
    <t>CARRERA SEPTIMA</t>
  </si>
  <si>
    <t xml:space="preserve">TERMINAL </t>
  </si>
  <si>
    <t>DE LA SABANA</t>
  </si>
  <si>
    <t>COMUNEROS</t>
  </si>
  <si>
    <t>CENTRO MEMORIA</t>
  </si>
  <si>
    <t>SAN DIEGO</t>
  </si>
  <si>
    <t>MUSEO NACIONAL</t>
  </si>
  <si>
    <t>AMERICAS</t>
  </si>
  <si>
    <t>CALLE 187</t>
  </si>
  <si>
    <t>SANS FACON CARRERA 22</t>
  </si>
  <si>
    <t>SANTA ISABEL</t>
  </si>
  <si>
    <t>CONCEJO DE BOGOTÁ</t>
  </si>
  <si>
    <t>LAS NIEVES</t>
  </si>
  <si>
    <t>PORTAL NORTE</t>
  </si>
  <si>
    <t>RICAURTE</t>
  </si>
  <si>
    <t>SENA</t>
  </si>
  <si>
    <t>CIUDAD UNIVERSITARIA</t>
  </si>
  <si>
    <t>SAN VICTORINO</t>
  </si>
  <si>
    <t>TOBERIN</t>
  </si>
  <si>
    <t>CDS CARRERA 32</t>
  </si>
  <si>
    <t>NQS-CL 30 SUR</t>
  </si>
  <si>
    <t>CORFERIAS</t>
  </si>
  <si>
    <t>BICENTENARIO</t>
  </si>
  <si>
    <t>CALLE 161</t>
  </si>
  <si>
    <t>ZONA INDUSTRIAL</t>
  </si>
  <si>
    <t>NQS-CL 38A Sur</t>
  </si>
  <si>
    <t>QUINTA PAREDES</t>
  </si>
  <si>
    <t>SAN BERNARDO</t>
  </si>
  <si>
    <t xml:space="preserve">MAZURÉN </t>
  </si>
  <si>
    <t>CARRERA 43</t>
  </si>
  <si>
    <t>GRAL SANTANDER</t>
  </si>
  <si>
    <t>GOBERNACIÓN</t>
  </si>
  <si>
    <t>POLICARPA</t>
  </si>
  <si>
    <t>CALLE 146</t>
  </si>
  <si>
    <t>PUENTE ARANDA</t>
  </si>
  <si>
    <t>ALQUERIA</t>
  </si>
  <si>
    <t>CAN</t>
  </si>
  <si>
    <t>CIUDAD JARDIN - UAN</t>
  </si>
  <si>
    <t>CALLE 142</t>
  </si>
  <si>
    <t>DISTRITO GRAFITI</t>
  </si>
  <si>
    <t>VENECIA</t>
  </si>
  <si>
    <t>SALITRE- EL GRECO</t>
  </si>
  <si>
    <t>AV 1° DE MAYO</t>
  </si>
  <si>
    <t>ALCALÁ</t>
  </si>
  <si>
    <t>PRADERA</t>
  </si>
  <si>
    <t>SEVILLANA</t>
  </si>
  <si>
    <t>EL TIEMPO</t>
  </si>
  <si>
    <t>COUNTRY SUR</t>
  </si>
  <si>
    <t>PRADO</t>
  </si>
  <si>
    <t>MARSELLA</t>
  </si>
  <si>
    <t>MADALENA</t>
  </si>
  <si>
    <t>AVENIDA ROJAS</t>
  </si>
  <si>
    <t>PORTAL 20 DE JULIO</t>
  </si>
  <si>
    <t>CALLE 127</t>
  </si>
  <si>
    <t>AMERICAS-AVENIDA BOYACÁ</t>
  </si>
  <si>
    <t>PERDOMO</t>
  </si>
  <si>
    <t>NORMANDIA</t>
  </si>
  <si>
    <t>PEPE SIERRA</t>
  </si>
  <si>
    <t>MANDALAY</t>
  </si>
  <si>
    <t>PORTAL SUR</t>
  </si>
  <si>
    <t>MODELIA</t>
  </si>
  <si>
    <t>CALLE 106</t>
  </si>
  <si>
    <t>BANDERAS</t>
  </si>
  <si>
    <t>BOSA</t>
  </si>
  <si>
    <t>PORTAL EL DORADO</t>
  </si>
  <si>
    <t>CALLE 100</t>
  </si>
  <si>
    <t>TRANSVERSAL 86</t>
  </si>
  <si>
    <t>LA DESPENSA</t>
  </si>
  <si>
    <t>VIRREY</t>
  </si>
  <si>
    <t>BIBLIOTECA TINTAL</t>
  </si>
  <si>
    <t>LEON XIII</t>
  </si>
  <si>
    <t>CALLE 85</t>
  </si>
  <si>
    <t>PATIO BONITO</t>
  </si>
  <si>
    <t>TERREROS</t>
  </si>
  <si>
    <t>HÉROES</t>
  </si>
  <si>
    <t>PORTAL AMERICAS</t>
  </si>
  <si>
    <t>SAN MATEO</t>
  </si>
  <si>
    <t>VALOR ADICION 
(Si aplica)</t>
  </si>
  <si>
    <t>DESCUENTO POR ATRASO EN LA FECHA DE ENTREGA</t>
  </si>
  <si>
    <t>SUBTOTAL COSTO DIRECTO VALOR PARA LAS OBRAS DE CONSTRUCCION INCLUIDO DESCUENTO POR ATRASO</t>
  </si>
  <si>
    <t>VALOR DESCUENTO POR ATRASO EN LA FECHA DE ENTREGA</t>
  </si>
  <si>
    <t>DIAS DE ATRASO EN LA FECHA DE ENTREGA</t>
  </si>
  <si>
    <t>RESUMEN: VALOR INICIAL DEL CONTRATO</t>
  </si>
  <si>
    <t>VALOR ADICIONES</t>
  </si>
  <si>
    <t>VALOR TOTAL CONTRATO</t>
  </si>
  <si>
    <t>VALOR ACUMULADO ACTAS</t>
  </si>
  <si>
    <t>VALOR PRESENTE ACTA</t>
  </si>
  <si>
    <t>No. FACTURA</t>
  </si>
  <si>
    <t>MYEF1</t>
  </si>
  <si>
    <r>
      <t xml:space="preserve">dejan constancia del recibo de obra correspondiente según las condiciones Contractuales y  de la presentación del Formato de </t>
    </r>
    <r>
      <rPr>
        <i/>
        <sz val="12"/>
        <color theme="1"/>
        <rFont val="Aptos Narrow"/>
        <family val="2"/>
      </rPr>
      <t>MEMORIAS DE CÁLCULO DE CANTIDADES DE OBRA</t>
    </r>
    <r>
      <rPr>
        <sz val="12"/>
        <color theme="1"/>
        <rFont val="Aptos Narrow"/>
        <family val="2"/>
      </rPr>
      <t>, para los Ítems Ejecutados en este periodo, de la siguiente manera:</t>
    </r>
  </si>
  <si>
    <r>
      <rPr>
        <b/>
        <sz val="11"/>
        <color theme="1"/>
        <rFont val="Aptos Narrow"/>
        <family val="2"/>
      </rPr>
      <t>Cod:</t>
    </r>
    <r>
      <rPr>
        <sz val="11"/>
        <color theme="1"/>
        <rFont val="Aptos Narrow"/>
        <family val="2"/>
      </rPr>
      <t xml:space="preserve"> FO-EO-MYE-001</t>
    </r>
  </si>
  <si>
    <r>
      <rPr>
        <b/>
        <sz val="11"/>
        <color theme="1"/>
        <rFont val="Aptos Narrow"/>
        <family val="2"/>
      </rPr>
      <t xml:space="preserve">Fecha: </t>
    </r>
    <r>
      <rPr>
        <sz val="11"/>
        <color theme="1"/>
        <rFont val="Aptos Narrow"/>
        <family val="2"/>
      </rPr>
      <t>29/07/2025</t>
    </r>
  </si>
  <si>
    <t>JULIO - AGOSTO</t>
  </si>
  <si>
    <t>AGOSTO - SEPTIEMBRE</t>
  </si>
  <si>
    <t>02</t>
  </si>
  <si>
    <t>MYEF2</t>
  </si>
  <si>
    <t>VALOR AU (23.33%)</t>
  </si>
  <si>
    <t>VALOR DEL AU PARA LAS OBRAS DE CONSTRUCCIÓN</t>
  </si>
  <si>
    <t xml:space="preserve">03 </t>
  </si>
  <si>
    <t>SEPTIEMBRE-OCTUBRE</t>
  </si>
  <si>
    <t>MYEF3</t>
  </si>
  <si>
    <t>04</t>
  </si>
  <si>
    <t>OCTUBRE-NOVIMEBRE</t>
  </si>
  <si>
    <t>MYEF4</t>
  </si>
  <si>
    <t>05</t>
  </si>
  <si>
    <t>MYEF5</t>
  </si>
  <si>
    <t>NOVIEMBRE-DICIEMBRE</t>
  </si>
  <si>
    <t>UNIVERSIDADES</t>
  </si>
  <si>
    <t>06</t>
  </si>
  <si>
    <t>MYEF6</t>
  </si>
  <si>
    <t>DICIEMBRE-ENERO</t>
  </si>
  <si>
    <t>07</t>
  </si>
  <si>
    <t>1380-L1-035</t>
  </si>
  <si>
    <t>1380-L1-036</t>
  </si>
  <si>
    <t>MYEF7</t>
  </si>
  <si>
    <t>ENERO-FEBRERO</t>
  </si>
  <si>
    <t>MARZO</t>
  </si>
  <si>
    <t>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</si>
</sst>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5" x14ac:knownFonts="1">
    <font>
      <sz val="11"/>
      <color theme="1"/>
      <name val="Calibri"/>
      <family val="2"/>
      <scheme val="minor"/>
    </font>
    <font>
      <sz val="11"/>
      <color theme="1"/>
      <name val="Calibri"/>
      <family val="2"/>
      <scheme val="minor"/>
    </font>
    <font>
      <sz val="8"/>
      <color theme="1"/>
      <name val="Aptos Narrow"/>
      <family val="2"/>
    </font>
    <font>
      <sz val="10"/>
      <color theme="1"/>
      <name val="Aptos Narrow"/>
      <family val="2"/>
    </font>
    <font>
      <b/>
      <sz val="12"/>
      <color theme="1"/>
      <name val="Aptos Narrow"/>
      <family val="2"/>
    </font>
    <font>
      <b/>
      <sz val="11"/>
      <color theme="1"/>
      <name val="Aptos Narrow"/>
      <family val="2"/>
    </font>
    <font>
      <sz val="11"/>
      <color theme="1"/>
      <name val="Aptos Narrow"/>
      <family val="2"/>
    </font>
    <font>
      <b/>
      <sz val="11"/>
      <color theme="0"/>
      <name val="Aptos Narrow"/>
      <family val="2"/>
    </font>
    <font>
      <sz val="12"/>
      <color theme="1"/>
      <name val="Aptos Narrow"/>
      <family val="2"/>
    </font>
    <font>
      <b/>
      <sz val="14"/>
      <color theme="1"/>
      <name val="Aptos Narrow"/>
      <family val="2"/>
    </font>
    <font>
      <i/>
      <sz val="12"/>
      <color theme="1"/>
      <name val="Aptos Narrow"/>
      <family val="2"/>
    </font>
    <font>
      <sz val="12"/>
      <name val="Aptos Narrow"/>
      <family val="2"/>
    </font>
    <font>
      <b/>
      <sz val="12"/>
      <name val="Aptos Narrow"/>
      <family val="2"/>
    </font>
    <font>
      <sz val="8"/>
      <name val="Calibri"/>
      <family val="2"/>
      <scheme val="minor"/>
    </font>
    <font>
      <sz val="12"/>
      <color rgb="FF000000"/>
      <name val="Aptos Narrow"/>
      <family val="2"/>
    </font>
  </fonts>
  <fills count="12">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EA0000"/>
        <bgColor indexed="64"/>
      </patternFill>
    </fill>
    <fill>
      <patternFill patternType="solid">
        <fgColor rgb="FF00CCFF"/>
        <bgColor indexed="64"/>
      </patternFill>
    </fill>
    <fill>
      <patternFill patternType="solid">
        <fgColor rgb="FFCC9966"/>
        <bgColor indexed="64"/>
      </patternFill>
    </fill>
    <fill>
      <patternFill patternType="solid">
        <fgColor rgb="FFCC00FF"/>
        <bgColor indexed="64"/>
      </patternFill>
    </fill>
    <fill>
      <patternFill patternType="solid">
        <fgColor theme="0" tint="-0.14999847407452621"/>
        <bgColor indexed="64"/>
      </patternFill>
    </fill>
    <fill>
      <patternFill patternType="lightUp">
        <fgColor theme="0" tint="-0.14996795556505021"/>
        <bgColor theme="0" tint="-4.9989318521683403E-2"/>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4">
    <xf numFmtId="0" fontId="0" fillId="0" borderId="0" xfId="0"/>
    <xf numFmtId="0" fontId="2" fillId="0" borderId="0" xfId="0" applyFont="1" applyAlignment="1">
      <alignment vertical="center"/>
    </xf>
    <xf numFmtId="0" fontId="3" fillId="0" borderId="0" xfId="0" applyFont="1" applyAlignment="1">
      <alignment vertical="center"/>
    </xf>
    <xf numFmtId="0" fontId="3" fillId="2" borderId="0" xfId="0" applyFont="1" applyFill="1" applyAlignment="1">
      <alignment vertical="center"/>
    </xf>
    <xf numFmtId="0" fontId="3" fillId="2" borderId="11" xfId="0" applyFont="1" applyFill="1" applyBorder="1" applyAlignment="1">
      <alignment vertical="center"/>
    </xf>
    <xf numFmtId="0" fontId="3" fillId="2" borderId="6" xfId="0" applyFont="1" applyFill="1" applyBorder="1" applyAlignment="1">
      <alignment vertical="center"/>
    </xf>
    <xf numFmtId="0" fontId="3" fillId="2" borderId="2"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3" xfId="0" applyFont="1" applyFill="1" applyBorder="1" applyAlignment="1">
      <alignment vertical="center"/>
    </xf>
    <xf numFmtId="0" fontId="5" fillId="3" borderId="1" xfId="0" applyFont="1" applyFill="1" applyBorder="1" applyAlignment="1">
      <alignment horizontal="center" vertical="center"/>
    </xf>
    <xf numFmtId="0" fontId="6" fillId="0" borderId="0" xfId="0" applyFont="1" applyAlignment="1">
      <alignment horizontal="center" vertical="center"/>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3" fillId="2" borderId="2" xfId="0" applyFont="1" applyFill="1" applyBorder="1" applyAlignment="1">
      <alignment horizontal="center" vertical="center"/>
    </xf>
    <xf numFmtId="0" fontId="8" fillId="2" borderId="6" xfId="0" applyFont="1" applyFill="1" applyBorder="1" applyAlignment="1">
      <alignment vertical="center"/>
    </xf>
    <xf numFmtId="0" fontId="8" fillId="2" borderId="2" xfId="0" applyFont="1" applyFill="1" applyBorder="1" applyAlignment="1">
      <alignment vertical="center"/>
    </xf>
    <xf numFmtId="0" fontId="8" fillId="2" borderId="12" xfId="0" applyFont="1" applyFill="1" applyBorder="1" applyAlignment="1">
      <alignment vertical="center"/>
    </xf>
    <xf numFmtId="0" fontId="8" fillId="0" borderId="0" xfId="0" applyFont="1" applyAlignment="1">
      <alignment vertical="center"/>
    </xf>
    <xf numFmtId="0" fontId="8" fillId="2" borderId="7" xfId="0" applyFont="1" applyFill="1" applyBorder="1" applyAlignment="1">
      <alignment vertical="center"/>
    </xf>
    <xf numFmtId="0" fontId="4" fillId="2" borderId="0" xfId="0" applyFont="1" applyFill="1" applyAlignment="1">
      <alignment vertical="center"/>
    </xf>
    <xf numFmtId="49" fontId="8" fillId="2" borderId="11" xfId="0" applyNumberFormat="1" applyFont="1" applyFill="1" applyBorder="1" applyAlignment="1">
      <alignment horizontal="center" vertical="center"/>
    </xf>
    <xf numFmtId="0" fontId="8" fillId="2" borderId="0" xfId="0" applyFont="1" applyFill="1" applyAlignment="1">
      <alignment vertical="center"/>
    </xf>
    <xf numFmtId="14" fontId="8" fillId="2" borderId="11" xfId="0" applyNumberFormat="1" applyFont="1" applyFill="1" applyBorder="1" applyAlignment="1">
      <alignment horizontal="center" vertical="center"/>
    </xf>
    <xf numFmtId="0" fontId="8" fillId="2" borderId="8" xfId="0" applyFont="1" applyFill="1" applyBorder="1" applyAlignment="1">
      <alignment vertical="center"/>
    </xf>
    <xf numFmtId="0" fontId="8" fillId="2" borderId="13" xfId="0" applyFont="1" applyFill="1" applyBorder="1" applyAlignment="1">
      <alignment vertical="center"/>
    </xf>
    <xf numFmtId="0" fontId="8" fillId="2" borderId="11" xfId="0" applyFont="1" applyFill="1" applyBorder="1" applyAlignment="1">
      <alignment vertical="center"/>
    </xf>
    <xf numFmtId="0" fontId="8" fillId="2" borderId="14" xfId="0" applyFont="1" applyFill="1" applyBorder="1" applyAlignment="1">
      <alignment vertical="center"/>
    </xf>
    <xf numFmtId="0" fontId="8" fillId="2" borderId="11" xfId="0" applyFont="1" applyFill="1" applyBorder="1" applyAlignment="1">
      <alignment horizontal="center" vertical="center"/>
    </xf>
    <xf numFmtId="0" fontId="8" fillId="2" borderId="0" xfId="0" applyFont="1" applyFill="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0" xfId="0" applyFont="1" applyAlignment="1">
      <alignment horizontal="center" vertical="center" wrapText="1"/>
    </xf>
    <xf numFmtId="0" fontId="8" fillId="2" borderId="7" xfId="0" applyFont="1" applyFill="1" applyBorder="1" applyAlignment="1">
      <alignment vertical="center" wrapText="1"/>
    </xf>
    <xf numFmtId="0" fontId="8" fillId="2" borderId="10" xfId="0" applyFont="1" applyFill="1" applyBorder="1" applyAlignment="1">
      <alignment horizontal="center" vertical="center" wrapText="1"/>
    </xf>
    <xf numFmtId="0" fontId="8" fillId="2" borderId="1" xfId="0" applyFont="1" applyFill="1" applyBorder="1" applyAlignment="1">
      <alignment horizontal="center" vertical="center" wrapText="1"/>
    </xf>
    <xf numFmtId="44" fontId="8" fillId="2" borderId="1" xfId="2" applyFont="1" applyFill="1" applyBorder="1" applyAlignment="1">
      <alignment vertical="center" wrapText="1"/>
    </xf>
    <xf numFmtId="0" fontId="8" fillId="0" borderId="1" xfId="0" applyFont="1" applyBorder="1" applyAlignment="1">
      <alignment horizontal="center" vertical="center" wrapText="1"/>
    </xf>
    <xf numFmtId="49" fontId="8" fillId="2" borderId="1" xfId="2" applyNumberFormat="1" applyFont="1" applyFill="1" applyBorder="1" applyAlignment="1">
      <alignment horizontal="center" vertical="center" wrapText="1"/>
    </xf>
    <xf numFmtId="43" fontId="8" fillId="2" borderId="1" xfId="1" applyFont="1" applyFill="1" applyBorder="1" applyAlignment="1">
      <alignment vertical="center" wrapText="1"/>
    </xf>
    <xf numFmtId="0" fontId="8" fillId="2" borderId="8" xfId="0" applyFont="1" applyFill="1" applyBorder="1" applyAlignment="1">
      <alignment vertical="center" wrapText="1"/>
    </xf>
    <xf numFmtId="0" fontId="8" fillId="0" borderId="0" xfId="0" applyFont="1" applyAlignment="1">
      <alignment vertical="center" wrapText="1"/>
    </xf>
    <xf numFmtId="44" fontId="8" fillId="0" borderId="0" xfId="0" applyNumberFormat="1" applyFont="1" applyAlignment="1">
      <alignment vertical="center" wrapText="1"/>
    </xf>
    <xf numFmtId="43" fontId="8" fillId="0" borderId="1" xfId="1" applyFont="1" applyFill="1" applyBorder="1" applyAlignment="1">
      <alignment vertical="center" wrapText="1"/>
    </xf>
    <xf numFmtId="44" fontId="8" fillId="2" borderId="1" xfId="2" applyFont="1" applyFill="1" applyBorder="1" applyAlignment="1">
      <alignment vertical="center"/>
    </xf>
    <xf numFmtId="10" fontId="8" fillId="2" borderId="1" xfId="3" applyNumberFormat="1" applyFont="1" applyFill="1" applyBorder="1" applyAlignment="1">
      <alignment vertical="center"/>
    </xf>
    <xf numFmtId="44" fontId="4" fillId="2" borderId="1" xfId="2" applyFont="1" applyFill="1" applyBorder="1" applyAlignment="1">
      <alignment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0" borderId="0" xfId="0" applyFont="1" applyAlignment="1">
      <alignment horizontal="center" vertical="center" wrapText="1"/>
    </xf>
    <xf numFmtId="49"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44" fontId="8" fillId="2" borderId="1" xfId="2" applyFont="1" applyFill="1" applyBorder="1" applyAlignment="1">
      <alignment horizontal="center" vertical="center"/>
    </xf>
    <xf numFmtId="44" fontId="8" fillId="0" borderId="0" xfId="0" applyNumberFormat="1" applyFont="1" applyAlignment="1">
      <alignment vertical="center"/>
    </xf>
    <xf numFmtId="0" fontId="8" fillId="2" borderId="1" xfId="0" applyFont="1" applyFill="1" applyBorder="1" applyAlignment="1">
      <alignment vertical="center"/>
    </xf>
    <xf numFmtId="44" fontId="8" fillId="2" borderId="3" xfId="2" applyFont="1" applyFill="1" applyBorder="1" applyAlignment="1">
      <alignment vertical="center"/>
    </xf>
    <xf numFmtId="44" fontId="8" fillId="2" borderId="1" xfId="0" applyNumberFormat="1" applyFont="1" applyFill="1" applyBorder="1" applyAlignment="1">
      <alignment vertical="center"/>
    </xf>
    <xf numFmtId="10" fontId="8" fillId="2" borderId="1" xfId="3" applyNumberFormat="1" applyFont="1" applyFill="1" applyBorder="1" applyAlignment="1">
      <alignment horizontal="center" vertical="center"/>
    </xf>
    <xf numFmtId="0" fontId="4" fillId="2" borderId="0" xfId="0" applyFont="1" applyFill="1" applyAlignment="1">
      <alignment horizontal="center" vertical="center"/>
    </xf>
    <xf numFmtId="0" fontId="8" fillId="2" borderId="15" xfId="0" applyFont="1" applyFill="1" applyBorder="1" applyAlignment="1">
      <alignment vertical="center" wrapText="1"/>
    </xf>
    <xf numFmtId="0" fontId="8" fillId="2" borderId="0" xfId="0" applyFont="1" applyFill="1" applyAlignment="1">
      <alignment horizontal="center" vertical="center" wrapText="1"/>
    </xf>
    <xf numFmtId="0" fontId="8" fillId="2" borderId="2" xfId="0" applyFont="1" applyFill="1" applyBorder="1" applyAlignment="1">
      <alignment horizontal="center" vertical="center" wrapText="1"/>
    </xf>
    <xf numFmtId="0" fontId="3" fillId="2" borderId="0" xfId="0" applyFont="1" applyFill="1" applyAlignment="1">
      <alignment horizontal="center" vertical="center"/>
    </xf>
    <xf numFmtId="0" fontId="12" fillId="9" borderId="1" xfId="0" applyFont="1" applyFill="1" applyBorder="1" applyAlignment="1">
      <alignment horizontal="center" vertical="center" wrapText="1"/>
    </xf>
    <xf numFmtId="0" fontId="12" fillId="9" borderId="9" xfId="0" applyFont="1" applyFill="1" applyBorder="1" applyAlignment="1">
      <alignment horizontal="center" vertical="center"/>
    </xf>
    <xf numFmtId="0" fontId="12" fillId="9" borderId="9" xfId="0" applyFont="1" applyFill="1" applyBorder="1" applyAlignment="1">
      <alignment horizontal="center" vertical="center" wrapText="1"/>
    </xf>
    <xf numFmtId="0" fontId="12" fillId="9" borderId="10" xfId="0" applyFont="1" applyFill="1" applyBorder="1" applyAlignment="1">
      <alignment vertical="center"/>
    </xf>
    <xf numFmtId="0" fontId="3" fillId="10" borderId="7" xfId="0" applyFont="1" applyFill="1" applyBorder="1" applyAlignment="1">
      <alignment vertical="center"/>
    </xf>
    <xf numFmtId="0" fontId="3" fillId="10" borderId="0" xfId="0" applyFont="1" applyFill="1" applyAlignment="1">
      <alignment vertical="center"/>
    </xf>
    <xf numFmtId="0" fontId="3" fillId="10" borderId="8" xfId="0" applyFont="1" applyFill="1" applyBorder="1" applyAlignment="1">
      <alignment vertical="center"/>
    </xf>
    <xf numFmtId="0" fontId="14" fillId="0" borderId="1" xfId="0" applyFont="1" applyBorder="1" applyAlignment="1">
      <alignment horizontal="center" vertical="center" wrapText="1"/>
    </xf>
    <xf numFmtId="49" fontId="14" fillId="11" borderId="5" xfId="0" applyNumberFormat="1" applyFont="1" applyFill="1" applyBorder="1" applyAlignment="1">
      <alignment horizontal="center" vertical="center" wrapText="1"/>
    </xf>
    <xf numFmtId="43" fontId="14" fillId="11" borderId="5" xfId="0" applyNumberFormat="1" applyFont="1" applyFill="1" applyBorder="1" applyAlignment="1">
      <alignment vertical="center" wrapText="1"/>
    </xf>
    <xf numFmtId="0" fontId="14" fillId="0" borderId="10" xfId="0" applyFont="1" applyBorder="1" applyAlignment="1">
      <alignment horizontal="center" vertical="center" wrapText="1"/>
    </xf>
    <xf numFmtId="49" fontId="14" fillId="11" borderId="14" xfId="0" applyNumberFormat="1" applyFont="1" applyFill="1" applyBorder="1" applyAlignment="1">
      <alignment horizontal="center" vertical="center" wrapText="1"/>
    </xf>
    <xf numFmtId="43" fontId="14" fillId="11" borderId="14" xfId="0" applyNumberFormat="1" applyFont="1" applyFill="1" applyBorder="1" applyAlignment="1">
      <alignment vertical="center" wrapText="1"/>
    </xf>
    <xf numFmtId="0" fontId="11"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4" fillId="2" borderId="11" xfId="0" applyFont="1" applyFill="1" applyBorder="1" applyAlignment="1">
      <alignment horizontal="center" vertical="center"/>
    </xf>
    <xf numFmtId="0" fontId="8" fillId="2" borderId="3" xfId="0" applyFont="1" applyFill="1" applyBorder="1" applyAlignment="1">
      <alignment horizontal="right" vertical="center"/>
    </xf>
    <xf numFmtId="0" fontId="8" fillId="2" borderId="4" xfId="0" applyFont="1" applyFill="1" applyBorder="1" applyAlignment="1">
      <alignment horizontal="right" vertical="center"/>
    </xf>
    <xf numFmtId="0" fontId="8" fillId="2" borderId="5" xfId="0" applyFont="1" applyFill="1" applyBorder="1" applyAlignment="1">
      <alignment horizontal="right" vertical="center"/>
    </xf>
    <xf numFmtId="0" fontId="4" fillId="2" borderId="3" xfId="0" applyFont="1" applyFill="1" applyBorder="1" applyAlignment="1">
      <alignment horizontal="right" vertical="center"/>
    </xf>
    <xf numFmtId="0" fontId="4" fillId="2" borderId="4" xfId="0" applyFont="1" applyFill="1" applyBorder="1" applyAlignment="1">
      <alignment horizontal="right" vertical="center"/>
    </xf>
    <xf numFmtId="0" fontId="4" fillId="2" borderId="5" xfId="0" applyFont="1" applyFill="1" applyBorder="1" applyAlignment="1">
      <alignment horizontal="right" vertical="center"/>
    </xf>
    <xf numFmtId="0" fontId="8" fillId="2" borderId="11" xfId="0" applyFont="1" applyFill="1" applyBorder="1" applyAlignment="1">
      <alignment horizontal="center" vertical="center"/>
    </xf>
    <xf numFmtId="0" fontId="6" fillId="2" borderId="1" xfId="0" applyFont="1" applyFill="1" applyBorder="1" applyAlignment="1">
      <alignment horizontal="left" vertical="center"/>
    </xf>
    <xf numFmtId="0" fontId="9" fillId="2" borderId="6"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4"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10" fillId="2" borderId="3"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5" xfId="0" applyFont="1" applyFill="1" applyBorder="1" applyAlignment="1">
      <alignment horizontal="justify"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12" fillId="9" borderId="9" xfId="0" applyFont="1" applyFill="1" applyBorder="1" applyAlignment="1">
      <alignment horizontal="center" vertical="center"/>
    </xf>
    <xf numFmtId="0" fontId="12" fillId="9" borderId="15" xfId="0" applyFont="1" applyFill="1" applyBorder="1" applyAlignment="1">
      <alignment horizontal="center" vertical="center"/>
    </xf>
    <xf numFmtId="0" fontId="12" fillId="9" borderId="6"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12" fillId="9" borderId="13" xfId="0" applyFont="1" applyFill="1" applyBorder="1" applyAlignment="1">
      <alignment horizontal="center" vertical="center" wrapText="1"/>
    </xf>
    <xf numFmtId="0" fontId="12" fillId="9" borderId="1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12" fillId="9" borderId="5" xfId="0" applyFont="1" applyFill="1" applyBorder="1" applyAlignment="1">
      <alignment horizontal="center" vertical="center" wrapText="1"/>
    </xf>
    <xf numFmtId="0" fontId="8" fillId="2" borderId="0" xfId="0" applyFont="1" applyFill="1" applyAlignment="1">
      <alignment horizontal="center"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12" fillId="9" borderId="12" xfId="0" applyFont="1" applyFill="1" applyBorder="1" applyAlignment="1">
      <alignment horizontal="center" vertical="center" wrapText="1"/>
    </xf>
    <xf numFmtId="0" fontId="12" fillId="9" borderId="10" xfId="0" applyFont="1" applyFill="1" applyBorder="1" applyAlignment="1">
      <alignment horizontal="center" vertical="center"/>
    </xf>
    <xf numFmtId="0" fontId="12" fillId="9" borderId="3" xfId="0" applyFont="1" applyFill="1" applyBorder="1" applyAlignment="1">
      <alignment horizontal="center" vertical="center" wrapText="1"/>
    </xf>
    <xf numFmtId="44" fontId="8" fillId="2" borderId="3" xfId="2" applyFont="1" applyFill="1" applyBorder="1" applyAlignment="1">
      <alignment horizontal="center" vertical="center"/>
    </xf>
    <xf numFmtId="44" fontId="8" fillId="2" borderId="5" xfId="2" applyFont="1" applyFill="1" applyBorder="1" applyAlignment="1">
      <alignment horizontal="center" vertical="center"/>
    </xf>
    <xf numFmtId="0" fontId="12" fillId="9" borderId="14" xfId="0" applyFont="1" applyFill="1" applyBorder="1" applyAlignment="1">
      <alignment horizontal="center" vertical="center" wrapText="1"/>
    </xf>
    <xf numFmtId="0" fontId="12" fillId="9" borderId="9" xfId="0" applyFont="1" applyFill="1" applyBorder="1" applyAlignment="1">
      <alignment horizontal="center" vertical="center" wrapText="1"/>
    </xf>
    <xf numFmtId="0" fontId="12" fillId="9" borderId="10" xfId="0" applyFont="1" applyFill="1" applyBorder="1" applyAlignment="1">
      <alignment horizontal="center" vertical="center" wrapText="1"/>
    </xf>
    <xf numFmtId="44" fontId="12" fillId="9" borderId="9" xfId="2" applyFont="1" applyFill="1" applyBorder="1" applyAlignment="1">
      <alignment horizontal="center" vertical="center" wrapText="1"/>
    </xf>
    <xf numFmtId="44" fontId="12" fillId="9" borderId="10" xfId="2" applyFont="1" applyFill="1" applyBorder="1" applyAlignment="1">
      <alignment horizontal="center" vertical="center" wrapText="1"/>
    </xf>
    <xf numFmtId="49" fontId="12" fillId="9" borderId="3" xfId="0" applyNumberFormat="1" applyFont="1" applyFill="1" applyBorder="1" applyAlignment="1">
      <alignment horizontal="right" vertical="center"/>
    </xf>
    <xf numFmtId="49" fontId="12" fillId="9" borderId="4" xfId="0" applyNumberFormat="1" applyFont="1" applyFill="1" applyBorder="1" applyAlignment="1">
      <alignment horizontal="right" vertical="center"/>
    </xf>
    <xf numFmtId="49" fontId="12" fillId="9" borderId="5" xfId="0" applyNumberFormat="1" applyFont="1" applyFill="1" applyBorder="1" applyAlignment="1">
      <alignment horizontal="right" vertical="center"/>
    </xf>
    <xf numFmtId="0" fontId="3" fillId="2" borderId="2"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0" xfId="0" applyFont="1" applyFill="1" applyAlignment="1">
      <alignment horizontal="left" vertical="center" wrapText="1"/>
    </xf>
    <xf numFmtId="44" fontId="8" fillId="2" borderId="3" xfId="0" applyNumberFormat="1" applyFont="1" applyFill="1" applyBorder="1" applyAlignment="1">
      <alignment horizontal="center" vertical="center"/>
    </xf>
    <xf numFmtId="0" fontId="4" fillId="2" borderId="0" xfId="0" applyFont="1" applyFill="1" applyAlignment="1">
      <alignment horizontal="center" vertical="center"/>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C0504D"/>
      <color rgb="FFEA000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182097</xdr:colOff>
      <xdr:row>0</xdr:row>
      <xdr:rowOff>19050</xdr:rowOff>
    </xdr:from>
    <xdr:to>
      <xdr:col>1</xdr:col>
      <xdr:colOff>666750</xdr:colOff>
      <xdr:row>2</xdr:row>
      <xdr:rowOff>165735</xdr:rowOff>
    </xdr:to>
    <xdr:pic>
      <xdr:nvPicPr>
        <xdr:cNvPr id="2" name="Imagen 1">
          <a:extLst>
            <a:ext uri="{FF2B5EF4-FFF2-40B4-BE49-F238E27FC236}">
              <a16:creationId xmlns:a16="http://schemas.microsoft.com/office/drawing/2014/main" id="{016E3FD1-D85E-4A33-BF60-090F381C324C}"/>
            </a:ext>
          </a:extLst>
        </xdr:cNvPr>
        <xdr:cNvPicPr>
          <a:picLocks noChangeAspect="1"/>
        </xdr:cNvPicPr>
      </xdr:nvPicPr>
      <xdr:blipFill>
        <a:blip xmlns:r="http://schemas.openxmlformats.org/officeDocument/2006/relationships" r:embed="rId1"/>
        <a:stretch>
          <a:fillRect/>
        </a:stretch>
      </xdr:blipFill>
      <xdr:spPr>
        <a:xfrm>
          <a:off x="428626" y="19050"/>
          <a:ext cx="484653" cy="4828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CCD86-7677-433D-9F6D-E958A7E7339B}">
  <dimension ref="B3:N89"/>
  <sheetViews>
    <sheetView topLeftCell="A28" workbookViewId="0">
      <selection activeCell="D61" sqref="D61"/>
    </sheetView>
  </sheetViews>
  <sheetFormatPr baseColWidth="10" defaultRowHeight="15" x14ac:dyDescent="0.25"/>
  <cols>
    <col min="2" max="2" width="16.85546875" bestFit="1" customWidth="1"/>
    <col min="4" max="4" width="14.140625" bestFit="1" customWidth="1"/>
    <col min="6" max="6" width="25.85546875" bestFit="1" customWidth="1"/>
    <col min="8" max="8" width="16.5703125" bestFit="1" customWidth="1"/>
    <col min="10" max="10" width="21.5703125" bestFit="1" customWidth="1"/>
    <col min="12" max="12" width="20" bestFit="1" customWidth="1"/>
    <col min="14" max="14" width="18" bestFit="1" customWidth="1"/>
  </cols>
  <sheetData>
    <row r="3" spans="2:14" x14ac:dyDescent="0.25">
      <c r="B3" s="10" t="s">
        <v>121</v>
      </c>
      <c r="C3" s="11"/>
      <c r="D3" s="12" t="s">
        <v>122</v>
      </c>
      <c r="E3" s="11"/>
      <c r="G3" s="11"/>
      <c r="H3" s="14" t="s">
        <v>124</v>
      </c>
      <c r="I3" s="11"/>
      <c r="J3" s="15" t="s">
        <v>125</v>
      </c>
      <c r="K3" s="11"/>
      <c r="L3" s="14" t="s">
        <v>126</v>
      </c>
      <c r="M3" s="11"/>
      <c r="N3" s="16" t="s">
        <v>127</v>
      </c>
    </row>
    <row r="4" spans="2:14" x14ac:dyDescent="0.25">
      <c r="B4" s="17" t="s">
        <v>122</v>
      </c>
      <c r="C4" s="18"/>
      <c r="D4" s="17" t="s">
        <v>128</v>
      </c>
      <c r="E4" s="18"/>
      <c r="G4" s="18"/>
      <c r="H4" s="17" t="s">
        <v>130</v>
      </c>
      <c r="I4" s="18"/>
      <c r="J4" s="17" t="s">
        <v>131</v>
      </c>
      <c r="K4" s="18"/>
      <c r="L4" s="17" t="s">
        <v>132</v>
      </c>
      <c r="M4" s="18"/>
      <c r="N4" s="17" t="s">
        <v>133</v>
      </c>
    </row>
    <row r="5" spans="2:14" x14ac:dyDescent="0.25">
      <c r="B5" s="17" t="s">
        <v>134</v>
      </c>
      <c r="C5" s="18"/>
      <c r="D5" s="17" t="s">
        <v>135</v>
      </c>
      <c r="E5" s="18"/>
      <c r="G5" s="18"/>
      <c r="H5" s="17" t="s">
        <v>137</v>
      </c>
      <c r="I5" s="18"/>
      <c r="J5" s="17" t="s">
        <v>138</v>
      </c>
      <c r="K5" s="18"/>
      <c r="L5" s="17" t="s">
        <v>139</v>
      </c>
      <c r="M5" s="18"/>
      <c r="N5" s="18"/>
    </row>
    <row r="6" spans="2:14" x14ac:dyDescent="0.25">
      <c r="B6" s="17" t="s">
        <v>124</v>
      </c>
      <c r="C6" s="18"/>
      <c r="D6" s="17" t="s">
        <v>140</v>
      </c>
      <c r="E6" s="18"/>
      <c r="G6" s="18"/>
      <c r="H6" s="17" t="s">
        <v>142</v>
      </c>
      <c r="I6" s="18"/>
      <c r="J6" s="17" t="s">
        <v>143</v>
      </c>
      <c r="K6" s="18"/>
      <c r="L6" s="17" t="s">
        <v>144</v>
      </c>
      <c r="M6" s="18"/>
      <c r="N6" s="18"/>
    </row>
    <row r="7" spans="2:14" x14ac:dyDescent="0.25">
      <c r="B7" s="17" t="s">
        <v>125</v>
      </c>
      <c r="C7" s="18"/>
      <c r="D7" s="17" t="s">
        <v>145</v>
      </c>
      <c r="E7" s="18"/>
      <c r="G7" s="18"/>
      <c r="H7" s="17" t="s">
        <v>147</v>
      </c>
      <c r="I7" s="18"/>
      <c r="J7" s="17" t="s">
        <v>148</v>
      </c>
      <c r="K7" s="18"/>
      <c r="L7" s="17" t="s">
        <v>149</v>
      </c>
      <c r="M7" s="18"/>
      <c r="N7" s="18"/>
    </row>
    <row r="8" spans="2:14" x14ac:dyDescent="0.25">
      <c r="B8" s="17" t="s">
        <v>126</v>
      </c>
      <c r="C8" s="18"/>
      <c r="D8" s="17" t="s">
        <v>150</v>
      </c>
      <c r="E8" s="18"/>
      <c r="G8" s="18"/>
      <c r="H8" s="17" t="s">
        <v>152</v>
      </c>
      <c r="I8" s="18"/>
      <c r="J8" s="17" t="s">
        <v>153</v>
      </c>
      <c r="K8" s="18"/>
      <c r="L8" s="17" t="s">
        <v>154</v>
      </c>
      <c r="M8" s="18"/>
      <c r="N8" s="18"/>
    </row>
    <row r="9" spans="2:14" x14ac:dyDescent="0.25">
      <c r="B9" s="17" t="s">
        <v>127</v>
      </c>
      <c r="C9" s="18"/>
      <c r="D9" s="17" t="s">
        <v>155</v>
      </c>
      <c r="E9" s="18"/>
      <c r="G9" s="18"/>
      <c r="H9" s="17" t="s">
        <v>157</v>
      </c>
      <c r="I9" s="18"/>
      <c r="J9" s="17" t="s">
        <v>158</v>
      </c>
      <c r="K9" s="18"/>
      <c r="L9" s="17" t="s">
        <v>159</v>
      </c>
      <c r="M9" s="18"/>
      <c r="N9" s="18"/>
    </row>
    <row r="10" spans="2:14" x14ac:dyDescent="0.25">
      <c r="B10" s="11"/>
      <c r="C10" s="18"/>
      <c r="D10" s="17" t="s">
        <v>160</v>
      </c>
      <c r="E10" s="18"/>
      <c r="G10" s="18"/>
      <c r="H10" s="17" t="s">
        <v>162</v>
      </c>
      <c r="I10" s="18"/>
      <c r="J10" s="17" t="s">
        <v>163</v>
      </c>
      <c r="K10" s="18"/>
      <c r="L10" s="17" t="s">
        <v>164</v>
      </c>
      <c r="M10" s="18"/>
      <c r="N10" s="18"/>
    </row>
    <row r="11" spans="2:14" x14ac:dyDescent="0.25">
      <c r="B11" s="11"/>
      <c r="C11" s="18"/>
      <c r="D11" s="17" t="s">
        <v>165</v>
      </c>
      <c r="E11" s="18"/>
      <c r="G11" s="18"/>
      <c r="H11" s="17" t="s">
        <v>167</v>
      </c>
      <c r="I11" s="18"/>
      <c r="J11" s="17" t="s">
        <v>168</v>
      </c>
      <c r="K11" s="18"/>
      <c r="L11" s="17" t="s">
        <v>169</v>
      </c>
      <c r="M11" s="18"/>
      <c r="N11" s="18"/>
    </row>
    <row r="12" spans="2:14" x14ac:dyDescent="0.25">
      <c r="B12" s="11"/>
      <c r="C12" s="18"/>
      <c r="D12" s="17" t="s">
        <v>170</v>
      </c>
      <c r="E12" s="18"/>
      <c r="G12" s="18"/>
      <c r="H12" s="17" t="s">
        <v>172</v>
      </c>
      <c r="I12" s="18"/>
      <c r="J12" s="17" t="s">
        <v>173</v>
      </c>
      <c r="K12" s="18"/>
      <c r="L12" s="17" t="s">
        <v>174</v>
      </c>
      <c r="M12" s="18"/>
      <c r="N12" s="18"/>
    </row>
    <row r="13" spans="2:14" x14ac:dyDescent="0.25">
      <c r="B13" s="11"/>
      <c r="C13" s="18"/>
      <c r="D13" s="17" t="s">
        <v>175</v>
      </c>
      <c r="E13" s="18"/>
      <c r="G13" s="18"/>
      <c r="H13" s="17" t="s">
        <v>177</v>
      </c>
      <c r="I13" s="18"/>
      <c r="J13" s="17" t="s">
        <v>178</v>
      </c>
      <c r="K13" s="18"/>
      <c r="L13" s="17" t="s">
        <v>179</v>
      </c>
      <c r="M13" s="18"/>
      <c r="N13" s="18"/>
    </row>
    <row r="14" spans="2:14" x14ac:dyDescent="0.25">
      <c r="B14" s="11"/>
      <c r="C14" s="18"/>
      <c r="D14" s="17" t="s">
        <v>180</v>
      </c>
      <c r="E14" s="18"/>
      <c r="G14" s="18"/>
      <c r="H14" s="17" t="s">
        <v>182</v>
      </c>
      <c r="I14" s="18"/>
      <c r="J14" s="17" t="s">
        <v>183</v>
      </c>
      <c r="K14" s="18"/>
      <c r="L14" s="18"/>
      <c r="M14" s="18"/>
      <c r="N14" s="18"/>
    </row>
    <row r="15" spans="2:14" x14ac:dyDescent="0.25">
      <c r="B15" s="11"/>
      <c r="C15" s="18"/>
      <c r="D15" s="17" t="s">
        <v>184</v>
      </c>
      <c r="E15" s="18"/>
      <c r="G15" s="18"/>
      <c r="H15" s="17" t="s">
        <v>186</v>
      </c>
      <c r="I15" s="18"/>
      <c r="J15" s="17" t="s">
        <v>187</v>
      </c>
      <c r="K15" s="18"/>
      <c r="L15" s="18"/>
      <c r="M15" s="18"/>
      <c r="N15" s="18"/>
    </row>
    <row r="16" spans="2:14" x14ac:dyDescent="0.25">
      <c r="B16" s="11"/>
      <c r="C16" s="18"/>
      <c r="D16" s="17" t="s">
        <v>188</v>
      </c>
      <c r="E16" s="18"/>
      <c r="G16" s="18"/>
      <c r="H16" s="17" t="s">
        <v>190</v>
      </c>
      <c r="I16" s="18"/>
      <c r="J16" s="17" t="s">
        <v>191</v>
      </c>
      <c r="K16" s="18"/>
      <c r="L16" s="18"/>
      <c r="M16" s="18"/>
      <c r="N16" s="18"/>
    </row>
    <row r="17" spans="2:14" x14ac:dyDescent="0.25">
      <c r="B17" s="11"/>
      <c r="C17" s="18"/>
      <c r="D17" s="17" t="s">
        <v>192</v>
      </c>
      <c r="E17" s="18"/>
      <c r="G17" s="18"/>
      <c r="H17" s="17" t="s">
        <v>194</v>
      </c>
      <c r="I17" s="18"/>
      <c r="J17" s="18"/>
      <c r="K17" s="18"/>
      <c r="L17" s="18"/>
      <c r="M17" s="18"/>
      <c r="N17" s="18"/>
    </row>
    <row r="18" spans="2:14" x14ac:dyDescent="0.25">
      <c r="B18" s="11"/>
      <c r="C18" s="18"/>
      <c r="D18" s="17" t="s">
        <v>195</v>
      </c>
      <c r="E18" s="18"/>
      <c r="G18" s="18"/>
      <c r="H18" s="17" t="s">
        <v>197</v>
      </c>
      <c r="I18" s="18"/>
      <c r="J18" s="18"/>
      <c r="K18" s="18"/>
      <c r="L18" s="18"/>
      <c r="M18" s="18"/>
      <c r="N18" s="18"/>
    </row>
    <row r="19" spans="2:14" x14ac:dyDescent="0.25">
      <c r="B19" s="11"/>
      <c r="C19" s="18"/>
      <c r="D19" s="17" t="s">
        <v>198</v>
      </c>
      <c r="E19" s="18"/>
      <c r="G19" s="18"/>
      <c r="H19" s="17" t="s">
        <v>200</v>
      </c>
      <c r="I19" s="18"/>
      <c r="J19" s="18"/>
      <c r="K19" s="18"/>
      <c r="L19" s="18"/>
      <c r="M19" s="18"/>
      <c r="N19" s="18"/>
    </row>
    <row r="20" spans="2:14" x14ac:dyDescent="0.25">
      <c r="B20" s="11"/>
      <c r="C20" s="18"/>
      <c r="D20" s="17" t="s">
        <v>201</v>
      </c>
      <c r="E20" s="18"/>
      <c r="G20" s="18"/>
      <c r="H20" s="17" t="s">
        <v>203</v>
      </c>
      <c r="I20" s="18"/>
      <c r="J20" s="18"/>
      <c r="K20" s="18"/>
      <c r="L20" s="18"/>
      <c r="M20" s="18"/>
      <c r="N20" s="18"/>
    </row>
    <row r="22" spans="2:14" x14ac:dyDescent="0.25">
      <c r="D22" s="13" t="s">
        <v>123</v>
      </c>
    </row>
    <row r="23" spans="2:14" x14ac:dyDescent="0.25">
      <c r="D23" s="17" t="s">
        <v>129</v>
      </c>
    </row>
    <row r="24" spans="2:14" x14ac:dyDescent="0.25">
      <c r="D24" s="17" t="s">
        <v>136</v>
      </c>
    </row>
    <row r="25" spans="2:14" x14ac:dyDescent="0.25">
      <c r="D25" s="17" t="s">
        <v>141</v>
      </c>
    </row>
    <row r="26" spans="2:14" x14ac:dyDescent="0.25">
      <c r="D26" s="17" t="s">
        <v>146</v>
      </c>
    </row>
    <row r="27" spans="2:14" x14ac:dyDescent="0.25">
      <c r="D27" s="17" t="s">
        <v>151</v>
      </c>
    </row>
    <row r="28" spans="2:14" x14ac:dyDescent="0.25">
      <c r="D28" s="17" t="s">
        <v>156</v>
      </c>
    </row>
    <row r="29" spans="2:14" x14ac:dyDescent="0.25">
      <c r="D29" s="17" t="s">
        <v>161</v>
      </c>
    </row>
    <row r="30" spans="2:14" x14ac:dyDescent="0.25">
      <c r="D30" s="17" t="s">
        <v>166</v>
      </c>
    </row>
    <row r="31" spans="2:14" x14ac:dyDescent="0.25">
      <c r="D31" s="17" t="s">
        <v>171</v>
      </c>
    </row>
    <row r="32" spans="2:14" x14ac:dyDescent="0.25">
      <c r="D32" s="17" t="s">
        <v>176</v>
      </c>
    </row>
    <row r="33" spans="4:4" x14ac:dyDescent="0.25">
      <c r="D33" s="17" t="s">
        <v>181</v>
      </c>
    </row>
    <row r="34" spans="4:4" x14ac:dyDescent="0.25">
      <c r="D34" s="17" t="s">
        <v>185</v>
      </c>
    </row>
    <row r="35" spans="4:4" x14ac:dyDescent="0.25">
      <c r="D35" s="17" t="s">
        <v>189</v>
      </c>
    </row>
    <row r="36" spans="4:4" x14ac:dyDescent="0.25">
      <c r="D36" s="17" t="s">
        <v>193</v>
      </c>
    </row>
    <row r="37" spans="4:4" x14ac:dyDescent="0.25">
      <c r="D37" s="17" t="s">
        <v>196</v>
      </c>
    </row>
    <row r="38" spans="4:4" x14ac:dyDescent="0.25">
      <c r="D38" s="17" t="s">
        <v>199</v>
      </c>
    </row>
    <row r="39" spans="4:4" x14ac:dyDescent="0.25">
      <c r="D39" s="17" t="s">
        <v>202</v>
      </c>
    </row>
    <row r="41" spans="4:4" x14ac:dyDescent="0.25">
      <c r="D41" s="14" t="s">
        <v>124</v>
      </c>
    </row>
    <row r="42" spans="4:4" x14ac:dyDescent="0.25">
      <c r="D42" s="17" t="s">
        <v>130</v>
      </c>
    </row>
    <row r="43" spans="4:4" x14ac:dyDescent="0.25">
      <c r="D43" s="17" t="s">
        <v>137</v>
      </c>
    </row>
    <row r="44" spans="4:4" x14ac:dyDescent="0.25">
      <c r="D44" s="17" t="s">
        <v>142</v>
      </c>
    </row>
    <row r="45" spans="4:4" x14ac:dyDescent="0.25">
      <c r="D45" s="17" t="s">
        <v>147</v>
      </c>
    </row>
    <row r="46" spans="4:4" x14ac:dyDescent="0.25">
      <c r="D46" s="17" t="s">
        <v>152</v>
      </c>
    </row>
    <row r="47" spans="4:4" x14ac:dyDescent="0.25">
      <c r="D47" s="17" t="s">
        <v>157</v>
      </c>
    </row>
    <row r="48" spans="4:4" x14ac:dyDescent="0.25">
      <c r="D48" s="17" t="s">
        <v>162</v>
      </c>
    </row>
    <row r="49" spans="4:4" x14ac:dyDescent="0.25">
      <c r="D49" s="17" t="s">
        <v>167</v>
      </c>
    </row>
    <row r="50" spans="4:4" x14ac:dyDescent="0.25">
      <c r="D50" s="17" t="s">
        <v>172</v>
      </c>
    </row>
    <row r="51" spans="4:4" x14ac:dyDescent="0.25">
      <c r="D51" s="17" t="s">
        <v>177</v>
      </c>
    </row>
    <row r="52" spans="4:4" x14ac:dyDescent="0.25">
      <c r="D52" s="17" t="s">
        <v>182</v>
      </c>
    </row>
    <row r="53" spans="4:4" x14ac:dyDescent="0.25">
      <c r="D53" s="17" t="s">
        <v>186</v>
      </c>
    </row>
    <row r="54" spans="4:4" x14ac:dyDescent="0.25">
      <c r="D54" s="17" t="s">
        <v>190</v>
      </c>
    </row>
    <row r="55" spans="4:4" x14ac:dyDescent="0.25">
      <c r="D55" s="17" t="s">
        <v>194</v>
      </c>
    </row>
    <row r="56" spans="4:4" x14ac:dyDescent="0.25">
      <c r="D56" s="17" t="s">
        <v>197</v>
      </c>
    </row>
    <row r="57" spans="4:4" x14ac:dyDescent="0.25">
      <c r="D57" s="17" t="s">
        <v>200</v>
      </c>
    </row>
    <row r="58" spans="4:4" x14ac:dyDescent="0.25">
      <c r="D58" s="17" t="s">
        <v>203</v>
      </c>
    </row>
    <row r="60" spans="4:4" x14ac:dyDescent="0.25">
      <c r="D60" s="15" t="s">
        <v>125</v>
      </c>
    </row>
    <row r="61" spans="4:4" x14ac:dyDescent="0.25">
      <c r="D61" s="17" t="s">
        <v>234</v>
      </c>
    </row>
    <row r="62" spans="4:4" x14ac:dyDescent="0.25">
      <c r="D62" s="17" t="s">
        <v>131</v>
      </c>
    </row>
    <row r="63" spans="4:4" x14ac:dyDescent="0.25">
      <c r="D63" s="17" t="s">
        <v>138</v>
      </c>
    </row>
    <row r="64" spans="4:4" x14ac:dyDescent="0.25">
      <c r="D64" s="17" t="s">
        <v>143</v>
      </c>
    </row>
    <row r="65" spans="4:4" x14ac:dyDescent="0.25">
      <c r="D65" s="17" t="s">
        <v>148</v>
      </c>
    </row>
    <row r="66" spans="4:4" x14ac:dyDescent="0.25">
      <c r="D66" s="17" t="s">
        <v>153</v>
      </c>
    </row>
    <row r="67" spans="4:4" x14ac:dyDescent="0.25">
      <c r="D67" s="17" t="s">
        <v>158</v>
      </c>
    </row>
    <row r="68" spans="4:4" x14ac:dyDescent="0.25">
      <c r="D68" s="17" t="s">
        <v>163</v>
      </c>
    </row>
    <row r="69" spans="4:4" x14ac:dyDescent="0.25">
      <c r="D69" s="17" t="s">
        <v>168</v>
      </c>
    </row>
    <row r="70" spans="4:4" x14ac:dyDescent="0.25">
      <c r="D70" s="17" t="s">
        <v>173</v>
      </c>
    </row>
    <row r="71" spans="4:4" x14ac:dyDescent="0.25">
      <c r="D71" s="17" t="s">
        <v>178</v>
      </c>
    </row>
    <row r="72" spans="4:4" x14ac:dyDescent="0.25">
      <c r="D72" s="17" t="s">
        <v>183</v>
      </c>
    </row>
    <row r="73" spans="4:4" x14ac:dyDescent="0.25">
      <c r="D73" s="17" t="s">
        <v>187</v>
      </c>
    </row>
    <row r="74" spans="4:4" x14ac:dyDescent="0.25">
      <c r="D74" s="17" t="s">
        <v>191</v>
      </c>
    </row>
    <row r="76" spans="4:4" x14ac:dyDescent="0.25">
      <c r="D76" s="14" t="s">
        <v>126</v>
      </c>
    </row>
    <row r="77" spans="4:4" x14ac:dyDescent="0.25">
      <c r="D77" s="17" t="s">
        <v>132</v>
      </c>
    </row>
    <row r="78" spans="4:4" x14ac:dyDescent="0.25">
      <c r="D78" s="17" t="s">
        <v>139</v>
      </c>
    </row>
    <row r="79" spans="4:4" x14ac:dyDescent="0.25">
      <c r="D79" s="17" t="s">
        <v>144</v>
      </c>
    </row>
    <row r="80" spans="4:4" x14ac:dyDescent="0.25">
      <c r="D80" s="17" t="s">
        <v>149</v>
      </c>
    </row>
    <row r="81" spans="4:4" x14ac:dyDescent="0.25">
      <c r="D81" s="17" t="s">
        <v>154</v>
      </c>
    </row>
    <row r="82" spans="4:4" x14ac:dyDescent="0.25">
      <c r="D82" s="17" t="s">
        <v>159</v>
      </c>
    </row>
    <row r="83" spans="4:4" x14ac:dyDescent="0.25">
      <c r="D83" s="17" t="s">
        <v>164</v>
      </c>
    </row>
    <row r="84" spans="4:4" x14ac:dyDescent="0.25">
      <c r="D84" s="17" t="s">
        <v>169</v>
      </c>
    </row>
    <row r="85" spans="4:4" x14ac:dyDescent="0.25">
      <c r="D85" s="17" t="s">
        <v>174</v>
      </c>
    </row>
    <row r="86" spans="4:4" x14ac:dyDescent="0.25">
      <c r="D86" s="17" t="s">
        <v>179</v>
      </c>
    </row>
    <row r="88" spans="4:4" x14ac:dyDescent="0.25">
      <c r="D88" s="16" t="s">
        <v>127</v>
      </c>
    </row>
    <row r="89" spans="4:4" x14ac:dyDescent="0.25">
      <c r="D89" s="17" t="s">
        <v>133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5BBC-E06C-4672-843D-2AA148E80CCC}">
  <sheetPr filterMode="1"/>
  <dimension ref="A1:T126"/>
  <sheetViews>
    <sheetView tabSelected="1" view="pageBreakPreview" zoomScale="85" zoomScaleNormal="130" zoomScaleSheetLayoutView="85" workbookViewId="0">
      <selection activeCell="D81" sqref="D81"/>
    </sheetView>
  </sheetViews>
  <sheetFormatPr baseColWidth="10" defaultRowHeight="13.5" x14ac:dyDescent="0.25"/>
  <cols>
    <col min="1" max="1" width="3.7109375" style="3" customWidth="1"/>
    <col min="2" max="2" width="15.7109375" style="3" customWidth="1"/>
    <col min="3" max="3" width="24.5703125" style="3" customWidth="1"/>
    <col min="4" max="4" width="18" style="3" customWidth="1"/>
    <col min="5" max="5" width="18.5703125" style="3" customWidth="1"/>
    <col min="6" max="6" width="11.7109375" style="3" customWidth="1"/>
    <col min="7" max="7" width="11.7109375" style="3" bestFit="1" customWidth="1"/>
    <col min="8" max="8" width="22.7109375" style="3" customWidth="1"/>
    <col min="9" max="9" width="25.42578125" style="3" customWidth="1"/>
    <col min="10" max="12" width="22.7109375" style="3" customWidth="1"/>
    <col min="13" max="13" width="27.5703125" style="3" customWidth="1"/>
    <col min="14" max="15" width="22.7109375" style="3" customWidth="1"/>
    <col min="16" max="16" width="3.7109375" style="3" customWidth="1"/>
    <col min="17" max="17" width="14" style="1" bestFit="1" customWidth="1"/>
    <col min="18" max="18" width="19.28515625" style="2" bestFit="1" customWidth="1"/>
    <col min="19" max="19" width="43.5703125" style="2" customWidth="1"/>
    <col min="20" max="20" width="22.42578125" style="2" bestFit="1" customWidth="1"/>
    <col min="21" max="16384" width="11.42578125" style="2"/>
  </cols>
  <sheetData>
    <row r="1" spans="1:16" ht="13.5" customHeight="1" x14ac:dyDescent="0.25">
      <c r="A1" s="5"/>
      <c r="B1" s="6"/>
      <c r="C1" s="96" t="s">
        <v>67</v>
      </c>
      <c r="D1" s="97"/>
      <c r="E1" s="97"/>
      <c r="F1" s="97"/>
      <c r="G1" s="97"/>
      <c r="H1" s="97"/>
      <c r="I1" s="97"/>
      <c r="J1" s="97"/>
      <c r="K1" s="97"/>
      <c r="L1" s="97"/>
      <c r="M1" s="97"/>
      <c r="N1" s="98"/>
      <c r="O1" s="95" t="s">
        <v>217</v>
      </c>
      <c r="P1" s="95"/>
    </row>
    <row r="2" spans="1:16" ht="13.5" customHeight="1" x14ac:dyDescent="0.25">
      <c r="A2" s="7"/>
      <c r="C2" s="99"/>
      <c r="D2" s="100"/>
      <c r="E2" s="100"/>
      <c r="F2" s="100"/>
      <c r="G2" s="100"/>
      <c r="H2" s="100"/>
      <c r="I2" s="100"/>
      <c r="J2" s="100"/>
      <c r="K2" s="100"/>
      <c r="L2" s="100"/>
      <c r="M2" s="100"/>
      <c r="N2" s="101"/>
      <c r="O2" s="95" t="s">
        <v>218</v>
      </c>
      <c r="P2" s="95"/>
    </row>
    <row r="3" spans="1:16" ht="15" customHeight="1" x14ac:dyDescent="0.25">
      <c r="A3" s="9"/>
      <c r="B3" s="4"/>
      <c r="C3" s="102" t="s">
        <v>111</v>
      </c>
      <c r="D3" s="103"/>
      <c r="E3" s="103"/>
      <c r="F3" s="103"/>
      <c r="G3" s="103"/>
      <c r="H3" s="103"/>
      <c r="I3" s="103"/>
      <c r="J3" s="103"/>
      <c r="K3" s="103"/>
      <c r="L3" s="103"/>
      <c r="M3" s="103"/>
      <c r="N3" s="104"/>
      <c r="O3" s="95" t="s">
        <v>112</v>
      </c>
      <c r="P3" s="95"/>
    </row>
    <row r="4" spans="1:16" ht="5.25" customHeight="1" x14ac:dyDescent="0.25">
      <c r="A4" s="73"/>
      <c r="B4" s="74"/>
      <c r="C4" s="74"/>
      <c r="D4" s="74"/>
      <c r="E4" s="74"/>
      <c r="F4" s="74"/>
      <c r="G4" s="74"/>
      <c r="H4" s="74"/>
      <c r="I4" s="74"/>
      <c r="J4" s="74"/>
      <c r="K4" s="74"/>
      <c r="L4" s="74"/>
      <c r="M4" s="74"/>
      <c r="N4" s="74"/>
      <c r="O4" s="74"/>
      <c r="P4" s="75"/>
    </row>
    <row r="5" spans="1:16" s="23" customFormat="1" ht="15.75" x14ac:dyDescent="0.25">
      <c r="A5" s="20"/>
      <c r="B5" s="21"/>
      <c r="C5" s="21"/>
      <c r="D5" s="21"/>
      <c r="E5" s="21"/>
      <c r="F5" s="21"/>
      <c r="G5" s="21"/>
      <c r="H5" s="21"/>
      <c r="I5" s="21"/>
      <c r="J5" s="21"/>
      <c r="K5" s="21"/>
      <c r="L5" s="21"/>
      <c r="M5" s="21"/>
      <c r="N5" s="21"/>
      <c r="O5" s="21"/>
      <c r="P5" s="22"/>
    </row>
    <row r="6" spans="1:16" s="23" customFormat="1" ht="15.75" x14ac:dyDescent="0.25">
      <c r="A6" s="24"/>
      <c r="B6" s="25" t="s">
        <v>114</v>
      </c>
      <c r="C6" s="25"/>
      <c r="D6" s="26" t="s">
        <v>238</v>
      </c>
      <c r="E6" s="27"/>
      <c r="F6" s="27"/>
      <c r="G6" s="25"/>
      <c r="H6" s="25"/>
      <c r="I6" s="25"/>
      <c r="J6" s="25" t="s">
        <v>74</v>
      </c>
      <c r="K6" s="27"/>
      <c r="L6" s="28">
        <v>46043</v>
      </c>
      <c r="M6" s="64" t="s">
        <v>75</v>
      </c>
      <c r="N6" s="28">
        <v>46073</v>
      </c>
      <c r="O6" s="27"/>
      <c r="P6" s="29"/>
    </row>
    <row r="7" spans="1:16" s="23" customFormat="1" ht="15.75" x14ac:dyDescent="0.25">
      <c r="A7" s="30"/>
      <c r="B7" s="31"/>
      <c r="C7" s="31"/>
      <c r="D7" s="31"/>
      <c r="E7" s="31"/>
      <c r="F7" s="31"/>
      <c r="G7" s="31"/>
      <c r="H7" s="31"/>
      <c r="I7" s="31"/>
      <c r="J7" s="31"/>
      <c r="K7" s="31"/>
      <c r="L7" s="31"/>
      <c r="M7" s="31"/>
      <c r="N7" s="31"/>
      <c r="O7" s="31"/>
      <c r="P7" s="32"/>
    </row>
    <row r="8" spans="1:16" s="23" customFormat="1" ht="15.75" x14ac:dyDescent="0.25">
      <c r="A8" s="24"/>
      <c r="B8" s="27"/>
      <c r="C8" s="27"/>
      <c r="D8" s="27"/>
      <c r="E8" s="27"/>
      <c r="F8" s="27"/>
      <c r="G8" s="27"/>
      <c r="H8" s="27"/>
      <c r="I8" s="27"/>
      <c r="J8" s="27"/>
      <c r="K8" s="27"/>
      <c r="L8" s="27"/>
      <c r="M8" s="27"/>
      <c r="N8" s="27"/>
      <c r="O8" s="27"/>
      <c r="P8" s="29"/>
    </row>
    <row r="9" spans="1:16" s="23" customFormat="1" ht="15.75" x14ac:dyDescent="0.25">
      <c r="A9" s="24"/>
      <c r="B9" s="25" t="s">
        <v>72</v>
      </c>
      <c r="C9" s="27"/>
      <c r="D9" s="94" t="s">
        <v>73</v>
      </c>
      <c r="E9" s="94"/>
      <c r="F9" s="94"/>
      <c r="G9" s="27"/>
      <c r="H9" s="27"/>
      <c r="I9" s="27"/>
      <c r="J9" s="27"/>
      <c r="K9" s="27"/>
      <c r="L9" s="27"/>
      <c r="M9" s="27"/>
      <c r="N9" s="27"/>
      <c r="O9" s="27"/>
      <c r="P9" s="29"/>
    </row>
    <row r="10" spans="1:16" s="23" customFormat="1" ht="15.75" x14ac:dyDescent="0.25">
      <c r="A10" s="24"/>
      <c r="B10" s="27"/>
      <c r="C10" s="27"/>
      <c r="D10" s="27"/>
      <c r="E10" s="27"/>
      <c r="F10" s="27"/>
      <c r="G10" s="27"/>
      <c r="H10" s="27"/>
      <c r="I10" s="27"/>
      <c r="J10" s="27"/>
      <c r="K10" s="27"/>
      <c r="L10" s="27"/>
      <c r="M10" s="27"/>
      <c r="N10" s="27"/>
      <c r="O10" s="27"/>
      <c r="P10" s="29"/>
    </row>
    <row r="11" spans="1:16" s="23" customFormat="1" ht="15.75" x14ac:dyDescent="0.25">
      <c r="A11" s="24"/>
      <c r="B11" s="25" t="s">
        <v>71</v>
      </c>
      <c r="C11" s="27"/>
      <c r="D11" s="27"/>
      <c r="E11" s="27"/>
      <c r="F11" s="27"/>
      <c r="G11" s="27"/>
      <c r="H11" s="27"/>
      <c r="I11" s="27"/>
      <c r="J11" s="27"/>
      <c r="K11" s="27"/>
      <c r="L11" s="27"/>
      <c r="M11" s="27"/>
      <c r="N11" s="27"/>
      <c r="O11" s="27"/>
      <c r="P11" s="29"/>
    </row>
    <row r="12" spans="1:16" s="23" customFormat="1" ht="15.75" x14ac:dyDescent="0.25">
      <c r="A12" s="24"/>
      <c r="B12" s="27"/>
      <c r="C12" s="27"/>
      <c r="D12" s="27"/>
      <c r="E12" s="27"/>
      <c r="F12" s="27"/>
      <c r="G12" s="27"/>
      <c r="H12" s="27"/>
      <c r="I12" s="27"/>
      <c r="J12" s="27"/>
      <c r="K12" s="27"/>
      <c r="L12" s="27"/>
      <c r="M12" s="27"/>
      <c r="N12" s="27"/>
      <c r="O12" s="27"/>
      <c r="P12" s="29"/>
    </row>
    <row r="13" spans="1:16" s="23" customFormat="1" ht="47.25" customHeight="1" x14ac:dyDescent="0.25">
      <c r="A13" s="24"/>
      <c r="B13" s="105" t="s">
        <v>70</v>
      </c>
      <c r="C13" s="106"/>
      <c r="D13" s="106"/>
      <c r="E13" s="106"/>
      <c r="F13" s="106"/>
      <c r="G13" s="106"/>
      <c r="H13" s="106"/>
      <c r="I13" s="106"/>
      <c r="J13" s="106"/>
      <c r="K13" s="106"/>
      <c r="L13" s="106"/>
      <c r="M13" s="106"/>
      <c r="N13" s="106"/>
      <c r="O13" s="107"/>
      <c r="P13" s="29"/>
    </row>
    <row r="14" spans="1:16" s="23" customFormat="1" ht="15.75" x14ac:dyDescent="0.25">
      <c r="A14" s="24"/>
      <c r="B14" s="27"/>
      <c r="C14" s="27"/>
      <c r="D14" s="27"/>
      <c r="E14" s="27"/>
      <c r="F14" s="27"/>
      <c r="G14" s="27"/>
      <c r="H14" s="27"/>
      <c r="I14" s="27"/>
      <c r="J14" s="27"/>
      <c r="K14" s="27"/>
      <c r="L14" s="27"/>
      <c r="M14" s="27"/>
      <c r="N14" s="27"/>
      <c r="O14" s="27"/>
      <c r="P14" s="29"/>
    </row>
    <row r="15" spans="1:16" s="23" customFormat="1" ht="15.75" x14ac:dyDescent="0.25">
      <c r="A15" s="24"/>
      <c r="B15" s="25" t="s">
        <v>109</v>
      </c>
      <c r="C15" s="27"/>
      <c r="D15" s="27"/>
      <c r="E15" s="27"/>
      <c r="F15" s="94" t="s">
        <v>67</v>
      </c>
      <c r="G15" s="94"/>
      <c r="H15" s="94"/>
      <c r="I15" s="94"/>
      <c r="J15" s="94"/>
      <c r="K15" s="34" t="s">
        <v>64</v>
      </c>
      <c r="L15" s="94" t="s">
        <v>68</v>
      </c>
      <c r="M15" s="94"/>
      <c r="N15" s="94"/>
      <c r="O15" s="94"/>
      <c r="P15" s="29"/>
    </row>
    <row r="16" spans="1:16" s="23" customFormat="1" ht="15.75" x14ac:dyDescent="0.25">
      <c r="A16" s="24"/>
      <c r="B16" s="27"/>
      <c r="C16" s="27"/>
      <c r="D16" s="27"/>
      <c r="E16" s="27"/>
      <c r="F16" s="27"/>
      <c r="G16" s="27"/>
      <c r="H16" s="27"/>
      <c r="I16" s="27"/>
      <c r="J16" s="27"/>
      <c r="K16" s="27"/>
      <c r="L16" s="27"/>
      <c r="M16" s="27"/>
      <c r="N16" s="27"/>
      <c r="O16" s="27"/>
      <c r="P16" s="29"/>
    </row>
    <row r="17" spans="1:19" s="23" customFormat="1" ht="15.75" x14ac:dyDescent="0.25">
      <c r="A17" s="24"/>
      <c r="B17" s="25" t="s">
        <v>63</v>
      </c>
      <c r="C17" s="27"/>
      <c r="D17" s="27"/>
      <c r="E17" s="27"/>
      <c r="F17" s="94" t="s">
        <v>66</v>
      </c>
      <c r="G17" s="94"/>
      <c r="H17" s="94"/>
      <c r="I17" s="94"/>
      <c r="J17" s="94"/>
      <c r="K17" s="34" t="s">
        <v>64</v>
      </c>
      <c r="L17" s="94" t="s">
        <v>69</v>
      </c>
      <c r="M17" s="94"/>
      <c r="N17" s="94"/>
      <c r="O17" s="94"/>
      <c r="P17" s="29"/>
    </row>
    <row r="18" spans="1:19" s="23" customFormat="1" ht="15.75" x14ac:dyDescent="0.25">
      <c r="A18" s="24"/>
      <c r="B18" s="27"/>
      <c r="C18" s="27"/>
      <c r="D18" s="27"/>
      <c r="E18" s="27"/>
      <c r="F18" s="27"/>
      <c r="G18" s="27"/>
      <c r="H18" s="27"/>
      <c r="I18" s="27"/>
      <c r="J18" s="27"/>
      <c r="K18" s="27"/>
      <c r="L18" s="27"/>
      <c r="M18" s="27"/>
      <c r="N18" s="27"/>
      <c r="O18" s="27"/>
      <c r="P18" s="29"/>
    </row>
    <row r="19" spans="1:19" s="23" customFormat="1" ht="15.75" x14ac:dyDescent="0.25">
      <c r="A19" s="24"/>
      <c r="B19" s="25" t="s">
        <v>62</v>
      </c>
      <c r="C19" s="27"/>
      <c r="D19" s="27"/>
      <c r="E19" s="27"/>
      <c r="F19" s="94" t="s">
        <v>65</v>
      </c>
      <c r="G19" s="94"/>
      <c r="H19" s="94"/>
      <c r="I19" s="94"/>
      <c r="J19" s="94"/>
      <c r="K19" s="94"/>
      <c r="L19" s="94"/>
      <c r="M19" s="94"/>
      <c r="N19" s="94"/>
      <c r="O19" s="94"/>
      <c r="P19" s="29"/>
    </row>
    <row r="20" spans="1:19" s="23" customFormat="1" ht="15.75" x14ac:dyDescent="0.25">
      <c r="A20" s="24"/>
      <c r="B20" s="27"/>
      <c r="C20" s="27"/>
      <c r="D20" s="27"/>
      <c r="E20" s="27"/>
      <c r="F20" s="27"/>
      <c r="G20" s="27"/>
      <c r="H20" s="27"/>
      <c r="I20" s="27"/>
      <c r="J20" s="27"/>
      <c r="K20" s="27"/>
      <c r="L20" s="27"/>
      <c r="M20" s="27"/>
      <c r="N20" s="27"/>
      <c r="O20" s="27"/>
      <c r="P20" s="29"/>
    </row>
    <row r="21" spans="1:19" s="23" customFormat="1" ht="15.75" x14ac:dyDescent="0.25">
      <c r="A21" s="24"/>
      <c r="B21" s="108" t="s">
        <v>110</v>
      </c>
      <c r="C21" s="109"/>
      <c r="D21" s="109"/>
      <c r="E21" s="109"/>
      <c r="F21" s="109"/>
      <c r="G21" s="109"/>
      <c r="H21" s="109"/>
      <c r="I21" s="109"/>
      <c r="J21" s="109"/>
      <c r="K21" s="109"/>
      <c r="L21" s="109"/>
      <c r="M21" s="109"/>
      <c r="N21" s="109"/>
      <c r="O21" s="110"/>
      <c r="P21" s="29"/>
    </row>
    <row r="22" spans="1:19" s="23" customFormat="1" ht="15.75" x14ac:dyDescent="0.25">
      <c r="A22" s="24"/>
      <c r="B22" s="27"/>
      <c r="C22" s="27"/>
      <c r="D22" s="27"/>
      <c r="E22" s="27"/>
      <c r="F22" s="27"/>
      <c r="G22" s="27"/>
      <c r="H22" s="27"/>
      <c r="I22" s="27"/>
      <c r="J22" s="27"/>
      <c r="K22" s="27"/>
      <c r="L22" s="27"/>
      <c r="M22" s="27"/>
      <c r="N22" s="27"/>
      <c r="O22" s="27"/>
      <c r="P22" s="29"/>
    </row>
    <row r="23" spans="1:19" s="23" customFormat="1" ht="15" customHeight="1" x14ac:dyDescent="0.25">
      <c r="A23" s="24"/>
      <c r="B23" s="111" t="s">
        <v>55</v>
      </c>
      <c r="C23" s="111"/>
      <c r="D23" s="111"/>
      <c r="E23" s="94" t="s">
        <v>57</v>
      </c>
      <c r="F23" s="94"/>
      <c r="G23" s="94"/>
      <c r="H23" s="94"/>
      <c r="I23" s="94"/>
      <c r="J23" s="94"/>
      <c r="K23" s="94"/>
      <c r="L23" s="94"/>
      <c r="M23" s="122" t="s">
        <v>56</v>
      </c>
      <c r="N23" s="122"/>
      <c r="O23" s="122"/>
      <c r="P23" s="29"/>
    </row>
    <row r="24" spans="1:19" s="23" customFormat="1" ht="15.75" x14ac:dyDescent="0.25">
      <c r="A24" s="24"/>
      <c r="B24" s="27"/>
      <c r="C24" s="27"/>
      <c r="D24" s="27"/>
      <c r="E24" s="27"/>
      <c r="F24" s="27"/>
      <c r="G24" s="27"/>
      <c r="H24" s="27"/>
      <c r="I24" s="27"/>
      <c r="J24" s="27"/>
      <c r="K24" s="27"/>
      <c r="L24" s="27"/>
      <c r="M24" s="27"/>
      <c r="N24" s="27"/>
      <c r="O24" s="27"/>
      <c r="P24" s="29"/>
    </row>
    <row r="25" spans="1:19" s="23" customFormat="1" ht="15.75" x14ac:dyDescent="0.25">
      <c r="A25" s="24"/>
      <c r="B25" s="27" t="s">
        <v>52</v>
      </c>
      <c r="C25" s="27"/>
      <c r="D25" s="94" t="s">
        <v>54</v>
      </c>
      <c r="E25" s="94"/>
      <c r="F25" s="94"/>
      <c r="G25" s="94"/>
      <c r="H25" s="94"/>
      <c r="I25" s="94"/>
      <c r="J25" s="94"/>
      <c r="K25" s="94"/>
      <c r="L25" s="94"/>
      <c r="M25" s="122" t="s">
        <v>53</v>
      </c>
      <c r="N25" s="122"/>
      <c r="O25" s="122"/>
      <c r="P25" s="29"/>
    </row>
    <row r="26" spans="1:19" s="23" customFormat="1" ht="15.75" x14ac:dyDescent="0.25">
      <c r="A26" s="24"/>
      <c r="B26" s="27"/>
      <c r="C26" s="27"/>
      <c r="D26" s="27"/>
      <c r="E26" s="27"/>
      <c r="F26" s="27"/>
      <c r="G26" s="27"/>
      <c r="H26" s="27"/>
      <c r="I26" s="27"/>
      <c r="J26" s="27"/>
      <c r="K26" s="27"/>
      <c r="L26" s="27"/>
      <c r="M26" s="27"/>
      <c r="N26" s="27"/>
      <c r="O26" s="27"/>
      <c r="P26" s="29"/>
    </row>
    <row r="27" spans="1:19" s="23" customFormat="1" ht="15.75" x14ac:dyDescent="0.25">
      <c r="A27" s="24"/>
      <c r="B27" s="112" t="s">
        <v>216</v>
      </c>
      <c r="C27" s="112"/>
      <c r="D27" s="112"/>
      <c r="E27" s="112"/>
      <c r="F27" s="112"/>
      <c r="G27" s="112"/>
      <c r="H27" s="112"/>
      <c r="I27" s="112"/>
      <c r="J27" s="112"/>
      <c r="K27" s="112"/>
      <c r="L27" s="112"/>
      <c r="M27" s="112"/>
      <c r="N27" s="112"/>
      <c r="O27" s="112"/>
      <c r="P27" s="29"/>
    </row>
    <row r="28" spans="1:19" s="23" customFormat="1" ht="15.75" x14ac:dyDescent="0.25">
      <c r="A28" s="24"/>
      <c r="B28" s="27"/>
      <c r="C28" s="27"/>
      <c r="D28" s="27"/>
      <c r="E28" s="27"/>
      <c r="F28" s="27"/>
      <c r="G28" s="27"/>
      <c r="H28" s="27"/>
      <c r="I28" s="27"/>
      <c r="J28" s="27"/>
      <c r="K28" s="27"/>
      <c r="L28" s="27"/>
      <c r="M28" s="27"/>
      <c r="N28" s="27"/>
      <c r="O28" s="27"/>
      <c r="P28" s="29"/>
    </row>
    <row r="29" spans="1:19" s="37" customFormat="1" ht="15.75" x14ac:dyDescent="0.25">
      <c r="A29" s="35"/>
      <c r="B29" s="113" t="s">
        <v>0</v>
      </c>
      <c r="C29" s="115" t="s">
        <v>7</v>
      </c>
      <c r="D29" s="116"/>
      <c r="E29" s="116"/>
      <c r="F29" s="116"/>
      <c r="G29" s="116"/>
      <c r="H29" s="116"/>
      <c r="I29" s="119" t="s">
        <v>8</v>
      </c>
      <c r="J29" s="119"/>
      <c r="K29" s="119"/>
      <c r="L29" s="119"/>
      <c r="M29" s="119"/>
      <c r="N29" s="119"/>
      <c r="O29" s="119"/>
      <c r="P29" s="36"/>
    </row>
    <row r="30" spans="1:19" s="37" customFormat="1" ht="15.75" x14ac:dyDescent="0.25">
      <c r="A30" s="35"/>
      <c r="B30" s="114"/>
      <c r="C30" s="117"/>
      <c r="D30" s="118"/>
      <c r="E30" s="118"/>
      <c r="F30" s="118"/>
      <c r="G30" s="118"/>
      <c r="H30" s="118"/>
      <c r="I30" s="119" t="s">
        <v>6</v>
      </c>
      <c r="J30" s="119"/>
      <c r="K30" s="119"/>
      <c r="L30" s="119"/>
      <c r="M30" s="119"/>
      <c r="N30" s="119"/>
      <c r="O30" s="119"/>
      <c r="P30" s="36"/>
    </row>
    <row r="31" spans="1:19" s="37" customFormat="1" ht="47.25" x14ac:dyDescent="0.25">
      <c r="A31" s="35"/>
      <c r="B31" s="72"/>
      <c r="C31" s="120" t="s">
        <v>1</v>
      </c>
      <c r="D31" s="120"/>
      <c r="E31" s="120"/>
      <c r="F31" s="121"/>
      <c r="G31" s="69" t="s">
        <v>2</v>
      </c>
      <c r="H31" s="69" t="s">
        <v>3</v>
      </c>
      <c r="I31" s="69" t="s">
        <v>118</v>
      </c>
      <c r="J31" s="69" t="s">
        <v>119</v>
      </c>
      <c r="K31" s="69" t="s">
        <v>120</v>
      </c>
      <c r="L31" s="69" t="s">
        <v>4</v>
      </c>
      <c r="M31" s="69" t="s">
        <v>5</v>
      </c>
      <c r="N31" s="69" t="s">
        <v>208</v>
      </c>
      <c r="O31" s="69" t="s">
        <v>205</v>
      </c>
      <c r="P31" s="36"/>
    </row>
    <row r="32" spans="1:19" s="46" customFormat="1" ht="47.25" hidden="1" x14ac:dyDescent="0.25">
      <c r="A32" s="38"/>
      <c r="B32" s="39" t="s">
        <v>9</v>
      </c>
      <c r="C32" s="83" t="s">
        <v>29</v>
      </c>
      <c r="D32" s="83"/>
      <c r="E32" s="83"/>
      <c r="F32" s="83"/>
      <c r="G32" s="40" t="s">
        <v>30</v>
      </c>
      <c r="H32" s="41">
        <v>812050</v>
      </c>
      <c r="I32" s="42"/>
      <c r="J32" s="43"/>
      <c r="K32" s="43"/>
      <c r="L32" s="44"/>
      <c r="M32" s="41">
        <f t="shared" ref="M32:M54" si="0">ROUND(L32*$H32,0)</f>
        <v>0</v>
      </c>
      <c r="N32" s="44"/>
      <c r="O32" s="44" t="str">
        <f>IF(N32="","",(M32*(N32/100)))</f>
        <v/>
      </c>
      <c r="P32" s="45"/>
      <c r="Q32" s="46" t="str" cm="1">
        <f t="array" ref="Q32">IF(J32="NORTE",Hoja1!$D$4:$D$20,IF(J32="AMERICAS",Hoja1!D$23:$D$39,IF(J32="NQS SUR",Hoja1!$D$42:$D$58,IF(J32="CALLE 26",Hoja1!$D$62:$D$74,IF(J32="CARRERA DECIMA",Hoja1!$D$77:$D$86,IF(J32="CARRERA SEPTIMA",Hoja1!$D$89,""))))))</f>
        <v/>
      </c>
      <c r="S32" s="46" t="s">
        <v>29</v>
      </c>
    </row>
    <row r="33" spans="1:19" s="46" customFormat="1" ht="47.25" hidden="1" x14ac:dyDescent="0.25">
      <c r="A33" s="38"/>
      <c r="B33" s="40" t="s">
        <v>10</v>
      </c>
      <c r="C33" s="82" t="s">
        <v>31</v>
      </c>
      <c r="D33" s="82"/>
      <c r="E33" s="82"/>
      <c r="F33" s="82"/>
      <c r="G33" s="40" t="s">
        <v>30</v>
      </c>
      <c r="H33" s="41">
        <v>933632</v>
      </c>
      <c r="I33" s="42"/>
      <c r="J33" s="43"/>
      <c r="K33" s="43"/>
      <c r="L33" s="44"/>
      <c r="M33" s="41">
        <f t="shared" si="0"/>
        <v>0</v>
      </c>
      <c r="N33" s="44">
        <v>0</v>
      </c>
      <c r="O33" s="44">
        <f t="shared" ref="O33" si="1">IF(N33="","",(M33*(N33/100)))</f>
        <v>0</v>
      </c>
      <c r="P33" s="45"/>
      <c r="Q33" s="47"/>
      <c r="S33" s="46" t="s">
        <v>31</v>
      </c>
    </row>
    <row r="34" spans="1:19" s="46" customFormat="1" ht="47.25" hidden="1" x14ac:dyDescent="0.25">
      <c r="A34" s="38"/>
      <c r="B34" s="40" t="s">
        <v>10</v>
      </c>
      <c r="C34" s="82" t="s">
        <v>31</v>
      </c>
      <c r="D34" s="82"/>
      <c r="E34" s="82"/>
      <c r="F34" s="82"/>
      <c r="G34" s="40" t="s">
        <v>30</v>
      </c>
      <c r="H34" s="41">
        <v>933632</v>
      </c>
      <c r="I34" s="42"/>
      <c r="J34" s="43"/>
      <c r="K34" s="43"/>
      <c r="L34" s="44"/>
      <c r="M34" s="41">
        <f t="shared" ref="M34" si="2">ROUND(L34*$H34,0)</f>
        <v>0</v>
      </c>
      <c r="N34" s="44">
        <v>0</v>
      </c>
      <c r="O34" s="44">
        <f t="shared" ref="O34" si="3">IF(N34="","",(M34*(N34/100)))</f>
        <v>0</v>
      </c>
      <c r="P34" s="45"/>
      <c r="Q34" s="47"/>
      <c r="S34" s="46" t="s">
        <v>31</v>
      </c>
    </row>
    <row r="35" spans="1:19" s="46" customFormat="1" ht="31.5" hidden="1" x14ac:dyDescent="0.25">
      <c r="A35" s="38"/>
      <c r="B35" s="40" t="s">
        <v>11</v>
      </c>
      <c r="C35" s="83" t="s">
        <v>32</v>
      </c>
      <c r="D35" s="83"/>
      <c r="E35" s="83"/>
      <c r="F35" s="83"/>
      <c r="G35" s="40" t="s">
        <v>33</v>
      </c>
      <c r="H35" s="41">
        <v>1139934</v>
      </c>
      <c r="I35" s="42"/>
      <c r="J35" s="43"/>
      <c r="K35" s="43"/>
      <c r="L35" s="48"/>
      <c r="M35" s="41">
        <f t="shared" si="0"/>
        <v>0</v>
      </c>
      <c r="N35" s="48"/>
      <c r="O35" s="44" t="str">
        <f t="shared" ref="O35:O54" si="4">IF(N35="","",(M35*(N35/100)))</f>
        <v/>
      </c>
      <c r="P35" s="45"/>
      <c r="S35" s="46" t="s">
        <v>32</v>
      </c>
    </row>
    <row r="36" spans="1:19" s="46" customFormat="1" ht="31.5" hidden="1" x14ac:dyDescent="0.25">
      <c r="A36" s="38"/>
      <c r="B36" s="40" t="s">
        <v>12</v>
      </c>
      <c r="C36" s="83" t="s">
        <v>34</v>
      </c>
      <c r="D36" s="83"/>
      <c r="E36" s="83"/>
      <c r="F36" s="83"/>
      <c r="G36" s="40" t="s">
        <v>30</v>
      </c>
      <c r="H36" s="41">
        <v>1273539</v>
      </c>
      <c r="I36" s="42"/>
      <c r="J36" s="43"/>
      <c r="K36" s="43"/>
      <c r="L36" s="44"/>
      <c r="M36" s="41">
        <f t="shared" si="0"/>
        <v>0</v>
      </c>
      <c r="N36" s="44"/>
      <c r="O36" s="44" t="str">
        <f t="shared" si="4"/>
        <v/>
      </c>
      <c r="P36" s="45"/>
      <c r="S36" s="46" t="s">
        <v>34</v>
      </c>
    </row>
    <row r="37" spans="1:19" s="46" customFormat="1" ht="47.25" hidden="1" x14ac:dyDescent="0.25">
      <c r="A37" s="38"/>
      <c r="B37" s="40" t="s">
        <v>13</v>
      </c>
      <c r="C37" s="83" t="s">
        <v>35</v>
      </c>
      <c r="D37" s="83"/>
      <c r="E37" s="83"/>
      <c r="F37" s="83"/>
      <c r="G37" s="40" t="s">
        <v>30</v>
      </c>
      <c r="H37" s="41">
        <v>792742</v>
      </c>
      <c r="I37" s="42"/>
      <c r="J37" s="43"/>
      <c r="K37" s="43"/>
      <c r="L37" s="48"/>
      <c r="M37" s="41">
        <f t="shared" si="0"/>
        <v>0</v>
      </c>
      <c r="N37" s="44"/>
      <c r="O37" s="44" t="str">
        <f t="shared" si="4"/>
        <v/>
      </c>
      <c r="P37" s="45"/>
      <c r="S37" s="46" t="s">
        <v>35</v>
      </c>
    </row>
    <row r="38" spans="1:19" s="46" customFormat="1" ht="63" hidden="1" x14ac:dyDescent="0.25">
      <c r="A38" s="38"/>
      <c r="B38" s="40" t="s">
        <v>14</v>
      </c>
      <c r="C38" s="83" t="s">
        <v>36</v>
      </c>
      <c r="D38" s="83"/>
      <c r="E38" s="83"/>
      <c r="F38" s="83"/>
      <c r="G38" s="40" t="s">
        <v>30</v>
      </c>
      <c r="H38" s="41">
        <v>844311</v>
      </c>
      <c r="I38" s="42"/>
      <c r="J38" s="43"/>
      <c r="K38" s="43"/>
      <c r="L38" s="48"/>
      <c r="M38" s="41">
        <f t="shared" si="0"/>
        <v>0</v>
      </c>
      <c r="N38" s="44"/>
      <c r="O38" s="44" t="str">
        <f t="shared" si="4"/>
        <v/>
      </c>
      <c r="P38" s="45"/>
      <c r="S38" s="46" t="s">
        <v>36</v>
      </c>
    </row>
    <row r="39" spans="1:19" s="46" customFormat="1" ht="63" x14ac:dyDescent="0.25">
      <c r="A39" s="38"/>
      <c r="B39" s="40" t="s">
        <v>15</v>
      </c>
      <c r="C39" s="83" t="s">
        <v>37</v>
      </c>
      <c r="D39" s="83"/>
      <c r="E39" s="83"/>
      <c r="F39" s="83"/>
      <c r="G39" s="40" t="s">
        <v>30</v>
      </c>
      <c r="H39" s="41">
        <v>964955</v>
      </c>
      <c r="I39" s="76" t="s">
        <v>239</v>
      </c>
      <c r="J39" s="77" t="s">
        <v>126</v>
      </c>
      <c r="K39" s="77" t="s">
        <v>179</v>
      </c>
      <c r="L39" s="78">
        <v>129.63</v>
      </c>
      <c r="M39" s="41">
        <f t="shared" si="0"/>
        <v>125087117</v>
      </c>
      <c r="N39" s="44"/>
      <c r="O39" s="44" t="str">
        <f t="shared" ref="O39" si="5">IF(N39="","",(M39*(N39/100)))</f>
        <v/>
      </c>
      <c r="P39" s="45"/>
      <c r="S39" s="46" t="s">
        <v>37</v>
      </c>
    </row>
    <row r="40" spans="1:19" s="46" customFormat="1" ht="63" x14ac:dyDescent="0.25">
      <c r="A40" s="38"/>
      <c r="B40" s="40" t="s">
        <v>15</v>
      </c>
      <c r="C40" s="83" t="s">
        <v>37</v>
      </c>
      <c r="D40" s="83"/>
      <c r="E40" s="83"/>
      <c r="F40" s="83"/>
      <c r="G40" s="40" t="s">
        <v>30</v>
      </c>
      <c r="H40" s="41">
        <v>964955</v>
      </c>
      <c r="I40" s="79" t="s">
        <v>240</v>
      </c>
      <c r="J40" s="80" t="s">
        <v>124</v>
      </c>
      <c r="K40" s="80" t="s">
        <v>186</v>
      </c>
      <c r="L40" s="81">
        <v>350.18</v>
      </c>
      <c r="M40" s="41">
        <f t="shared" si="0"/>
        <v>337907942</v>
      </c>
      <c r="N40" s="44"/>
      <c r="O40" s="44" t="str">
        <f t="shared" si="4"/>
        <v/>
      </c>
      <c r="P40" s="45"/>
      <c r="S40" s="46" t="s">
        <v>37</v>
      </c>
    </row>
    <row r="41" spans="1:19" s="46" customFormat="1" ht="78.75" hidden="1" x14ac:dyDescent="0.25">
      <c r="A41" s="38"/>
      <c r="B41" s="40" t="s">
        <v>16</v>
      </c>
      <c r="C41" s="84" t="s">
        <v>38</v>
      </c>
      <c r="D41" s="85"/>
      <c r="E41" s="85"/>
      <c r="F41" s="86"/>
      <c r="G41" s="40" t="s">
        <v>30</v>
      </c>
      <c r="H41" s="41">
        <v>786295</v>
      </c>
      <c r="I41" s="42"/>
      <c r="J41" s="43"/>
      <c r="K41" s="43"/>
      <c r="L41" s="44"/>
      <c r="M41" s="41">
        <f t="shared" si="0"/>
        <v>0</v>
      </c>
      <c r="N41" s="44"/>
      <c r="O41" s="44" t="str">
        <f t="shared" si="4"/>
        <v/>
      </c>
      <c r="P41" s="45"/>
      <c r="S41" s="46" t="s">
        <v>38</v>
      </c>
    </row>
    <row r="42" spans="1:19" s="46" customFormat="1" ht="31.5" hidden="1" x14ac:dyDescent="0.25">
      <c r="A42" s="38"/>
      <c r="B42" s="40" t="s">
        <v>17</v>
      </c>
      <c r="C42" s="83" t="s">
        <v>39</v>
      </c>
      <c r="D42" s="83"/>
      <c r="E42" s="83"/>
      <c r="F42" s="83"/>
      <c r="G42" s="40" t="s">
        <v>30</v>
      </c>
      <c r="H42" s="41">
        <v>2197053</v>
      </c>
      <c r="I42" s="42"/>
      <c r="J42" s="43"/>
      <c r="K42" s="43"/>
      <c r="L42" s="44"/>
      <c r="M42" s="41">
        <f t="shared" si="0"/>
        <v>0</v>
      </c>
      <c r="N42" s="44">
        <v>0</v>
      </c>
      <c r="O42" s="44">
        <f t="shared" si="4"/>
        <v>0</v>
      </c>
      <c r="P42" s="45"/>
      <c r="S42" s="46" t="s">
        <v>39</v>
      </c>
    </row>
    <row r="43" spans="1:19" s="46" customFormat="1" ht="31.5" hidden="1" x14ac:dyDescent="0.25">
      <c r="A43" s="38"/>
      <c r="B43" s="40" t="s">
        <v>18</v>
      </c>
      <c r="C43" s="83" t="s">
        <v>40</v>
      </c>
      <c r="D43" s="83"/>
      <c r="E43" s="83"/>
      <c r="F43" s="83"/>
      <c r="G43" s="40" t="s">
        <v>30</v>
      </c>
      <c r="H43" s="41">
        <v>812050</v>
      </c>
      <c r="I43" s="42"/>
      <c r="J43" s="43"/>
      <c r="K43" s="43"/>
      <c r="L43" s="44"/>
      <c r="M43" s="41">
        <f t="shared" si="0"/>
        <v>0</v>
      </c>
      <c r="N43" s="44"/>
      <c r="O43" s="44" t="str">
        <f t="shared" si="4"/>
        <v/>
      </c>
      <c r="P43" s="45"/>
      <c r="S43" s="46" t="s">
        <v>40</v>
      </c>
    </row>
    <row r="44" spans="1:19" s="46" customFormat="1" ht="47.25" hidden="1" x14ac:dyDescent="0.25">
      <c r="A44" s="38"/>
      <c r="B44" s="40" t="s">
        <v>19</v>
      </c>
      <c r="C44" s="83" t="s">
        <v>41</v>
      </c>
      <c r="D44" s="83"/>
      <c r="E44" s="83"/>
      <c r="F44" s="83"/>
      <c r="G44" s="40" t="s">
        <v>33</v>
      </c>
      <c r="H44" s="41">
        <v>1836286</v>
      </c>
      <c r="I44" s="42"/>
      <c r="J44" s="43"/>
      <c r="K44" s="43"/>
      <c r="L44" s="44"/>
      <c r="M44" s="41">
        <f t="shared" si="0"/>
        <v>0</v>
      </c>
      <c r="N44" s="44"/>
      <c r="O44" s="44" t="str">
        <f t="shared" si="4"/>
        <v/>
      </c>
      <c r="P44" s="45"/>
      <c r="S44" s="46" t="s">
        <v>41</v>
      </c>
    </row>
    <row r="45" spans="1:19" s="46" customFormat="1" ht="47.25" hidden="1" x14ac:dyDescent="0.25">
      <c r="A45" s="38"/>
      <c r="B45" s="40" t="s">
        <v>20</v>
      </c>
      <c r="C45" s="83" t="s">
        <v>42</v>
      </c>
      <c r="D45" s="83"/>
      <c r="E45" s="83"/>
      <c r="F45" s="83"/>
      <c r="G45" s="40" t="s">
        <v>30</v>
      </c>
      <c r="H45" s="41">
        <v>742806</v>
      </c>
      <c r="I45" s="42"/>
      <c r="J45" s="43"/>
      <c r="K45" s="43"/>
      <c r="L45" s="44"/>
      <c r="M45" s="41">
        <f t="shared" si="0"/>
        <v>0</v>
      </c>
      <c r="N45" s="44"/>
      <c r="O45" s="44" t="str">
        <f t="shared" si="4"/>
        <v/>
      </c>
      <c r="P45" s="45"/>
      <c r="S45" s="46" t="s">
        <v>42</v>
      </c>
    </row>
    <row r="46" spans="1:19" s="46" customFormat="1" ht="47.25" hidden="1" x14ac:dyDescent="0.25">
      <c r="A46" s="38"/>
      <c r="B46" s="40" t="s">
        <v>21</v>
      </c>
      <c r="C46" s="83" t="s">
        <v>43</v>
      </c>
      <c r="D46" s="83"/>
      <c r="E46" s="83"/>
      <c r="F46" s="83"/>
      <c r="G46" s="40" t="s">
        <v>30</v>
      </c>
      <c r="H46" s="41">
        <v>485696</v>
      </c>
      <c r="I46" s="42"/>
      <c r="J46" s="43"/>
      <c r="K46" s="43"/>
      <c r="L46" s="44"/>
      <c r="M46" s="41">
        <f t="shared" si="0"/>
        <v>0</v>
      </c>
      <c r="N46" s="44"/>
      <c r="O46" s="44" t="str">
        <f t="shared" si="4"/>
        <v/>
      </c>
      <c r="P46" s="45"/>
      <c r="S46" s="46" t="s">
        <v>43</v>
      </c>
    </row>
    <row r="47" spans="1:19" s="46" customFormat="1" ht="47.25" hidden="1" x14ac:dyDescent="0.25">
      <c r="A47" s="38"/>
      <c r="B47" s="40" t="s">
        <v>22</v>
      </c>
      <c r="C47" s="83" t="s">
        <v>44</v>
      </c>
      <c r="D47" s="83"/>
      <c r="E47" s="83"/>
      <c r="F47" s="83"/>
      <c r="G47" s="40" t="s">
        <v>30</v>
      </c>
      <c r="H47" s="41">
        <v>789666</v>
      </c>
      <c r="I47" s="42"/>
      <c r="J47" s="43"/>
      <c r="K47" s="43"/>
      <c r="L47" s="44"/>
      <c r="M47" s="41">
        <f t="shared" si="0"/>
        <v>0</v>
      </c>
      <c r="N47" s="44"/>
      <c r="O47" s="44" t="str">
        <f t="shared" si="4"/>
        <v/>
      </c>
      <c r="P47" s="45"/>
      <c r="S47" s="46" t="s">
        <v>44</v>
      </c>
    </row>
    <row r="48" spans="1:19" s="46" customFormat="1" ht="47.25" hidden="1" x14ac:dyDescent="0.25">
      <c r="A48" s="38"/>
      <c r="B48" s="40" t="s">
        <v>23</v>
      </c>
      <c r="C48" s="83" t="s">
        <v>45</v>
      </c>
      <c r="D48" s="83"/>
      <c r="E48" s="83"/>
      <c r="F48" s="83"/>
      <c r="G48" s="40" t="s">
        <v>30</v>
      </c>
      <c r="H48" s="41">
        <v>647684</v>
      </c>
      <c r="I48" s="42"/>
      <c r="J48" s="43"/>
      <c r="K48" s="43"/>
      <c r="L48" s="44"/>
      <c r="M48" s="41">
        <f t="shared" si="0"/>
        <v>0</v>
      </c>
      <c r="N48" s="44"/>
      <c r="O48" s="44" t="str">
        <f t="shared" si="4"/>
        <v/>
      </c>
      <c r="P48" s="45"/>
      <c r="S48" s="46" t="s">
        <v>45</v>
      </c>
    </row>
    <row r="49" spans="1:19" s="46" customFormat="1" ht="31.5" hidden="1" x14ac:dyDescent="0.25">
      <c r="A49" s="38"/>
      <c r="B49" s="40" t="s">
        <v>24</v>
      </c>
      <c r="C49" s="83" t="s">
        <v>46</v>
      </c>
      <c r="D49" s="83"/>
      <c r="E49" s="83"/>
      <c r="F49" s="83"/>
      <c r="G49" s="40" t="s">
        <v>33</v>
      </c>
      <c r="H49" s="41">
        <v>385419</v>
      </c>
      <c r="I49" s="42"/>
      <c r="J49" s="43"/>
      <c r="K49" s="43"/>
      <c r="L49" s="44"/>
      <c r="M49" s="41">
        <f t="shared" si="0"/>
        <v>0</v>
      </c>
      <c r="N49" s="44"/>
      <c r="O49" s="44" t="str">
        <f t="shared" si="4"/>
        <v/>
      </c>
      <c r="P49" s="45"/>
      <c r="S49" s="46" t="s">
        <v>46</v>
      </c>
    </row>
    <row r="50" spans="1:19" s="46" customFormat="1" ht="31.5" hidden="1" x14ac:dyDescent="0.25">
      <c r="A50" s="38"/>
      <c r="B50" s="40" t="s">
        <v>25</v>
      </c>
      <c r="C50" s="83" t="s">
        <v>47</v>
      </c>
      <c r="D50" s="83"/>
      <c r="E50" s="83"/>
      <c r="F50" s="83"/>
      <c r="G50" s="40" t="s">
        <v>30</v>
      </c>
      <c r="H50" s="41">
        <v>358369</v>
      </c>
      <c r="I50" s="42"/>
      <c r="J50" s="43"/>
      <c r="K50" s="43"/>
      <c r="L50" s="44"/>
      <c r="M50" s="41">
        <f t="shared" si="0"/>
        <v>0</v>
      </c>
      <c r="N50" s="44"/>
      <c r="O50" s="44" t="str">
        <f t="shared" si="4"/>
        <v/>
      </c>
      <c r="P50" s="45"/>
      <c r="S50" s="46" t="s">
        <v>47</v>
      </c>
    </row>
    <row r="51" spans="1:19" s="46" customFormat="1" ht="31.5" hidden="1" x14ac:dyDescent="0.25">
      <c r="A51" s="38"/>
      <c r="B51" s="40" t="s">
        <v>26</v>
      </c>
      <c r="C51" s="83" t="s">
        <v>48</v>
      </c>
      <c r="D51" s="83"/>
      <c r="E51" s="83"/>
      <c r="F51" s="83"/>
      <c r="G51" s="40" t="s">
        <v>30</v>
      </c>
      <c r="H51" s="41">
        <v>383017</v>
      </c>
      <c r="I51" s="42"/>
      <c r="J51" s="43"/>
      <c r="K51" s="43"/>
      <c r="L51" s="44"/>
      <c r="M51" s="41">
        <f t="shared" ref="M51" si="6">ROUND(L51*$H51,0)</f>
        <v>0</v>
      </c>
      <c r="N51" s="44"/>
      <c r="O51" s="44" t="str">
        <f t="shared" ref="O51" si="7">IF(N51="","",(M51*(N51/100)))</f>
        <v/>
      </c>
      <c r="P51" s="45"/>
      <c r="S51" s="46" t="s">
        <v>48</v>
      </c>
    </row>
    <row r="52" spans="1:19" s="46" customFormat="1" ht="31.5" hidden="1" x14ac:dyDescent="0.25">
      <c r="A52" s="38"/>
      <c r="B52" s="40" t="s">
        <v>26</v>
      </c>
      <c r="C52" s="83" t="s">
        <v>48</v>
      </c>
      <c r="D52" s="83"/>
      <c r="E52" s="83"/>
      <c r="F52" s="83"/>
      <c r="G52" s="40" t="s">
        <v>30</v>
      </c>
      <c r="H52" s="41">
        <v>383017</v>
      </c>
      <c r="I52" s="42"/>
      <c r="J52" s="43"/>
      <c r="K52" s="43"/>
      <c r="L52" s="44"/>
      <c r="M52" s="41">
        <f t="shared" si="0"/>
        <v>0</v>
      </c>
      <c r="N52" s="44"/>
      <c r="O52" s="44" t="str">
        <f t="shared" si="4"/>
        <v/>
      </c>
      <c r="P52" s="45"/>
      <c r="S52" s="46" t="s">
        <v>48</v>
      </c>
    </row>
    <row r="53" spans="1:19" s="46" customFormat="1" ht="47.25" hidden="1" x14ac:dyDescent="0.25">
      <c r="A53" s="38"/>
      <c r="B53" s="40" t="s">
        <v>27</v>
      </c>
      <c r="C53" s="83" t="s">
        <v>49</v>
      </c>
      <c r="D53" s="83"/>
      <c r="E53" s="83"/>
      <c r="F53" s="83"/>
      <c r="G53" s="40" t="s">
        <v>30</v>
      </c>
      <c r="H53" s="41">
        <v>370330</v>
      </c>
      <c r="I53" s="42"/>
      <c r="J53" s="43"/>
      <c r="K53" s="43"/>
      <c r="L53" s="44"/>
      <c r="M53" s="41">
        <f t="shared" si="0"/>
        <v>0</v>
      </c>
      <c r="N53" s="44"/>
      <c r="O53" s="44" t="str">
        <f t="shared" si="4"/>
        <v/>
      </c>
      <c r="P53" s="45"/>
      <c r="S53" s="46" t="s">
        <v>49</v>
      </c>
    </row>
    <row r="54" spans="1:19" s="46" customFormat="1" ht="31.5" hidden="1" x14ac:dyDescent="0.25">
      <c r="A54" s="38"/>
      <c r="B54" s="40" t="s">
        <v>28</v>
      </c>
      <c r="C54" s="83" t="s">
        <v>50</v>
      </c>
      <c r="D54" s="83"/>
      <c r="E54" s="83"/>
      <c r="F54" s="83"/>
      <c r="G54" s="40" t="s">
        <v>33</v>
      </c>
      <c r="H54" s="41">
        <v>1933167</v>
      </c>
      <c r="I54" s="42"/>
      <c r="J54" s="43"/>
      <c r="K54" s="43"/>
      <c r="L54" s="44"/>
      <c r="M54" s="41">
        <f t="shared" si="0"/>
        <v>0</v>
      </c>
      <c r="N54" s="44"/>
      <c r="O54" s="44" t="str">
        <f t="shared" si="4"/>
        <v/>
      </c>
      <c r="P54" s="45"/>
      <c r="S54" s="46" t="s">
        <v>50</v>
      </c>
    </row>
    <row r="55" spans="1:19" s="46" customFormat="1" ht="15.75" x14ac:dyDescent="0.25">
      <c r="A55" s="65"/>
      <c r="P55" s="45"/>
    </row>
    <row r="56" spans="1:19" s="23" customFormat="1" ht="15.75" x14ac:dyDescent="0.25">
      <c r="A56" s="24"/>
      <c r="B56" s="88"/>
      <c r="C56" s="89"/>
      <c r="D56" s="89"/>
      <c r="E56" s="89"/>
      <c r="F56" s="89"/>
      <c r="G56" s="89"/>
      <c r="H56" s="89"/>
      <c r="I56" s="89"/>
      <c r="J56" s="89"/>
      <c r="K56" s="89"/>
      <c r="L56" s="89"/>
      <c r="M56" s="89"/>
      <c r="N56" s="90"/>
      <c r="O56" s="49">
        <f>SUM(M32:M54)</f>
        <v>462995059</v>
      </c>
      <c r="P56" s="29"/>
    </row>
    <row r="57" spans="1:19" s="23" customFormat="1" ht="15.75" x14ac:dyDescent="0.25">
      <c r="A57" s="24"/>
      <c r="B57" s="88" t="s">
        <v>205</v>
      </c>
      <c r="C57" s="89"/>
      <c r="D57" s="89"/>
      <c r="E57" s="89"/>
      <c r="F57" s="89"/>
      <c r="G57" s="89"/>
      <c r="H57" s="89"/>
      <c r="I57" s="89"/>
      <c r="J57" s="89"/>
      <c r="K57" s="89"/>
      <c r="L57" s="89"/>
      <c r="M57" s="89"/>
      <c r="N57" s="90"/>
      <c r="O57" s="49">
        <f>SUM(O32:O54)</f>
        <v>0</v>
      </c>
      <c r="P57" s="29"/>
    </row>
    <row r="58" spans="1:19" s="23" customFormat="1" ht="15.75" x14ac:dyDescent="0.25">
      <c r="A58" s="24"/>
      <c r="B58" s="88" t="s">
        <v>206</v>
      </c>
      <c r="C58" s="89"/>
      <c r="D58" s="89"/>
      <c r="E58" s="89"/>
      <c r="F58" s="89"/>
      <c r="G58" s="89"/>
      <c r="H58" s="89"/>
      <c r="I58" s="89"/>
      <c r="J58" s="89"/>
      <c r="K58" s="89"/>
      <c r="L58" s="89"/>
      <c r="M58" s="89"/>
      <c r="N58" s="90"/>
      <c r="O58" s="49">
        <f>O56-O57</f>
        <v>462995059</v>
      </c>
      <c r="P58" s="29"/>
    </row>
    <row r="59" spans="1:19" s="23" customFormat="1" ht="15.75" x14ac:dyDescent="0.25">
      <c r="A59" s="24"/>
      <c r="B59" s="88" t="s">
        <v>224</v>
      </c>
      <c r="C59" s="89"/>
      <c r="D59" s="89"/>
      <c r="E59" s="89"/>
      <c r="F59" s="89"/>
      <c r="G59" s="89"/>
      <c r="H59" s="89"/>
      <c r="I59" s="89"/>
      <c r="J59" s="89"/>
      <c r="K59" s="89"/>
      <c r="L59" s="89"/>
      <c r="M59" s="90"/>
      <c r="N59" s="50">
        <v>0.23330000000000001</v>
      </c>
      <c r="O59" s="49">
        <f>ROUND($N59*O58,0)</f>
        <v>108016747</v>
      </c>
      <c r="P59" s="29"/>
    </row>
    <row r="60" spans="1:19" s="23" customFormat="1" ht="15.75" x14ac:dyDescent="0.25">
      <c r="A60" s="24"/>
      <c r="B60" s="91" t="s">
        <v>51</v>
      </c>
      <c r="C60" s="92"/>
      <c r="D60" s="92"/>
      <c r="E60" s="92"/>
      <c r="F60" s="92"/>
      <c r="G60" s="92"/>
      <c r="H60" s="92"/>
      <c r="I60" s="92"/>
      <c r="J60" s="92"/>
      <c r="K60" s="92"/>
      <c r="L60" s="92"/>
      <c r="M60" s="92"/>
      <c r="N60" s="93"/>
      <c r="O60" s="51">
        <f>O58+O59</f>
        <v>571011806</v>
      </c>
      <c r="P60" s="29"/>
      <c r="R60" s="59"/>
    </row>
    <row r="61" spans="1:19" s="23" customFormat="1" ht="15.75" x14ac:dyDescent="0.25">
      <c r="A61" s="24"/>
      <c r="B61" s="27"/>
      <c r="C61" s="27"/>
      <c r="D61" s="27"/>
      <c r="E61" s="27"/>
      <c r="F61" s="27"/>
      <c r="G61" s="27"/>
      <c r="H61" s="27"/>
      <c r="I61" s="27"/>
      <c r="J61" s="27"/>
      <c r="K61" s="27"/>
      <c r="L61" s="27"/>
      <c r="M61" s="27"/>
      <c r="N61" s="27"/>
      <c r="O61" s="27"/>
      <c r="P61" s="29"/>
    </row>
    <row r="62" spans="1:19" s="23" customFormat="1" ht="15.75" x14ac:dyDescent="0.25">
      <c r="A62" s="24"/>
      <c r="B62" s="87" t="s">
        <v>58</v>
      </c>
      <c r="C62" s="87"/>
      <c r="D62" s="87"/>
      <c r="E62" s="87"/>
      <c r="F62" s="87"/>
      <c r="G62" s="87"/>
      <c r="H62" s="87"/>
      <c r="I62" s="87"/>
      <c r="J62" s="87"/>
      <c r="K62" s="87"/>
      <c r="L62" s="87"/>
      <c r="M62" s="87"/>
      <c r="N62" s="87"/>
      <c r="O62" s="87"/>
      <c r="P62" s="29"/>
    </row>
    <row r="63" spans="1:19" s="23" customFormat="1" ht="47.25" customHeight="1" x14ac:dyDescent="0.25">
      <c r="A63" s="24"/>
      <c r="B63" s="123"/>
      <c r="C63" s="124"/>
      <c r="D63" s="124"/>
      <c r="E63" s="124"/>
      <c r="F63" s="124"/>
      <c r="G63" s="124"/>
      <c r="H63" s="124"/>
      <c r="I63" s="124"/>
      <c r="J63" s="124"/>
      <c r="K63" s="124"/>
      <c r="L63" s="124"/>
      <c r="M63" s="124"/>
      <c r="N63" s="124"/>
      <c r="O63" s="125"/>
      <c r="P63" s="29"/>
    </row>
    <row r="64" spans="1:19" s="23" customFormat="1" ht="15.75" x14ac:dyDescent="0.25">
      <c r="A64" s="24"/>
      <c r="B64" s="27"/>
      <c r="C64" s="27"/>
      <c r="D64" s="27"/>
      <c r="E64" s="27"/>
      <c r="F64" s="27"/>
      <c r="G64" s="27"/>
      <c r="H64" s="27"/>
      <c r="I64" s="27"/>
      <c r="J64" s="27"/>
      <c r="K64" s="27"/>
      <c r="L64" s="27"/>
      <c r="M64" s="27"/>
      <c r="N64" s="27"/>
      <c r="O64" s="27"/>
      <c r="P64" s="29"/>
    </row>
    <row r="65" spans="1:17" s="23" customFormat="1" ht="15.75" x14ac:dyDescent="0.25">
      <c r="A65" s="24"/>
      <c r="B65" s="25" t="s">
        <v>59</v>
      </c>
      <c r="C65" s="27"/>
      <c r="D65" s="27"/>
      <c r="E65" s="27"/>
      <c r="F65" s="27"/>
      <c r="G65" s="27"/>
      <c r="H65" s="27"/>
      <c r="I65" s="27"/>
      <c r="J65" s="27"/>
      <c r="K65" s="27"/>
      <c r="L65" s="27"/>
      <c r="M65" s="27"/>
      <c r="N65" s="27"/>
      <c r="O65" s="27"/>
      <c r="P65" s="29"/>
    </row>
    <row r="66" spans="1:17" s="23" customFormat="1" ht="15.75" x14ac:dyDescent="0.25">
      <c r="A66" s="24"/>
      <c r="B66" s="27" t="s">
        <v>60</v>
      </c>
      <c r="C66" s="27"/>
      <c r="D66" s="27"/>
      <c r="E66" s="27"/>
      <c r="F66" s="27"/>
      <c r="G66" s="27"/>
      <c r="H66" s="27"/>
      <c r="I66" s="27"/>
      <c r="J66" s="27"/>
      <c r="K66" s="27"/>
      <c r="L66" s="27"/>
      <c r="M66" s="27"/>
      <c r="N66" s="27"/>
      <c r="O66" s="27"/>
      <c r="P66" s="29"/>
    </row>
    <row r="67" spans="1:17" s="23" customFormat="1" ht="15.75" x14ac:dyDescent="0.25">
      <c r="A67" s="24"/>
      <c r="B67" s="27" t="s">
        <v>61</v>
      </c>
      <c r="C67" s="27"/>
      <c r="D67" s="27"/>
      <c r="E67" s="27"/>
      <c r="F67" s="27"/>
      <c r="G67" s="27"/>
      <c r="H67" s="27"/>
      <c r="I67" s="27"/>
      <c r="J67" s="27"/>
      <c r="K67" s="27"/>
      <c r="L67" s="27"/>
      <c r="M67" s="27"/>
      <c r="N67" s="27"/>
      <c r="O67" s="27"/>
      <c r="P67" s="29"/>
    </row>
    <row r="68" spans="1:17" s="23" customFormat="1" ht="15.75" x14ac:dyDescent="0.25">
      <c r="A68" s="24"/>
      <c r="B68" s="27"/>
      <c r="C68" s="27"/>
      <c r="D68" s="27"/>
      <c r="E68" s="27"/>
      <c r="F68" s="27"/>
      <c r="G68" s="27"/>
      <c r="H68" s="27"/>
      <c r="I68" s="27"/>
      <c r="J68" s="27"/>
      <c r="K68" s="27"/>
      <c r="L68" s="27"/>
      <c r="M68" s="27"/>
      <c r="N68" s="27"/>
      <c r="O68" s="27"/>
      <c r="P68" s="29"/>
    </row>
    <row r="69" spans="1:17" s="23" customFormat="1" ht="15.75" x14ac:dyDescent="0.25">
      <c r="A69" s="24"/>
      <c r="B69" s="111"/>
      <c r="C69" s="111"/>
      <c r="D69" s="111"/>
      <c r="E69" s="111"/>
      <c r="F69" s="111"/>
      <c r="G69" s="111"/>
      <c r="H69" s="111"/>
      <c r="I69" s="111"/>
      <c r="J69" s="111"/>
      <c r="K69" s="111"/>
      <c r="L69" s="111"/>
      <c r="M69" s="111"/>
      <c r="N69" s="111"/>
      <c r="O69" s="111"/>
      <c r="P69" s="29"/>
    </row>
    <row r="70" spans="1:17" s="23" customFormat="1" ht="15.75" x14ac:dyDescent="0.25">
      <c r="A70" s="24"/>
      <c r="B70" s="108" t="s">
        <v>76</v>
      </c>
      <c r="C70" s="109"/>
      <c r="D70" s="109"/>
      <c r="E70" s="109"/>
      <c r="F70" s="109"/>
      <c r="G70" s="109"/>
      <c r="H70" s="109"/>
      <c r="I70" s="109"/>
      <c r="J70" s="109"/>
      <c r="K70" s="109"/>
      <c r="L70" s="109"/>
      <c r="M70" s="109"/>
      <c r="N70" s="109"/>
      <c r="O70" s="110"/>
      <c r="P70" s="29"/>
    </row>
    <row r="71" spans="1:17" s="23" customFormat="1" ht="15.75" x14ac:dyDescent="0.25">
      <c r="A71" s="24"/>
      <c r="B71" s="27"/>
      <c r="C71" s="27"/>
      <c r="D71" s="27"/>
      <c r="E71" s="27"/>
      <c r="F71" s="27"/>
      <c r="G71" s="27"/>
      <c r="H71" s="27"/>
      <c r="I71" s="27"/>
      <c r="J71" s="27"/>
      <c r="K71" s="27"/>
      <c r="L71" s="27"/>
      <c r="M71" s="27"/>
      <c r="N71" s="27"/>
      <c r="O71" s="27"/>
      <c r="P71" s="29"/>
    </row>
    <row r="72" spans="1:17" s="54" customFormat="1" ht="11.25" customHeight="1" x14ac:dyDescent="0.25">
      <c r="A72" s="52"/>
      <c r="B72" s="69" t="s">
        <v>77</v>
      </c>
      <c r="C72" s="115" t="s">
        <v>115</v>
      </c>
      <c r="D72" s="116"/>
      <c r="E72" s="116"/>
      <c r="F72" s="116"/>
      <c r="G72" s="116"/>
      <c r="H72" s="116"/>
      <c r="I72" s="116"/>
      <c r="J72" s="126"/>
      <c r="K72" s="113" t="s">
        <v>82</v>
      </c>
      <c r="L72" s="66"/>
      <c r="M72" s="66"/>
      <c r="N72" s="66"/>
      <c r="O72" s="66"/>
      <c r="P72" s="53"/>
    </row>
    <row r="73" spans="1:17" s="54" customFormat="1" ht="47.25" x14ac:dyDescent="0.25">
      <c r="A73" s="52"/>
      <c r="B73" s="69" t="s">
        <v>78</v>
      </c>
      <c r="C73" s="69" t="s">
        <v>79</v>
      </c>
      <c r="D73" s="69" t="s">
        <v>80</v>
      </c>
      <c r="E73" s="69" t="s">
        <v>214</v>
      </c>
      <c r="F73" s="128" t="s">
        <v>81</v>
      </c>
      <c r="G73" s="121"/>
      <c r="H73" s="69" t="s">
        <v>83</v>
      </c>
      <c r="I73" s="71" t="s">
        <v>207</v>
      </c>
      <c r="J73" s="70" t="s">
        <v>223</v>
      </c>
      <c r="K73" s="127"/>
      <c r="L73" s="66"/>
      <c r="M73" s="66"/>
      <c r="N73" s="66"/>
      <c r="O73" s="66"/>
      <c r="P73" s="53"/>
    </row>
    <row r="74" spans="1:17" s="23" customFormat="1" ht="15.75" x14ac:dyDescent="0.25">
      <c r="A74" s="24"/>
      <c r="B74" s="55" t="s">
        <v>113</v>
      </c>
      <c r="C74" s="56" t="s">
        <v>219</v>
      </c>
      <c r="D74" s="57">
        <v>45901</v>
      </c>
      <c r="E74" s="55" t="s">
        <v>215</v>
      </c>
      <c r="F74" s="129">
        <v>271808284</v>
      </c>
      <c r="G74" s="130"/>
      <c r="H74" s="58">
        <f>F74</f>
        <v>271808284</v>
      </c>
      <c r="I74" s="58">
        <v>0</v>
      </c>
      <c r="J74" s="49">
        <v>63412873</v>
      </c>
      <c r="K74" s="49">
        <f t="shared" ref="K74:K80" si="8">(F74-I74)+J74</f>
        <v>335221157</v>
      </c>
      <c r="L74" s="66"/>
      <c r="M74" s="66"/>
      <c r="N74" s="66"/>
      <c r="O74" s="66"/>
      <c r="P74" s="29"/>
      <c r="Q74" s="59">
        <f>O60-K75</f>
        <v>-2314380157</v>
      </c>
    </row>
    <row r="75" spans="1:17" s="23" customFormat="1" ht="15.75" customHeight="1" x14ac:dyDescent="0.25">
      <c r="A75" s="24"/>
      <c r="B75" s="55" t="s">
        <v>221</v>
      </c>
      <c r="C75" s="56" t="s">
        <v>220</v>
      </c>
      <c r="D75" s="57">
        <v>45931</v>
      </c>
      <c r="E75" s="55" t="s">
        <v>222</v>
      </c>
      <c r="F75" s="129">
        <v>2339570229</v>
      </c>
      <c r="G75" s="130"/>
      <c r="H75" s="58">
        <f>F75+H74</f>
        <v>2611378513</v>
      </c>
      <c r="I75" s="58">
        <v>0</v>
      </c>
      <c r="J75" s="49">
        <v>545821734</v>
      </c>
      <c r="K75" s="49">
        <f t="shared" si="8"/>
        <v>2885391963</v>
      </c>
      <c r="L75" s="66"/>
      <c r="M75" s="66"/>
      <c r="N75" s="66"/>
      <c r="O75" s="66"/>
      <c r="P75" s="29"/>
    </row>
    <row r="76" spans="1:17" s="23" customFormat="1" ht="15.75" x14ac:dyDescent="0.25">
      <c r="A76" s="24"/>
      <c r="B76" s="55" t="s">
        <v>225</v>
      </c>
      <c r="C76" s="56" t="s">
        <v>226</v>
      </c>
      <c r="D76" s="57">
        <v>45962</v>
      </c>
      <c r="E76" s="55" t="s">
        <v>227</v>
      </c>
      <c r="F76" s="129">
        <v>1085135658</v>
      </c>
      <c r="G76" s="130"/>
      <c r="H76" s="58">
        <f t="shared" ref="H76:H80" si="9">F76+H75</f>
        <v>3696514171</v>
      </c>
      <c r="I76" s="58">
        <v>0</v>
      </c>
      <c r="J76" s="49">
        <v>253162149</v>
      </c>
      <c r="K76" s="49">
        <f t="shared" si="8"/>
        <v>1338297807</v>
      </c>
      <c r="L76" s="66"/>
      <c r="M76" s="66"/>
      <c r="N76" s="66"/>
      <c r="O76" s="66"/>
      <c r="P76" s="29"/>
    </row>
    <row r="77" spans="1:17" s="23" customFormat="1" ht="15.75" x14ac:dyDescent="0.25">
      <c r="A77" s="24"/>
      <c r="B77" s="55" t="s">
        <v>228</v>
      </c>
      <c r="C77" s="56" t="s">
        <v>229</v>
      </c>
      <c r="D77" s="57">
        <v>45992</v>
      </c>
      <c r="E77" s="55" t="s">
        <v>230</v>
      </c>
      <c r="F77" s="129">
        <v>2563273730</v>
      </c>
      <c r="G77" s="130"/>
      <c r="H77" s="58">
        <f t="shared" si="9"/>
        <v>6259787901</v>
      </c>
      <c r="I77" s="58">
        <v>0</v>
      </c>
      <c r="J77" s="49">
        <v>598011761</v>
      </c>
      <c r="K77" s="49">
        <f t="shared" si="8"/>
        <v>3161285491</v>
      </c>
      <c r="L77" s="66"/>
      <c r="M77" s="66"/>
      <c r="N77" s="66"/>
      <c r="O77" s="66"/>
      <c r="P77" s="29"/>
    </row>
    <row r="78" spans="1:17" s="23" customFormat="1" ht="15.75" x14ac:dyDescent="0.25">
      <c r="A78" s="24"/>
      <c r="B78" s="55" t="s">
        <v>231</v>
      </c>
      <c r="C78" s="56" t="s">
        <v>233</v>
      </c>
      <c r="D78" s="57">
        <v>46023</v>
      </c>
      <c r="E78" s="55" t="s">
        <v>232</v>
      </c>
      <c r="F78" s="129">
        <v>491428596</v>
      </c>
      <c r="G78" s="130"/>
      <c r="H78" s="58">
        <f t="shared" si="9"/>
        <v>6751216497</v>
      </c>
      <c r="I78" s="58">
        <v>0</v>
      </c>
      <c r="J78" s="49">
        <v>114650291</v>
      </c>
      <c r="K78" s="49">
        <f t="shared" si="8"/>
        <v>606078887</v>
      </c>
      <c r="L78" s="66"/>
      <c r="M78" s="66"/>
      <c r="N78" s="66"/>
      <c r="O78" s="66"/>
      <c r="P78" s="29"/>
    </row>
    <row r="79" spans="1:17" s="23" customFormat="1" ht="15.75" x14ac:dyDescent="0.25">
      <c r="A79" s="24"/>
      <c r="B79" s="55" t="s">
        <v>235</v>
      </c>
      <c r="C79" s="56" t="s">
        <v>237</v>
      </c>
      <c r="D79" s="57">
        <v>46054</v>
      </c>
      <c r="E79" s="55" t="s">
        <v>236</v>
      </c>
      <c r="F79" s="129">
        <v>714135609</v>
      </c>
      <c r="G79" s="130"/>
      <c r="H79" s="58">
        <f t="shared" si="9"/>
        <v>7465352106</v>
      </c>
      <c r="I79" s="58">
        <v>0</v>
      </c>
      <c r="J79" s="49">
        <v>166607838</v>
      </c>
      <c r="K79" s="49">
        <v>880743447</v>
      </c>
      <c r="L79" s="66"/>
      <c r="M79" s="66"/>
      <c r="N79" s="66"/>
      <c r="O79" s="66"/>
      <c r="P79" s="29"/>
    </row>
    <row r="80" spans="1:17" s="23" customFormat="1" ht="15.75" x14ac:dyDescent="0.25">
      <c r="A80" s="24"/>
      <c r="B80" s="55" t="s">
        <v>238</v>
      </c>
      <c r="C80" s="56" t="s">
        <v>242</v>
      </c>
      <c r="D80" s="57">
        <v>46083</v>
      </c>
      <c r="E80" s="55" t="s">
        <v>241</v>
      </c>
      <c r="F80" s="129">
        <f>O56</f>
        <v>462995059</v>
      </c>
      <c r="G80" s="130"/>
      <c r="H80" s="58">
        <f t="shared" si="9"/>
        <v>7928347165</v>
      </c>
      <c r="I80" s="58">
        <f>O57</f>
        <v>0</v>
      </c>
      <c r="J80" s="49">
        <f>O59</f>
        <v>108016747</v>
      </c>
      <c r="K80" s="49">
        <f t="shared" si="8"/>
        <v>571011806</v>
      </c>
      <c r="L80" s="66"/>
      <c r="M80" s="66"/>
      <c r="N80" s="66"/>
      <c r="O80" s="66"/>
      <c r="P80" s="29"/>
    </row>
    <row r="81" spans="1:20" s="23" customFormat="1" ht="15.75" x14ac:dyDescent="0.25">
      <c r="A81" s="24"/>
      <c r="B81" s="55"/>
      <c r="C81" s="56"/>
      <c r="D81" s="57"/>
      <c r="E81" s="55"/>
      <c r="F81" s="129"/>
      <c r="G81" s="130"/>
      <c r="H81" s="58"/>
      <c r="I81" s="58"/>
      <c r="J81" s="49"/>
      <c r="K81" s="49"/>
      <c r="L81" s="66"/>
      <c r="M81" s="66"/>
      <c r="N81" s="66"/>
      <c r="O81" s="66"/>
      <c r="P81" s="29"/>
    </row>
    <row r="82" spans="1:20" s="23" customFormat="1" ht="15.75" x14ac:dyDescent="0.25">
      <c r="A82" s="24"/>
      <c r="B82" s="55"/>
      <c r="C82" s="56"/>
      <c r="D82" s="57"/>
      <c r="E82" s="55"/>
      <c r="F82" s="129"/>
      <c r="G82" s="130"/>
      <c r="H82" s="58"/>
      <c r="I82" s="58"/>
      <c r="J82" s="49"/>
      <c r="K82" s="49"/>
      <c r="L82" s="66"/>
      <c r="M82" s="66"/>
      <c r="N82" s="66"/>
      <c r="O82" s="66"/>
      <c r="P82" s="29"/>
    </row>
    <row r="83" spans="1:20" s="23" customFormat="1" ht="15.75" x14ac:dyDescent="0.25">
      <c r="A83" s="24"/>
      <c r="B83" s="55"/>
      <c r="C83" s="56"/>
      <c r="D83" s="57"/>
      <c r="E83" s="55"/>
      <c r="F83" s="129"/>
      <c r="G83" s="130"/>
      <c r="H83" s="58"/>
      <c r="I83" s="58"/>
      <c r="J83" s="49"/>
      <c r="K83" s="49"/>
      <c r="L83" s="66"/>
      <c r="M83" s="66"/>
      <c r="N83" s="66"/>
      <c r="O83" s="66"/>
      <c r="P83" s="29"/>
    </row>
    <row r="84" spans="1:20" s="23" customFormat="1" ht="15" customHeight="1" x14ac:dyDescent="0.25">
      <c r="A84" s="24"/>
      <c r="B84" s="136" t="s">
        <v>117</v>
      </c>
      <c r="C84" s="137"/>
      <c r="D84" s="137"/>
      <c r="E84" s="138"/>
      <c r="F84" s="129">
        <f>SUM(F74:G83)</f>
        <v>7928347165</v>
      </c>
      <c r="G84" s="130"/>
      <c r="H84" s="58">
        <f>MAX(H74:H83)</f>
        <v>7928347165</v>
      </c>
      <c r="I84" s="58">
        <f>SUM(I74:I83)</f>
        <v>0</v>
      </c>
      <c r="J84" s="49">
        <f>SUM(J74:J83)</f>
        <v>1849683393</v>
      </c>
      <c r="K84" s="49">
        <f>SUM(K74:K83)</f>
        <v>9778030558</v>
      </c>
      <c r="L84" s="66"/>
      <c r="M84" s="66"/>
      <c r="N84" s="66"/>
      <c r="O84" s="66"/>
      <c r="P84" s="29"/>
      <c r="Q84" s="59"/>
    </row>
    <row r="85" spans="1:20" s="23" customFormat="1" ht="15.75" x14ac:dyDescent="0.25">
      <c r="A85" s="24"/>
      <c r="B85" s="27"/>
      <c r="C85" s="27"/>
      <c r="D85" s="27"/>
      <c r="E85" s="27"/>
      <c r="F85" s="27"/>
      <c r="G85" s="27"/>
      <c r="H85" s="27"/>
      <c r="I85" s="27"/>
      <c r="J85" s="27"/>
      <c r="K85" s="27"/>
      <c r="L85" s="27"/>
      <c r="M85" s="27"/>
      <c r="N85" s="27"/>
      <c r="O85" s="27"/>
      <c r="P85" s="29"/>
      <c r="S85" s="60" t="s">
        <v>209</v>
      </c>
      <c r="T85" s="49">
        <f>F91</f>
        <v>13750000000</v>
      </c>
    </row>
    <row r="86" spans="1:20" s="23" customFormat="1" ht="15.75" x14ac:dyDescent="0.25">
      <c r="A86" s="20"/>
      <c r="B86" s="21"/>
      <c r="C86" s="21"/>
      <c r="D86" s="21"/>
      <c r="E86" s="21"/>
      <c r="F86" s="21"/>
      <c r="G86" s="21"/>
      <c r="H86" s="21"/>
      <c r="I86" s="21"/>
      <c r="J86" s="21"/>
      <c r="K86" s="21"/>
      <c r="L86" s="21"/>
      <c r="M86" s="21"/>
      <c r="N86" s="67"/>
      <c r="O86" s="67"/>
      <c r="P86" s="22"/>
      <c r="S86" s="60" t="s">
        <v>210</v>
      </c>
      <c r="T86" s="49">
        <f>H91</f>
        <v>6672853444</v>
      </c>
    </row>
    <row r="87" spans="1:20" s="54" customFormat="1" ht="24" customHeight="1" x14ac:dyDescent="0.25">
      <c r="A87" s="52"/>
      <c r="B87" s="115" t="s">
        <v>84</v>
      </c>
      <c r="C87" s="116"/>
      <c r="D87" s="116"/>
      <c r="E87" s="126"/>
      <c r="F87" s="115" t="s">
        <v>85</v>
      </c>
      <c r="G87" s="126"/>
      <c r="H87" s="132" t="s">
        <v>204</v>
      </c>
      <c r="I87" s="134" t="s">
        <v>86</v>
      </c>
      <c r="J87" s="128" t="s">
        <v>93</v>
      </c>
      <c r="K87" s="121"/>
      <c r="L87" s="128" t="s">
        <v>87</v>
      </c>
      <c r="M87" s="121"/>
      <c r="N87" s="66"/>
      <c r="O87" s="66"/>
      <c r="P87" s="53"/>
      <c r="S87" s="60" t="s">
        <v>211</v>
      </c>
      <c r="T87" s="49">
        <f>T85+T86</f>
        <v>20422853444</v>
      </c>
    </row>
    <row r="88" spans="1:20" s="54" customFormat="1" ht="24" customHeight="1" x14ac:dyDescent="0.25">
      <c r="A88" s="52"/>
      <c r="B88" s="117"/>
      <c r="C88" s="118"/>
      <c r="D88" s="118"/>
      <c r="E88" s="131"/>
      <c r="F88" s="117"/>
      <c r="G88" s="131"/>
      <c r="H88" s="133"/>
      <c r="I88" s="135"/>
      <c r="J88" s="69" t="s">
        <v>91</v>
      </c>
      <c r="K88" s="69" t="s">
        <v>81</v>
      </c>
      <c r="L88" s="69" t="s">
        <v>91</v>
      </c>
      <c r="M88" s="69" t="s">
        <v>92</v>
      </c>
      <c r="N88" s="66"/>
      <c r="O88" s="66"/>
      <c r="P88" s="53"/>
    </row>
    <row r="89" spans="1:20" s="23" customFormat="1" ht="15.95" customHeight="1" x14ac:dyDescent="0.25">
      <c r="A89" s="24"/>
      <c r="B89" s="123" t="s">
        <v>88</v>
      </c>
      <c r="C89" s="124"/>
      <c r="D89" s="124"/>
      <c r="E89" s="125"/>
      <c r="F89" s="142">
        <v>11059277729</v>
      </c>
      <c r="G89" s="104"/>
      <c r="H89" s="61">
        <v>5367050144</v>
      </c>
      <c r="I89" s="62">
        <f>H89+F89</f>
        <v>16426327873</v>
      </c>
      <c r="J89" s="63">
        <f>IF(K89="","",K89/$I89)</f>
        <v>0.4826609590590144</v>
      </c>
      <c r="K89" s="62">
        <f>H84</f>
        <v>7928347165</v>
      </c>
      <c r="L89" s="63">
        <f>IF(M89="","",M89/$I89)</f>
        <v>0.5173390409409856</v>
      </c>
      <c r="M89" s="62">
        <f>I89-K89</f>
        <v>8497980708</v>
      </c>
      <c r="N89" s="66"/>
      <c r="O89" s="66"/>
      <c r="P89" s="29"/>
      <c r="Q89" s="59">
        <f>K89-H84</f>
        <v>0</v>
      </c>
      <c r="S89" s="60" t="s">
        <v>212</v>
      </c>
      <c r="T89" s="62">
        <v>0</v>
      </c>
    </row>
    <row r="90" spans="1:20" s="23" customFormat="1" ht="15.95" customHeight="1" x14ac:dyDescent="0.25">
      <c r="A90" s="24"/>
      <c r="B90" s="123" t="s">
        <v>89</v>
      </c>
      <c r="C90" s="124"/>
      <c r="D90" s="124"/>
      <c r="E90" s="63">
        <v>0.24329999999999999</v>
      </c>
      <c r="F90" s="142">
        <v>2690722271</v>
      </c>
      <c r="G90" s="104"/>
      <c r="H90" s="61">
        <f>ROUND(H89*E90,0)</f>
        <v>1305803300</v>
      </c>
      <c r="I90" s="62">
        <f>H90+F90</f>
        <v>3996525571</v>
      </c>
      <c r="J90" s="63">
        <f>IF(K90="","",K90/I90)</f>
        <v>0.46282285954126329</v>
      </c>
      <c r="K90" s="62">
        <f>J84</f>
        <v>1849683393</v>
      </c>
      <c r="L90" s="63">
        <f>IF(M90="","",M90/$I90)</f>
        <v>0.53717714045873677</v>
      </c>
      <c r="M90" s="62">
        <f>I90-K90</f>
        <v>2146842178</v>
      </c>
      <c r="N90" s="66"/>
      <c r="O90" s="66"/>
      <c r="P90" s="29"/>
      <c r="Q90" s="59">
        <f>K90-J84</f>
        <v>0</v>
      </c>
      <c r="S90" s="60" t="s">
        <v>213</v>
      </c>
      <c r="T90" s="62">
        <f>K91</f>
        <v>9778030558</v>
      </c>
    </row>
    <row r="91" spans="1:20" s="23" customFormat="1" ht="15.95" customHeight="1" x14ac:dyDescent="0.25">
      <c r="A91" s="24"/>
      <c r="B91" s="123" t="s">
        <v>90</v>
      </c>
      <c r="C91" s="124"/>
      <c r="D91" s="124"/>
      <c r="E91" s="125"/>
      <c r="F91" s="142">
        <f>F90+F89</f>
        <v>13750000000</v>
      </c>
      <c r="G91" s="104"/>
      <c r="H91" s="61">
        <f>H89+H90</f>
        <v>6672853444</v>
      </c>
      <c r="I91" s="62">
        <f>H91+F91</f>
        <v>20422853444</v>
      </c>
      <c r="J91" s="63">
        <f>IF(K91="","",K91/I91)</f>
        <v>0.47877886333619424</v>
      </c>
      <c r="K91" s="62">
        <f>K90+K89</f>
        <v>9778030558</v>
      </c>
      <c r="L91" s="63">
        <f>IF(M91="","",M91/$I91)</f>
        <v>0.52122113666380576</v>
      </c>
      <c r="M91" s="62">
        <f>I91-K91</f>
        <v>10644822886</v>
      </c>
      <c r="N91" s="66"/>
      <c r="O91" s="66"/>
      <c r="P91" s="29"/>
      <c r="Q91" s="59">
        <f>(H84+J84)-K91</f>
        <v>0</v>
      </c>
    </row>
    <row r="92" spans="1:20" s="23" customFormat="1" ht="15.75" x14ac:dyDescent="0.25">
      <c r="A92" s="24"/>
      <c r="B92" s="27"/>
      <c r="C92" s="27"/>
      <c r="D92" s="27"/>
      <c r="E92" s="27"/>
      <c r="F92" s="27"/>
      <c r="G92" s="27"/>
      <c r="H92" s="27"/>
      <c r="I92" s="27"/>
      <c r="J92" s="27"/>
      <c r="K92" s="27"/>
      <c r="L92" s="27"/>
      <c r="M92" s="27"/>
      <c r="N92" s="66"/>
      <c r="O92" s="66"/>
      <c r="P92" s="29"/>
    </row>
    <row r="93" spans="1:20" s="23" customFormat="1" ht="36" customHeight="1" x14ac:dyDescent="0.25">
      <c r="A93" s="24"/>
      <c r="B93" s="141" t="s">
        <v>94</v>
      </c>
      <c r="C93" s="141"/>
      <c r="D93" s="141"/>
      <c r="E93" s="141"/>
      <c r="F93" s="141"/>
      <c r="G93" s="141"/>
      <c r="H93" s="141"/>
      <c r="I93" s="141"/>
      <c r="J93" s="141"/>
      <c r="K93" s="141"/>
      <c r="L93" s="141"/>
      <c r="M93" s="141"/>
      <c r="N93" s="141"/>
      <c r="O93" s="141"/>
      <c r="P93" s="29"/>
    </row>
    <row r="94" spans="1:20" s="23" customFormat="1" ht="15.75" x14ac:dyDescent="0.25">
      <c r="A94" s="24"/>
      <c r="B94" s="94" t="s">
        <v>244</v>
      </c>
      <c r="C94" s="94"/>
      <c r="D94" s="94"/>
      <c r="E94" s="27"/>
      <c r="F94" s="33">
        <v>2</v>
      </c>
      <c r="G94" s="27"/>
      <c r="H94" s="27" t="s">
        <v>108</v>
      </c>
      <c r="I94" s="94" t="s">
        <v>243</v>
      </c>
      <c r="J94" s="94"/>
      <c r="K94" s="34" t="s">
        <v>103</v>
      </c>
      <c r="L94" s="33">
        <v>2026</v>
      </c>
      <c r="M94" s="27"/>
      <c r="N94" s="27"/>
      <c r="O94" s="27"/>
      <c r="P94" s="29"/>
    </row>
    <row r="95" spans="1:20" x14ac:dyDescent="0.25">
      <c r="A95" s="7"/>
      <c r="B95" s="139" t="s">
        <v>104</v>
      </c>
      <c r="C95" s="139"/>
      <c r="D95" s="139"/>
      <c r="F95" s="68" t="s">
        <v>105</v>
      </c>
      <c r="I95" s="139" t="s">
        <v>106</v>
      </c>
      <c r="J95" s="139"/>
      <c r="L95" s="19" t="s">
        <v>107</v>
      </c>
      <c r="M95" s="68"/>
      <c r="N95" s="68"/>
      <c r="P95" s="8"/>
      <c r="Q95" s="2"/>
    </row>
    <row r="96" spans="1:20" s="23" customFormat="1" ht="15.75" x14ac:dyDescent="0.25">
      <c r="A96" s="24"/>
      <c r="B96" s="27"/>
      <c r="C96" s="27"/>
      <c r="D96" s="27"/>
      <c r="E96" s="27"/>
      <c r="F96" s="27"/>
      <c r="G96" s="27"/>
      <c r="H96" s="27"/>
      <c r="I96" s="27"/>
      <c r="J96" s="27"/>
      <c r="K96" s="27"/>
      <c r="L96" s="27"/>
      <c r="M96" s="27"/>
      <c r="N96" s="27"/>
      <c r="O96" s="27"/>
      <c r="P96" s="29"/>
    </row>
    <row r="97" spans="1:16" s="23" customFormat="1" ht="15.75" x14ac:dyDescent="0.25">
      <c r="A97" s="24"/>
      <c r="B97" s="27"/>
      <c r="C97" s="27"/>
      <c r="D97" s="27"/>
      <c r="E97" s="27"/>
      <c r="F97" s="27"/>
      <c r="G97" s="27"/>
      <c r="H97" s="27"/>
      <c r="I97" s="27"/>
      <c r="J97" s="27"/>
      <c r="K97" s="27"/>
      <c r="L97" s="27"/>
      <c r="M97" s="27"/>
      <c r="N97" s="27"/>
      <c r="O97" s="27"/>
      <c r="P97" s="29"/>
    </row>
    <row r="98" spans="1:16" s="23" customFormat="1" ht="15.75" x14ac:dyDescent="0.25">
      <c r="A98" s="24"/>
      <c r="B98" s="27"/>
      <c r="C98" s="27"/>
      <c r="D98" s="27"/>
      <c r="E98" s="27"/>
      <c r="F98" s="27"/>
      <c r="G98" s="27"/>
      <c r="H98" s="27"/>
      <c r="I98" s="27"/>
      <c r="J98" s="27"/>
      <c r="K98" s="27"/>
      <c r="L98" s="27"/>
      <c r="M98" s="27"/>
      <c r="N98" s="27"/>
      <c r="O98" s="27"/>
      <c r="P98" s="29"/>
    </row>
    <row r="99" spans="1:16" s="23" customFormat="1" ht="15.75" x14ac:dyDescent="0.25">
      <c r="A99" s="24"/>
      <c r="B99" s="27"/>
      <c r="C99" s="27"/>
      <c r="D99" s="27"/>
      <c r="E99" s="27"/>
      <c r="F99" s="27"/>
      <c r="G99" s="27"/>
      <c r="H99" s="27"/>
      <c r="I99" s="27"/>
      <c r="J99" s="27"/>
      <c r="K99" s="27"/>
      <c r="L99" s="27"/>
      <c r="M99" s="27"/>
      <c r="N99" s="27"/>
      <c r="O99" s="27"/>
      <c r="P99" s="29"/>
    </row>
    <row r="100" spans="1:16" s="23" customFormat="1" ht="15.75" x14ac:dyDescent="0.25">
      <c r="A100" s="24"/>
      <c r="B100" s="31" t="s">
        <v>98</v>
      </c>
      <c r="C100" s="31"/>
      <c r="D100" s="31"/>
      <c r="E100" s="31"/>
      <c r="F100" s="31"/>
      <c r="G100" s="31"/>
      <c r="H100" s="27"/>
      <c r="I100" s="27"/>
      <c r="J100" s="31" t="s">
        <v>98</v>
      </c>
      <c r="K100" s="31"/>
      <c r="L100" s="31"/>
      <c r="M100" s="31"/>
      <c r="N100" s="27"/>
      <c r="O100" s="27"/>
      <c r="P100" s="29"/>
    </row>
    <row r="101" spans="1:16" s="23" customFormat="1" ht="15" customHeight="1" x14ac:dyDescent="0.25">
      <c r="A101" s="24"/>
      <c r="B101" s="140" t="s">
        <v>95</v>
      </c>
      <c r="C101" s="140"/>
      <c r="D101" s="140"/>
      <c r="E101" s="140"/>
      <c r="F101" s="140"/>
      <c r="G101" s="140"/>
      <c r="H101" s="27"/>
      <c r="I101" s="27"/>
      <c r="J101" s="140" t="s">
        <v>99</v>
      </c>
      <c r="K101" s="140"/>
      <c r="L101" s="140"/>
      <c r="M101" s="140"/>
      <c r="N101" s="27"/>
      <c r="O101" s="27"/>
      <c r="P101" s="29"/>
    </row>
    <row r="102" spans="1:16" s="23" customFormat="1" ht="15" customHeight="1" x14ac:dyDescent="0.25">
      <c r="A102" s="24"/>
      <c r="B102" s="143" t="s">
        <v>96</v>
      </c>
      <c r="C102" s="143"/>
      <c r="D102" s="143"/>
      <c r="E102" s="143"/>
      <c r="F102" s="143"/>
      <c r="G102" s="143"/>
      <c r="H102" s="27"/>
      <c r="I102" s="27"/>
      <c r="J102" s="143" t="s">
        <v>100</v>
      </c>
      <c r="K102" s="143"/>
      <c r="L102" s="143"/>
      <c r="M102" s="143"/>
      <c r="N102" s="25"/>
      <c r="O102" s="25"/>
      <c r="P102" s="29"/>
    </row>
    <row r="103" spans="1:16" s="23" customFormat="1" ht="15" customHeight="1" x14ac:dyDescent="0.25">
      <c r="A103" s="24"/>
      <c r="B103" s="143" t="s">
        <v>97</v>
      </c>
      <c r="C103" s="143"/>
      <c r="D103" s="143"/>
      <c r="E103" s="143"/>
      <c r="F103" s="143"/>
      <c r="G103" s="143"/>
      <c r="H103" s="27"/>
      <c r="I103" s="27"/>
      <c r="J103" s="143" t="s">
        <v>66</v>
      </c>
      <c r="K103" s="143"/>
      <c r="L103" s="143"/>
      <c r="M103" s="143"/>
      <c r="N103" s="25"/>
      <c r="O103" s="25"/>
      <c r="P103" s="29"/>
    </row>
    <row r="104" spans="1:16" s="23" customFormat="1" ht="15.75" x14ac:dyDescent="0.25">
      <c r="A104" s="24"/>
      <c r="B104" s="27"/>
      <c r="C104" s="27"/>
      <c r="D104" s="27"/>
      <c r="E104" s="27"/>
      <c r="F104" s="27"/>
      <c r="G104" s="27"/>
      <c r="H104" s="27"/>
      <c r="I104" s="27"/>
      <c r="J104" s="27"/>
      <c r="K104" s="27"/>
      <c r="L104" s="27"/>
      <c r="M104" s="27"/>
      <c r="N104" s="27"/>
      <c r="O104" s="27"/>
      <c r="P104" s="29"/>
    </row>
    <row r="105" spans="1:16" s="23" customFormat="1" ht="15.75" x14ac:dyDescent="0.25">
      <c r="A105" s="24"/>
      <c r="B105" s="27"/>
      <c r="C105" s="27"/>
      <c r="D105" s="27"/>
      <c r="E105" s="27"/>
      <c r="F105" s="27"/>
      <c r="G105" s="27"/>
      <c r="H105" s="27"/>
      <c r="I105" s="27"/>
      <c r="J105" s="27"/>
      <c r="K105" s="27"/>
      <c r="L105" s="27"/>
      <c r="M105" s="27"/>
      <c r="N105" s="27"/>
      <c r="O105" s="27"/>
      <c r="P105" s="29"/>
    </row>
    <row r="106" spans="1:16" s="23" customFormat="1" ht="15.75" x14ac:dyDescent="0.25">
      <c r="A106" s="24"/>
      <c r="B106" s="27"/>
      <c r="C106" s="27"/>
      <c r="D106" s="27"/>
      <c r="E106" s="27"/>
      <c r="F106" s="27"/>
      <c r="G106" s="27"/>
      <c r="H106" s="27"/>
      <c r="I106" s="27"/>
      <c r="J106" s="27"/>
      <c r="K106" s="27"/>
      <c r="L106" s="27"/>
      <c r="M106" s="27"/>
      <c r="N106" s="27"/>
      <c r="O106" s="27"/>
      <c r="P106" s="29"/>
    </row>
    <row r="107" spans="1:16" s="23" customFormat="1" ht="15.75" x14ac:dyDescent="0.25">
      <c r="A107" s="24"/>
      <c r="B107" s="27"/>
      <c r="C107" s="27"/>
      <c r="D107" s="27"/>
      <c r="E107" s="27"/>
      <c r="F107" s="27"/>
      <c r="G107" s="27"/>
      <c r="H107" s="27"/>
      <c r="I107" s="27"/>
      <c r="J107" s="27"/>
      <c r="K107" s="27"/>
      <c r="L107" s="27"/>
      <c r="M107" s="27"/>
      <c r="N107" s="27"/>
      <c r="O107" s="27"/>
      <c r="P107" s="29"/>
    </row>
    <row r="108" spans="1:16" s="23" customFormat="1" ht="15.75" x14ac:dyDescent="0.25">
      <c r="A108" s="24"/>
      <c r="B108" s="31" t="s">
        <v>98</v>
      </c>
      <c r="C108" s="31"/>
      <c r="D108" s="31"/>
      <c r="E108" s="31"/>
      <c r="F108" s="31"/>
      <c r="G108" s="31"/>
      <c r="H108" s="27"/>
      <c r="I108" s="27"/>
      <c r="J108" s="31" t="s">
        <v>98</v>
      </c>
      <c r="K108" s="31"/>
      <c r="L108" s="31"/>
      <c r="M108" s="31"/>
      <c r="N108" s="27"/>
      <c r="O108" s="27"/>
      <c r="P108" s="29"/>
    </row>
    <row r="109" spans="1:16" s="23" customFormat="1" ht="15" customHeight="1" x14ac:dyDescent="0.25">
      <c r="A109" s="24"/>
      <c r="B109" s="140" t="s">
        <v>57</v>
      </c>
      <c r="C109" s="140"/>
      <c r="D109" s="140"/>
      <c r="E109" s="140"/>
      <c r="F109" s="140"/>
      <c r="G109" s="140"/>
      <c r="H109" s="27"/>
      <c r="I109" s="27"/>
      <c r="J109" s="140" t="s">
        <v>101</v>
      </c>
      <c r="K109" s="140"/>
      <c r="L109" s="140"/>
      <c r="M109" s="140"/>
      <c r="N109" s="27"/>
      <c r="O109" s="27"/>
      <c r="P109" s="29"/>
    </row>
    <row r="110" spans="1:16" s="23" customFormat="1" ht="15" customHeight="1" x14ac:dyDescent="0.25">
      <c r="A110" s="24"/>
      <c r="B110" s="143" t="s">
        <v>102</v>
      </c>
      <c r="C110" s="143"/>
      <c r="D110" s="143"/>
      <c r="E110" s="143"/>
      <c r="F110" s="143"/>
      <c r="G110" s="143"/>
      <c r="H110" s="27"/>
      <c r="I110" s="27"/>
      <c r="J110" s="143" t="s">
        <v>102</v>
      </c>
      <c r="K110" s="143"/>
      <c r="L110" s="143"/>
      <c r="M110" s="143"/>
      <c r="N110" s="25"/>
      <c r="O110" s="25"/>
      <c r="P110" s="29"/>
    </row>
    <row r="111" spans="1:16" s="23" customFormat="1" ht="15" customHeight="1" x14ac:dyDescent="0.25">
      <c r="A111" s="24"/>
      <c r="B111" s="143" t="s">
        <v>97</v>
      </c>
      <c r="C111" s="143"/>
      <c r="D111" s="143"/>
      <c r="E111" s="143"/>
      <c r="F111" s="143"/>
      <c r="G111" s="143"/>
      <c r="H111" s="27"/>
      <c r="I111" s="27"/>
      <c r="J111" s="143" t="s">
        <v>66</v>
      </c>
      <c r="K111" s="143"/>
      <c r="L111" s="143"/>
      <c r="M111" s="143"/>
      <c r="N111" s="25"/>
      <c r="O111" s="25"/>
      <c r="P111" s="29"/>
    </row>
    <row r="112" spans="1:16" s="23" customFormat="1" ht="15.75" x14ac:dyDescent="0.25">
      <c r="A112" s="24"/>
      <c r="B112" s="27"/>
      <c r="C112" s="27"/>
      <c r="D112" s="27"/>
      <c r="E112" s="27"/>
      <c r="F112" s="27"/>
      <c r="G112" s="27"/>
      <c r="H112" s="27"/>
      <c r="I112" s="27"/>
      <c r="J112" s="27"/>
      <c r="K112" s="27"/>
      <c r="L112" s="27"/>
      <c r="M112" s="27"/>
      <c r="N112" s="27"/>
      <c r="O112" s="27"/>
      <c r="P112" s="29"/>
    </row>
    <row r="113" spans="1:16" s="23" customFormat="1" ht="15.75" x14ac:dyDescent="0.25">
      <c r="A113" s="30"/>
      <c r="B113" s="31"/>
      <c r="C113" s="31"/>
      <c r="D113" s="31"/>
      <c r="E113" s="31"/>
      <c r="F113" s="31"/>
      <c r="G113" s="31"/>
      <c r="H113" s="31"/>
      <c r="I113" s="31"/>
      <c r="J113" s="31"/>
      <c r="K113" s="31"/>
      <c r="L113" s="31"/>
      <c r="M113" s="31"/>
      <c r="N113" s="31"/>
      <c r="O113" s="31"/>
      <c r="P113" s="32"/>
    </row>
    <row r="126" spans="1:16" x14ac:dyDescent="0.25">
      <c r="H126" s="3" t="s">
        <v>116</v>
      </c>
      <c r="I126" s="3" t="s">
        <v>82</v>
      </c>
    </row>
  </sheetData>
  <autoFilter ref="B31:O54" xr:uid="{A1190591-9F9D-4CE9-9903-9013962DCD2E}">
    <filterColumn colId="1" showButton="0"/>
    <filterColumn colId="2" showButton="0"/>
    <filterColumn colId="3" showButton="0"/>
    <filterColumn colId="10">
      <customFilters>
        <customFilter operator="notEqual" val=" "/>
      </customFilters>
    </filterColumn>
  </autoFilter>
  <mergeCells count="100">
    <mergeCell ref="J102:M102"/>
    <mergeCell ref="J103:M103"/>
    <mergeCell ref="J109:M109"/>
    <mergeCell ref="J110:M110"/>
    <mergeCell ref="J111:M111"/>
    <mergeCell ref="B110:G110"/>
    <mergeCell ref="B111:G111"/>
    <mergeCell ref="B102:G102"/>
    <mergeCell ref="B103:G103"/>
    <mergeCell ref="B109:G109"/>
    <mergeCell ref="L87:M87"/>
    <mergeCell ref="I94:J94"/>
    <mergeCell ref="B95:D95"/>
    <mergeCell ref="I95:J95"/>
    <mergeCell ref="B101:G101"/>
    <mergeCell ref="J101:M101"/>
    <mergeCell ref="B94:D94"/>
    <mergeCell ref="B93:O93"/>
    <mergeCell ref="B89:E89"/>
    <mergeCell ref="F89:G89"/>
    <mergeCell ref="B90:D90"/>
    <mergeCell ref="F90:G90"/>
    <mergeCell ref="B91:E91"/>
    <mergeCell ref="F91:G91"/>
    <mergeCell ref="J87:K87"/>
    <mergeCell ref="F74:G74"/>
    <mergeCell ref="B87:E88"/>
    <mergeCell ref="F87:G88"/>
    <mergeCell ref="H87:H88"/>
    <mergeCell ref="I87:I88"/>
    <mergeCell ref="B84:E84"/>
    <mergeCell ref="F75:G75"/>
    <mergeCell ref="F76:G76"/>
    <mergeCell ref="F77:G77"/>
    <mergeCell ref="F78:G78"/>
    <mergeCell ref="F79:G79"/>
    <mergeCell ref="F80:G80"/>
    <mergeCell ref="F81:G81"/>
    <mergeCell ref="F82:G82"/>
    <mergeCell ref="F83:G83"/>
    <mergeCell ref="F84:G84"/>
    <mergeCell ref="B57:N57"/>
    <mergeCell ref="B69:O69"/>
    <mergeCell ref="B70:O70"/>
    <mergeCell ref="B63:O63"/>
    <mergeCell ref="C72:J72"/>
    <mergeCell ref="K72:K73"/>
    <mergeCell ref="F73:G73"/>
    <mergeCell ref="C32:F32"/>
    <mergeCell ref="F19:O19"/>
    <mergeCell ref="B21:O21"/>
    <mergeCell ref="B23:D23"/>
    <mergeCell ref="E23:L23"/>
    <mergeCell ref="B27:O27"/>
    <mergeCell ref="B29:B30"/>
    <mergeCell ref="C29:H30"/>
    <mergeCell ref="I29:O29"/>
    <mergeCell ref="I30:O30"/>
    <mergeCell ref="C31:F31"/>
    <mergeCell ref="M25:O25"/>
    <mergeCell ref="M23:O23"/>
    <mergeCell ref="D25:L25"/>
    <mergeCell ref="F15:J15"/>
    <mergeCell ref="L15:O15"/>
    <mergeCell ref="F17:J17"/>
    <mergeCell ref="L17:O17"/>
    <mergeCell ref="O1:P1"/>
    <mergeCell ref="O2:P2"/>
    <mergeCell ref="O3:P3"/>
    <mergeCell ref="C1:N2"/>
    <mergeCell ref="C3:N3"/>
    <mergeCell ref="D9:F9"/>
    <mergeCell ref="B13:O13"/>
    <mergeCell ref="C44:F44"/>
    <mergeCell ref="C45:F45"/>
    <mergeCell ref="C46:F46"/>
    <mergeCell ref="C47:F47"/>
    <mergeCell ref="B62:O62"/>
    <mergeCell ref="C48:F48"/>
    <mergeCell ref="C49:F49"/>
    <mergeCell ref="C50:F50"/>
    <mergeCell ref="B58:N58"/>
    <mergeCell ref="B59:M59"/>
    <mergeCell ref="B60:N60"/>
    <mergeCell ref="C51:F51"/>
    <mergeCell ref="C52:F52"/>
    <mergeCell ref="C53:F53"/>
    <mergeCell ref="C54:F54"/>
    <mergeCell ref="B56:N56"/>
    <mergeCell ref="C42:F42"/>
    <mergeCell ref="C43:F43"/>
    <mergeCell ref="C40:F40"/>
    <mergeCell ref="C41:F41"/>
    <mergeCell ref="C38:F38"/>
    <mergeCell ref="C39:F39"/>
    <mergeCell ref="C33:F33"/>
    <mergeCell ref="C34:F34"/>
    <mergeCell ref="C35:F35"/>
    <mergeCell ref="C36:F36"/>
    <mergeCell ref="C37:F37"/>
  </mergeCells>
  <phoneticPr fontId="13" type="noConversion"/>
  <printOptions horizontalCentered="1"/>
  <pageMargins left="0.23622047244094491" right="0.23622047244094491" top="0.23622047244094491" bottom="0.74803149606299213" header="0.23622047244094491" footer="0.31496062992125984"/>
  <pageSetup scale="45" orientation="landscape" r:id="rId1"/>
  <headerFooter alignWithMargins="0">
    <oddFooter>&amp;RPágina &amp;P</oddFooter>
  </headerFooter>
  <rowBreaks count="1" manualBreakCount="1">
    <brk id="69" max="15" man="1"/>
  </rowBreaks>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59FD6BD3-7977-4DBD-882C-F5D618E4C910}">
          <x14:formula1>
            <xm:f>Hoja1!$B$4:$B$9</xm:f>
          </x14:formula1>
          <xm:sqref>J32:J38 J41:J55</xm:sqref>
        </x14:dataValidation>
        <x14:dataValidation type="list" allowBlank="1" showInputMessage="1" showErrorMessage="1" xr:uid="{0598E378-2734-436A-B72B-C09EBB1814D2}">
          <x14:formula1>
            <xm:f>IF(J32="NORTE",Hoja1!$D$4:$D$20,IF(J32="AMERICAS",Hoja1!D$23:$D$39,IF(J32="NQS SUR",Hoja1!$D$42:$D$58,IF(J32="CALLE 26",Hoja1!$D$61:$D$74,IF(J32="CARRERA DECIMA",Hoja1!$D$77:$D$86,IF(J32="CARRERA SEPTIMA",Hoja1!$D$89,""))))))</xm:f>
          </x14:formula1>
          <xm:sqref>K32:K38 K41:K54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FO-EO-MYE-001</vt:lpstr>
      <vt:lpstr>'FO-EO-MYE-001'!Área_de_impresión</vt:lpstr>
      <vt:lpstr>'FO-EO-MYE-001'!Títulos_a_imprimir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Felipe Cornejo Nieto</dc:creator>
  <cp:lastModifiedBy>Juan Felipe Cornejo Nieto</cp:lastModifiedBy>
  <cp:lastPrinted>2026-02-17T15:26:16Z</cp:lastPrinted>
  <dcterms:created xsi:type="dcterms:W3CDTF">2025-07-29T20:08:49Z</dcterms:created>
  <dcterms:modified xsi:type="dcterms:W3CDTF">2026-03-04T19:52:36Z</dcterms:modified>
</cp:coreProperties>
</file>